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ovoSeven Base"/>
    <sheet r:id="rId2" sheetId="2" name="NovoSeven_AB_Original"/>
    <sheet r:id="rId3" sheetId="3" name="NovoEight 2 Protect (No AB)"/>
  </sheets>
  <definedNames>
    <definedName name="_________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_djn1">{#N/A,#N/A,TRUE,"Goal";#N/A,#N/A,TRUE,"About";#N/A,#N/A,TRUE,"Linking";#N/A,#N/A,TRUE,"Compliance";#N/A,#N/A,TRUE,"Competitive";#N/A,#N/A,TRUE,"Proactive";#N/A,#N/A,TRUE,"Challenging";#N/A,#N/A,TRUE,"Development"}</definedName>
    <definedName name="_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_djn1">{#N/A,#N/A,TRUE,"Goal";#N/A,#N/A,TRUE,"About";#N/A,#N/A,TRUE,"Linking";#N/A,#N/A,TRUE,"Compliance";#N/A,#N/A,TRUE,"Competitive";#N/A,#N/A,TRUE,"Proactive";#N/A,#N/A,TRUE,"Challenging";#N/A,#N/A,TRUE,"Development"}</definedName>
    <definedName name="_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_djn1">{#N/A,#N/A,TRUE,"Goal";#N/A,#N/A,TRUE,"About";#N/A,#N/A,TRUE,"Linking";#N/A,#N/A,TRUE,"Compliance";#N/A,#N/A,TRUE,"Competitive";#N/A,#N/A,TRUE,"Proactive";#N/A,#N/A,TRUE,"Challenging";#N/A,#N/A,TRUE,"Development"}</definedName>
    <definedName name="_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_djn1">{#N/A,#N/A,TRUE,"Goal";#N/A,#N/A,TRUE,"About";#N/A,#N/A,TRUE,"Linking";#N/A,#N/A,TRUE,"Compliance";#N/A,#N/A,TRUE,"Competitive";#N/A,#N/A,TRUE,"Proactive";#N/A,#N/A,TRUE,"Challenging";#N/A,#N/A,TRUE,"Development"}</definedName>
    <definedName name="_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_djn1">{#N/A,#N/A,TRUE,"Goal";#N/A,#N/A,TRUE,"About";#N/A,#N/A,TRUE,"Linking";#N/A,#N/A,TRUE,"Compliance";#N/A,#N/A,TRUE,"Competitive";#N/A,#N/A,TRUE,"Proactive";#N/A,#N/A,TRUE,"Challenging";#N/A,#N/A,TRUE,"Development"}</definedName>
    <definedName name="_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_djn1">{#N/A,#N/A,TRUE,"Goal";#N/A,#N/A,TRUE,"About";#N/A,#N/A,TRUE,"Linking";#N/A,#N/A,TRUE,"Compliance";#N/A,#N/A,TRUE,"Competitive";#N/A,#N/A,TRUE,"Proactive";#N/A,#N/A,TRUE,"Challenging";#N/A,#N/A,TRUE,"Development"}</definedName>
    <definedName name="_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_djn1">{#N/A,#N/A,TRUE,"Goal";#N/A,#N/A,TRUE,"About";#N/A,#N/A,TRUE,"Linking";#N/A,#N/A,TRUE,"Compliance";#N/A,#N/A,TRUE,"Competitive";#N/A,#N/A,TRUE,"Proactive";#N/A,#N/A,TRUE,"Challenging";#N/A,#N/A,TRUE,"Development"}</definedName>
    <definedName name="_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_djn1">{#N/A,#N/A,TRUE,"Goal";#N/A,#N/A,TRUE,"About";#N/A,#N/A,TRUE,"Linking";#N/A,#N/A,TRUE,"Compliance";#N/A,#N/A,TRUE,"Competitive";#N/A,#N/A,TRUE,"Proactive";#N/A,#N/A,TRUE,"Challenging";#N/A,#N/A,TRUE,"Development"}</definedName>
    <definedName name="____djn1" localSheetId="0">{#N/A,#N/A,TRUE,"Goal";#N/A,#N/A,TRUE,"About";#N/A,#N/A,TRUE,"Linking";#N/A,#N/A,TRUE,"Compliance";#N/A,#N/A,TRUE,"Competitive";#N/A,#N/A,TRUE,"Proactive";#N/A,#N/A,TRUE,"Challenging";#N/A,#N/A,TRUE,"Development"}</definedName>
    <definedName name="____djn1" localSheetId="1">{#N/A,#N/A,TRUE,"Goal";#N/A,#N/A,TRUE,"About";#N/A,#N/A,TRUE,"Linking";#N/A,#N/A,TRUE,"Compliance";#N/A,#N/A,TRUE,"Competitive";#N/A,#N/A,TRUE,"Proactive";#N/A,#N/A,TRUE,"Challenging";#N/A,#N/A,TRUE,"Development"}</definedName>
    <definedName name="____djn1">{#N/A,#N/A,TRUE,"Goal";#N/A,#N/A,TRUE,"About";#N/A,#N/A,TRUE,"Linking";#N/A,#N/A,TRUE,"Compliance";#N/A,#N/A,TRUE,"Competitive";#N/A,#N/A,TRUE,"Proactive";#N/A,#N/A,TRUE,"Challenging";#N/A,#N/A,TRUE,"Development"}</definedName>
    <definedName name="__djn1" localSheetId="0">{#N/A,#N/A,TRUE,"Goal";#N/A,#N/A,TRUE,"About";#N/A,#N/A,TRUE,"Linking";#N/A,#N/A,TRUE,"Compliance";#N/A,#N/A,TRUE,"Competitive";#N/A,#N/A,TRUE,"Proactive";#N/A,#N/A,TRUE,"Challenging";#N/A,#N/A,TRUE,"Development"}</definedName>
    <definedName name="__djn1" localSheetId="1">{#N/A,#N/A,TRUE,"Goal";#N/A,#N/A,TRUE,"About";#N/A,#N/A,TRUE,"Linking";#N/A,#N/A,TRUE,"Compliance";#N/A,#N/A,TRUE,"Competitive";#N/A,#N/A,TRUE,"Proactive";#N/A,#N/A,TRUE,"Challenging";#N/A,#N/A,TRUE,"Development"}</definedName>
    <definedName name="__djn1">{#N/A,#N/A,TRUE,"Goal";#N/A,#N/A,TRUE,"About";#N/A,#N/A,TRUE,"Linking";#N/A,#N/A,TRUE,"Compliance";#N/A,#N/A,TRUE,"Competitive";#N/A,#N/A,TRUE,"Proactive";#N/A,#N/A,TRUE,"Challenging";#N/A,#N/A,TRUE,"Development"}</definedName>
    <definedName name="_A">[1]Data!#REF!</definedName>
    <definedName name="_djn1" localSheetId="0">{#N/A,#N/A,TRUE,"Goal";#N/A,#N/A,TRUE,"About";#N/A,#N/A,TRUE,"Linking";#N/A,#N/A,TRUE,"Compliance";#N/A,#N/A,TRUE,"Competitive";#N/A,#N/A,TRUE,"Proactive";#N/A,#N/A,TRUE,"Challenging";#N/A,#N/A,TRUE,"Development"}</definedName>
    <definedName name="_djn1" localSheetId="1">{#N/A,#N/A,TRUE,"Goal";#N/A,#N/A,TRUE,"About";#N/A,#N/A,TRUE,"Linking";#N/A,#N/A,TRUE,"Compliance";#N/A,#N/A,TRUE,"Competitive";#N/A,#N/A,TRUE,"Proactive";#N/A,#N/A,TRUE,"Challenging";#N/A,#N/A,TRUE,"Development"}</definedName>
    <definedName name="_djn1">{#N/A,#N/A,TRUE,"Goal";#N/A,#N/A,TRUE,"About";#N/A,#N/A,TRUE,"Linking";#N/A,#N/A,TRUE,"Compliance";#N/A,#N/A,TRUE,"Competitive";#N/A,#N/A,TRUE,"Proactive";#N/A,#N/A,TRUE,"Challenging";#N/A,#N/A,TRUE,"Development"}</definedName>
    <definedName name="_Fill">[2]A_1!#REF!</definedName>
    <definedName name="_Key1" localSheetId="0">#REF!</definedName>
    <definedName name="_Key1" localSheetId="1">#REF!</definedName>
    <definedName name="_Key1">#REF!</definedName>
    <definedName name="_Key2" localSheetId="0">#REF!</definedName>
    <definedName name="_Key2" localSheetId="1">#REF!</definedName>
    <definedName name="_Key2">#REF!</definedName>
    <definedName name="_Order1">0</definedName>
    <definedName name="_Order2">255</definedName>
    <definedName name="_Sort" localSheetId="0">#REF!</definedName>
    <definedName name="_Sort" localSheetId="1">#REF!</definedName>
    <definedName name="_Sort">#REF!</definedName>
    <definedName name="_xlchart.v1.0">'NovoSeven Base'!$EC$159:$EF$159</definedName>
    <definedName name="_xlchart.v1.1">'NovoSeven Base'!$EC$180:$EF$180</definedName>
    <definedName name="_xlchart.v1.10">NovoSeven_AB_Original!$EC$159:$EF$159</definedName>
    <definedName name="_xlchart.v1.11">NovoSeven_AB_Original!$EC$180:$EF$180</definedName>
    <definedName name="_xlchart.v1.2">'NovoSeven Base'!$EC$159:$EF$159</definedName>
    <definedName name="_xlchart.v1.3">'NovoSeven Base'!$EC$180:$EF$180</definedName>
    <definedName name="_xlchart.v1.4">'NovoSeven Base'!$EC$159:$EF$159</definedName>
    <definedName name="_xlchart.v1.5">'NovoSeven Base'!$EC$180:$EF$180</definedName>
    <definedName name="_xlchart.v1.6">NovoSeven_AB_Original!$EC$159:$EF$159</definedName>
    <definedName name="_xlchart.v1.7">NovoSeven_AB_Original!$EC$180:$EF$180</definedName>
    <definedName name="_xlchart.v1.8">NovoSeven_AB_Original!$EC$159:$EF$159</definedName>
    <definedName name="_xlchart.v1.9">NovoSeven_AB_Original!$EC$180:$EF$180</definedName>
    <definedName name="AB" localSheetId="0">[3]Database!$BK$4</definedName>
    <definedName name="AB" localSheetId="1">[3]Database!$BK$4</definedName>
    <definedName name="AB">[4]Database!$BK$4</definedName>
    <definedName name="adfdasd" localSheetId="0">{#N/A,#N/A,TRUE,"Goal";#N/A,#N/A,TRUE,"About";#N/A,#N/A,TRUE,"Linking";#N/A,#N/A,TRUE,"Compliance";#N/A,#N/A,TRUE,"Competitive";#N/A,#N/A,TRUE,"Proactive";#N/A,#N/A,TRUE,"Challenging";#N/A,#N/A,TRUE,"Development"}</definedName>
    <definedName name="adfdasd" localSheetId="1">{#N/A,#N/A,TRUE,"Goal";#N/A,#N/A,TRUE,"About";#N/A,#N/A,TRUE,"Linking";#N/A,#N/A,TRUE,"Compliance";#N/A,#N/A,TRUE,"Competitive";#N/A,#N/A,TRUE,"Proactive";#N/A,#N/A,TRUE,"Challenging";#N/A,#N/A,TRUE,"Development"}</definedName>
    <definedName name="adfdasd">{#N/A,#N/A,TRUE,"Goal";#N/A,#N/A,TRUE,"About";#N/A,#N/A,TRUE,"Linking";#N/A,#N/A,TRUE,"Compliance";#N/A,#N/A,TRUE,"Competitive";#N/A,#N/A,TRUE,"Proactive";#N/A,#N/A,TRUE,"Challenging";#N/A,#N/A,TRUE,"Development"}</definedName>
    <definedName name="adsfafda" localSheetId="0">{#N/A,#N/A,TRUE,"Goal";#N/A,#N/A,TRUE,"About";#N/A,#N/A,TRUE,"Linking";#N/A,#N/A,TRUE,"Compliance";#N/A,#N/A,TRUE,"Competitive";#N/A,#N/A,TRUE,"Proactive";#N/A,#N/A,TRUE,"Challenging";#N/A,#N/A,TRUE,"Development"}</definedName>
    <definedName name="adsfafda" localSheetId="1">{#N/A,#N/A,TRUE,"Goal";#N/A,#N/A,TRUE,"About";#N/A,#N/A,TRUE,"Linking";#N/A,#N/A,TRUE,"Compliance";#N/A,#N/A,TRUE,"Competitive";#N/A,#N/A,TRUE,"Proactive";#N/A,#N/A,TRUE,"Challenging";#N/A,#N/A,TRUE,"Development"}</definedName>
    <definedName name="adsfafda">{#N/A,#N/A,TRUE,"Goal";#N/A,#N/A,TRUE,"About";#N/A,#N/A,TRUE,"Linking";#N/A,#N/A,TRUE,"Compliance";#N/A,#N/A,TRUE,"Competitive";#N/A,#N/A,TRUE,"Proactive";#N/A,#N/A,TRUE,"Challenging";#N/A,#N/A,TRUE,"Development"}</definedName>
    <definedName name="æløæåp" localSheetId="0">{#N/A,#N/A,TRUE,"Goal";#N/A,#N/A,TRUE,"About";#N/A,#N/A,TRUE,"Linking";#N/A,#N/A,TRUE,"Compliance";#N/A,#N/A,TRUE,"Competitive";#N/A,#N/A,TRUE,"Proactive";#N/A,#N/A,TRUE,"Challenging";#N/A,#N/A,TRUE,"Development"}</definedName>
    <definedName name="æløæåp" localSheetId="1">{#N/A,#N/A,TRUE,"Goal";#N/A,#N/A,TRUE,"About";#N/A,#N/A,TRUE,"Linking";#N/A,#N/A,TRUE,"Compliance";#N/A,#N/A,TRUE,"Competitive";#N/A,#N/A,TRUE,"Proactive";#N/A,#N/A,TRUE,"Challenging";#N/A,#N/A,TRUE,"Development"}</definedName>
    <definedName name="æløæåp">{#N/A,#N/A,TRUE,"Goal";#N/A,#N/A,TRUE,"About";#N/A,#N/A,TRUE,"Linking";#N/A,#N/A,TRUE,"Compliance";#N/A,#N/A,TRUE,"Competitive";#N/A,#N/A,TRUE,"Proactive";#N/A,#N/A,TRUE,"Challenging";#N/A,#N/A,TRUE,"Development"}</definedName>
    <definedName name="ald" localSheetId="0">{#N/A,#N/A,TRUE,"Goal";#N/A,#N/A,TRUE,"About";#N/A,#N/A,TRUE,"Linking";#N/A,#N/A,TRUE,"Compliance";#N/A,#N/A,TRUE,"Competitive";#N/A,#N/A,TRUE,"Proactive";#N/A,#N/A,TRUE,"Challenging";#N/A,#N/A,TRUE,"Development"}</definedName>
    <definedName name="ald" localSheetId="1">{#N/A,#N/A,TRUE,"Goal";#N/A,#N/A,TRUE,"About";#N/A,#N/A,TRUE,"Linking";#N/A,#N/A,TRUE,"Compliance";#N/A,#N/A,TRUE,"Competitive";#N/A,#N/A,TRUE,"Proactive";#N/A,#N/A,TRUE,"Challenging";#N/A,#N/A,TRUE,"Development"}</definedName>
    <definedName name="ald">{#N/A,#N/A,TRUE,"Goal";#N/A,#N/A,TRUE,"About";#N/A,#N/A,TRUE,"Linking";#N/A,#N/A,TRUE,"Compliance";#N/A,#N/A,TRUE,"Competitive";#N/A,#N/A,TRUE,"Proactive";#N/A,#N/A,TRUE,"Challenging";#N/A,#N/A,TRUE,"Development"}</definedName>
    <definedName name="Amount_In" localSheetId="0">[3]Database!$BD$3:$BD$6</definedName>
    <definedName name="Amount_In" localSheetId="1">[3]Database!$BD$3:$BD$6</definedName>
    <definedName name="Amount_In">[4]Database!$BD$3:$BD$6</definedName>
    <definedName name="Analogues2" localSheetId="0">{#N/A,#N/A,TRUE,"Goal";#N/A,#N/A,TRUE,"About";#N/A,#N/A,TRUE,"Linking";#N/A,#N/A,TRUE,"Compliance";#N/A,#N/A,TRUE,"Competitive";#N/A,#N/A,TRUE,"Proactive";#N/A,#N/A,TRUE,"Challenging";#N/A,#N/A,TRUE,"Development"}</definedName>
    <definedName name="Analogues2" localSheetId="1">{#N/A,#N/A,TRUE,"Goal";#N/A,#N/A,TRUE,"About";#N/A,#N/A,TRUE,"Linking";#N/A,#N/A,TRUE,"Compliance";#N/A,#N/A,TRUE,"Competitive";#N/A,#N/A,TRUE,"Proactive";#N/A,#N/A,TRUE,"Challenging";#N/A,#N/A,TRUE,"Development"}</definedName>
    <definedName name="Analogues2">{#N/A,#N/A,TRUE,"Goal";#N/A,#N/A,TRUE,"About";#N/A,#N/A,TRUE,"Linking";#N/A,#N/A,TRUE,"Compliance";#N/A,#N/A,TRUE,"Competitive";#N/A,#N/A,TRUE,"Proactive";#N/A,#N/A,TRUE,"Challenging";#N/A,#N/A,TRUE,"Development"}</definedName>
    <definedName name="as" localSheetId="0">{#N/A,#N/A,TRUE,"Goal";#N/A,#N/A,TRUE,"About";#N/A,#N/A,TRUE,"Linking";#N/A,#N/A,TRUE,"Compliance";#N/A,#N/A,TRUE,"Competitive";#N/A,#N/A,TRUE,"Proactive";#N/A,#N/A,TRUE,"Challenging";#N/A,#N/A,TRUE,"Development"}</definedName>
    <definedName name="as" localSheetId="1">{#N/A,#N/A,TRUE,"Goal";#N/A,#N/A,TRUE,"About";#N/A,#N/A,TRUE,"Linking";#N/A,#N/A,TRUE,"Compliance";#N/A,#N/A,TRUE,"Competitive";#N/A,#N/A,TRUE,"Proactive";#N/A,#N/A,TRUE,"Challenging";#N/A,#N/A,TRUE,"Development"}</definedName>
    <definedName name="as">{#N/A,#N/A,TRUE,"Goal";#N/A,#N/A,TRUE,"About";#N/A,#N/A,TRUE,"Linking";#N/A,#N/A,TRUE,"Compliance";#N/A,#N/A,TRUE,"Competitive";#N/A,#N/A,TRUE,"Proactive";#N/A,#N/A,TRUE,"Challenging";#N/A,#N/A,TRUE,"Development"}</definedName>
    <definedName name="asdasda" localSheetId="0">{#N/A,#N/A,TRUE,"Goal";#N/A,#N/A,TRUE,"About";#N/A,#N/A,TRUE,"Linking";#N/A,#N/A,TRUE,"Compliance";#N/A,#N/A,TRUE,"Competitive";#N/A,#N/A,TRUE,"Proactive";#N/A,#N/A,TRUE,"Challenging";#N/A,#N/A,TRUE,"Development"}</definedName>
    <definedName name="asdasda" localSheetId="1">{#N/A,#N/A,TRUE,"Goal";#N/A,#N/A,TRUE,"About";#N/A,#N/A,TRUE,"Linking";#N/A,#N/A,TRUE,"Compliance";#N/A,#N/A,TRUE,"Competitive";#N/A,#N/A,TRUE,"Proactive";#N/A,#N/A,TRUE,"Challenging";#N/A,#N/A,TRUE,"Development"}</definedName>
    <definedName name="asdasda">{#N/A,#N/A,TRUE,"Goal";#N/A,#N/A,TRUE,"About";#N/A,#N/A,TRUE,"Linking";#N/A,#N/A,TRUE,"Compliance";#N/A,#N/A,TRUE,"Competitive";#N/A,#N/A,TRUE,"Proactive";#N/A,#N/A,TRUE,"Challenging";#N/A,#N/A,TRUE,"Development"}</definedName>
    <definedName name="assadas" localSheetId="0">{#N/A,#N/A,TRUE,"Goal";#N/A,#N/A,TRUE,"About";#N/A,#N/A,TRUE,"Linking";#N/A,#N/A,TRUE,"Compliance";#N/A,#N/A,TRUE,"Competitive";#N/A,#N/A,TRUE,"Proactive";#N/A,#N/A,TRUE,"Challenging";#N/A,#N/A,TRUE,"Development"}</definedName>
    <definedName name="assadas" localSheetId="1">{#N/A,#N/A,TRUE,"Goal";#N/A,#N/A,TRUE,"About";#N/A,#N/A,TRUE,"Linking";#N/A,#N/A,TRUE,"Compliance";#N/A,#N/A,TRUE,"Competitive";#N/A,#N/A,TRUE,"Proactive";#N/A,#N/A,TRUE,"Challenging";#N/A,#N/A,TRUE,"Development"}</definedName>
    <definedName name="assadas">{#N/A,#N/A,TRUE,"Goal";#N/A,#N/A,TRUE,"About";#N/A,#N/A,TRUE,"Linking";#N/A,#N/A,TRUE,"Compliance";#N/A,#N/A,TRUE,"Competitive";#N/A,#N/A,TRUE,"Proactive";#N/A,#N/A,TRUE,"Challenging";#N/A,#N/A,TRUE,"Development"}</definedName>
    <definedName name="awse" localSheetId="0">{#N/A,#N/A,TRUE,"Goal";#N/A,#N/A,TRUE,"About";#N/A,#N/A,TRUE,"Linking";#N/A,#N/A,TRUE,"Compliance";#N/A,#N/A,TRUE,"Competitive";#N/A,#N/A,TRUE,"Proactive";#N/A,#N/A,TRUE,"Challenging";#N/A,#N/A,TRUE,"Development"}</definedName>
    <definedName name="awse" localSheetId="1">{#N/A,#N/A,TRUE,"Goal";#N/A,#N/A,TRUE,"About";#N/A,#N/A,TRUE,"Linking";#N/A,#N/A,TRUE,"Compliance";#N/A,#N/A,TRUE,"Competitive";#N/A,#N/A,TRUE,"Proactive";#N/A,#N/A,TRUE,"Challenging";#N/A,#N/A,TRUE,"Development"}</definedName>
    <definedName name="awse">{#N/A,#N/A,TRUE,"Goal";#N/A,#N/A,TRUE,"About";#N/A,#N/A,TRUE,"Linking";#N/A,#N/A,TRUE,"Compliance";#N/A,#N/A,TRUE,"Competitive";#N/A,#N/A,TRUE,"Proactive";#N/A,#N/A,TRUE,"Challenging";#N/A,#N/A,TRUE,"Development"}</definedName>
    <definedName name="CCR" localSheetId="0">[3]Cost_Report!$C$9</definedName>
    <definedName name="CCR" localSheetId="1">[3]Cost_Report!$C$9</definedName>
    <definedName name="CCR">[4]Cost_Report!$C$9</definedName>
    <definedName name="CURR" localSheetId="0">[3]Dashboard!$AH$9</definedName>
    <definedName name="CURR" localSheetId="1">[3]Dashboard!$AH$9</definedName>
    <definedName name="CURR">[4]Dashboard!$AH$9</definedName>
    <definedName name="CURR_Cost_Report" localSheetId="0">[3]Database!$BE$9</definedName>
    <definedName name="CURR_Cost_Report" localSheetId="1">[3]Database!$BE$9</definedName>
    <definedName name="CURR_Cost_Report">[4]Database!$BE$9</definedName>
    <definedName name="CURR_Dashboard" localSheetId="0">[3]Database!$BE$8</definedName>
    <definedName name="CURR_Dashboard" localSheetId="1">[3]Database!$BE$8</definedName>
    <definedName name="CURR_Dashboard">[4]Database!$BE$8</definedName>
    <definedName name="Current_Year" localSheetId="0">[3]Database!$W$16</definedName>
    <definedName name="Current_Year" localSheetId="1">[3]Database!$W$16</definedName>
    <definedName name="Current_Year">[4]Database!$W$16</definedName>
    <definedName name="d" localSheetId="0">{#N/A,#N/A,TRUE,"Goal";#N/A,#N/A,TRUE,"About";#N/A,#N/A,TRUE,"Linking";#N/A,#N/A,TRUE,"Compliance";#N/A,#N/A,TRUE,"Competitive";#N/A,#N/A,TRUE,"Proactive";#N/A,#N/A,TRUE,"Challenging";#N/A,#N/A,TRUE,"Development"}</definedName>
    <definedName name="d" localSheetId="1">{#N/A,#N/A,TRUE,"Goal";#N/A,#N/A,TRUE,"About";#N/A,#N/A,TRUE,"Linking";#N/A,#N/A,TRUE,"Compliance";#N/A,#N/A,TRUE,"Competitive";#N/A,#N/A,TRUE,"Proactive";#N/A,#N/A,TRUE,"Challenging";#N/A,#N/A,TRUE,"Development"}</definedName>
    <definedName name="d">{#N/A,#N/A,TRUE,"Goal";#N/A,#N/A,TRUE,"About";#N/A,#N/A,TRUE,"Linking";#N/A,#N/A,TRUE,"Compliance";#N/A,#N/A,TRUE,"Competitive";#N/A,#N/A,TRUE,"Proactive";#N/A,#N/A,TRUE,"Challenging";#N/A,#N/A,TRUE,"Development"}</definedName>
    <definedName name="dcfv" localSheetId="0">{#N/A,#N/A,TRUE,"Goal";#N/A,#N/A,TRUE,"About";#N/A,#N/A,TRUE,"Linking";#N/A,#N/A,TRUE,"Compliance";#N/A,#N/A,TRUE,"Competitive";#N/A,#N/A,TRUE,"Proactive";#N/A,#N/A,TRUE,"Challenging";#N/A,#N/A,TRUE,"Development"}</definedName>
    <definedName name="dcfv" localSheetId="1">{#N/A,#N/A,TRUE,"Goal";#N/A,#N/A,TRUE,"About";#N/A,#N/A,TRUE,"Linking";#N/A,#N/A,TRUE,"Compliance";#N/A,#N/A,TRUE,"Competitive";#N/A,#N/A,TRUE,"Proactive";#N/A,#N/A,TRUE,"Challenging";#N/A,#N/A,TRUE,"Development"}</definedName>
    <definedName name="dcfv">{#N/A,#N/A,TRUE,"Goal";#N/A,#N/A,TRUE,"About";#N/A,#N/A,TRUE,"Linking";#N/A,#N/A,TRUE,"Compliance";#N/A,#N/A,TRUE,"Competitive";#N/A,#N/A,TRUE,"Proactive";#N/A,#N/A,TRUE,"Challenging";#N/A,#N/A,TRUE,"Development"}</definedName>
    <definedName name="dd" localSheetId="0">{#N/A,#N/A,TRUE,"Goal";#N/A,#N/A,TRUE,"About";#N/A,#N/A,TRUE,"Linking";#N/A,#N/A,TRUE,"Compliance";#N/A,#N/A,TRUE,"Competitive";#N/A,#N/A,TRUE,"Proactive";#N/A,#N/A,TRUE,"Challenging";#N/A,#N/A,TRUE,"Development"}</definedName>
    <definedName name="dd" localSheetId="1">{#N/A,#N/A,TRUE,"Goal";#N/A,#N/A,TRUE,"About";#N/A,#N/A,TRUE,"Linking";#N/A,#N/A,TRUE,"Compliance";#N/A,#N/A,TRUE,"Competitive";#N/A,#N/A,TRUE,"Proactive";#N/A,#N/A,TRUE,"Challenging";#N/A,#N/A,TRUE,"Development"}</definedName>
    <definedName name="dd">{#N/A,#N/A,TRUE,"Goal";#N/A,#N/A,TRUE,"About";#N/A,#N/A,TRUE,"Linking";#N/A,#N/A,TRUE,"Compliance";#N/A,#N/A,TRUE,"Competitive";#N/A,#N/A,TRUE,"Proactive";#N/A,#N/A,TRUE,"Challenging";#N/A,#N/A,TRUE,"Development"}</definedName>
    <definedName name="ddd" localSheetId="0">{#N/A,#N/A,TRUE,"Goal";#N/A,#N/A,TRUE,"About";#N/A,#N/A,TRUE,"Linking";#N/A,#N/A,TRUE,"Compliance";#N/A,#N/A,TRUE,"Competitive";#N/A,#N/A,TRUE,"Proactive";#N/A,#N/A,TRUE,"Challenging";#N/A,#N/A,TRUE,"Development"}</definedName>
    <definedName name="ddd" localSheetId="1">{#N/A,#N/A,TRUE,"Goal";#N/A,#N/A,TRUE,"About";#N/A,#N/A,TRUE,"Linking";#N/A,#N/A,TRUE,"Compliance";#N/A,#N/A,TRUE,"Competitive";#N/A,#N/A,TRUE,"Proactive";#N/A,#N/A,TRUE,"Challenging";#N/A,#N/A,TRUE,"Development"}</definedName>
    <definedName name="ddd">{#N/A,#N/A,TRUE,"Goal";#N/A,#N/A,TRUE,"About";#N/A,#N/A,TRUE,"Linking";#N/A,#N/A,TRUE,"Compliance";#N/A,#N/A,TRUE,"Competitive";#N/A,#N/A,TRUE,"Proactive";#N/A,#N/A,TRUE,"Challenging";#N/A,#N/A,TRUE,"Development"}</definedName>
    <definedName name="df" localSheetId="0">{#N/A,#N/A,TRUE,"Goal";#N/A,#N/A,TRUE,"About";#N/A,#N/A,TRUE,"Linking";#N/A,#N/A,TRUE,"Compliance";#N/A,#N/A,TRUE,"Competitive";#N/A,#N/A,TRUE,"Proactive";#N/A,#N/A,TRUE,"Challenging";#N/A,#N/A,TRUE,"Development"}</definedName>
    <definedName name="df" localSheetId="1">{#N/A,#N/A,TRUE,"Goal";#N/A,#N/A,TRUE,"About";#N/A,#N/A,TRUE,"Linking";#N/A,#N/A,TRUE,"Compliance";#N/A,#N/A,TRUE,"Competitive";#N/A,#N/A,TRUE,"Proactive";#N/A,#N/A,TRUE,"Challenging";#N/A,#N/A,TRUE,"Development"}</definedName>
    <definedName name="df">{#N/A,#N/A,TRUE,"Goal";#N/A,#N/A,TRUE,"About";#N/A,#N/A,TRUE,"Linking";#N/A,#N/A,TRUE,"Compliance";#N/A,#N/A,TRUE,"Competitive";#N/A,#N/A,TRUE,"Proactive";#N/A,#N/A,TRUE,"Challenging";#N/A,#N/A,TRUE,"Development"}</definedName>
    <definedName name="dfae" localSheetId="0">{#N/A,#N/A,TRUE,"Goal";#N/A,#N/A,TRUE,"About";#N/A,#N/A,TRUE,"Linking";#N/A,#N/A,TRUE,"Compliance";#N/A,#N/A,TRUE,"Competitive";#N/A,#N/A,TRUE,"Proactive";#N/A,#N/A,TRUE,"Challenging";#N/A,#N/A,TRUE,"Development"}</definedName>
    <definedName name="dfae" localSheetId="1">{#N/A,#N/A,TRUE,"Goal";#N/A,#N/A,TRUE,"About";#N/A,#N/A,TRUE,"Linking";#N/A,#N/A,TRUE,"Compliance";#N/A,#N/A,TRUE,"Competitive";#N/A,#N/A,TRUE,"Proactive";#N/A,#N/A,TRUE,"Challenging";#N/A,#N/A,TRUE,"Development"}</definedName>
    <definedName name="dfae">{#N/A,#N/A,TRUE,"Goal";#N/A,#N/A,TRUE,"About";#N/A,#N/A,TRUE,"Linking";#N/A,#N/A,TRUE,"Compliance";#N/A,#N/A,TRUE,"Competitive";#N/A,#N/A,TRUE,"Proactive";#N/A,#N/A,TRUE,"Challenging";#N/A,#N/A,TRUE,"Development"}</definedName>
    <definedName name="dfsjsdalfjsdkhfjhawiuorfewyf" localSheetId="0">{#N/A,#N/A,TRUE,"Goal";#N/A,#N/A,TRUE,"About";#N/A,#N/A,TRUE,"Linking";#N/A,#N/A,TRUE,"Compliance";#N/A,#N/A,TRUE,"Competitive";#N/A,#N/A,TRUE,"Proactive";#N/A,#N/A,TRUE,"Challenging";#N/A,#N/A,TRUE,"Development"}</definedName>
    <definedName name="dfsjsdalfjsdkhfjhawiuorfewyf" localSheetId="1">{#N/A,#N/A,TRUE,"Goal";#N/A,#N/A,TRUE,"About";#N/A,#N/A,TRUE,"Linking";#N/A,#N/A,TRUE,"Compliance";#N/A,#N/A,TRUE,"Competitive";#N/A,#N/A,TRUE,"Proactive";#N/A,#N/A,TRUE,"Challenging";#N/A,#N/A,TRUE,"Development"}</definedName>
    <definedName name="dfsjsdalfjsdkhfjhawiuorfewyf">{#N/A,#N/A,TRUE,"Goal";#N/A,#N/A,TRUE,"About";#N/A,#N/A,TRUE,"Linking";#N/A,#N/A,TRUE,"Compliance";#N/A,#N/A,TRUE,"Competitive";#N/A,#N/A,TRUE,"Proactive";#N/A,#N/A,TRUE,"Challenging";#N/A,#N/A,TRUE,"Development"}</definedName>
    <definedName name="dfsjsdalfsjdkhfjhawiuorfewyf1" localSheetId="0">{#N/A,#N/A,TRUE,"Goal";#N/A,#N/A,TRUE,"About";#N/A,#N/A,TRUE,"Linking";#N/A,#N/A,TRUE,"Compliance";#N/A,#N/A,TRUE,"Competitive";#N/A,#N/A,TRUE,"Proactive";#N/A,#N/A,TRUE,"Challenging";#N/A,#N/A,TRUE,"Development"}</definedName>
    <definedName name="dfsjsdalfsjdkhfjhawiuorfewyf1" localSheetId="1">{#N/A,#N/A,TRUE,"Goal";#N/A,#N/A,TRUE,"About";#N/A,#N/A,TRUE,"Linking";#N/A,#N/A,TRUE,"Compliance";#N/A,#N/A,TRUE,"Competitive";#N/A,#N/A,TRUE,"Proactive";#N/A,#N/A,TRUE,"Challenging";#N/A,#N/A,TRUE,"Development"}</definedName>
    <definedName name="dfsjsdalfsjdkhfjhawiuorfewyf1">{#N/A,#N/A,TRUE,"Goal";#N/A,#N/A,TRUE,"About";#N/A,#N/A,TRUE,"Linking";#N/A,#N/A,TRUE,"Compliance";#N/A,#N/A,TRUE,"Competitive";#N/A,#N/A,TRUE,"Proactive";#N/A,#N/A,TRUE,"Challenging";#N/A,#N/A,TRUE,"Development"}</definedName>
    <definedName name="dft" localSheetId="0">{#N/A,#N/A,TRUE,"Goal";#N/A,#N/A,TRUE,"About";#N/A,#N/A,TRUE,"Linking";#N/A,#N/A,TRUE,"Compliance";#N/A,#N/A,TRUE,"Competitive";#N/A,#N/A,TRUE,"Proactive";#N/A,#N/A,TRUE,"Challenging";#N/A,#N/A,TRUE,"Development"}</definedName>
    <definedName name="dft" localSheetId="1">{#N/A,#N/A,TRUE,"Goal";#N/A,#N/A,TRUE,"About";#N/A,#N/A,TRUE,"Linking";#N/A,#N/A,TRUE,"Compliance";#N/A,#N/A,TRUE,"Competitive";#N/A,#N/A,TRUE,"Proactive";#N/A,#N/A,TRUE,"Challenging";#N/A,#N/A,TRUE,"Development"}</definedName>
    <definedName name="dft">{#N/A,#N/A,TRUE,"Goal";#N/A,#N/A,TRUE,"About";#N/A,#N/A,TRUE,"Linking";#N/A,#N/A,TRUE,"Compliance";#N/A,#N/A,TRUE,"Competitive";#N/A,#N/A,TRUE,"Proactive";#N/A,#N/A,TRUE,"Challenging";#N/A,#N/A,TRUE,"Development"}</definedName>
    <definedName name="dg" localSheetId="0">{#N/A,#N/A,TRUE,"Goal";#N/A,#N/A,TRUE,"About";#N/A,#N/A,TRUE,"Linking";#N/A,#N/A,TRUE,"Compliance";#N/A,#N/A,TRUE,"Competitive";#N/A,#N/A,TRUE,"Proactive";#N/A,#N/A,TRUE,"Challenging";#N/A,#N/A,TRUE,"Development"}</definedName>
    <definedName name="dg" localSheetId="1">{#N/A,#N/A,TRUE,"Goal";#N/A,#N/A,TRUE,"About";#N/A,#N/A,TRUE,"Linking";#N/A,#N/A,TRUE,"Compliance";#N/A,#N/A,TRUE,"Competitive";#N/A,#N/A,TRUE,"Proactive";#N/A,#N/A,TRUE,"Challenging";#N/A,#N/A,TRUE,"Development"}</definedName>
    <definedName name="dg">{#N/A,#N/A,TRUE,"Goal";#N/A,#N/A,TRUE,"About";#N/A,#N/A,TRUE,"Linking";#N/A,#N/A,TRUE,"Compliance";#N/A,#N/A,TRUE,"Competitive";#N/A,#N/A,TRUE,"Proactive";#N/A,#N/A,TRUE,"Challenging";#N/A,#N/A,TRUE,"Development"}</definedName>
    <definedName name="djdidenekj" localSheetId="0">{#N/A,#N/A,TRUE,"Goal";#N/A,#N/A,TRUE,"About";#N/A,#N/A,TRUE,"Linking";#N/A,#N/A,TRUE,"Compliance";#N/A,#N/A,TRUE,"Competitive";#N/A,#N/A,TRUE,"Proactive";#N/A,#N/A,TRUE,"Challenging";#N/A,#N/A,TRUE,"Development"}</definedName>
    <definedName name="djdidenekj" localSheetId="1">{#N/A,#N/A,TRUE,"Goal";#N/A,#N/A,TRUE,"About";#N/A,#N/A,TRUE,"Linking";#N/A,#N/A,TRUE,"Compliance";#N/A,#N/A,TRUE,"Competitive";#N/A,#N/A,TRUE,"Proactive";#N/A,#N/A,TRUE,"Challenging";#N/A,#N/A,TRUE,"Development"}</definedName>
    <definedName name="djdidenekj">{#N/A,#N/A,TRUE,"Goal";#N/A,#N/A,TRUE,"About";#N/A,#N/A,TRUE,"Linking";#N/A,#N/A,TRUE,"Compliance";#N/A,#N/A,TRUE,"Competitive";#N/A,#N/A,TRUE,"Proactive";#N/A,#N/A,TRUE,"Challenging";#N/A,#N/A,TRUE,"Development"}</definedName>
    <definedName name="djfkaæufa" localSheetId="0">{#N/A,#N/A,TRUE,"Goal";#N/A,#N/A,TRUE,"About";#N/A,#N/A,TRUE,"Linking";#N/A,#N/A,TRUE,"Compliance";#N/A,#N/A,TRUE,"Competitive";#N/A,#N/A,TRUE,"Proactive";#N/A,#N/A,TRUE,"Challenging";#N/A,#N/A,TRUE,"Development"}</definedName>
    <definedName name="djfkaæufa" localSheetId="1">{#N/A,#N/A,TRUE,"Goal";#N/A,#N/A,TRUE,"About";#N/A,#N/A,TRUE,"Linking";#N/A,#N/A,TRUE,"Compliance";#N/A,#N/A,TRUE,"Competitive";#N/A,#N/A,TRUE,"Proactive";#N/A,#N/A,TRUE,"Challenging";#N/A,#N/A,TRUE,"Development"}</definedName>
    <definedName name="djfkaæufa">{#N/A,#N/A,TRUE,"Goal";#N/A,#N/A,TRUE,"About";#N/A,#N/A,TRUE,"Linking";#N/A,#N/A,TRUE,"Compliance";#N/A,#N/A,TRUE,"Competitive";#N/A,#N/A,TRUE,"Proactive";#N/A,#N/A,TRUE,"Challenging";#N/A,#N/A,TRUE,"Development"}</definedName>
    <definedName name="djn" localSheetId="0">{#N/A,#N/A,TRUE,"Goal";#N/A,#N/A,TRUE,"About";#N/A,#N/A,TRUE,"Linking";#N/A,#N/A,TRUE,"Compliance";#N/A,#N/A,TRUE,"Competitive";#N/A,#N/A,TRUE,"Proactive";#N/A,#N/A,TRUE,"Challenging";#N/A,#N/A,TRUE,"Development"}</definedName>
    <definedName name="djn" localSheetId="1">{#N/A,#N/A,TRUE,"Goal";#N/A,#N/A,TRUE,"About";#N/A,#N/A,TRUE,"Linking";#N/A,#N/A,TRUE,"Compliance";#N/A,#N/A,TRUE,"Competitive";#N/A,#N/A,TRUE,"Proactive";#N/A,#N/A,TRUE,"Challenging";#N/A,#N/A,TRUE,"Development"}</definedName>
    <definedName name="djn">{#N/A,#N/A,TRUE,"Goal";#N/A,#N/A,TRUE,"About";#N/A,#N/A,TRUE,"Linking";#N/A,#N/A,TRUE,"Compliance";#N/A,#N/A,TRUE,"Competitive";#N/A,#N/A,TRUE,"Proactive";#N/A,#N/A,TRUE,"Challenging";#N/A,#N/A,TRUE,"Development"}</definedName>
    <definedName name="edrf" localSheetId="0">{#N/A,#N/A,TRUE,"Goal";#N/A,#N/A,TRUE,"About";#N/A,#N/A,TRUE,"Linking";#N/A,#N/A,TRUE,"Compliance";#N/A,#N/A,TRUE,"Competitive";#N/A,#N/A,TRUE,"Proactive";#N/A,#N/A,TRUE,"Challenging";#N/A,#N/A,TRUE,"Development"}</definedName>
    <definedName name="edrf" localSheetId="1">{#N/A,#N/A,TRUE,"Goal";#N/A,#N/A,TRUE,"About";#N/A,#N/A,TRUE,"Linking";#N/A,#N/A,TRUE,"Compliance";#N/A,#N/A,TRUE,"Competitive";#N/A,#N/A,TRUE,"Proactive";#N/A,#N/A,TRUE,"Challenging";#N/A,#N/A,TRUE,"Development"}</definedName>
    <definedName name="edrf">{#N/A,#N/A,TRUE,"Goal";#N/A,#N/A,TRUE,"About";#N/A,#N/A,TRUE,"Linking";#N/A,#N/A,TRUE,"Compliance";#N/A,#N/A,TRUE,"Competitive";#N/A,#N/A,TRUE,"Proactive";#N/A,#N/A,TRUE,"Challenging";#N/A,#N/A,TRUE,"Development"}</definedName>
    <definedName name="ee" localSheetId="0">{#N/A,#N/A,TRUE,"Goal";#N/A,#N/A,TRUE,"About";#N/A,#N/A,TRUE,"Linking";#N/A,#N/A,TRUE,"Compliance";#N/A,#N/A,TRUE,"Competitive";#N/A,#N/A,TRUE,"Proactive";#N/A,#N/A,TRUE,"Challenging";#N/A,#N/A,TRUE,"Development"}</definedName>
    <definedName name="ee" localSheetId="1">{#N/A,#N/A,TRUE,"Goal";#N/A,#N/A,TRUE,"About";#N/A,#N/A,TRUE,"Linking";#N/A,#N/A,TRUE,"Compliance";#N/A,#N/A,TRUE,"Competitive";#N/A,#N/A,TRUE,"Proactive";#N/A,#N/A,TRUE,"Challenging";#N/A,#N/A,TRUE,"Development"}</definedName>
    <definedName name="ee">{#N/A,#N/A,TRUE,"Goal";#N/A,#N/A,TRUE,"About";#N/A,#N/A,TRUE,"Linking";#N/A,#N/A,TRUE,"Compliance";#N/A,#N/A,TRUE,"Competitive";#N/A,#N/A,TRUE,"Proactive";#N/A,#N/A,TRUE,"Challenging";#N/A,#N/A,TRUE,"Development"}</definedName>
    <definedName name="eee" localSheetId="0">{#N/A,#N/A,TRUE,"Goal";#N/A,#N/A,TRUE,"About";#N/A,#N/A,TRUE,"Linking";#N/A,#N/A,TRUE,"Compliance";#N/A,#N/A,TRUE,"Competitive";#N/A,#N/A,TRUE,"Proactive";#N/A,#N/A,TRUE,"Challenging";#N/A,#N/A,TRUE,"Development"}</definedName>
    <definedName name="eee" localSheetId="1">{#N/A,#N/A,TRUE,"Goal";#N/A,#N/A,TRUE,"About";#N/A,#N/A,TRUE,"Linking";#N/A,#N/A,TRUE,"Compliance";#N/A,#N/A,TRUE,"Competitive";#N/A,#N/A,TRUE,"Proactive";#N/A,#N/A,TRUE,"Challenging";#N/A,#N/A,TRUE,"Development"}</definedName>
    <definedName name="eee">{#N/A,#N/A,TRUE,"Goal";#N/A,#N/A,TRUE,"About";#N/A,#N/A,TRUE,"Linking";#N/A,#N/A,TRUE,"Compliance";#N/A,#N/A,TRUE,"Competitive";#N/A,#N/A,TRUE,"Proactive";#N/A,#N/A,TRUE,"Challenging";#N/A,#N/A,TRUE,"Development"}</definedName>
    <definedName name="eki" localSheetId="0">{#N/A,#N/A,TRUE,"Goal";#N/A,#N/A,TRUE,"About";#N/A,#N/A,TRUE,"Linking";#N/A,#N/A,TRUE,"Compliance";#N/A,#N/A,TRUE,"Competitive";#N/A,#N/A,TRUE,"Proactive";#N/A,#N/A,TRUE,"Challenging";#N/A,#N/A,TRUE,"Development"}</definedName>
    <definedName name="eki" localSheetId="1">{#N/A,#N/A,TRUE,"Goal";#N/A,#N/A,TRUE,"About";#N/A,#N/A,TRUE,"Linking";#N/A,#N/A,TRUE,"Compliance";#N/A,#N/A,TRUE,"Competitive";#N/A,#N/A,TRUE,"Proactive";#N/A,#N/A,TRUE,"Challenging";#N/A,#N/A,TRUE,"Development"}</definedName>
    <definedName name="eki">{#N/A,#N/A,TRUE,"Goal";#N/A,#N/A,TRUE,"About";#N/A,#N/A,TRUE,"Linking";#N/A,#N/A,TRUE,"Compliance";#N/A,#N/A,TRUE,"Competitive";#N/A,#N/A,TRUE,"Proactive";#N/A,#N/A,TRUE,"Challenging";#N/A,#N/A,TRUE,"Development"}</definedName>
    <definedName name="erfc" localSheetId="0">{#N/A,#N/A,TRUE,"Goal";#N/A,#N/A,TRUE,"About";#N/A,#N/A,TRUE,"Linking";#N/A,#N/A,TRUE,"Compliance";#N/A,#N/A,TRUE,"Competitive";#N/A,#N/A,TRUE,"Proactive";#N/A,#N/A,TRUE,"Challenging";#N/A,#N/A,TRUE,"Development"}</definedName>
    <definedName name="erfc" localSheetId="1">{#N/A,#N/A,TRUE,"Goal";#N/A,#N/A,TRUE,"About";#N/A,#N/A,TRUE,"Linking";#N/A,#N/A,TRUE,"Compliance";#N/A,#N/A,TRUE,"Competitive";#N/A,#N/A,TRUE,"Proactive";#N/A,#N/A,TRUE,"Challenging";#N/A,#N/A,TRUE,"Development"}</definedName>
    <definedName name="erfc">{#N/A,#N/A,TRUE,"Goal";#N/A,#N/A,TRUE,"About";#N/A,#N/A,TRUE,"Linking";#N/A,#N/A,TRUE,"Compliance";#N/A,#N/A,TRUE,"Competitive";#N/A,#N/A,TRUE,"Proactive";#N/A,#N/A,TRUE,"Challenging";#N/A,#N/A,TRUE,"Development"}</definedName>
    <definedName name="ert" localSheetId="0">{#N/A,#N/A,TRUE,"Goal";#N/A,#N/A,TRUE,"About";#N/A,#N/A,TRUE,"Linking";#N/A,#N/A,TRUE,"Compliance";#N/A,#N/A,TRUE,"Competitive";#N/A,#N/A,TRUE,"Proactive";#N/A,#N/A,TRUE,"Challenging";#N/A,#N/A,TRUE,"Development"}</definedName>
    <definedName name="ert" localSheetId="1">{#N/A,#N/A,TRUE,"Goal";#N/A,#N/A,TRUE,"About";#N/A,#N/A,TRUE,"Linking";#N/A,#N/A,TRUE,"Compliance";#N/A,#N/A,TRUE,"Competitive";#N/A,#N/A,TRUE,"Proactive";#N/A,#N/A,TRUE,"Challenging";#N/A,#N/A,TRUE,"Development"}</definedName>
    <definedName name="ert">{#N/A,#N/A,TRUE,"Goal";#N/A,#N/A,TRUE,"About";#N/A,#N/A,TRUE,"Linking";#N/A,#N/A,TRUE,"Compliance";#N/A,#N/A,TRUE,"Competitive";#N/A,#N/A,TRUE,"Proactive";#N/A,#N/A,TRUE,"Challenging";#N/A,#N/A,TRUE,"Development"}</definedName>
    <definedName name="faaf" localSheetId="0">{#N/A,#N/A,TRUE,"Goal";#N/A,#N/A,TRUE,"About";#N/A,#N/A,TRUE,"Linking";#N/A,#N/A,TRUE,"Compliance";#N/A,#N/A,TRUE,"Competitive";#N/A,#N/A,TRUE,"Proactive";#N/A,#N/A,TRUE,"Challenging";#N/A,#N/A,TRUE,"Development"}</definedName>
    <definedName name="faaf" localSheetId="1">{#N/A,#N/A,TRUE,"Goal";#N/A,#N/A,TRUE,"About";#N/A,#N/A,TRUE,"Linking";#N/A,#N/A,TRUE,"Compliance";#N/A,#N/A,TRUE,"Competitive";#N/A,#N/A,TRUE,"Proactive";#N/A,#N/A,TRUE,"Challenging";#N/A,#N/A,TRUE,"Development"}</definedName>
    <definedName name="faaf">{#N/A,#N/A,TRUE,"Goal";#N/A,#N/A,TRUE,"About";#N/A,#N/A,TRUE,"Linking";#N/A,#N/A,TRUE,"Compliance";#N/A,#N/A,TRUE,"Competitive";#N/A,#N/A,TRUE,"Proactive";#N/A,#N/A,TRUE,"Challenging";#N/A,#N/A,TRUE,"Development"}</definedName>
    <definedName name="fafa" localSheetId="0">{#N/A,#N/A,TRUE,"Goal";#N/A,#N/A,TRUE,"About";#N/A,#N/A,TRUE,"Linking";#N/A,#N/A,TRUE,"Compliance";#N/A,#N/A,TRUE,"Competitive";#N/A,#N/A,TRUE,"Proactive";#N/A,#N/A,TRUE,"Challenging";#N/A,#N/A,TRUE,"Development"}</definedName>
    <definedName name="fafa" localSheetId="1">{#N/A,#N/A,TRUE,"Goal";#N/A,#N/A,TRUE,"About";#N/A,#N/A,TRUE,"Linking";#N/A,#N/A,TRUE,"Compliance";#N/A,#N/A,TRUE,"Competitive";#N/A,#N/A,TRUE,"Proactive";#N/A,#N/A,TRUE,"Challenging";#N/A,#N/A,TRUE,"Development"}</definedName>
    <definedName name="fafa">{#N/A,#N/A,TRUE,"Goal";#N/A,#N/A,TRUE,"About";#N/A,#N/A,TRUE,"Linking";#N/A,#N/A,TRUE,"Compliance";#N/A,#N/A,TRUE,"Competitive";#N/A,#N/A,TRUE,"Proactive";#N/A,#N/A,TRUE,"Challenging";#N/A,#N/A,TRUE,"Development"}</definedName>
    <definedName name="fasfe" localSheetId="0">{#N/A,#N/A,TRUE,"Goal";#N/A,#N/A,TRUE,"About";#N/A,#N/A,TRUE,"Linking";#N/A,#N/A,TRUE,"Compliance";#N/A,#N/A,TRUE,"Competitive";#N/A,#N/A,TRUE,"Proactive";#N/A,#N/A,TRUE,"Challenging";#N/A,#N/A,TRUE,"Development"}</definedName>
    <definedName name="fasfe" localSheetId="1">{#N/A,#N/A,TRUE,"Goal";#N/A,#N/A,TRUE,"About";#N/A,#N/A,TRUE,"Linking";#N/A,#N/A,TRUE,"Compliance";#N/A,#N/A,TRUE,"Competitive";#N/A,#N/A,TRUE,"Proactive";#N/A,#N/A,TRUE,"Challenging";#N/A,#N/A,TRUE,"Development"}</definedName>
    <definedName name="fasfe">{#N/A,#N/A,TRUE,"Goal";#N/A,#N/A,TRUE,"About";#N/A,#N/A,TRUE,"Linking";#N/A,#N/A,TRUE,"Compliance";#N/A,#N/A,TRUE,"Competitive";#N/A,#N/A,TRUE,"Proactive";#N/A,#N/A,TRUE,"Challenging";#N/A,#N/A,TRUE,"Development"}</definedName>
    <definedName name="fasfer" localSheetId="0">{#N/A,#N/A,TRUE,"Goal";#N/A,#N/A,TRUE,"About";#N/A,#N/A,TRUE,"Linking";#N/A,#N/A,TRUE,"Compliance";#N/A,#N/A,TRUE,"Competitive";#N/A,#N/A,TRUE,"Proactive";#N/A,#N/A,TRUE,"Challenging";#N/A,#N/A,TRUE,"Development"}</definedName>
    <definedName name="fasfer" localSheetId="1">{#N/A,#N/A,TRUE,"Goal";#N/A,#N/A,TRUE,"About";#N/A,#N/A,TRUE,"Linking";#N/A,#N/A,TRUE,"Compliance";#N/A,#N/A,TRUE,"Competitive";#N/A,#N/A,TRUE,"Proactive";#N/A,#N/A,TRUE,"Challenging";#N/A,#N/A,TRUE,"Development"}</definedName>
    <definedName name="fasfer">{#N/A,#N/A,TRUE,"Goal";#N/A,#N/A,TRUE,"About";#N/A,#N/A,TRUE,"Linking";#N/A,#N/A,TRUE,"Compliance";#N/A,#N/A,TRUE,"Competitive";#N/A,#N/A,TRUE,"Proactive";#N/A,#N/A,TRUE,"Challenging";#N/A,#N/A,TRUE,"Development"}</definedName>
    <definedName name="fasgdads" localSheetId="0">{#N/A,#N/A,TRUE,"Goal";#N/A,#N/A,TRUE,"About";#N/A,#N/A,TRUE,"Linking";#N/A,#N/A,TRUE,"Compliance";#N/A,#N/A,TRUE,"Competitive";#N/A,#N/A,TRUE,"Proactive";#N/A,#N/A,TRUE,"Challenging";#N/A,#N/A,TRUE,"Development"}</definedName>
    <definedName name="fasgdads" localSheetId="1">{#N/A,#N/A,TRUE,"Goal";#N/A,#N/A,TRUE,"About";#N/A,#N/A,TRUE,"Linking";#N/A,#N/A,TRUE,"Compliance";#N/A,#N/A,TRUE,"Competitive";#N/A,#N/A,TRUE,"Proactive";#N/A,#N/A,TRUE,"Challenging";#N/A,#N/A,TRUE,"Development"}</definedName>
    <definedName name="fasgdads">{#N/A,#N/A,TRUE,"Goal";#N/A,#N/A,TRUE,"About";#N/A,#N/A,TRUE,"Linking";#N/A,#N/A,TRUE,"Compliance";#N/A,#N/A,TRUE,"Competitive";#N/A,#N/A,TRUE,"Proactive";#N/A,#N/A,TRUE,"Challenging";#N/A,#N/A,TRUE,"Development"}</definedName>
    <definedName name="fasger" localSheetId="0">{#N/A,#N/A,TRUE,"Goal";#N/A,#N/A,TRUE,"About";#N/A,#N/A,TRUE,"Linking";#N/A,#N/A,TRUE,"Compliance";#N/A,#N/A,TRUE,"Competitive";#N/A,#N/A,TRUE,"Proactive";#N/A,#N/A,TRUE,"Challenging";#N/A,#N/A,TRUE,"Development"}</definedName>
    <definedName name="fasger" localSheetId="1">{#N/A,#N/A,TRUE,"Goal";#N/A,#N/A,TRUE,"About";#N/A,#N/A,TRUE,"Linking";#N/A,#N/A,TRUE,"Compliance";#N/A,#N/A,TRUE,"Competitive";#N/A,#N/A,TRUE,"Proactive";#N/A,#N/A,TRUE,"Challenging";#N/A,#N/A,TRUE,"Development"}</definedName>
    <definedName name="fasger">{#N/A,#N/A,TRUE,"Goal";#N/A,#N/A,TRUE,"About";#N/A,#N/A,TRUE,"Linking";#N/A,#N/A,TRUE,"Compliance";#N/A,#N/A,TRUE,"Competitive";#N/A,#N/A,TRUE,"Proactive";#N/A,#N/A,TRUE,"Challenging";#N/A,#N/A,TRUE,"Development"}</definedName>
    <definedName name="fdafda" localSheetId="0">{#N/A,#N/A,TRUE,"Goal";#N/A,#N/A,TRUE,"About";#N/A,#N/A,TRUE,"Linking";#N/A,#N/A,TRUE,"Compliance";#N/A,#N/A,TRUE,"Competitive";#N/A,#N/A,TRUE,"Proactive";#N/A,#N/A,TRUE,"Challenging";#N/A,#N/A,TRUE,"Development"}</definedName>
    <definedName name="fdafda" localSheetId="1">{#N/A,#N/A,TRUE,"Goal";#N/A,#N/A,TRUE,"About";#N/A,#N/A,TRUE,"Linking";#N/A,#N/A,TRUE,"Compliance";#N/A,#N/A,TRUE,"Competitive";#N/A,#N/A,TRUE,"Proactive";#N/A,#N/A,TRUE,"Challenging";#N/A,#N/A,TRUE,"Development"}</definedName>
    <definedName name="fdafda">{#N/A,#N/A,TRUE,"Goal";#N/A,#N/A,TRUE,"About";#N/A,#N/A,TRUE,"Linking";#N/A,#N/A,TRUE,"Compliance";#N/A,#N/A,TRUE,"Competitive";#N/A,#N/A,TRUE,"Proactive";#N/A,#N/A,TRUE,"Challenging";#N/A,#N/A,TRUE,"Development"}</definedName>
    <definedName name="fdajde" localSheetId="0">{#N/A,#N/A,TRUE,"Goal";#N/A,#N/A,TRUE,"About";#N/A,#N/A,TRUE,"Linking";#N/A,#N/A,TRUE,"Compliance";#N/A,#N/A,TRUE,"Competitive";#N/A,#N/A,TRUE,"Proactive";#N/A,#N/A,TRUE,"Challenging";#N/A,#N/A,TRUE,"Development"}</definedName>
    <definedName name="fdajde" localSheetId="1">{#N/A,#N/A,TRUE,"Goal";#N/A,#N/A,TRUE,"About";#N/A,#N/A,TRUE,"Linking";#N/A,#N/A,TRUE,"Compliance";#N/A,#N/A,TRUE,"Competitive";#N/A,#N/A,TRUE,"Proactive";#N/A,#N/A,TRUE,"Challenging";#N/A,#N/A,TRUE,"Development"}</definedName>
    <definedName name="fdajde">{#N/A,#N/A,TRUE,"Goal";#N/A,#N/A,TRUE,"About";#N/A,#N/A,TRUE,"Linking";#N/A,#N/A,TRUE,"Compliance";#N/A,#N/A,TRUE,"Competitive";#N/A,#N/A,TRUE,"Proactive";#N/A,#N/A,TRUE,"Challenging";#N/A,#N/A,TRUE,"Development"}</definedName>
    <definedName name="fdasd" localSheetId="0">{#N/A,#N/A,TRUE,"Goal";#N/A,#N/A,TRUE,"About";#N/A,#N/A,TRUE,"Linking";#N/A,#N/A,TRUE,"Compliance";#N/A,#N/A,TRUE,"Competitive";#N/A,#N/A,TRUE,"Proactive";#N/A,#N/A,TRUE,"Challenging";#N/A,#N/A,TRUE,"Development"}</definedName>
    <definedName name="fdasd" localSheetId="1">{#N/A,#N/A,TRUE,"Goal";#N/A,#N/A,TRUE,"About";#N/A,#N/A,TRUE,"Linking";#N/A,#N/A,TRUE,"Compliance";#N/A,#N/A,TRUE,"Competitive";#N/A,#N/A,TRUE,"Proactive";#N/A,#N/A,TRUE,"Challenging";#N/A,#N/A,TRUE,"Development"}</definedName>
    <definedName name="fdasd">{#N/A,#N/A,TRUE,"Goal";#N/A,#N/A,TRUE,"About";#N/A,#N/A,TRUE,"Linking";#N/A,#N/A,TRUE,"Compliance";#N/A,#N/A,TRUE,"Competitive";#N/A,#N/A,TRUE,"Proactive";#N/A,#N/A,TRUE,"Challenging";#N/A,#N/A,TRUE,"Development"}</definedName>
    <definedName name="fdjkaælfdy" localSheetId="0">{#N/A,#N/A,TRUE,"Goal";#N/A,#N/A,TRUE,"About";#N/A,#N/A,TRUE,"Linking";#N/A,#N/A,TRUE,"Compliance";#N/A,#N/A,TRUE,"Competitive";#N/A,#N/A,TRUE,"Proactive";#N/A,#N/A,TRUE,"Challenging";#N/A,#N/A,TRUE,"Development"}</definedName>
    <definedName name="fdjkaælfdy" localSheetId="1">{#N/A,#N/A,TRUE,"Goal";#N/A,#N/A,TRUE,"About";#N/A,#N/A,TRUE,"Linking";#N/A,#N/A,TRUE,"Compliance";#N/A,#N/A,TRUE,"Competitive";#N/A,#N/A,TRUE,"Proactive";#N/A,#N/A,TRUE,"Challenging";#N/A,#N/A,TRUE,"Development"}</definedName>
    <definedName name="fdjkaælfdy">{#N/A,#N/A,TRUE,"Goal";#N/A,#N/A,TRUE,"About";#N/A,#N/A,TRUE,"Linking";#N/A,#N/A,TRUE,"Compliance";#N/A,#N/A,TRUE,"Competitive";#N/A,#N/A,TRUE,"Proactive";#N/A,#N/A,TRUE,"Challenging";#N/A,#N/A,TRUE,"Development"}</definedName>
    <definedName name="fdjkæfaun" localSheetId="0">{#N/A,#N/A,TRUE,"Goal";#N/A,#N/A,TRUE,"About";#N/A,#N/A,TRUE,"Linking";#N/A,#N/A,TRUE,"Compliance";#N/A,#N/A,TRUE,"Competitive";#N/A,#N/A,TRUE,"Proactive";#N/A,#N/A,TRUE,"Challenging";#N/A,#N/A,TRUE,"Development"}</definedName>
    <definedName name="fdjkæfaun" localSheetId="1">{#N/A,#N/A,TRUE,"Goal";#N/A,#N/A,TRUE,"About";#N/A,#N/A,TRUE,"Linking";#N/A,#N/A,TRUE,"Compliance";#N/A,#N/A,TRUE,"Competitive";#N/A,#N/A,TRUE,"Proactive";#N/A,#N/A,TRUE,"Challenging";#N/A,#N/A,TRUE,"Development"}</definedName>
    <definedName name="fdjkæfaun">{#N/A,#N/A,TRUE,"Goal";#N/A,#N/A,TRUE,"About";#N/A,#N/A,TRUE,"Linking";#N/A,#N/A,TRUE,"Compliance";#N/A,#N/A,TRUE,"Competitive";#N/A,#N/A,TRUE,"Proactive";#N/A,#N/A,TRUE,"Challenging";#N/A,#N/A,TRUE,"Development"}</definedName>
    <definedName name="fdjskaæfduen" localSheetId="0">{#N/A,#N/A,TRUE,"Goal";#N/A,#N/A,TRUE,"About";#N/A,#N/A,TRUE,"Linking";#N/A,#N/A,TRUE,"Compliance";#N/A,#N/A,TRUE,"Competitive";#N/A,#N/A,TRUE,"Proactive";#N/A,#N/A,TRUE,"Challenging";#N/A,#N/A,TRUE,"Development"}</definedName>
    <definedName name="fdjskaæfduen" localSheetId="1">{#N/A,#N/A,TRUE,"Goal";#N/A,#N/A,TRUE,"About";#N/A,#N/A,TRUE,"Linking";#N/A,#N/A,TRUE,"Compliance";#N/A,#N/A,TRUE,"Competitive";#N/A,#N/A,TRUE,"Proactive";#N/A,#N/A,TRUE,"Challenging";#N/A,#N/A,TRUE,"Development"}</definedName>
    <definedName name="fdjskaæfduen">{#N/A,#N/A,TRUE,"Goal";#N/A,#N/A,TRUE,"About";#N/A,#N/A,TRUE,"Linking";#N/A,#N/A,TRUE,"Compliance";#N/A,#N/A,TRUE,"Competitive";#N/A,#N/A,TRUE,"Proactive";#N/A,#N/A,TRUE,"Challenging";#N/A,#N/A,TRUE,"Development"}</definedName>
    <definedName name="fds" localSheetId="0">{#N/A,#N/A,TRUE,"Goal";#N/A,#N/A,TRUE,"About";#N/A,#N/A,TRUE,"Linking";#N/A,#N/A,TRUE,"Compliance";#N/A,#N/A,TRUE,"Competitive";#N/A,#N/A,TRUE,"Proactive";#N/A,#N/A,TRUE,"Challenging";#N/A,#N/A,TRUE,"Development"}</definedName>
    <definedName name="fds" localSheetId="1">{#N/A,#N/A,TRUE,"Goal";#N/A,#N/A,TRUE,"About";#N/A,#N/A,TRUE,"Linking";#N/A,#N/A,TRUE,"Compliance";#N/A,#N/A,TRUE,"Competitive";#N/A,#N/A,TRUE,"Proactive";#N/A,#N/A,TRUE,"Challenging";#N/A,#N/A,TRUE,"Development"}</definedName>
    <definedName name="fds">{#N/A,#N/A,TRUE,"Goal";#N/A,#N/A,TRUE,"About";#N/A,#N/A,TRUE,"Linking";#N/A,#N/A,TRUE,"Compliance";#N/A,#N/A,TRUE,"Competitive";#N/A,#N/A,TRUE,"Proactive";#N/A,#N/A,TRUE,"Challenging";#N/A,#N/A,TRUE,"Development"}</definedName>
    <definedName name="fdsaaewr" localSheetId="0">{#N/A,#N/A,TRUE,"Goal";#N/A,#N/A,TRUE,"About";#N/A,#N/A,TRUE,"Linking";#N/A,#N/A,TRUE,"Compliance";#N/A,#N/A,TRUE,"Competitive";#N/A,#N/A,TRUE,"Proactive";#N/A,#N/A,TRUE,"Challenging";#N/A,#N/A,TRUE,"Development"}</definedName>
    <definedName name="fdsaaewr" localSheetId="1">{#N/A,#N/A,TRUE,"Goal";#N/A,#N/A,TRUE,"About";#N/A,#N/A,TRUE,"Linking";#N/A,#N/A,TRUE,"Compliance";#N/A,#N/A,TRUE,"Competitive";#N/A,#N/A,TRUE,"Proactive";#N/A,#N/A,TRUE,"Challenging";#N/A,#N/A,TRUE,"Development"}</definedName>
    <definedName name="fdsaaewr">{#N/A,#N/A,TRUE,"Goal";#N/A,#N/A,TRUE,"About";#N/A,#N/A,TRUE,"Linking";#N/A,#N/A,TRUE,"Compliance";#N/A,#N/A,TRUE,"Competitive";#N/A,#N/A,TRUE,"Proactive";#N/A,#N/A,TRUE,"Challenging";#N/A,#N/A,TRUE,"Development"}</definedName>
    <definedName name="fdsaas" localSheetId="0">{#N/A,#N/A,TRUE,"Goal";#N/A,#N/A,TRUE,"About";#N/A,#N/A,TRUE,"Linking";#N/A,#N/A,TRUE,"Compliance";#N/A,#N/A,TRUE,"Competitive";#N/A,#N/A,TRUE,"Proactive";#N/A,#N/A,TRUE,"Challenging";#N/A,#N/A,TRUE,"Development"}</definedName>
    <definedName name="fdsaas" localSheetId="1">{#N/A,#N/A,TRUE,"Goal";#N/A,#N/A,TRUE,"About";#N/A,#N/A,TRUE,"Linking";#N/A,#N/A,TRUE,"Compliance";#N/A,#N/A,TRUE,"Competitive";#N/A,#N/A,TRUE,"Proactive";#N/A,#N/A,TRUE,"Challenging";#N/A,#N/A,TRUE,"Development"}</definedName>
    <definedName name="fdsaas">{#N/A,#N/A,TRUE,"Goal";#N/A,#N/A,TRUE,"About";#N/A,#N/A,TRUE,"Linking";#N/A,#N/A,TRUE,"Compliance";#N/A,#N/A,TRUE,"Competitive";#N/A,#N/A,TRUE,"Proactive";#N/A,#N/A,TRUE,"Challenging";#N/A,#N/A,TRUE,"Development"}</definedName>
    <definedName name="fdsaerea" localSheetId="0">{#N/A,#N/A,TRUE,"Goal";#N/A,#N/A,TRUE,"About";#N/A,#N/A,TRUE,"Linking";#N/A,#N/A,TRUE,"Compliance";#N/A,#N/A,TRUE,"Competitive";#N/A,#N/A,TRUE,"Proactive";#N/A,#N/A,TRUE,"Challenging";#N/A,#N/A,TRUE,"Development"}</definedName>
    <definedName name="fdsaerea" localSheetId="1">{#N/A,#N/A,TRUE,"Goal";#N/A,#N/A,TRUE,"About";#N/A,#N/A,TRUE,"Linking";#N/A,#N/A,TRUE,"Compliance";#N/A,#N/A,TRUE,"Competitive";#N/A,#N/A,TRUE,"Proactive";#N/A,#N/A,TRUE,"Challenging";#N/A,#N/A,TRUE,"Development"}</definedName>
    <definedName name="fdsaerea">{#N/A,#N/A,TRUE,"Goal";#N/A,#N/A,TRUE,"About";#N/A,#N/A,TRUE,"Linking";#N/A,#N/A,TRUE,"Compliance";#N/A,#N/A,TRUE,"Competitive";#N/A,#N/A,TRUE,"Proactive";#N/A,#N/A,TRUE,"Challenging";#N/A,#N/A,TRUE,"Development"}</definedName>
    <definedName name="fdsaered" localSheetId="0">{#N/A,#N/A,TRUE,"Goal";#N/A,#N/A,TRUE,"About";#N/A,#N/A,TRUE,"Linking";#N/A,#N/A,TRUE,"Compliance";#N/A,#N/A,TRUE,"Competitive";#N/A,#N/A,TRUE,"Proactive";#N/A,#N/A,TRUE,"Challenging";#N/A,#N/A,TRUE,"Development"}</definedName>
    <definedName name="fdsaered" localSheetId="1">{#N/A,#N/A,TRUE,"Goal";#N/A,#N/A,TRUE,"About";#N/A,#N/A,TRUE,"Linking";#N/A,#N/A,TRUE,"Compliance";#N/A,#N/A,TRUE,"Competitive";#N/A,#N/A,TRUE,"Proactive";#N/A,#N/A,TRUE,"Challenging";#N/A,#N/A,TRUE,"Development"}</definedName>
    <definedName name="fdsaered">{#N/A,#N/A,TRUE,"Goal";#N/A,#N/A,TRUE,"About";#N/A,#N/A,TRUE,"Linking";#N/A,#N/A,TRUE,"Compliance";#N/A,#N/A,TRUE,"Competitive";#N/A,#N/A,TRUE,"Proactive";#N/A,#N/A,TRUE,"Challenging";#N/A,#N/A,TRUE,"Development"}</definedName>
    <definedName name="fdsafa" localSheetId="0">{#N/A,#N/A,TRUE,"Goal";#N/A,#N/A,TRUE,"About";#N/A,#N/A,TRUE,"Linking";#N/A,#N/A,TRUE,"Compliance";#N/A,#N/A,TRUE,"Competitive";#N/A,#N/A,TRUE,"Proactive";#N/A,#N/A,TRUE,"Challenging";#N/A,#N/A,TRUE,"Development"}</definedName>
    <definedName name="fdsafa" localSheetId="1">{#N/A,#N/A,TRUE,"Goal";#N/A,#N/A,TRUE,"About";#N/A,#N/A,TRUE,"Linking";#N/A,#N/A,TRUE,"Compliance";#N/A,#N/A,TRUE,"Competitive";#N/A,#N/A,TRUE,"Proactive";#N/A,#N/A,TRUE,"Challenging";#N/A,#N/A,TRUE,"Development"}</definedName>
    <definedName name="fdsafa">{#N/A,#N/A,TRUE,"Goal";#N/A,#N/A,TRUE,"About";#N/A,#N/A,TRUE,"Linking";#N/A,#N/A,TRUE,"Compliance";#N/A,#N/A,TRUE,"Competitive";#N/A,#N/A,TRUE,"Proactive";#N/A,#N/A,TRUE,"Challenging";#N/A,#N/A,TRUE,"Development"}</definedName>
    <definedName name="fdsafafa" localSheetId="0">{#N/A,#N/A,TRUE,"Goal";#N/A,#N/A,TRUE,"About";#N/A,#N/A,TRUE,"Linking";#N/A,#N/A,TRUE,"Compliance";#N/A,#N/A,TRUE,"Competitive";#N/A,#N/A,TRUE,"Proactive";#N/A,#N/A,TRUE,"Challenging";#N/A,#N/A,TRUE,"Development"}</definedName>
    <definedName name="fdsafafa" localSheetId="1">{#N/A,#N/A,TRUE,"Goal";#N/A,#N/A,TRUE,"About";#N/A,#N/A,TRUE,"Linking";#N/A,#N/A,TRUE,"Compliance";#N/A,#N/A,TRUE,"Competitive";#N/A,#N/A,TRUE,"Proactive";#N/A,#N/A,TRUE,"Challenging";#N/A,#N/A,TRUE,"Development"}</definedName>
    <definedName name="fdsafafa">{#N/A,#N/A,TRUE,"Goal";#N/A,#N/A,TRUE,"About";#N/A,#N/A,TRUE,"Linking";#N/A,#N/A,TRUE,"Compliance";#N/A,#N/A,TRUE,"Competitive";#N/A,#N/A,TRUE,"Proactive";#N/A,#N/A,TRUE,"Challenging";#N/A,#N/A,TRUE,"Development"}</definedName>
    <definedName name="fdsafafda" localSheetId="0">{#N/A,#N/A,TRUE,"Goal";#N/A,#N/A,TRUE,"About";#N/A,#N/A,TRUE,"Linking";#N/A,#N/A,TRUE,"Compliance";#N/A,#N/A,TRUE,"Competitive";#N/A,#N/A,TRUE,"Proactive";#N/A,#N/A,TRUE,"Challenging";#N/A,#N/A,TRUE,"Development"}</definedName>
    <definedName name="fdsafafda" localSheetId="1">{#N/A,#N/A,TRUE,"Goal";#N/A,#N/A,TRUE,"About";#N/A,#N/A,TRUE,"Linking";#N/A,#N/A,TRUE,"Compliance";#N/A,#N/A,TRUE,"Competitive";#N/A,#N/A,TRUE,"Proactive";#N/A,#N/A,TRUE,"Challenging";#N/A,#N/A,TRUE,"Development"}</definedName>
    <definedName name="fdsafafda">{#N/A,#N/A,TRUE,"Goal";#N/A,#N/A,TRUE,"About";#N/A,#N/A,TRUE,"Linking";#N/A,#N/A,TRUE,"Compliance";#N/A,#N/A,TRUE,"Competitive";#N/A,#N/A,TRUE,"Proactive";#N/A,#N/A,TRUE,"Challenging";#N/A,#N/A,TRUE,"Development"}</definedName>
    <definedName name="fdsagaera" localSheetId="0">{#N/A,#N/A,TRUE,"Goal";#N/A,#N/A,TRUE,"About";#N/A,#N/A,TRUE,"Linking";#N/A,#N/A,TRUE,"Compliance";#N/A,#N/A,TRUE,"Competitive";#N/A,#N/A,TRUE,"Proactive";#N/A,#N/A,TRUE,"Challenging";#N/A,#N/A,TRUE,"Development"}</definedName>
    <definedName name="fdsagaera" localSheetId="1">{#N/A,#N/A,TRUE,"Goal";#N/A,#N/A,TRUE,"About";#N/A,#N/A,TRUE,"Linking";#N/A,#N/A,TRUE,"Compliance";#N/A,#N/A,TRUE,"Competitive";#N/A,#N/A,TRUE,"Proactive";#N/A,#N/A,TRUE,"Challenging";#N/A,#N/A,TRUE,"Development"}</definedName>
    <definedName name="fdsagaera">{#N/A,#N/A,TRUE,"Goal";#N/A,#N/A,TRUE,"About";#N/A,#N/A,TRUE,"Linking";#N/A,#N/A,TRUE,"Compliance";#N/A,#N/A,TRUE,"Competitive";#N/A,#N/A,TRUE,"Proactive";#N/A,#N/A,TRUE,"Challenging";#N/A,#N/A,TRUE,"Development"}</definedName>
    <definedName name="fdsagsda" localSheetId="0">{#N/A,#N/A,TRUE,"Goal";#N/A,#N/A,TRUE,"About";#N/A,#N/A,TRUE,"Linking";#N/A,#N/A,TRUE,"Compliance";#N/A,#N/A,TRUE,"Competitive";#N/A,#N/A,TRUE,"Proactive";#N/A,#N/A,TRUE,"Challenging";#N/A,#N/A,TRUE,"Development"}</definedName>
    <definedName name="fdsagsda" localSheetId="1">{#N/A,#N/A,TRUE,"Goal";#N/A,#N/A,TRUE,"About";#N/A,#N/A,TRUE,"Linking";#N/A,#N/A,TRUE,"Compliance";#N/A,#N/A,TRUE,"Competitive";#N/A,#N/A,TRUE,"Proactive";#N/A,#N/A,TRUE,"Challenging";#N/A,#N/A,TRUE,"Development"}</definedName>
    <definedName name="fdsagsda">{#N/A,#N/A,TRUE,"Goal";#N/A,#N/A,TRUE,"About";#N/A,#N/A,TRUE,"Linking";#N/A,#N/A,TRUE,"Compliance";#N/A,#N/A,TRUE,"Competitive";#N/A,#N/A,TRUE,"Proactive";#N/A,#N/A,TRUE,"Challenging";#N/A,#N/A,TRUE,"Development"}</definedName>
    <definedName name="fdsajklæsa" localSheetId="0">{#N/A,#N/A,TRUE,"Goal";#N/A,#N/A,TRUE,"About";#N/A,#N/A,TRUE,"Linking";#N/A,#N/A,TRUE,"Compliance";#N/A,#N/A,TRUE,"Competitive";#N/A,#N/A,TRUE,"Proactive";#N/A,#N/A,TRUE,"Challenging";#N/A,#N/A,TRUE,"Development"}</definedName>
    <definedName name="fdsajklæsa" localSheetId="1">{#N/A,#N/A,TRUE,"Goal";#N/A,#N/A,TRUE,"About";#N/A,#N/A,TRUE,"Linking";#N/A,#N/A,TRUE,"Compliance";#N/A,#N/A,TRUE,"Competitive";#N/A,#N/A,TRUE,"Proactive";#N/A,#N/A,TRUE,"Challenging";#N/A,#N/A,TRUE,"Development"}</definedName>
    <definedName name="fdsajklæsa">{#N/A,#N/A,TRUE,"Goal";#N/A,#N/A,TRUE,"About";#N/A,#N/A,TRUE,"Linking";#N/A,#N/A,TRUE,"Compliance";#N/A,#N/A,TRUE,"Competitive";#N/A,#N/A,TRUE,"Proactive";#N/A,#N/A,TRUE,"Challenging";#N/A,#N/A,TRUE,"Development"}</definedName>
    <definedName name="fdshfhsdhfk" localSheetId="0">{#N/A,#N/A,TRUE,"Goal";#N/A,#N/A,TRUE,"About";#N/A,#N/A,TRUE,"Linking";#N/A,#N/A,TRUE,"Compliance";#N/A,#N/A,TRUE,"Competitive";#N/A,#N/A,TRUE,"Proactive";#N/A,#N/A,TRUE,"Challenging";#N/A,#N/A,TRUE,"Development"}</definedName>
    <definedName name="fdshfhsdhfk" localSheetId="1">{#N/A,#N/A,TRUE,"Goal";#N/A,#N/A,TRUE,"About";#N/A,#N/A,TRUE,"Linking";#N/A,#N/A,TRUE,"Compliance";#N/A,#N/A,TRUE,"Competitive";#N/A,#N/A,TRUE,"Proactive";#N/A,#N/A,TRUE,"Challenging";#N/A,#N/A,TRUE,"Development"}</definedName>
    <definedName name="fdshfhsdhfk">{#N/A,#N/A,TRUE,"Goal";#N/A,#N/A,TRUE,"About";#N/A,#N/A,TRUE,"Linking";#N/A,#N/A,TRUE,"Compliance";#N/A,#N/A,TRUE,"Competitive";#N/A,#N/A,TRUE,"Proactive";#N/A,#N/A,TRUE,"Challenging";#N/A,#N/A,TRUE,"Development"}</definedName>
    <definedName name="fdshfhsdhfk1" localSheetId="0">{#N/A,#N/A,TRUE,"Goal";#N/A,#N/A,TRUE,"About";#N/A,#N/A,TRUE,"Linking";#N/A,#N/A,TRUE,"Compliance";#N/A,#N/A,TRUE,"Competitive";#N/A,#N/A,TRUE,"Proactive";#N/A,#N/A,TRUE,"Challenging";#N/A,#N/A,TRUE,"Development"}</definedName>
    <definedName name="fdshfhsdhfk1" localSheetId="1">{#N/A,#N/A,TRUE,"Goal";#N/A,#N/A,TRUE,"About";#N/A,#N/A,TRUE,"Linking";#N/A,#N/A,TRUE,"Compliance";#N/A,#N/A,TRUE,"Competitive";#N/A,#N/A,TRUE,"Proactive";#N/A,#N/A,TRUE,"Challenging";#N/A,#N/A,TRUE,"Development"}</definedName>
    <definedName name="fdshfhsdhfk1">{#N/A,#N/A,TRUE,"Goal";#N/A,#N/A,TRUE,"About";#N/A,#N/A,TRUE,"Linking";#N/A,#N/A,TRUE,"Compliance";#N/A,#N/A,TRUE,"Competitive";#N/A,#N/A,TRUE,"Proactive";#N/A,#N/A,TRUE,"Challenging";#N/A,#N/A,TRUE,"Development"}</definedName>
    <definedName name="fg" localSheetId="0">{#N/A,#N/A,TRUE,"Goal";#N/A,#N/A,TRUE,"About";#N/A,#N/A,TRUE,"Linking";#N/A,#N/A,TRUE,"Compliance";#N/A,#N/A,TRUE,"Competitive";#N/A,#N/A,TRUE,"Proactive";#N/A,#N/A,TRUE,"Challenging";#N/A,#N/A,TRUE,"Development"}</definedName>
    <definedName name="fg" localSheetId="1">{#N/A,#N/A,TRUE,"Goal";#N/A,#N/A,TRUE,"About";#N/A,#N/A,TRUE,"Linking";#N/A,#N/A,TRUE,"Compliance";#N/A,#N/A,TRUE,"Competitive";#N/A,#N/A,TRUE,"Proactive";#N/A,#N/A,TRUE,"Challenging";#N/A,#N/A,TRUE,"Development"}</definedName>
    <definedName name="fg">{#N/A,#N/A,TRUE,"Goal";#N/A,#N/A,TRUE,"About";#N/A,#N/A,TRUE,"Linking";#N/A,#N/A,TRUE,"Compliance";#N/A,#N/A,TRUE,"Competitive";#N/A,#N/A,TRUE,"Proactive";#N/A,#N/A,TRUE,"Challenging";#N/A,#N/A,TRUE,"Development"}</definedName>
    <definedName name="fgfg" localSheetId="0">{#N/A,#N/A,TRUE,"Goal";#N/A,#N/A,TRUE,"About";#N/A,#N/A,TRUE,"Linking";#N/A,#N/A,TRUE,"Compliance";#N/A,#N/A,TRUE,"Competitive";#N/A,#N/A,TRUE,"Proactive";#N/A,#N/A,TRUE,"Challenging";#N/A,#N/A,TRUE,"Development"}</definedName>
    <definedName name="fgfg" localSheetId="1">{#N/A,#N/A,TRUE,"Goal";#N/A,#N/A,TRUE,"About";#N/A,#N/A,TRUE,"Linking";#N/A,#N/A,TRUE,"Compliance";#N/A,#N/A,TRUE,"Competitive";#N/A,#N/A,TRUE,"Proactive";#N/A,#N/A,TRUE,"Challenging";#N/A,#N/A,TRUE,"Development"}</definedName>
    <definedName name="fgfg">{#N/A,#N/A,TRUE,"Goal";#N/A,#N/A,TRUE,"About";#N/A,#N/A,TRUE,"Linking";#N/A,#N/A,TRUE,"Compliance";#N/A,#N/A,TRUE,"Competitive";#N/A,#N/A,TRUE,"Proactive";#N/A,#N/A,TRUE,"Challenging";#N/A,#N/A,TRUE,"Development"}</definedName>
    <definedName name="fghy" localSheetId="0">{#N/A,#N/A,TRUE,"Goal";#N/A,#N/A,TRUE,"About";#N/A,#N/A,TRUE,"Linking";#N/A,#N/A,TRUE,"Compliance";#N/A,#N/A,TRUE,"Competitive";#N/A,#N/A,TRUE,"Proactive";#N/A,#N/A,TRUE,"Challenging";#N/A,#N/A,TRUE,"Development"}</definedName>
    <definedName name="fghy" localSheetId="1">{#N/A,#N/A,TRUE,"Goal";#N/A,#N/A,TRUE,"About";#N/A,#N/A,TRUE,"Linking";#N/A,#N/A,TRUE,"Compliance";#N/A,#N/A,TRUE,"Competitive";#N/A,#N/A,TRUE,"Proactive";#N/A,#N/A,TRUE,"Challenging";#N/A,#N/A,TRUE,"Development"}</definedName>
    <definedName name="fghy">{#N/A,#N/A,TRUE,"Goal";#N/A,#N/A,TRUE,"About";#N/A,#N/A,TRUE,"Linking";#N/A,#N/A,TRUE,"Compliance";#N/A,#N/A,TRUE,"Competitive";#N/A,#N/A,TRUE,"Proactive";#N/A,#N/A,TRUE,"Challenging";#N/A,#N/A,TRUE,"Development"}</definedName>
    <definedName name="fgtb" localSheetId="0">{#N/A,#N/A,TRUE,"Goal";#N/A,#N/A,TRUE,"About";#N/A,#N/A,TRUE,"Linking";#N/A,#N/A,TRUE,"Compliance";#N/A,#N/A,TRUE,"Competitive";#N/A,#N/A,TRUE,"Proactive";#N/A,#N/A,TRUE,"Challenging";#N/A,#N/A,TRUE,"Development"}</definedName>
    <definedName name="fgtb" localSheetId="1">{#N/A,#N/A,TRUE,"Goal";#N/A,#N/A,TRUE,"About";#N/A,#N/A,TRUE,"Linking";#N/A,#N/A,TRUE,"Compliance";#N/A,#N/A,TRUE,"Competitive";#N/A,#N/A,TRUE,"Proactive";#N/A,#N/A,TRUE,"Challenging";#N/A,#N/A,TRUE,"Development"}</definedName>
    <definedName name="fgtb">{#N/A,#N/A,TRUE,"Goal";#N/A,#N/A,TRUE,"About";#N/A,#N/A,TRUE,"Linking";#N/A,#N/A,TRUE,"Compliance";#N/A,#N/A,TRUE,"Competitive";#N/A,#N/A,TRUE,"Proactive";#N/A,#N/A,TRUE,"Challenging";#N/A,#N/A,TRUE,"Development"}</definedName>
    <definedName name="fjdielsna" localSheetId="0">{#N/A,#N/A,TRUE,"Goal";#N/A,#N/A,TRUE,"About";#N/A,#N/A,TRUE,"Linking";#N/A,#N/A,TRUE,"Compliance";#N/A,#N/A,TRUE,"Competitive";#N/A,#N/A,TRUE,"Proactive";#N/A,#N/A,TRUE,"Challenging";#N/A,#N/A,TRUE,"Development"}</definedName>
    <definedName name="fjdielsna" localSheetId="1">{#N/A,#N/A,TRUE,"Goal";#N/A,#N/A,TRUE,"About";#N/A,#N/A,TRUE,"Linking";#N/A,#N/A,TRUE,"Compliance";#N/A,#N/A,TRUE,"Competitive";#N/A,#N/A,TRUE,"Proactive";#N/A,#N/A,TRUE,"Challenging";#N/A,#N/A,TRUE,"Development"}</definedName>
    <definedName name="fjdielsna">{#N/A,#N/A,TRUE,"Goal";#N/A,#N/A,TRUE,"About";#N/A,#N/A,TRUE,"Linking";#N/A,#N/A,TRUE,"Compliance";#N/A,#N/A,TRUE,"Competitive";#N/A,#N/A,TRUE,"Proactive";#N/A,#N/A,TRUE,"Challenging";#N/A,#N/A,TRUE,"Development"}</definedName>
    <definedName name="fjdkaæfa" localSheetId="0">{#N/A,#N/A,TRUE,"Goal";#N/A,#N/A,TRUE,"About";#N/A,#N/A,TRUE,"Linking";#N/A,#N/A,TRUE,"Compliance";#N/A,#N/A,TRUE,"Competitive";#N/A,#N/A,TRUE,"Proactive";#N/A,#N/A,TRUE,"Challenging";#N/A,#N/A,TRUE,"Development"}</definedName>
    <definedName name="fjdkaæfa" localSheetId="1">{#N/A,#N/A,TRUE,"Goal";#N/A,#N/A,TRUE,"About";#N/A,#N/A,TRUE,"Linking";#N/A,#N/A,TRUE,"Compliance";#N/A,#N/A,TRUE,"Competitive";#N/A,#N/A,TRUE,"Proactive";#N/A,#N/A,TRUE,"Challenging";#N/A,#N/A,TRUE,"Development"}</definedName>
    <definedName name="fjdkaæfa">{#N/A,#N/A,TRUE,"Goal";#N/A,#N/A,TRUE,"About";#N/A,#N/A,TRUE,"Linking";#N/A,#N/A,TRUE,"Compliance";#N/A,#N/A,TRUE,"Competitive";#N/A,#N/A,TRUE,"Proactive";#N/A,#N/A,TRUE,"Challenging";#N/A,#N/A,TRUE,"Development"}</definedName>
    <definedName name="fjdklaæiden" localSheetId="0">{#N/A,#N/A,TRUE,"Goal";#N/A,#N/A,TRUE,"About";#N/A,#N/A,TRUE,"Linking";#N/A,#N/A,TRUE,"Compliance";#N/A,#N/A,TRUE,"Competitive";#N/A,#N/A,TRUE,"Proactive";#N/A,#N/A,TRUE,"Challenging";#N/A,#N/A,TRUE,"Development"}</definedName>
    <definedName name="fjdklaæiden" localSheetId="1">{#N/A,#N/A,TRUE,"Goal";#N/A,#N/A,TRUE,"About";#N/A,#N/A,TRUE,"Linking";#N/A,#N/A,TRUE,"Compliance";#N/A,#N/A,TRUE,"Competitive";#N/A,#N/A,TRUE,"Proactive";#N/A,#N/A,TRUE,"Challenging";#N/A,#N/A,TRUE,"Development"}</definedName>
    <definedName name="fjdklaæiden">{#N/A,#N/A,TRUE,"Goal";#N/A,#N/A,TRUE,"About";#N/A,#N/A,TRUE,"Linking";#N/A,#N/A,TRUE,"Compliance";#N/A,#N/A,TRUE,"Competitive";#N/A,#N/A,TRUE,"Proactive";#N/A,#N/A,TRUE,"Challenging";#N/A,#N/A,TRUE,"Development"}</definedName>
    <definedName name="fjdkladfh" localSheetId="0">{#N/A,#N/A,TRUE,"Goal";#N/A,#N/A,TRUE,"About";#N/A,#N/A,TRUE,"Linking";#N/A,#N/A,TRUE,"Compliance";#N/A,#N/A,TRUE,"Competitive";#N/A,#N/A,TRUE,"Proactive";#N/A,#N/A,TRUE,"Challenging";#N/A,#N/A,TRUE,"Development"}</definedName>
    <definedName name="fjdkladfh" localSheetId="1">{#N/A,#N/A,TRUE,"Goal";#N/A,#N/A,TRUE,"About";#N/A,#N/A,TRUE,"Linking";#N/A,#N/A,TRUE,"Compliance";#N/A,#N/A,TRUE,"Competitive";#N/A,#N/A,TRUE,"Proactive";#N/A,#N/A,TRUE,"Challenging";#N/A,#N/A,TRUE,"Development"}</definedName>
    <definedName name="fjdkladfh">{#N/A,#N/A,TRUE,"Goal";#N/A,#N/A,TRUE,"About";#N/A,#N/A,TRUE,"Linking";#N/A,#N/A,TRUE,"Compliance";#N/A,#N/A,TRUE,"Competitive";#N/A,#N/A,TRUE,"Proactive";#N/A,#N/A,TRUE,"Challenging";#N/A,#N/A,TRUE,"Development"}</definedName>
    <definedName name="fjdskalæuen" localSheetId="0">{#N/A,#N/A,TRUE,"Goal";#N/A,#N/A,TRUE,"About";#N/A,#N/A,TRUE,"Linking";#N/A,#N/A,TRUE,"Compliance";#N/A,#N/A,TRUE,"Competitive";#N/A,#N/A,TRUE,"Proactive";#N/A,#N/A,TRUE,"Challenging";#N/A,#N/A,TRUE,"Development"}</definedName>
    <definedName name="fjdskalæuen" localSheetId="1">{#N/A,#N/A,TRUE,"Goal";#N/A,#N/A,TRUE,"About";#N/A,#N/A,TRUE,"Linking";#N/A,#N/A,TRUE,"Compliance";#N/A,#N/A,TRUE,"Competitive";#N/A,#N/A,TRUE,"Proactive";#N/A,#N/A,TRUE,"Challenging";#N/A,#N/A,TRUE,"Development"}</definedName>
    <definedName name="fjdskalæuen">{#N/A,#N/A,TRUE,"Goal";#N/A,#N/A,TRUE,"About";#N/A,#N/A,TRUE,"Linking";#N/A,#N/A,TRUE,"Compliance";#N/A,#N/A,TRUE,"Competitive";#N/A,#N/A,TRUE,"Proactive";#N/A,#N/A,TRUE,"Challenging";#N/A,#N/A,TRUE,"Development"}</definedName>
    <definedName name="fjekdil" localSheetId="0">{#N/A,#N/A,TRUE,"Goal";#N/A,#N/A,TRUE,"About";#N/A,#N/A,TRUE,"Linking";#N/A,#N/A,TRUE,"Compliance";#N/A,#N/A,TRUE,"Competitive";#N/A,#N/A,TRUE,"Proactive";#N/A,#N/A,TRUE,"Challenging";#N/A,#N/A,TRUE,"Development"}</definedName>
    <definedName name="fjekdil" localSheetId="1">{#N/A,#N/A,TRUE,"Goal";#N/A,#N/A,TRUE,"About";#N/A,#N/A,TRUE,"Linking";#N/A,#N/A,TRUE,"Compliance";#N/A,#N/A,TRUE,"Competitive";#N/A,#N/A,TRUE,"Proactive";#N/A,#N/A,TRUE,"Challenging";#N/A,#N/A,TRUE,"Development"}</definedName>
    <definedName name="fjekdil">{#N/A,#N/A,TRUE,"Goal";#N/A,#N/A,TRUE,"About";#N/A,#N/A,TRUE,"Linking";#N/A,#N/A,TRUE,"Compliance";#N/A,#N/A,TRUE,"Competitive";#N/A,#N/A,TRUE,"Proactive";#N/A,#N/A,TRUE,"Challenging";#N/A,#N/A,TRUE,"Development"}</definedName>
    <definedName name="fjsaklæsafn" localSheetId="0">{#N/A,#N/A,TRUE,"Goal";#N/A,#N/A,TRUE,"About";#N/A,#N/A,TRUE,"Linking";#N/A,#N/A,TRUE,"Compliance";#N/A,#N/A,TRUE,"Competitive";#N/A,#N/A,TRUE,"Proactive";#N/A,#N/A,TRUE,"Challenging";#N/A,#N/A,TRUE,"Development"}</definedName>
    <definedName name="fjsaklæsafn" localSheetId="1">{#N/A,#N/A,TRUE,"Goal";#N/A,#N/A,TRUE,"About";#N/A,#N/A,TRUE,"Linking";#N/A,#N/A,TRUE,"Compliance";#N/A,#N/A,TRUE,"Competitive";#N/A,#N/A,TRUE,"Proactive";#N/A,#N/A,TRUE,"Challenging";#N/A,#N/A,TRUE,"Development"}</definedName>
    <definedName name="fjsaklæsafn">{#N/A,#N/A,TRUE,"Goal";#N/A,#N/A,TRUE,"About";#N/A,#N/A,TRUE,"Linking";#N/A,#N/A,TRUE,"Compliance";#N/A,#N/A,TRUE,"Competitive";#N/A,#N/A,TRUE,"Proactive";#N/A,#N/A,TRUE,"Challenging";#N/A,#N/A,TRUE,"Development"}</definedName>
    <definedName name="fsafafa" localSheetId="0">{#N/A,#N/A,TRUE,"Goal";#N/A,#N/A,TRUE,"About";#N/A,#N/A,TRUE,"Linking";#N/A,#N/A,TRUE,"Compliance";#N/A,#N/A,TRUE,"Competitive";#N/A,#N/A,TRUE,"Proactive";#N/A,#N/A,TRUE,"Challenging";#N/A,#N/A,TRUE,"Development"}</definedName>
    <definedName name="fsafafa" localSheetId="1">{#N/A,#N/A,TRUE,"Goal";#N/A,#N/A,TRUE,"About";#N/A,#N/A,TRUE,"Linking";#N/A,#N/A,TRUE,"Compliance";#N/A,#N/A,TRUE,"Competitive";#N/A,#N/A,TRUE,"Proactive";#N/A,#N/A,TRUE,"Challenging";#N/A,#N/A,TRUE,"Development"}</definedName>
    <definedName name="fsafafa">{#N/A,#N/A,TRUE,"Goal";#N/A,#N/A,TRUE,"About";#N/A,#N/A,TRUE,"Linking";#N/A,#N/A,TRUE,"Compliance";#N/A,#N/A,TRUE,"Competitive";#N/A,#N/A,TRUE,"Proactive";#N/A,#N/A,TRUE,"Challenging";#N/A,#N/A,TRUE,"Development"}</definedName>
    <definedName name="fsafda" localSheetId="0">{#N/A,#N/A,TRUE,"Goal";#N/A,#N/A,TRUE,"About";#N/A,#N/A,TRUE,"Linking";#N/A,#N/A,TRUE,"Compliance";#N/A,#N/A,TRUE,"Competitive";#N/A,#N/A,TRUE,"Proactive";#N/A,#N/A,TRUE,"Challenging";#N/A,#N/A,TRUE,"Development"}</definedName>
    <definedName name="fsafda" localSheetId="1">{#N/A,#N/A,TRUE,"Goal";#N/A,#N/A,TRUE,"About";#N/A,#N/A,TRUE,"Linking";#N/A,#N/A,TRUE,"Compliance";#N/A,#N/A,TRUE,"Competitive";#N/A,#N/A,TRUE,"Proactive";#N/A,#N/A,TRUE,"Challenging";#N/A,#N/A,TRUE,"Development"}</definedName>
    <definedName name="fsafda">{#N/A,#N/A,TRUE,"Goal";#N/A,#N/A,TRUE,"About";#N/A,#N/A,TRUE,"Linking";#N/A,#N/A,TRUE,"Compliance";#N/A,#N/A,TRUE,"Competitive";#N/A,#N/A,TRUE,"Proactive";#N/A,#N/A,TRUE,"Challenging";#N/A,#N/A,TRUE,"Development"}</definedName>
    <definedName name="fvgb" localSheetId="0">{#N/A,#N/A,TRUE,"Goal";#N/A,#N/A,TRUE,"About";#N/A,#N/A,TRUE,"Linking";#N/A,#N/A,TRUE,"Compliance";#N/A,#N/A,TRUE,"Competitive";#N/A,#N/A,TRUE,"Proactive";#N/A,#N/A,TRUE,"Challenging";#N/A,#N/A,TRUE,"Development"}</definedName>
    <definedName name="fvgb" localSheetId="1">{#N/A,#N/A,TRUE,"Goal";#N/A,#N/A,TRUE,"About";#N/A,#N/A,TRUE,"Linking";#N/A,#N/A,TRUE,"Compliance";#N/A,#N/A,TRUE,"Competitive";#N/A,#N/A,TRUE,"Proactive";#N/A,#N/A,TRUE,"Challenging";#N/A,#N/A,TRUE,"Development"}</definedName>
    <definedName name="fvgb">{#N/A,#N/A,TRUE,"Goal";#N/A,#N/A,TRUE,"About";#N/A,#N/A,TRUE,"Linking";#N/A,#N/A,TRUE,"Compliance";#N/A,#N/A,TRUE,"Competitive";#N/A,#N/A,TRUE,"Proactive";#N/A,#N/A,TRUE,"Challenging";#N/A,#N/A,TRUE,"Development"}</definedName>
    <definedName name="fvt" localSheetId="0">{#N/A,#N/A,TRUE,"Goal";#N/A,#N/A,TRUE,"About";#N/A,#N/A,TRUE,"Linking";#N/A,#N/A,TRUE,"Compliance";#N/A,#N/A,TRUE,"Competitive";#N/A,#N/A,TRUE,"Proactive";#N/A,#N/A,TRUE,"Challenging";#N/A,#N/A,TRUE,"Development"}</definedName>
    <definedName name="fvt" localSheetId="1">{#N/A,#N/A,TRUE,"Goal";#N/A,#N/A,TRUE,"About";#N/A,#N/A,TRUE,"Linking";#N/A,#N/A,TRUE,"Compliance";#N/A,#N/A,TRUE,"Competitive";#N/A,#N/A,TRUE,"Proactive";#N/A,#N/A,TRUE,"Challenging";#N/A,#N/A,TRUE,"Development"}</definedName>
    <definedName name="fvt">{#N/A,#N/A,TRUE,"Goal";#N/A,#N/A,TRUE,"About";#N/A,#N/A,TRUE,"Linking";#N/A,#N/A,TRUE,"Compliance";#N/A,#N/A,TRUE,"Competitive";#N/A,#N/A,TRUE,"Proactive";#N/A,#N/A,TRUE,"Challenging";#N/A,#N/A,TRUE,"Development"}</definedName>
    <definedName name="gadaf" localSheetId="0">{#N/A,#N/A,TRUE,"Goal";#N/A,#N/A,TRUE,"About";#N/A,#N/A,TRUE,"Linking";#N/A,#N/A,TRUE,"Compliance";#N/A,#N/A,TRUE,"Competitive";#N/A,#N/A,TRUE,"Proactive";#N/A,#N/A,TRUE,"Challenging";#N/A,#N/A,TRUE,"Development"}</definedName>
    <definedName name="gadaf" localSheetId="1">{#N/A,#N/A,TRUE,"Goal";#N/A,#N/A,TRUE,"About";#N/A,#N/A,TRUE,"Linking";#N/A,#N/A,TRUE,"Compliance";#N/A,#N/A,TRUE,"Competitive";#N/A,#N/A,TRUE,"Proactive";#N/A,#N/A,TRUE,"Challenging";#N/A,#N/A,TRUE,"Development"}</definedName>
    <definedName name="gadaf">{#N/A,#N/A,TRUE,"Goal";#N/A,#N/A,TRUE,"About";#N/A,#N/A,TRUE,"Linking";#N/A,#N/A,TRUE,"Compliance";#N/A,#N/A,TRUE,"Competitive";#N/A,#N/A,TRUE,"Proactive";#N/A,#N/A,TRUE,"Challenging";#N/A,#N/A,TRUE,"Development"}</definedName>
    <definedName name="gbhn" localSheetId="0">{#N/A,#N/A,TRUE,"Goal";#N/A,#N/A,TRUE,"About";#N/A,#N/A,TRUE,"Linking";#N/A,#N/A,TRUE,"Compliance";#N/A,#N/A,TRUE,"Competitive";#N/A,#N/A,TRUE,"Proactive";#N/A,#N/A,TRUE,"Challenging";#N/A,#N/A,TRUE,"Development"}</definedName>
    <definedName name="gbhn" localSheetId="1">{#N/A,#N/A,TRUE,"Goal";#N/A,#N/A,TRUE,"About";#N/A,#N/A,TRUE,"Linking";#N/A,#N/A,TRUE,"Compliance";#N/A,#N/A,TRUE,"Competitive";#N/A,#N/A,TRUE,"Proactive";#N/A,#N/A,TRUE,"Challenging";#N/A,#N/A,TRUE,"Development"}</definedName>
    <definedName name="gbhn">{#N/A,#N/A,TRUE,"Goal";#N/A,#N/A,TRUE,"About";#N/A,#N/A,TRUE,"Linking";#N/A,#N/A,TRUE,"Compliance";#N/A,#N/A,TRUE,"Competitive";#N/A,#N/A,TRUE,"Proactive";#N/A,#N/A,TRUE,"Challenging";#N/A,#N/A,TRUE,"Development"}</definedName>
    <definedName name="gdsafasfa" localSheetId="0">{#N/A,#N/A,TRUE,"Goal";#N/A,#N/A,TRUE,"About";#N/A,#N/A,TRUE,"Linking";#N/A,#N/A,TRUE,"Compliance";#N/A,#N/A,TRUE,"Competitive";#N/A,#N/A,TRUE,"Proactive";#N/A,#N/A,TRUE,"Challenging";#N/A,#N/A,TRUE,"Development"}</definedName>
    <definedName name="gdsafasfa" localSheetId="1">{#N/A,#N/A,TRUE,"Goal";#N/A,#N/A,TRUE,"About";#N/A,#N/A,TRUE,"Linking";#N/A,#N/A,TRUE,"Compliance";#N/A,#N/A,TRUE,"Competitive";#N/A,#N/A,TRUE,"Proactive";#N/A,#N/A,TRUE,"Challenging";#N/A,#N/A,TRUE,"Development"}</definedName>
    <definedName name="gdsafasfa">{#N/A,#N/A,TRUE,"Goal";#N/A,#N/A,TRUE,"About";#N/A,#N/A,TRUE,"Linking";#N/A,#N/A,TRUE,"Compliance";#N/A,#N/A,TRUE,"Competitive";#N/A,#N/A,TRUE,"Proactive";#N/A,#N/A,TRUE,"Challenging";#N/A,#N/A,TRUE,"Development"}</definedName>
    <definedName name="gdsafsafd" localSheetId="0">{#N/A,#N/A,TRUE,"Goal";#N/A,#N/A,TRUE,"About";#N/A,#N/A,TRUE,"Linking";#N/A,#N/A,TRUE,"Compliance";#N/A,#N/A,TRUE,"Competitive";#N/A,#N/A,TRUE,"Proactive";#N/A,#N/A,TRUE,"Challenging";#N/A,#N/A,TRUE,"Development"}</definedName>
    <definedName name="gdsafsafd" localSheetId="1">{#N/A,#N/A,TRUE,"Goal";#N/A,#N/A,TRUE,"About";#N/A,#N/A,TRUE,"Linking";#N/A,#N/A,TRUE,"Compliance";#N/A,#N/A,TRUE,"Competitive";#N/A,#N/A,TRUE,"Proactive";#N/A,#N/A,TRUE,"Challenging";#N/A,#N/A,TRUE,"Development"}</definedName>
    <definedName name="gdsafsafd">{#N/A,#N/A,TRUE,"Goal";#N/A,#N/A,TRUE,"About";#N/A,#N/A,TRUE,"Linking";#N/A,#N/A,TRUE,"Compliance";#N/A,#N/A,TRUE,"Competitive";#N/A,#N/A,TRUE,"Proactive";#N/A,#N/A,TRUE,"Challenging";#N/A,#N/A,TRUE,"Development"}</definedName>
    <definedName name="geaedaf" localSheetId="0">{#N/A,#N/A,TRUE,"Goal";#N/A,#N/A,TRUE,"About";#N/A,#N/A,TRUE,"Linking";#N/A,#N/A,TRUE,"Compliance";#N/A,#N/A,TRUE,"Competitive";#N/A,#N/A,TRUE,"Proactive";#N/A,#N/A,TRUE,"Challenging";#N/A,#N/A,TRUE,"Development"}</definedName>
    <definedName name="geaedaf" localSheetId="1">{#N/A,#N/A,TRUE,"Goal";#N/A,#N/A,TRUE,"About";#N/A,#N/A,TRUE,"Linking";#N/A,#N/A,TRUE,"Compliance";#N/A,#N/A,TRUE,"Competitive";#N/A,#N/A,TRUE,"Proactive";#N/A,#N/A,TRUE,"Challenging";#N/A,#N/A,TRUE,"Development"}</definedName>
    <definedName name="geaedaf">{#N/A,#N/A,TRUE,"Goal";#N/A,#N/A,TRUE,"About";#N/A,#N/A,TRUE,"Linking";#N/A,#N/A,TRUE,"Compliance";#N/A,#N/A,TRUE,"Competitive";#N/A,#N/A,TRUE,"Proactive";#N/A,#N/A,TRUE,"Challenging";#N/A,#N/A,TRUE,"Development"}</definedName>
    <definedName name="gearefd" localSheetId="0">{#N/A,#N/A,TRUE,"Goal";#N/A,#N/A,TRUE,"About";#N/A,#N/A,TRUE,"Linking";#N/A,#N/A,TRUE,"Compliance";#N/A,#N/A,TRUE,"Competitive";#N/A,#N/A,TRUE,"Proactive";#N/A,#N/A,TRUE,"Challenging";#N/A,#N/A,TRUE,"Development"}</definedName>
    <definedName name="gearefd" localSheetId="1">{#N/A,#N/A,TRUE,"Goal";#N/A,#N/A,TRUE,"About";#N/A,#N/A,TRUE,"Linking";#N/A,#N/A,TRUE,"Compliance";#N/A,#N/A,TRUE,"Competitive";#N/A,#N/A,TRUE,"Proactive";#N/A,#N/A,TRUE,"Challenging";#N/A,#N/A,TRUE,"Development"}</definedName>
    <definedName name="gearefd">{#N/A,#N/A,TRUE,"Goal";#N/A,#N/A,TRUE,"About";#N/A,#N/A,TRUE,"Linking";#N/A,#N/A,TRUE,"Compliance";#N/A,#N/A,TRUE,"Competitive";#N/A,#N/A,TRUE,"Proactive";#N/A,#N/A,TRUE,"Challenging";#N/A,#N/A,TRUE,"Development"}</definedName>
    <definedName name="gfdsafee" localSheetId="0">{#N/A,#N/A,TRUE,"Goal";#N/A,#N/A,TRUE,"About";#N/A,#N/A,TRUE,"Linking";#N/A,#N/A,TRUE,"Compliance";#N/A,#N/A,TRUE,"Competitive";#N/A,#N/A,TRUE,"Proactive";#N/A,#N/A,TRUE,"Challenging";#N/A,#N/A,TRUE,"Development"}</definedName>
    <definedName name="gfdsafee" localSheetId="1">{#N/A,#N/A,TRUE,"Goal";#N/A,#N/A,TRUE,"About";#N/A,#N/A,TRUE,"Linking";#N/A,#N/A,TRUE,"Compliance";#N/A,#N/A,TRUE,"Competitive";#N/A,#N/A,TRUE,"Proactive";#N/A,#N/A,TRUE,"Challenging";#N/A,#N/A,TRUE,"Development"}</definedName>
    <definedName name="gfdsafee">{#N/A,#N/A,TRUE,"Goal";#N/A,#N/A,TRUE,"About";#N/A,#N/A,TRUE,"Linking";#N/A,#N/A,TRUE,"Compliance";#N/A,#N/A,TRUE,"Competitive";#N/A,#N/A,TRUE,"Proactive";#N/A,#N/A,TRUE,"Challenging";#N/A,#N/A,TRUE,"Development"}</definedName>
    <definedName name="gg" localSheetId="0">{#N/A,#N/A,TRUE,"Goal";#N/A,#N/A,TRUE,"About";#N/A,#N/A,TRUE,"Linking";#N/A,#N/A,TRUE,"Compliance";#N/A,#N/A,TRUE,"Competitive";#N/A,#N/A,TRUE,"Proactive";#N/A,#N/A,TRUE,"Challenging";#N/A,#N/A,TRUE,"Development"}</definedName>
    <definedName name="gg" localSheetId="1">{#N/A,#N/A,TRUE,"Goal";#N/A,#N/A,TRUE,"About";#N/A,#N/A,TRUE,"Linking";#N/A,#N/A,TRUE,"Compliance";#N/A,#N/A,TRUE,"Competitive";#N/A,#N/A,TRUE,"Proactive";#N/A,#N/A,TRUE,"Challenging";#N/A,#N/A,TRUE,"Development"}</definedName>
    <definedName name="gg">{#N/A,#N/A,TRUE,"Goal";#N/A,#N/A,TRUE,"About";#N/A,#N/A,TRUE,"Linking";#N/A,#N/A,TRUE,"Compliance";#N/A,#N/A,TRUE,"Competitive";#N/A,#N/A,TRUE,"Proactive";#N/A,#N/A,TRUE,"Challenging";#N/A,#N/A,TRUE,"Development"}</definedName>
    <definedName name="ggg" localSheetId="0">{#N/A,#N/A,TRUE,"Goal";#N/A,#N/A,TRUE,"About";#N/A,#N/A,TRUE,"Linking";#N/A,#N/A,TRUE,"Compliance";#N/A,#N/A,TRUE,"Competitive";#N/A,#N/A,TRUE,"Proactive";#N/A,#N/A,TRUE,"Challenging";#N/A,#N/A,TRUE,"Development"}</definedName>
    <definedName name="ggg" localSheetId="1">{#N/A,#N/A,TRUE,"Goal";#N/A,#N/A,TRUE,"About";#N/A,#N/A,TRUE,"Linking";#N/A,#N/A,TRUE,"Compliance";#N/A,#N/A,TRUE,"Competitive";#N/A,#N/A,TRUE,"Proactive";#N/A,#N/A,TRUE,"Challenging";#N/A,#N/A,TRUE,"Development"}</definedName>
    <definedName name="ggg">{#N/A,#N/A,TRUE,"Goal";#N/A,#N/A,TRUE,"About";#N/A,#N/A,TRUE,"Linking";#N/A,#N/A,TRUE,"Compliance";#N/A,#N/A,TRUE,"Competitive";#N/A,#N/A,TRUE,"Proactive";#N/A,#N/A,TRUE,"Challenging";#N/A,#N/A,TRUE,"Development"}</definedName>
    <definedName name="ggggg" localSheetId="0">{#N/A,#N/A,TRUE,"Goal";#N/A,#N/A,TRUE,"About";#N/A,#N/A,TRUE,"Linking";#N/A,#N/A,TRUE,"Compliance";#N/A,#N/A,TRUE,"Competitive";#N/A,#N/A,TRUE,"Proactive";#N/A,#N/A,TRUE,"Challenging";#N/A,#N/A,TRUE,"Development"}</definedName>
    <definedName name="ggggg" localSheetId="1">{#N/A,#N/A,TRUE,"Goal";#N/A,#N/A,TRUE,"About";#N/A,#N/A,TRUE,"Linking";#N/A,#N/A,TRUE,"Compliance";#N/A,#N/A,TRUE,"Competitive";#N/A,#N/A,TRUE,"Proactive";#N/A,#N/A,TRUE,"Challenging";#N/A,#N/A,TRUE,"Development"}</definedName>
    <definedName name="ggggg">{#N/A,#N/A,TRUE,"Goal";#N/A,#N/A,TRUE,"About";#N/A,#N/A,TRUE,"Linking";#N/A,#N/A,TRUE,"Compliance";#N/A,#N/A,TRUE,"Competitive";#N/A,#N/A,TRUE,"Proactive";#N/A,#N/A,TRUE,"Challenging";#N/A,#N/A,TRUE,"Development"}</definedName>
    <definedName name="gh" localSheetId="0">{#N/A,#N/A,TRUE,"Goal";#N/A,#N/A,TRUE,"About";#N/A,#N/A,TRUE,"Linking";#N/A,#N/A,TRUE,"Compliance";#N/A,#N/A,TRUE,"Competitive";#N/A,#N/A,TRUE,"Proactive";#N/A,#N/A,TRUE,"Challenging";#N/A,#N/A,TRUE,"Development"}</definedName>
    <definedName name="gh" localSheetId="1">{#N/A,#N/A,TRUE,"Goal";#N/A,#N/A,TRUE,"About";#N/A,#N/A,TRUE,"Linking";#N/A,#N/A,TRUE,"Compliance";#N/A,#N/A,TRUE,"Competitive";#N/A,#N/A,TRUE,"Proactive";#N/A,#N/A,TRUE,"Challenging";#N/A,#N/A,TRUE,"Development"}</definedName>
    <definedName name="gh">{#N/A,#N/A,TRUE,"Goal";#N/A,#N/A,TRUE,"About";#N/A,#N/A,TRUE,"Linking";#N/A,#N/A,TRUE,"Compliance";#N/A,#N/A,TRUE,"Competitive";#N/A,#N/A,TRUE,"Proactive";#N/A,#N/A,TRUE,"Challenging";#N/A,#N/A,TRUE,"Development"}</definedName>
    <definedName name="ghjk" localSheetId="0">{#N/A,#N/A,TRUE,"Goal";#N/A,#N/A,TRUE,"About";#N/A,#N/A,TRUE,"Linking";#N/A,#N/A,TRUE,"Compliance";#N/A,#N/A,TRUE,"Competitive";#N/A,#N/A,TRUE,"Proactive";#N/A,#N/A,TRUE,"Challenging";#N/A,#N/A,TRUE,"Development"}</definedName>
    <definedName name="ghjk" localSheetId="1">{#N/A,#N/A,TRUE,"Goal";#N/A,#N/A,TRUE,"About";#N/A,#N/A,TRUE,"Linking";#N/A,#N/A,TRUE,"Compliance";#N/A,#N/A,TRUE,"Competitive";#N/A,#N/A,TRUE,"Proactive";#N/A,#N/A,TRUE,"Challenging";#N/A,#N/A,TRUE,"Development"}</definedName>
    <definedName name="ghjk">{#N/A,#N/A,TRUE,"Goal";#N/A,#N/A,TRUE,"About";#N/A,#N/A,TRUE,"Linking";#N/A,#N/A,TRUE,"Compliance";#N/A,#N/A,TRUE,"Competitive";#N/A,#N/A,TRUE,"Proactive";#N/A,#N/A,TRUE,"Challenging";#N/A,#N/A,TRUE,"Development"}</definedName>
    <definedName name="ghyu" localSheetId="0">{#N/A,#N/A,TRUE,"Goal";#N/A,#N/A,TRUE,"About";#N/A,#N/A,TRUE,"Linking";#N/A,#N/A,TRUE,"Compliance";#N/A,#N/A,TRUE,"Competitive";#N/A,#N/A,TRUE,"Proactive";#N/A,#N/A,TRUE,"Challenging";#N/A,#N/A,TRUE,"Development"}</definedName>
    <definedName name="ghyu" localSheetId="1">{#N/A,#N/A,TRUE,"Goal";#N/A,#N/A,TRUE,"About";#N/A,#N/A,TRUE,"Linking";#N/A,#N/A,TRUE,"Compliance";#N/A,#N/A,TRUE,"Competitive";#N/A,#N/A,TRUE,"Proactive";#N/A,#N/A,TRUE,"Challenging";#N/A,#N/A,TRUE,"Development"}</definedName>
    <definedName name="ghyu">{#N/A,#N/A,TRUE,"Goal";#N/A,#N/A,TRUE,"About";#N/A,#N/A,TRUE,"Linking";#N/A,#N/A,TRUE,"Compliance";#N/A,#N/A,TRUE,"Competitive";#N/A,#N/A,TRUE,"Proactive";#N/A,#N/A,TRUE,"Challenging";#N/A,#N/A,TRUE,"Development"}</definedName>
    <definedName name="gOAL" localSheetId="0">{#N/A,#N/A,TRUE,"Goal";#N/A,#N/A,TRUE,"About";#N/A,#N/A,TRUE,"Linking";#N/A,#N/A,TRUE,"Compliance";#N/A,#N/A,TRUE,"Competitive";#N/A,#N/A,TRUE,"Proactive";#N/A,#N/A,TRUE,"Challenging";#N/A,#N/A,TRUE,"Development"}</definedName>
    <definedName name="gOAL" localSheetId="1">{#N/A,#N/A,TRUE,"Goal";#N/A,#N/A,TRUE,"About";#N/A,#N/A,TRUE,"Linking";#N/A,#N/A,TRUE,"Compliance";#N/A,#N/A,TRUE,"Competitive";#N/A,#N/A,TRUE,"Proactive";#N/A,#N/A,TRUE,"Challenging";#N/A,#N/A,TRUE,"Development"}</definedName>
    <definedName name="gOAL">{#N/A,#N/A,TRUE,"Goal";#N/A,#N/A,TRUE,"About";#N/A,#N/A,TRUE,"Linking";#N/A,#N/A,TRUE,"Compliance";#N/A,#N/A,TRUE,"Competitive";#N/A,#N/A,TRUE,"Proactive";#N/A,#N/A,TRUE,"Challenging";#N/A,#N/A,TRUE,"Development"}</definedName>
    <definedName name="gsaerae" localSheetId="0">{#N/A,#N/A,TRUE,"Goal";#N/A,#N/A,TRUE,"About";#N/A,#N/A,TRUE,"Linking";#N/A,#N/A,TRUE,"Compliance";#N/A,#N/A,TRUE,"Competitive";#N/A,#N/A,TRUE,"Proactive";#N/A,#N/A,TRUE,"Challenging";#N/A,#N/A,TRUE,"Development"}</definedName>
    <definedName name="gsaerae" localSheetId="1">{#N/A,#N/A,TRUE,"Goal";#N/A,#N/A,TRUE,"About";#N/A,#N/A,TRUE,"Linking";#N/A,#N/A,TRUE,"Compliance";#N/A,#N/A,TRUE,"Competitive";#N/A,#N/A,TRUE,"Proactive";#N/A,#N/A,TRUE,"Challenging";#N/A,#N/A,TRUE,"Development"}</definedName>
    <definedName name="gsaerae">{#N/A,#N/A,TRUE,"Goal";#N/A,#N/A,TRUE,"About";#N/A,#N/A,TRUE,"Linking";#N/A,#N/A,TRUE,"Compliance";#N/A,#N/A,TRUE,"Competitive";#N/A,#N/A,TRUE,"Proactive";#N/A,#N/A,TRUE,"Challenging";#N/A,#N/A,TRUE,"Development"}</definedName>
    <definedName name="hgf" localSheetId="0">{#N/A,#N/A,TRUE,"Goal";#N/A,#N/A,TRUE,"About";#N/A,#N/A,TRUE,"Linking";#N/A,#N/A,TRUE,"Compliance";#N/A,#N/A,TRUE,"Competitive";#N/A,#N/A,TRUE,"Proactive";#N/A,#N/A,TRUE,"Challenging";#N/A,#N/A,TRUE,"Development"}</definedName>
    <definedName name="hgf" localSheetId="1">{#N/A,#N/A,TRUE,"Goal";#N/A,#N/A,TRUE,"About";#N/A,#N/A,TRUE,"Linking";#N/A,#N/A,TRUE,"Compliance";#N/A,#N/A,TRUE,"Competitive";#N/A,#N/A,TRUE,"Proactive";#N/A,#N/A,TRUE,"Challenging";#N/A,#N/A,TRUE,"Development"}</definedName>
    <definedName name="hgf">{#N/A,#N/A,TRUE,"Goal";#N/A,#N/A,TRUE,"About";#N/A,#N/A,TRUE,"Linking";#N/A,#N/A,TRUE,"Compliance";#N/A,#N/A,TRUE,"Competitive";#N/A,#N/A,TRUE,"Proactive";#N/A,#N/A,TRUE,"Challenging";#N/A,#N/A,TRUE,"Development"}</definedName>
    <definedName name="hjæ" localSheetId="0">{#N/A,#N/A,TRUE,"Goal";#N/A,#N/A,TRUE,"About";#N/A,#N/A,TRUE,"Linking";#N/A,#N/A,TRUE,"Compliance";#N/A,#N/A,TRUE,"Competitive";#N/A,#N/A,TRUE,"Proactive";#N/A,#N/A,TRUE,"Challenging";#N/A,#N/A,TRUE,"Development"}</definedName>
    <definedName name="hjæ" localSheetId="1">{#N/A,#N/A,TRUE,"Goal";#N/A,#N/A,TRUE,"About";#N/A,#N/A,TRUE,"Linking";#N/A,#N/A,TRUE,"Compliance";#N/A,#N/A,TRUE,"Competitive";#N/A,#N/A,TRUE,"Proactive";#N/A,#N/A,TRUE,"Challenging";#N/A,#N/A,TRUE,"Development"}</definedName>
    <definedName name="hjæ">{#N/A,#N/A,TRUE,"Goal";#N/A,#N/A,TRUE,"About";#N/A,#N/A,TRUE,"Linking";#N/A,#N/A,TRUE,"Compliance";#N/A,#N/A,TRUE,"Competitive";#N/A,#N/A,TRUE,"Proactive";#N/A,#N/A,TRUE,"Challenging";#N/A,#N/A,TRUE,"Development"}</definedName>
    <definedName name="hjhj" localSheetId="0">{#N/A,#N/A,TRUE,"Goal";#N/A,#N/A,TRUE,"About";#N/A,#N/A,TRUE,"Linking";#N/A,#N/A,TRUE,"Compliance";#N/A,#N/A,TRUE,"Competitive";#N/A,#N/A,TRUE,"Proactive";#N/A,#N/A,TRUE,"Challenging";#N/A,#N/A,TRUE,"Development"}</definedName>
    <definedName name="hjhj" localSheetId="1">{#N/A,#N/A,TRUE,"Goal";#N/A,#N/A,TRUE,"About";#N/A,#N/A,TRUE,"Linking";#N/A,#N/A,TRUE,"Compliance";#N/A,#N/A,TRUE,"Competitive";#N/A,#N/A,TRUE,"Proactive";#N/A,#N/A,TRUE,"Challenging";#N/A,#N/A,TRUE,"Development"}</definedName>
    <definedName name="hjhj">{#N/A,#N/A,TRUE,"Goal";#N/A,#N/A,TRUE,"About";#N/A,#N/A,TRUE,"Linking";#N/A,#N/A,TRUE,"Compliance";#N/A,#N/A,TRUE,"Competitive";#N/A,#N/A,TRUE,"Proactive";#N/A,#N/A,TRUE,"Challenging";#N/A,#N/A,TRUE,"Development"}</definedName>
    <definedName name="hjkj" localSheetId="0">{#N/A,#N/A,TRUE,"Goal";#N/A,#N/A,TRUE,"About";#N/A,#N/A,TRUE,"Linking";#N/A,#N/A,TRUE,"Compliance";#N/A,#N/A,TRUE,"Competitive";#N/A,#N/A,TRUE,"Proactive";#N/A,#N/A,TRUE,"Challenging";#N/A,#N/A,TRUE,"Development"}</definedName>
    <definedName name="hjkj" localSheetId="1">{#N/A,#N/A,TRUE,"Goal";#N/A,#N/A,TRUE,"About";#N/A,#N/A,TRUE,"Linking";#N/A,#N/A,TRUE,"Compliance";#N/A,#N/A,TRUE,"Competitive";#N/A,#N/A,TRUE,"Proactive";#N/A,#N/A,TRUE,"Challenging";#N/A,#N/A,TRUE,"Development"}</definedName>
    <definedName name="hjkj">{#N/A,#N/A,TRUE,"Goal";#N/A,#N/A,TRUE,"About";#N/A,#N/A,TRUE,"Linking";#N/A,#N/A,TRUE,"Compliance";#N/A,#N/A,TRUE,"Competitive";#N/A,#N/A,TRUE,"Proactive";#N/A,#N/A,TRUE,"Challenging";#N/A,#N/A,TRUE,"Development"}</definedName>
    <definedName name="hjun" localSheetId="0">{#N/A,#N/A,TRUE,"Goal";#N/A,#N/A,TRUE,"About";#N/A,#N/A,TRUE,"Linking";#N/A,#N/A,TRUE,"Compliance";#N/A,#N/A,TRUE,"Competitive";#N/A,#N/A,TRUE,"Proactive";#N/A,#N/A,TRUE,"Challenging";#N/A,#N/A,TRUE,"Development"}</definedName>
    <definedName name="hjun" localSheetId="1">{#N/A,#N/A,TRUE,"Goal";#N/A,#N/A,TRUE,"About";#N/A,#N/A,TRUE,"Linking";#N/A,#N/A,TRUE,"Compliance";#N/A,#N/A,TRUE,"Competitive";#N/A,#N/A,TRUE,"Proactive";#N/A,#N/A,TRUE,"Challenging";#N/A,#N/A,TRUE,"Development"}</definedName>
    <definedName name="hjun">{#N/A,#N/A,TRUE,"Goal";#N/A,#N/A,TRUE,"About";#N/A,#N/A,TRUE,"Linking";#N/A,#N/A,TRUE,"Compliance";#N/A,#N/A,TRUE,"Competitive";#N/A,#N/A,TRUE,"Proactive";#N/A,#N/A,TRUE,"Challenging";#N/A,#N/A,TRUE,"Development"}</definedName>
    <definedName name="hnjm" localSheetId="0">{#N/A,#N/A,TRUE,"Goal";#N/A,#N/A,TRUE,"About";#N/A,#N/A,TRUE,"Linking";#N/A,#N/A,TRUE,"Compliance";#N/A,#N/A,TRUE,"Competitive";#N/A,#N/A,TRUE,"Proactive";#N/A,#N/A,TRUE,"Challenging";#N/A,#N/A,TRUE,"Development"}</definedName>
    <definedName name="hnjm" localSheetId="1">{#N/A,#N/A,TRUE,"Goal";#N/A,#N/A,TRUE,"About";#N/A,#N/A,TRUE,"Linking";#N/A,#N/A,TRUE,"Compliance";#N/A,#N/A,TRUE,"Competitive";#N/A,#N/A,TRUE,"Proactive";#N/A,#N/A,TRUE,"Challenging";#N/A,#N/A,TRUE,"Development"}</definedName>
    <definedName name="hnjm">{#N/A,#N/A,TRUE,"Goal";#N/A,#N/A,TRUE,"About";#N/A,#N/A,TRUE,"Linking";#N/A,#N/A,TRUE,"Compliance";#N/A,#N/A,TRUE,"Competitive";#N/A,#N/A,TRUE,"Proactive";#N/A,#N/A,TRUE,"Challenging";#N/A,#N/A,TRUE,"Development"}</definedName>
    <definedName name="hyt" localSheetId="0">{#N/A,#N/A,TRUE,"Goal";#N/A,#N/A,TRUE,"About";#N/A,#N/A,TRUE,"Linking";#N/A,#N/A,TRUE,"Compliance";#N/A,#N/A,TRUE,"Competitive";#N/A,#N/A,TRUE,"Proactive";#N/A,#N/A,TRUE,"Challenging";#N/A,#N/A,TRUE,"Development"}</definedName>
    <definedName name="hyt" localSheetId="1">{#N/A,#N/A,TRUE,"Goal";#N/A,#N/A,TRUE,"About";#N/A,#N/A,TRUE,"Linking";#N/A,#N/A,TRUE,"Compliance";#N/A,#N/A,TRUE,"Competitive";#N/A,#N/A,TRUE,"Proactive";#N/A,#N/A,TRUE,"Challenging";#N/A,#N/A,TRUE,"Development"}</definedName>
    <definedName name="hyt">{#N/A,#N/A,TRUE,"Goal";#N/A,#N/A,TRUE,"About";#N/A,#N/A,TRUE,"Linking";#N/A,#N/A,TRUE,"Compliance";#N/A,#N/A,TRUE,"Competitive";#N/A,#N/A,TRUE,"Proactive";#N/A,#N/A,TRUE,"Challenging";#N/A,#N/A,TRUE,"Development"}</definedName>
    <definedName name="i" localSheetId="0">{#N/A,#N/A,TRUE,"Goal";#N/A,#N/A,TRUE,"About";#N/A,#N/A,TRUE,"Linking";#N/A,#N/A,TRUE,"Compliance";#N/A,#N/A,TRUE,"Competitive";#N/A,#N/A,TRUE,"Proactive";#N/A,#N/A,TRUE,"Challenging";#N/A,#N/A,TRUE,"Development"}</definedName>
    <definedName name="i" localSheetId="1">{#N/A,#N/A,TRUE,"Goal";#N/A,#N/A,TRUE,"About";#N/A,#N/A,TRUE,"Linking";#N/A,#N/A,TRUE,"Compliance";#N/A,#N/A,TRUE,"Competitive";#N/A,#N/A,TRUE,"Proactive";#N/A,#N/A,TRUE,"Challenging";#N/A,#N/A,TRUE,"Development"}</definedName>
    <definedName name="i">{#N/A,#N/A,TRUE,"Goal";#N/A,#N/A,TRUE,"About";#N/A,#N/A,TRUE,"Linking";#N/A,#N/A,TRUE,"Compliance";#N/A,#N/A,TRUE,"Competitive";#N/A,#N/A,TRUE,"Proactive";#N/A,#N/A,TRUE,"Challenging";#N/A,#N/A,TRUE,"Development"}</definedName>
    <definedName name="ikl" localSheetId="0">{#N/A,#N/A,TRUE,"Goal";#N/A,#N/A,TRUE,"About";#N/A,#N/A,TRUE,"Linking";#N/A,#N/A,TRUE,"Compliance";#N/A,#N/A,TRUE,"Competitive";#N/A,#N/A,TRUE,"Proactive";#N/A,#N/A,TRUE,"Challenging";#N/A,#N/A,TRUE,"Development"}</definedName>
    <definedName name="ikl" localSheetId="1">{#N/A,#N/A,TRUE,"Goal";#N/A,#N/A,TRUE,"About";#N/A,#N/A,TRUE,"Linking";#N/A,#N/A,TRUE,"Compliance";#N/A,#N/A,TRUE,"Competitive";#N/A,#N/A,TRUE,"Proactive";#N/A,#N/A,TRUE,"Challenging";#N/A,#N/A,TRUE,"Development"}</definedName>
    <definedName name="ikl">{#N/A,#N/A,TRUE,"Goal";#N/A,#N/A,TRUE,"About";#N/A,#N/A,TRUE,"Linking";#N/A,#N/A,TRUE,"Compliance";#N/A,#N/A,TRUE,"Competitive";#N/A,#N/A,TRUE,"Proactive";#N/A,#N/A,TRUE,"Challenging";#N/A,#N/A,TRUE,"Development"}</definedName>
    <definedName name="j" localSheetId="0">{#N/A,#N/A,TRUE,"Goal";#N/A,#N/A,TRUE,"About";#N/A,#N/A,TRUE,"Linking";#N/A,#N/A,TRUE,"Compliance";#N/A,#N/A,TRUE,"Competitive";#N/A,#N/A,TRUE,"Proactive";#N/A,#N/A,TRUE,"Challenging";#N/A,#N/A,TRUE,"Development"}</definedName>
    <definedName name="j" localSheetId="1">{#N/A,#N/A,TRUE,"Goal";#N/A,#N/A,TRUE,"About";#N/A,#N/A,TRUE,"Linking";#N/A,#N/A,TRUE,"Compliance";#N/A,#N/A,TRUE,"Competitive";#N/A,#N/A,TRUE,"Proactive";#N/A,#N/A,TRUE,"Challenging";#N/A,#N/A,TRUE,"Development"}</definedName>
    <definedName name="j">{#N/A,#N/A,TRUE,"Goal";#N/A,#N/A,TRUE,"About";#N/A,#N/A,TRUE,"Linking";#N/A,#N/A,TRUE,"Compliance";#N/A,#N/A,TRUE,"Competitive";#N/A,#N/A,TRUE,"Proactive";#N/A,#N/A,TRUE,"Challenging";#N/A,#N/A,TRUE,"Development"}</definedName>
    <definedName name="Jasmina" localSheetId="0">{#N/A,#N/A,TRUE,"Goal";#N/A,#N/A,TRUE,"About";#N/A,#N/A,TRUE,"Linking";#N/A,#N/A,TRUE,"Compliance";#N/A,#N/A,TRUE,"Competitive";#N/A,#N/A,TRUE,"Proactive";#N/A,#N/A,TRUE,"Challenging";#N/A,#N/A,TRUE,"Development"}</definedName>
    <definedName name="Jasmina" localSheetId="1">{#N/A,#N/A,TRUE,"Goal";#N/A,#N/A,TRUE,"About";#N/A,#N/A,TRUE,"Linking";#N/A,#N/A,TRUE,"Compliance";#N/A,#N/A,TRUE,"Competitive";#N/A,#N/A,TRUE,"Proactive";#N/A,#N/A,TRUE,"Challenging";#N/A,#N/A,TRUE,"Development"}</definedName>
    <definedName name="Jasmina">{#N/A,#N/A,TRUE,"Goal";#N/A,#N/A,TRUE,"About";#N/A,#N/A,TRUE,"Linking";#N/A,#N/A,TRUE,"Compliance";#N/A,#N/A,TRUE,"Competitive";#N/A,#N/A,TRUE,"Proactive";#N/A,#N/A,TRUE,"Challenging";#N/A,#N/A,TRUE,"Development"}</definedName>
    <definedName name="jfælkdsau" localSheetId="0">{#N/A,#N/A,TRUE,"Goal";#N/A,#N/A,TRUE,"About";#N/A,#N/A,TRUE,"Linking";#N/A,#N/A,TRUE,"Compliance";#N/A,#N/A,TRUE,"Competitive";#N/A,#N/A,TRUE,"Proactive";#N/A,#N/A,TRUE,"Challenging";#N/A,#N/A,TRUE,"Development"}</definedName>
    <definedName name="jfælkdsau" localSheetId="1">{#N/A,#N/A,TRUE,"Goal";#N/A,#N/A,TRUE,"About";#N/A,#N/A,TRUE,"Linking";#N/A,#N/A,TRUE,"Compliance";#N/A,#N/A,TRUE,"Competitive";#N/A,#N/A,TRUE,"Proactive";#N/A,#N/A,TRUE,"Challenging";#N/A,#N/A,TRUE,"Development"}</definedName>
    <definedName name="jfælkdsau">{#N/A,#N/A,TRUE,"Goal";#N/A,#N/A,TRUE,"About";#N/A,#N/A,TRUE,"Linking";#N/A,#N/A,TRUE,"Compliance";#N/A,#N/A,TRUE,"Competitive";#N/A,#N/A,TRUE,"Proactive";#N/A,#N/A,TRUE,"Challenging";#N/A,#N/A,TRUE,"Development"}</definedName>
    <definedName name="jfdkæau" localSheetId="0">{#N/A,#N/A,TRUE,"Goal";#N/A,#N/A,TRUE,"About";#N/A,#N/A,TRUE,"Linking";#N/A,#N/A,TRUE,"Compliance";#N/A,#N/A,TRUE,"Competitive";#N/A,#N/A,TRUE,"Proactive";#N/A,#N/A,TRUE,"Challenging";#N/A,#N/A,TRUE,"Development"}</definedName>
    <definedName name="jfdkæau" localSheetId="1">{#N/A,#N/A,TRUE,"Goal";#N/A,#N/A,TRUE,"About";#N/A,#N/A,TRUE,"Linking";#N/A,#N/A,TRUE,"Compliance";#N/A,#N/A,TRUE,"Competitive";#N/A,#N/A,TRUE,"Proactive";#N/A,#N/A,TRUE,"Challenging";#N/A,#N/A,TRUE,"Development"}</definedName>
    <definedName name="jfdkæau">{#N/A,#N/A,TRUE,"Goal";#N/A,#N/A,TRUE,"About";#N/A,#N/A,TRUE,"Linking";#N/A,#N/A,TRUE,"Compliance";#N/A,#N/A,TRUE,"Competitive";#N/A,#N/A,TRUE,"Proactive";#N/A,#N/A,TRUE,"Challenging";#N/A,#N/A,TRUE,"Development"}</definedName>
    <definedName name="jk" localSheetId="0">{#N/A,#N/A,TRUE,"Goal";#N/A,#N/A,TRUE,"About";#N/A,#N/A,TRUE,"Linking";#N/A,#N/A,TRUE,"Compliance";#N/A,#N/A,TRUE,"Competitive";#N/A,#N/A,TRUE,"Proactive";#N/A,#N/A,TRUE,"Challenging";#N/A,#N/A,TRUE,"Development"}</definedName>
    <definedName name="jk" localSheetId="1">{#N/A,#N/A,TRUE,"Goal";#N/A,#N/A,TRUE,"About";#N/A,#N/A,TRUE,"Linking";#N/A,#N/A,TRUE,"Compliance";#N/A,#N/A,TRUE,"Competitive";#N/A,#N/A,TRUE,"Proactive";#N/A,#N/A,TRUE,"Challenging";#N/A,#N/A,TRUE,"Development"}</definedName>
    <definedName name="jk">{#N/A,#N/A,TRUE,"Goal";#N/A,#N/A,TRUE,"About";#N/A,#N/A,TRUE,"Linking";#N/A,#N/A,TRUE,"Compliance";#N/A,#N/A,TRUE,"Competitive";#N/A,#N/A,TRUE,"Proactive";#N/A,#N/A,TRUE,"Challenging";#N/A,#N/A,TRUE,"Development"}</definedName>
    <definedName name="jkæh" localSheetId="0">{#N/A,#N/A,TRUE,"Goal";#N/A,#N/A,TRUE,"About";#N/A,#N/A,TRUE,"Linking";#N/A,#N/A,TRUE,"Compliance";#N/A,#N/A,TRUE,"Competitive";#N/A,#N/A,TRUE,"Proactive";#N/A,#N/A,TRUE,"Challenging";#N/A,#N/A,TRUE,"Development"}</definedName>
    <definedName name="jkæh" localSheetId="1">{#N/A,#N/A,TRUE,"Goal";#N/A,#N/A,TRUE,"About";#N/A,#N/A,TRUE,"Linking";#N/A,#N/A,TRUE,"Compliance";#N/A,#N/A,TRUE,"Competitive";#N/A,#N/A,TRUE,"Proactive";#N/A,#N/A,TRUE,"Challenging";#N/A,#N/A,TRUE,"Development"}</definedName>
    <definedName name="jkæh">{#N/A,#N/A,TRUE,"Goal";#N/A,#N/A,TRUE,"About";#N/A,#N/A,TRUE,"Linking";#N/A,#N/A,TRUE,"Compliance";#N/A,#N/A,TRUE,"Competitive";#N/A,#N/A,TRUE,"Proactive";#N/A,#N/A,TRUE,"Challenging";#N/A,#N/A,TRUE,"Development"}</definedName>
    <definedName name="jki" localSheetId="0">{#N/A,#N/A,TRUE,"Goal";#N/A,#N/A,TRUE,"About";#N/A,#N/A,TRUE,"Linking";#N/A,#N/A,TRUE,"Compliance";#N/A,#N/A,TRUE,"Competitive";#N/A,#N/A,TRUE,"Proactive";#N/A,#N/A,TRUE,"Challenging";#N/A,#N/A,TRUE,"Development"}</definedName>
    <definedName name="jki" localSheetId="1">{#N/A,#N/A,TRUE,"Goal";#N/A,#N/A,TRUE,"About";#N/A,#N/A,TRUE,"Linking";#N/A,#N/A,TRUE,"Compliance";#N/A,#N/A,TRUE,"Competitive";#N/A,#N/A,TRUE,"Proactive";#N/A,#N/A,TRUE,"Challenging";#N/A,#N/A,TRUE,"Development"}</definedName>
    <definedName name="jki">{#N/A,#N/A,TRUE,"Goal";#N/A,#N/A,TRUE,"About";#N/A,#N/A,TRUE,"Linking";#N/A,#N/A,TRUE,"Compliance";#N/A,#N/A,TRUE,"Competitive";#N/A,#N/A,TRUE,"Proactive";#N/A,#N/A,TRUE,"Challenging";#N/A,#N/A,TRUE,"Development"}</definedName>
    <definedName name="jklæfauekeø" localSheetId="0">{#N/A,#N/A,TRUE,"Goal";#N/A,#N/A,TRUE,"About";#N/A,#N/A,TRUE,"Linking";#N/A,#N/A,TRUE,"Compliance";#N/A,#N/A,TRUE,"Competitive";#N/A,#N/A,TRUE,"Proactive";#N/A,#N/A,TRUE,"Challenging";#N/A,#N/A,TRUE,"Development"}</definedName>
    <definedName name="jklæfauekeø" localSheetId="1">{#N/A,#N/A,TRUE,"Goal";#N/A,#N/A,TRUE,"About";#N/A,#N/A,TRUE,"Linking";#N/A,#N/A,TRUE,"Compliance";#N/A,#N/A,TRUE,"Competitive";#N/A,#N/A,TRUE,"Proactive";#N/A,#N/A,TRUE,"Challenging";#N/A,#N/A,TRUE,"Development"}</definedName>
    <definedName name="jklæfauekeø">{#N/A,#N/A,TRUE,"Goal";#N/A,#N/A,TRUE,"About";#N/A,#N/A,TRUE,"Linking";#N/A,#N/A,TRUE,"Compliance";#N/A,#N/A,TRUE,"Competitive";#N/A,#N/A,TRUE,"Proactive";#N/A,#N/A,TRUE,"Challenging";#N/A,#N/A,TRUE,"Development"}</definedName>
    <definedName name="jklæjhh" localSheetId="0">{#N/A,#N/A,TRUE,"Goal";#N/A,#N/A,TRUE,"About";#N/A,#N/A,TRUE,"Linking";#N/A,#N/A,TRUE,"Compliance";#N/A,#N/A,TRUE,"Competitive";#N/A,#N/A,TRUE,"Proactive";#N/A,#N/A,TRUE,"Challenging";#N/A,#N/A,TRUE,"Development"}</definedName>
    <definedName name="jklæjhh" localSheetId="1">{#N/A,#N/A,TRUE,"Goal";#N/A,#N/A,TRUE,"About";#N/A,#N/A,TRUE,"Linking";#N/A,#N/A,TRUE,"Compliance";#N/A,#N/A,TRUE,"Competitive";#N/A,#N/A,TRUE,"Proactive";#N/A,#N/A,TRUE,"Challenging";#N/A,#N/A,TRUE,"Development"}</definedName>
    <definedName name="jklæjhh">{#N/A,#N/A,TRUE,"Goal";#N/A,#N/A,TRUE,"About";#N/A,#N/A,TRUE,"Linking";#N/A,#N/A,TRUE,"Compliance";#N/A,#N/A,TRUE,"Competitive";#N/A,#N/A,TRUE,"Proactive";#N/A,#N/A,TRUE,"Challenging";#N/A,#N/A,TRUE,"Development"}</definedName>
    <definedName name="jklæjkæh" localSheetId="0">{#N/A,#N/A,TRUE,"Goal";#N/A,#N/A,TRUE,"About";#N/A,#N/A,TRUE,"Linking";#N/A,#N/A,TRUE,"Compliance";#N/A,#N/A,TRUE,"Competitive";#N/A,#N/A,TRUE,"Proactive";#N/A,#N/A,TRUE,"Challenging";#N/A,#N/A,TRUE,"Development"}</definedName>
    <definedName name="jklæjkæh" localSheetId="1">{#N/A,#N/A,TRUE,"Goal";#N/A,#N/A,TRUE,"About";#N/A,#N/A,TRUE,"Linking";#N/A,#N/A,TRUE,"Compliance";#N/A,#N/A,TRUE,"Competitive";#N/A,#N/A,TRUE,"Proactive";#N/A,#N/A,TRUE,"Challenging";#N/A,#N/A,TRUE,"Development"}</definedName>
    <definedName name="jklæjkæh">{#N/A,#N/A,TRUE,"Goal";#N/A,#N/A,TRUE,"About";#N/A,#N/A,TRUE,"Linking";#N/A,#N/A,TRUE,"Compliance";#N/A,#N/A,TRUE,"Competitive";#N/A,#N/A,TRUE,"Proactive";#N/A,#N/A,TRUE,"Challenging";#N/A,#N/A,TRUE,"Development"}</definedName>
    <definedName name="jklæjklæj" localSheetId="0">{#N/A,#N/A,TRUE,"Goal";#N/A,#N/A,TRUE,"About";#N/A,#N/A,TRUE,"Linking";#N/A,#N/A,TRUE,"Compliance";#N/A,#N/A,TRUE,"Competitive";#N/A,#N/A,TRUE,"Proactive";#N/A,#N/A,TRUE,"Challenging";#N/A,#N/A,TRUE,"Development"}</definedName>
    <definedName name="jklæjklæj" localSheetId="1">{#N/A,#N/A,TRUE,"Goal";#N/A,#N/A,TRUE,"About";#N/A,#N/A,TRUE,"Linking";#N/A,#N/A,TRUE,"Compliance";#N/A,#N/A,TRUE,"Competitive";#N/A,#N/A,TRUE,"Proactive";#N/A,#N/A,TRUE,"Challenging";#N/A,#N/A,TRUE,"Development"}</definedName>
    <definedName name="jklæjklæj">{#N/A,#N/A,TRUE,"Goal";#N/A,#N/A,TRUE,"About";#N/A,#N/A,TRUE,"Linking";#N/A,#N/A,TRUE,"Compliance";#N/A,#N/A,TRUE,"Competitive";#N/A,#N/A,TRUE,"Proactive";#N/A,#N/A,TRUE,"Challenging";#N/A,#N/A,TRUE,"Development"}</definedName>
    <definedName name="jlkæjkh" localSheetId="0">{#N/A,#N/A,TRUE,"Goal";#N/A,#N/A,TRUE,"About";#N/A,#N/A,TRUE,"Linking";#N/A,#N/A,TRUE,"Compliance";#N/A,#N/A,TRUE,"Competitive";#N/A,#N/A,TRUE,"Proactive";#N/A,#N/A,TRUE,"Challenging";#N/A,#N/A,TRUE,"Development"}</definedName>
    <definedName name="jlkæjkh" localSheetId="1">{#N/A,#N/A,TRUE,"Goal";#N/A,#N/A,TRUE,"About";#N/A,#N/A,TRUE,"Linking";#N/A,#N/A,TRUE,"Compliance";#N/A,#N/A,TRUE,"Competitive";#N/A,#N/A,TRUE,"Proactive";#N/A,#N/A,TRUE,"Challenging";#N/A,#N/A,TRUE,"Development"}</definedName>
    <definedName name="jlkæjkh">{#N/A,#N/A,TRUE,"Goal";#N/A,#N/A,TRUE,"About";#N/A,#N/A,TRUE,"Linking";#N/A,#N/A,TRUE,"Compliance";#N/A,#N/A,TRUE,"Competitive";#N/A,#N/A,TRUE,"Proactive";#N/A,#N/A,TRUE,"Challenging";#N/A,#N/A,TRUE,"Development"}</definedName>
    <definedName name="k" localSheetId="0">{#N/A,#N/A,TRUE,"Goal";#N/A,#N/A,TRUE,"About";#N/A,#N/A,TRUE,"Linking";#N/A,#N/A,TRUE,"Compliance";#N/A,#N/A,TRUE,"Competitive";#N/A,#N/A,TRUE,"Proactive";#N/A,#N/A,TRUE,"Challenging";#N/A,#N/A,TRUE,"Development"}</definedName>
    <definedName name="k" localSheetId="1">{#N/A,#N/A,TRUE,"Goal";#N/A,#N/A,TRUE,"About";#N/A,#N/A,TRUE,"Linking";#N/A,#N/A,TRUE,"Compliance";#N/A,#N/A,TRUE,"Competitive";#N/A,#N/A,TRUE,"Proactive";#N/A,#N/A,TRUE,"Challenging";#N/A,#N/A,TRUE,"Development"}</definedName>
    <definedName name="k">{#N/A,#N/A,TRUE,"Goal";#N/A,#N/A,TRUE,"About";#N/A,#N/A,TRUE,"Linking";#N/A,#N/A,TRUE,"Compliance";#N/A,#N/A,TRUE,"Competitive";#N/A,#N/A,TRUE,"Proactive";#N/A,#N/A,TRUE,"Challenging";#N/A,#N/A,TRUE,"Development"}</definedName>
    <definedName name="kædifenhkjd" localSheetId="0">{#N/A,#N/A,TRUE,"Goal";#N/A,#N/A,TRUE,"About";#N/A,#N/A,TRUE,"Linking";#N/A,#N/A,TRUE,"Compliance";#N/A,#N/A,TRUE,"Competitive";#N/A,#N/A,TRUE,"Proactive";#N/A,#N/A,TRUE,"Challenging";#N/A,#N/A,TRUE,"Development"}</definedName>
    <definedName name="kædifenhkjd" localSheetId="1">{#N/A,#N/A,TRUE,"Goal";#N/A,#N/A,TRUE,"About";#N/A,#N/A,TRUE,"Linking";#N/A,#N/A,TRUE,"Compliance";#N/A,#N/A,TRUE,"Competitive";#N/A,#N/A,TRUE,"Proactive";#N/A,#N/A,TRUE,"Challenging";#N/A,#N/A,TRUE,"Development"}</definedName>
    <definedName name="kædifenhkjd">{#N/A,#N/A,TRUE,"Goal";#N/A,#N/A,TRUE,"About";#N/A,#N/A,TRUE,"Linking";#N/A,#N/A,TRUE,"Compliance";#N/A,#N/A,TRUE,"Competitive";#N/A,#N/A,TRUE,"Proactive";#N/A,#N/A,TRUE,"Challenging";#N/A,#N/A,TRUE,"Development"}</definedName>
    <definedName name="kasjajas" localSheetId="0">{#N/A,#N/A,TRUE,"Goal";#N/A,#N/A,TRUE,"About";#N/A,#N/A,TRUE,"Linking";#N/A,#N/A,TRUE,"Compliance";#N/A,#N/A,TRUE,"Competitive";#N/A,#N/A,TRUE,"Proactive";#N/A,#N/A,TRUE,"Challenging";#N/A,#N/A,TRUE,"Development"}</definedName>
    <definedName name="kasjajas" localSheetId="1">{#N/A,#N/A,TRUE,"Goal";#N/A,#N/A,TRUE,"About";#N/A,#N/A,TRUE,"Linking";#N/A,#N/A,TRUE,"Compliance";#N/A,#N/A,TRUE,"Competitive";#N/A,#N/A,TRUE,"Proactive";#N/A,#N/A,TRUE,"Challenging";#N/A,#N/A,TRUE,"Development"}</definedName>
    <definedName name="kasjajas">{#N/A,#N/A,TRUE,"Goal";#N/A,#N/A,TRUE,"About";#N/A,#N/A,TRUE,"Linking";#N/A,#N/A,TRUE,"Compliance";#N/A,#N/A,TRUE,"Competitive";#N/A,#N/A,TRUE,"Proactive";#N/A,#N/A,TRUE,"Challenging";#N/A,#N/A,TRUE,"Development"}</definedName>
    <definedName name="kjdæfauenf" localSheetId="0">{#N/A,#N/A,TRUE,"Goal";#N/A,#N/A,TRUE,"About";#N/A,#N/A,TRUE,"Linking";#N/A,#N/A,TRUE,"Compliance";#N/A,#N/A,TRUE,"Competitive";#N/A,#N/A,TRUE,"Proactive";#N/A,#N/A,TRUE,"Challenging";#N/A,#N/A,TRUE,"Development"}</definedName>
    <definedName name="kjdæfauenf" localSheetId="1">{#N/A,#N/A,TRUE,"Goal";#N/A,#N/A,TRUE,"About";#N/A,#N/A,TRUE,"Linking";#N/A,#N/A,TRUE,"Compliance";#N/A,#N/A,TRUE,"Competitive";#N/A,#N/A,TRUE,"Proactive";#N/A,#N/A,TRUE,"Challenging";#N/A,#N/A,TRUE,"Development"}</definedName>
    <definedName name="kjdæfauenf">{#N/A,#N/A,TRUE,"Goal";#N/A,#N/A,TRUE,"About";#N/A,#N/A,TRUE,"Linking";#N/A,#N/A,TRUE,"Compliance";#N/A,#N/A,TRUE,"Competitive";#N/A,#N/A,TRUE,"Proactive";#N/A,#N/A,TRUE,"Challenging";#N/A,#N/A,TRUE,"Development"}</definedName>
    <definedName name="kji" localSheetId="0">{#N/A,#N/A,TRUE,"Goal";#N/A,#N/A,TRUE,"About";#N/A,#N/A,TRUE,"Linking";#N/A,#N/A,TRUE,"Compliance";#N/A,#N/A,TRUE,"Competitive";#N/A,#N/A,TRUE,"Proactive";#N/A,#N/A,TRUE,"Challenging";#N/A,#N/A,TRUE,"Development"}</definedName>
    <definedName name="kji" localSheetId="1">{#N/A,#N/A,TRUE,"Goal";#N/A,#N/A,TRUE,"About";#N/A,#N/A,TRUE,"Linking";#N/A,#N/A,TRUE,"Compliance";#N/A,#N/A,TRUE,"Competitive";#N/A,#N/A,TRUE,"Proactive";#N/A,#N/A,TRUE,"Challenging";#N/A,#N/A,TRUE,"Development"}</definedName>
    <definedName name="kji">{#N/A,#N/A,TRUE,"Goal";#N/A,#N/A,TRUE,"About";#N/A,#N/A,TRUE,"Linking";#N/A,#N/A,TRUE,"Compliance";#N/A,#N/A,TRUE,"Competitive";#N/A,#N/A,TRUE,"Proactive";#N/A,#N/A,TRUE,"Challenging";#N/A,#N/A,TRUE,"Development"}</definedName>
    <definedName name="kl" localSheetId="0">{#N/A,#N/A,TRUE,"Goal";#N/A,#N/A,TRUE,"About";#N/A,#N/A,TRUE,"Linking";#N/A,#N/A,TRUE,"Compliance";#N/A,#N/A,TRUE,"Competitive";#N/A,#N/A,TRUE,"Proactive";#N/A,#N/A,TRUE,"Challenging";#N/A,#N/A,TRUE,"Development"}</definedName>
    <definedName name="kl" localSheetId="1">{#N/A,#N/A,TRUE,"Goal";#N/A,#N/A,TRUE,"About";#N/A,#N/A,TRUE,"Linking";#N/A,#N/A,TRUE,"Compliance";#N/A,#N/A,TRUE,"Competitive";#N/A,#N/A,TRUE,"Proactive";#N/A,#N/A,TRUE,"Challenging";#N/A,#N/A,TRUE,"Development"}</definedName>
    <definedName name="kl">{#N/A,#N/A,TRUE,"Goal";#N/A,#N/A,TRUE,"About";#N/A,#N/A,TRUE,"Linking";#N/A,#N/A,TRUE,"Compliance";#N/A,#N/A,TRUE,"Competitive";#N/A,#N/A,TRUE,"Proactive";#N/A,#N/A,TRUE,"Challenging";#N/A,#N/A,TRUE,"Development"}</definedName>
    <definedName name="klæ" localSheetId="0">{#N/A,#N/A,TRUE,"Goal";#N/A,#N/A,TRUE,"About";#N/A,#N/A,TRUE,"Linking";#N/A,#N/A,TRUE,"Compliance";#N/A,#N/A,TRUE,"Competitive";#N/A,#N/A,TRUE,"Proactive";#N/A,#N/A,TRUE,"Challenging";#N/A,#N/A,TRUE,"Development"}</definedName>
    <definedName name="klæ" localSheetId="1">{#N/A,#N/A,TRUE,"Goal";#N/A,#N/A,TRUE,"About";#N/A,#N/A,TRUE,"Linking";#N/A,#N/A,TRUE,"Compliance";#N/A,#N/A,TRUE,"Competitive";#N/A,#N/A,TRUE,"Proactive";#N/A,#N/A,TRUE,"Challenging";#N/A,#N/A,TRUE,"Development"}</definedName>
    <definedName name="klæ">{#N/A,#N/A,TRUE,"Goal";#N/A,#N/A,TRUE,"About";#N/A,#N/A,TRUE,"Linking";#N/A,#N/A,TRUE,"Compliance";#N/A,#N/A,TRUE,"Competitive";#N/A,#N/A,TRUE,"Proactive";#N/A,#N/A,TRUE,"Challenging";#N/A,#N/A,TRUE,"Development"}</definedName>
    <definedName name="klæøj" localSheetId="0">{#N/A,#N/A,TRUE,"Goal";#N/A,#N/A,TRUE,"About";#N/A,#N/A,TRUE,"Linking";#N/A,#N/A,TRUE,"Compliance";#N/A,#N/A,TRUE,"Competitive";#N/A,#N/A,TRUE,"Proactive";#N/A,#N/A,TRUE,"Challenging";#N/A,#N/A,TRUE,"Development"}</definedName>
    <definedName name="klæøj" localSheetId="1">{#N/A,#N/A,TRUE,"Goal";#N/A,#N/A,TRUE,"About";#N/A,#N/A,TRUE,"Linking";#N/A,#N/A,TRUE,"Compliance";#N/A,#N/A,TRUE,"Competitive";#N/A,#N/A,TRUE,"Proactive";#N/A,#N/A,TRUE,"Challenging";#N/A,#N/A,TRUE,"Development"}</definedName>
    <definedName name="klæøj">{#N/A,#N/A,TRUE,"Goal";#N/A,#N/A,TRUE,"About";#N/A,#N/A,TRUE,"Linking";#N/A,#N/A,TRUE,"Compliance";#N/A,#N/A,TRUE,"Competitive";#N/A,#N/A,TRUE,"Proactive";#N/A,#N/A,TRUE,"Challenging";#N/A,#N/A,TRUE,"Development"}</definedName>
    <definedName name="kljææl" localSheetId="0">{#N/A,#N/A,TRUE,"Goal";#N/A,#N/A,TRUE,"About";#N/A,#N/A,TRUE,"Linking";#N/A,#N/A,TRUE,"Compliance";#N/A,#N/A,TRUE,"Competitive";#N/A,#N/A,TRUE,"Proactive";#N/A,#N/A,TRUE,"Challenging";#N/A,#N/A,TRUE,"Development"}</definedName>
    <definedName name="kljææl" localSheetId="1">{#N/A,#N/A,TRUE,"Goal";#N/A,#N/A,TRUE,"About";#N/A,#N/A,TRUE,"Linking";#N/A,#N/A,TRUE,"Compliance";#N/A,#N/A,TRUE,"Competitive";#N/A,#N/A,TRUE,"Proactive";#N/A,#N/A,TRUE,"Challenging";#N/A,#N/A,TRUE,"Development"}</definedName>
    <definedName name="kljææl">{#N/A,#N/A,TRUE,"Goal";#N/A,#N/A,TRUE,"About";#N/A,#N/A,TRUE,"Linking";#N/A,#N/A,TRUE,"Compliance";#N/A,#N/A,TRUE,"Competitive";#N/A,#N/A,TRUE,"Proactive";#N/A,#N/A,TRUE,"Challenging";#N/A,#N/A,TRUE,"Development"}</definedName>
    <definedName name="km" localSheetId="0">{#N/A,#N/A,TRUE,"Goal";#N/A,#N/A,TRUE,"About";#N/A,#N/A,TRUE,"Linking";#N/A,#N/A,TRUE,"Compliance";#N/A,#N/A,TRUE,"Competitive";#N/A,#N/A,TRUE,"Proactive";#N/A,#N/A,TRUE,"Challenging";#N/A,#N/A,TRUE,"Development"}</definedName>
    <definedName name="km" localSheetId="1">{#N/A,#N/A,TRUE,"Goal";#N/A,#N/A,TRUE,"About";#N/A,#N/A,TRUE,"Linking";#N/A,#N/A,TRUE,"Compliance";#N/A,#N/A,TRUE,"Competitive";#N/A,#N/A,TRUE,"Proactive";#N/A,#N/A,TRUE,"Challenging";#N/A,#N/A,TRUE,"Development"}</definedName>
    <definedName name="km">{#N/A,#N/A,TRUE,"Goal";#N/A,#N/A,TRUE,"About";#N/A,#N/A,TRUE,"Linking";#N/A,#N/A,TRUE,"Compliance";#N/A,#N/A,TRUE,"Competitive";#N/A,#N/A,TRUE,"Proactive";#N/A,#N/A,TRUE,"Challenging";#N/A,#N/A,TRUE,"Development"}</definedName>
    <definedName name="KMS.LookupTable">'[5]Key Market statistics'!$J$10:$IY$264</definedName>
    <definedName name="l" localSheetId="0">{#N/A,#N/A,TRUE,"Goal";#N/A,#N/A,TRUE,"About";#N/A,#N/A,TRUE,"Linking";#N/A,#N/A,TRUE,"Compliance";#N/A,#N/A,TRUE,"Competitive";#N/A,#N/A,TRUE,"Proactive";#N/A,#N/A,TRUE,"Challenging";#N/A,#N/A,TRUE,"Development"}</definedName>
    <definedName name="l" localSheetId="1">{#N/A,#N/A,TRUE,"Goal";#N/A,#N/A,TRUE,"About";#N/A,#N/A,TRUE,"Linking";#N/A,#N/A,TRUE,"Compliance";#N/A,#N/A,TRUE,"Competitive";#N/A,#N/A,TRUE,"Proactive";#N/A,#N/A,TRUE,"Challenging";#N/A,#N/A,TRUE,"Development"}</definedName>
    <definedName name="l">{#N/A,#N/A,TRUE,"Goal";#N/A,#N/A,TRUE,"About";#N/A,#N/A,TRUE,"Linking";#N/A,#N/A,TRUE,"Compliance";#N/A,#N/A,TRUE,"Competitive";#N/A,#N/A,TRUE,"Proactive";#N/A,#N/A,TRUE,"Challenging";#N/A,#N/A,TRUE,"Development"}</definedName>
    <definedName name="List_of_Curr" localSheetId="0">[3]Database!$AZ$3:$AZ$12</definedName>
    <definedName name="List_of_Curr" localSheetId="1">[3]Database!$AZ$3:$AZ$12</definedName>
    <definedName name="List_of_Curr">[4]Database!$AZ$3:$AZ$12</definedName>
    <definedName name="lp" localSheetId="0">{#N/A,#N/A,TRUE,"Goal";#N/A,#N/A,TRUE,"About";#N/A,#N/A,TRUE,"Linking";#N/A,#N/A,TRUE,"Compliance";#N/A,#N/A,TRUE,"Competitive";#N/A,#N/A,TRUE,"Proactive";#N/A,#N/A,TRUE,"Challenging";#N/A,#N/A,TRUE,"Development"}</definedName>
    <definedName name="lp" localSheetId="1">{#N/A,#N/A,TRUE,"Goal";#N/A,#N/A,TRUE,"About";#N/A,#N/A,TRUE,"Linking";#N/A,#N/A,TRUE,"Compliance";#N/A,#N/A,TRUE,"Competitive";#N/A,#N/A,TRUE,"Proactive";#N/A,#N/A,TRUE,"Challenging";#N/A,#N/A,TRUE,"Development"}</definedName>
    <definedName name="lp">{#N/A,#N/A,TRUE,"Goal";#N/A,#N/A,TRUE,"About";#N/A,#N/A,TRUE,"Linking";#N/A,#N/A,TRUE,"Compliance";#N/A,#N/A,TRUE,"Competitive";#N/A,#N/A,TRUE,"Proactive";#N/A,#N/A,TRUE,"Challenging";#N/A,#N/A,TRUE,"Development"}</definedName>
    <definedName name="m" localSheetId="0">{#N/A,#N/A,TRUE,"Goal";#N/A,#N/A,TRUE,"About";#N/A,#N/A,TRUE,"Linking";#N/A,#N/A,TRUE,"Compliance";#N/A,#N/A,TRUE,"Competitive";#N/A,#N/A,TRUE,"Proactive";#N/A,#N/A,TRUE,"Challenging";#N/A,#N/A,TRUE,"Development"}</definedName>
    <definedName name="m" localSheetId="1">{#N/A,#N/A,TRUE,"Goal";#N/A,#N/A,TRUE,"About";#N/A,#N/A,TRUE,"Linking";#N/A,#N/A,TRUE,"Compliance";#N/A,#N/A,TRUE,"Competitive";#N/A,#N/A,TRUE,"Proactive";#N/A,#N/A,TRUE,"Challenging";#N/A,#N/A,TRUE,"Development"}</definedName>
    <definedName name="m">{#N/A,#N/A,TRUE,"Goal";#N/A,#N/A,TRUE,"About";#N/A,#N/A,TRUE,"Linking";#N/A,#N/A,TRUE,"Compliance";#N/A,#N/A,TRUE,"Competitive";#N/A,#N/A,TRUE,"Proactive";#N/A,#N/A,TRUE,"Challenging";#N/A,#N/A,TRUE,"Development"}</definedName>
    <definedName name="mochmoch" localSheetId="0">{#N/A,#N/A,TRUE,"Goal";#N/A,#N/A,TRUE,"About";#N/A,#N/A,TRUE,"Linking";#N/A,#N/A,TRUE,"Compliance";#N/A,#N/A,TRUE,"Competitive";#N/A,#N/A,TRUE,"Proactive";#N/A,#N/A,TRUE,"Challenging";#N/A,#N/A,TRUE,"Development"}</definedName>
    <definedName name="mochmoch" localSheetId="1">{#N/A,#N/A,TRUE,"Goal";#N/A,#N/A,TRUE,"About";#N/A,#N/A,TRUE,"Linking";#N/A,#N/A,TRUE,"Compliance";#N/A,#N/A,TRUE,"Competitive";#N/A,#N/A,TRUE,"Proactive";#N/A,#N/A,TRUE,"Challenging";#N/A,#N/A,TRUE,"Development"}</definedName>
    <definedName name="mochmoch">{#N/A,#N/A,TRUE,"Goal";#N/A,#N/A,TRUE,"About";#N/A,#N/A,TRUE,"Linking";#N/A,#N/A,TRUE,"Compliance";#N/A,#N/A,TRUE,"Competitive";#N/A,#N/A,TRUE,"Proactive";#N/A,#N/A,TRUE,"Challenging";#N/A,#N/A,TRUE,"Development"}</definedName>
    <definedName name="n" localSheetId="0">{#N/A,#N/A,TRUE,"Goal";#N/A,#N/A,TRUE,"About";#N/A,#N/A,TRUE,"Linking";#N/A,#N/A,TRUE,"Compliance";#N/A,#N/A,TRUE,"Competitive";#N/A,#N/A,TRUE,"Proactive";#N/A,#N/A,TRUE,"Challenging";#N/A,#N/A,TRUE,"Development"}</definedName>
    <definedName name="n" localSheetId="1">{#N/A,#N/A,TRUE,"Goal";#N/A,#N/A,TRUE,"About";#N/A,#N/A,TRUE,"Linking";#N/A,#N/A,TRUE,"Compliance";#N/A,#N/A,TRUE,"Competitive";#N/A,#N/A,TRUE,"Proactive";#N/A,#N/A,TRUE,"Challenging";#N/A,#N/A,TRUE,"Development"}</definedName>
    <definedName name="n">{#N/A,#N/A,TRUE,"Goal";#N/A,#N/A,TRUE,"About";#N/A,#N/A,TRUE,"Linking";#N/A,#N/A,TRUE,"Compliance";#N/A,#N/A,TRUE,"Competitive";#N/A,#N/A,TRUE,"Proactive";#N/A,#N/A,TRUE,"Challenging";#N/A,#N/A,TRUE,"Development"}</definedName>
    <definedName name="new" localSheetId="0">{#N/A,#N/A,TRUE,"Goal";#N/A,#N/A,TRUE,"About";#N/A,#N/A,TRUE,"Linking";#N/A,#N/A,TRUE,"Compliance";#N/A,#N/A,TRUE,"Competitive";#N/A,#N/A,TRUE,"Proactive";#N/A,#N/A,TRUE,"Challenging";#N/A,#N/A,TRUE,"Development"}</definedName>
    <definedName name="new" localSheetId="1">{#N/A,#N/A,TRUE,"Goal";#N/A,#N/A,TRUE,"About";#N/A,#N/A,TRUE,"Linking";#N/A,#N/A,TRUE,"Compliance";#N/A,#N/A,TRUE,"Competitive";#N/A,#N/A,TRUE,"Proactive";#N/A,#N/A,TRUE,"Challenging";#N/A,#N/A,TRUE,"Development"}</definedName>
    <definedName name="new">{#N/A,#N/A,TRUE,"Goal";#N/A,#N/A,TRUE,"About";#N/A,#N/A,TRUE,"Linking";#N/A,#N/A,TRUE,"Compliance";#N/A,#N/A,TRUE,"Competitive";#N/A,#N/A,TRUE,"Proactive";#N/A,#N/A,TRUE,"Challenging";#N/A,#N/A,TRUE,"Development"}</definedName>
    <definedName name="njk" localSheetId="0">{#N/A,#N/A,TRUE,"Goal";#N/A,#N/A,TRUE,"About";#N/A,#N/A,TRUE,"Linking";#N/A,#N/A,TRUE,"Compliance";#N/A,#N/A,TRUE,"Competitive";#N/A,#N/A,TRUE,"Proactive";#N/A,#N/A,TRUE,"Challenging";#N/A,#N/A,TRUE,"Development"}</definedName>
    <definedName name="njk" localSheetId="1">{#N/A,#N/A,TRUE,"Goal";#N/A,#N/A,TRUE,"About";#N/A,#N/A,TRUE,"Linking";#N/A,#N/A,TRUE,"Compliance";#N/A,#N/A,TRUE,"Competitive";#N/A,#N/A,TRUE,"Proactive";#N/A,#N/A,TRUE,"Challenging";#N/A,#N/A,TRUE,"Development"}</definedName>
    <definedName name="njk">{#N/A,#N/A,TRUE,"Goal";#N/A,#N/A,TRUE,"About";#N/A,#N/A,TRUE,"Linking";#N/A,#N/A,TRUE,"Compliance";#N/A,#N/A,TRUE,"Competitive";#N/A,#N/A,TRUE,"Proactive";#N/A,#N/A,TRUE,"Challenging";#N/A,#N/A,TRUE,"Development"}</definedName>
    <definedName name="NovoNorm" localSheetId="0">{#N/A,#N/A,TRUE,"Goal";#N/A,#N/A,TRUE,"About";#N/A,#N/A,TRUE,"Linking";#N/A,#N/A,TRUE,"Compliance";#N/A,#N/A,TRUE,"Competitive";#N/A,#N/A,TRUE,"Proactive";#N/A,#N/A,TRUE,"Challenging";#N/A,#N/A,TRUE,"Development"}</definedName>
    <definedName name="NovoNorm" localSheetId="1">{#N/A,#N/A,TRUE,"Goal";#N/A,#N/A,TRUE,"About";#N/A,#N/A,TRUE,"Linking";#N/A,#N/A,TRUE,"Compliance";#N/A,#N/A,TRUE,"Competitive";#N/A,#N/A,TRUE,"Proactive";#N/A,#N/A,TRUE,"Challenging";#N/A,#N/A,TRUE,"Development"}</definedName>
    <definedName name="NovoNorm">{#N/A,#N/A,TRUE,"Goal";#N/A,#N/A,TRUE,"About";#N/A,#N/A,TRUE,"Linking";#N/A,#N/A,TRUE,"Compliance";#N/A,#N/A,TRUE,"Competitive";#N/A,#N/A,TRUE,"Proactive";#N/A,#N/A,TRUE,"Challenging";#N/A,#N/A,TRUE,"Development"}</definedName>
    <definedName name="ok" localSheetId="0">{#N/A,#N/A,TRUE,"Goal";#N/A,#N/A,TRUE,"About";#N/A,#N/A,TRUE,"Linking";#N/A,#N/A,TRUE,"Compliance";#N/A,#N/A,TRUE,"Competitive";#N/A,#N/A,TRUE,"Proactive";#N/A,#N/A,TRUE,"Challenging";#N/A,#N/A,TRUE,"Development"}</definedName>
    <definedName name="ok" localSheetId="1">{#N/A,#N/A,TRUE,"Goal";#N/A,#N/A,TRUE,"About";#N/A,#N/A,TRUE,"Linking";#N/A,#N/A,TRUE,"Compliance";#N/A,#N/A,TRUE,"Competitive";#N/A,#N/A,TRUE,"Proactive";#N/A,#N/A,TRUE,"Challenging";#N/A,#N/A,TRUE,"Development"}</definedName>
    <definedName name="ok">{#N/A,#N/A,TRUE,"Goal";#N/A,#N/A,TRUE,"About";#N/A,#N/A,TRUE,"Linking";#N/A,#N/A,TRUE,"Compliance";#N/A,#N/A,TRUE,"Competitive";#N/A,#N/A,TRUE,"Proactive";#N/A,#N/A,TRUE,"Challenging";#N/A,#N/A,TRUE,"Development"}</definedName>
    <definedName name="pæ" localSheetId="0">{#N/A,#N/A,TRUE,"Goal";#N/A,#N/A,TRUE,"About";#N/A,#N/A,TRUE,"Linking";#N/A,#N/A,TRUE,"Compliance";#N/A,#N/A,TRUE,"Competitive";#N/A,#N/A,TRUE,"Proactive";#N/A,#N/A,TRUE,"Challenging";#N/A,#N/A,TRUE,"Development"}</definedName>
    <definedName name="pæ" localSheetId="1">{#N/A,#N/A,TRUE,"Goal";#N/A,#N/A,TRUE,"About";#N/A,#N/A,TRUE,"Linking";#N/A,#N/A,TRUE,"Compliance";#N/A,#N/A,TRUE,"Competitive";#N/A,#N/A,TRUE,"Proactive";#N/A,#N/A,TRUE,"Challenging";#N/A,#N/A,TRUE,"Development"}</definedName>
    <definedName name="pæ">{#N/A,#N/A,TRUE,"Goal";#N/A,#N/A,TRUE,"About";#N/A,#N/A,TRUE,"Linking";#N/A,#N/A,TRUE,"Compliance";#N/A,#N/A,TRUE,"Competitive";#N/A,#N/A,TRUE,"Proactive";#N/A,#N/A,TRUE,"Challenging";#N/A,#N/A,TRUE,"Development"}</definedName>
    <definedName name="Par_LY">[5]Parameters!$D$39</definedName>
    <definedName name="Par_NY">[5]Parameters!$D$40</definedName>
    <definedName name="Par_Plan">[5]Parameters!$D$30</definedName>
    <definedName name="Par_PlanLE">[5]Parameters!$D$31</definedName>
    <definedName name="pb" localSheetId="0">{#N/A,#N/A,TRUE,"Goal";#N/A,#N/A,TRUE,"About";#N/A,#N/A,TRUE,"Linking";#N/A,#N/A,TRUE,"Compliance";#N/A,#N/A,TRUE,"Competitive";#N/A,#N/A,TRUE,"Proactive";#N/A,#N/A,TRUE,"Challenging";#N/A,#N/A,TRUE,"Development"}</definedName>
    <definedName name="pb" localSheetId="1">{#N/A,#N/A,TRUE,"Goal";#N/A,#N/A,TRUE,"About";#N/A,#N/A,TRUE,"Linking";#N/A,#N/A,TRUE,"Compliance";#N/A,#N/A,TRUE,"Competitive";#N/A,#N/A,TRUE,"Proactive";#N/A,#N/A,TRUE,"Challenging";#N/A,#N/A,TRUE,"Development"}</definedName>
    <definedName name="pb">{#N/A,#N/A,TRUE,"Goal";#N/A,#N/A,TRUE,"About";#N/A,#N/A,TRUE,"Linking";#N/A,#N/A,TRUE,"Compliance";#N/A,#N/A,TRUE,"Competitive";#N/A,#N/A,TRUE,"Proactive";#N/A,#N/A,TRUE,"Challenging";#N/A,#N/A,TRUE,"Development"}</definedName>
    <definedName name="q">#N/A</definedName>
    <definedName name="qas" localSheetId="0">{#N/A,#N/A,TRUE,"Goal";#N/A,#N/A,TRUE,"About";#N/A,#N/A,TRUE,"Linking";#N/A,#N/A,TRUE,"Compliance";#N/A,#N/A,TRUE,"Competitive";#N/A,#N/A,TRUE,"Proactive";#N/A,#N/A,TRUE,"Challenging";#N/A,#N/A,TRUE,"Development"}</definedName>
    <definedName name="qas" localSheetId="1">{#N/A,#N/A,TRUE,"Goal";#N/A,#N/A,TRUE,"About";#N/A,#N/A,TRUE,"Linking";#N/A,#N/A,TRUE,"Compliance";#N/A,#N/A,TRUE,"Competitive";#N/A,#N/A,TRUE,"Proactive";#N/A,#N/A,TRUE,"Challenging";#N/A,#N/A,TRUE,"Development"}</definedName>
    <definedName name="qas">{#N/A,#N/A,TRUE,"Goal";#N/A,#N/A,TRUE,"About";#N/A,#N/A,TRUE,"Linking";#N/A,#N/A,TRUE,"Compliance";#N/A,#N/A,TRUE,"Competitive";#N/A,#N/A,TRUE,"Proactive";#N/A,#N/A,TRUE,"Challenging";#N/A,#N/A,TRUE,"Development"}</definedName>
    <definedName name="qdft" localSheetId="0">{#N/A,#N/A,TRUE,"Goal";#N/A,#N/A,TRUE,"About";#N/A,#N/A,TRUE,"Linking";#N/A,#N/A,TRUE,"Compliance";#N/A,#N/A,TRUE,"Competitive";#N/A,#N/A,TRUE,"Proactive";#N/A,#N/A,TRUE,"Challenging";#N/A,#N/A,TRUE,"Development"}</definedName>
    <definedName name="qdft" localSheetId="1">{#N/A,#N/A,TRUE,"Goal";#N/A,#N/A,TRUE,"About";#N/A,#N/A,TRUE,"Linking";#N/A,#N/A,TRUE,"Compliance";#N/A,#N/A,TRUE,"Competitive";#N/A,#N/A,TRUE,"Proactive";#N/A,#N/A,TRUE,"Challenging";#N/A,#N/A,TRUE,"Development"}</definedName>
    <definedName name="qdft">{#N/A,#N/A,TRUE,"Goal";#N/A,#N/A,TRUE,"About";#N/A,#N/A,TRUE,"Linking";#N/A,#N/A,TRUE,"Compliance";#N/A,#N/A,TRUE,"Competitive";#N/A,#N/A,TRUE,"Proactive";#N/A,#N/A,TRUE,"Challenging";#N/A,#N/A,TRUE,"Development"}</definedName>
    <definedName name="qqqq" localSheetId="0">{#N/A,#N/A,TRUE,"Goal";#N/A,#N/A,TRUE,"About";#N/A,#N/A,TRUE,"Linking";#N/A,#N/A,TRUE,"Compliance";#N/A,#N/A,TRUE,"Competitive";#N/A,#N/A,TRUE,"Proactive";#N/A,#N/A,TRUE,"Challenging";#N/A,#N/A,TRUE,"Development"}</definedName>
    <definedName name="qqqq" localSheetId="1">{#N/A,#N/A,TRUE,"Goal";#N/A,#N/A,TRUE,"About";#N/A,#N/A,TRUE,"Linking";#N/A,#N/A,TRUE,"Compliance";#N/A,#N/A,TRUE,"Competitive";#N/A,#N/A,TRUE,"Proactive";#N/A,#N/A,TRUE,"Challenging";#N/A,#N/A,TRUE,"Development"}</definedName>
    <definedName name="qqqq">{#N/A,#N/A,TRUE,"Goal";#N/A,#N/A,TRUE,"About";#N/A,#N/A,TRUE,"Linking";#N/A,#N/A,TRUE,"Compliance";#N/A,#N/A,TRUE,"Competitive";#N/A,#N/A,TRUE,"Proactive";#N/A,#N/A,TRUE,"Challenging";#N/A,#N/A,TRUE,"Development"}</definedName>
    <definedName name="qqqqq" localSheetId="0">{#N/A,#N/A,TRUE,"Goal";#N/A,#N/A,TRUE,"About";#N/A,#N/A,TRUE,"Linking";#N/A,#N/A,TRUE,"Compliance";#N/A,#N/A,TRUE,"Competitive";#N/A,#N/A,TRUE,"Proactive";#N/A,#N/A,TRUE,"Challenging";#N/A,#N/A,TRUE,"Development"}</definedName>
    <definedName name="qqqqq" localSheetId="1">{#N/A,#N/A,TRUE,"Goal";#N/A,#N/A,TRUE,"About";#N/A,#N/A,TRUE,"Linking";#N/A,#N/A,TRUE,"Compliance";#N/A,#N/A,TRUE,"Competitive";#N/A,#N/A,TRUE,"Proactive";#N/A,#N/A,TRUE,"Challenging";#N/A,#N/A,TRUE,"Development"}</definedName>
    <definedName name="qqqqq">{#N/A,#N/A,TRUE,"Goal";#N/A,#N/A,TRUE,"About";#N/A,#N/A,TRUE,"Linking";#N/A,#N/A,TRUE,"Compliance";#N/A,#N/A,TRUE,"Competitive";#N/A,#N/A,TRUE,"Proactive";#N/A,#N/A,TRUE,"Challenging";#N/A,#N/A,TRUE,"Development"}</definedName>
    <definedName name="qsu" localSheetId="0">{#N/A,#N/A,TRUE,"Goal";#N/A,#N/A,TRUE,"About";#N/A,#N/A,TRUE,"Linking";#N/A,#N/A,TRUE,"Compliance";#N/A,#N/A,TRUE,"Competitive";#N/A,#N/A,TRUE,"Proactive";#N/A,#N/A,TRUE,"Challenging";#N/A,#N/A,TRUE,"Development"}</definedName>
    <definedName name="qsu" localSheetId="1">{#N/A,#N/A,TRUE,"Goal";#N/A,#N/A,TRUE,"About";#N/A,#N/A,TRUE,"Linking";#N/A,#N/A,TRUE,"Compliance";#N/A,#N/A,TRUE,"Competitive";#N/A,#N/A,TRUE,"Proactive";#N/A,#N/A,TRUE,"Challenging";#N/A,#N/A,TRUE,"Development"}</definedName>
    <definedName name="qsu">{#N/A,#N/A,TRUE,"Goal";#N/A,#N/A,TRUE,"About";#N/A,#N/A,TRUE,"Linking";#N/A,#N/A,TRUE,"Compliance";#N/A,#N/A,TRUE,"Competitive";#N/A,#N/A,TRUE,"Proactive";#N/A,#N/A,TRUE,"Challenging";#N/A,#N/A,TRUE,"Development"}</definedName>
    <definedName name="qwenm" localSheetId="0">{#N/A,#N/A,TRUE,"Goal";#N/A,#N/A,TRUE,"About";#N/A,#N/A,TRUE,"Linking";#N/A,#N/A,TRUE,"Compliance";#N/A,#N/A,TRUE,"Competitive";#N/A,#N/A,TRUE,"Proactive";#N/A,#N/A,TRUE,"Challenging";#N/A,#N/A,TRUE,"Development"}</definedName>
    <definedName name="qwenm" localSheetId="1">{#N/A,#N/A,TRUE,"Goal";#N/A,#N/A,TRUE,"About";#N/A,#N/A,TRUE,"Linking";#N/A,#N/A,TRUE,"Compliance";#N/A,#N/A,TRUE,"Competitive";#N/A,#N/A,TRUE,"Proactive";#N/A,#N/A,TRUE,"Challenging";#N/A,#N/A,TRUE,"Development"}</definedName>
    <definedName name="qwenm">{#N/A,#N/A,TRUE,"Goal";#N/A,#N/A,TRUE,"About";#N/A,#N/A,TRUE,"Linking";#N/A,#N/A,TRUE,"Compliance";#N/A,#N/A,TRUE,"Competitive";#N/A,#N/A,TRUE,"Proactive";#N/A,#N/A,TRUE,"Challenging";#N/A,#N/A,TRUE,"Development"}</definedName>
    <definedName name="qwertyu" localSheetId="0">{#N/A,#N/A,TRUE,"Goal";#N/A,#N/A,TRUE,"About";#N/A,#N/A,TRUE,"Linking";#N/A,#N/A,TRUE,"Compliance";#N/A,#N/A,TRUE,"Competitive";#N/A,#N/A,TRUE,"Proactive";#N/A,#N/A,TRUE,"Challenging";#N/A,#N/A,TRUE,"Development"}</definedName>
    <definedName name="qwertyu" localSheetId="1">{#N/A,#N/A,TRUE,"Goal";#N/A,#N/A,TRUE,"About";#N/A,#N/A,TRUE,"Linking";#N/A,#N/A,TRUE,"Compliance";#N/A,#N/A,TRUE,"Competitive";#N/A,#N/A,TRUE,"Proactive";#N/A,#N/A,TRUE,"Challenging";#N/A,#N/A,TRUE,"Development"}</definedName>
    <definedName name="qwertyu">{#N/A,#N/A,TRUE,"Goal";#N/A,#N/A,TRUE,"About";#N/A,#N/A,TRUE,"Linking";#N/A,#N/A,TRUE,"Compliance";#N/A,#N/A,TRUE,"Competitive";#N/A,#N/A,TRUE,"Proactive";#N/A,#N/A,TRUE,"Challenging";#N/A,#N/A,TRUE,"Development"}</definedName>
    <definedName name="qwscnbn" localSheetId="0">{#N/A,#N/A,TRUE,"Goal";#N/A,#N/A,TRUE,"About";#N/A,#N/A,TRUE,"Linking";#N/A,#N/A,TRUE,"Compliance";#N/A,#N/A,TRUE,"Competitive";#N/A,#N/A,TRUE,"Proactive";#N/A,#N/A,TRUE,"Challenging";#N/A,#N/A,TRUE,"Development"}</definedName>
    <definedName name="qwscnbn" localSheetId="1">{#N/A,#N/A,TRUE,"Goal";#N/A,#N/A,TRUE,"About";#N/A,#N/A,TRUE,"Linking";#N/A,#N/A,TRUE,"Compliance";#N/A,#N/A,TRUE,"Competitive";#N/A,#N/A,TRUE,"Proactive";#N/A,#N/A,TRUE,"Challenging";#N/A,#N/A,TRUE,"Development"}</definedName>
    <definedName name="qwscnbn">{#N/A,#N/A,TRUE,"Goal";#N/A,#N/A,TRUE,"About";#N/A,#N/A,TRUE,"Linking";#N/A,#N/A,TRUE,"Compliance";#N/A,#N/A,TRUE,"Competitive";#N/A,#N/A,TRUE,"Proactive";#N/A,#N/A,TRUE,"Challenging";#N/A,#N/A,TRUE,"Development"}</definedName>
    <definedName name="RE_1">'[6]Sales estimation (input)'!#REF!</definedName>
    <definedName name="RE_BRAND">'[6]Sales estimation (input)'!$F:$F</definedName>
    <definedName name="RE_PERIOD">'[6]Sales estimation (input)'!#REF!</definedName>
    <definedName name="REA_CY" localSheetId="0">[3]Database!$BK$3</definedName>
    <definedName name="REA_CY" localSheetId="1">[3]Database!$BK$3</definedName>
    <definedName name="REA_CY">[4]Database!$BK$3</definedName>
    <definedName name="REA_LY" localSheetId="0">[3]Database!$BK$6</definedName>
    <definedName name="REA_LY" localSheetId="1">[3]Database!$BK$6</definedName>
    <definedName name="REA_LY">[4]Database!$BK$6</definedName>
    <definedName name="REX" localSheetId="0">[3]Database!$BK$5</definedName>
    <definedName name="REX" localSheetId="1">[3]Database!$BK$5</definedName>
    <definedName name="REX">[4]Database!$BK$5</definedName>
    <definedName name="rftg" localSheetId="0">{#N/A,#N/A,TRUE,"Goal";#N/A,#N/A,TRUE,"About";#N/A,#N/A,TRUE,"Linking";#N/A,#N/A,TRUE,"Compliance";#N/A,#N/A,TRUE,"Competitive";#N/A,#N/A,TRUE,"Proactive";#N/A,#N/A,TRUE,"Challenging";#N/A,#N/A,TRUE,"Development"}</definedName>
    <definedName name="rftg" localSheetId="1">{#N/A,#N/A,TRUE,"Goal";#N/A,#N/A,TRUE,"About";#N/A,#N/A,TRUE,"Linking";#N/A,#N/A,TRUE,"Compliance";#N/A,#N/A,TRUE,"Competitive";#N/A,#N/A,TRUE,"Proactive";#N/A,#N/A,TRUE,"Challenging";#N/A,#N/A,TRUE,"Development"}</definedName>
    <definedName name="rftg">{#N/A,#N/A,TRUE,"Goal";#N/A,#N/A,TRUE,"About";#N/A,#N/A,TRUE,"Linking";#N/A,#N/A,TRUE,"Compliance";#N/A,#N/A,TRUE,"Competitive";#N/A,#N/A,TRUE,"Proactive";#N/A,#N/A,TRUE,"Challenging";#N/A,#N/A,TRUE,"Development"}</definedName>
    <definedName name="rr" localSheetId="0">{#N/A,#N/A,FALSE,"A"}</definedName>
    <definedName name="rr" localSheetId="1">{#N/A,#N/A,FALSE,"A"}</definedName>
    <definedName name="rr">{#N/A,#N/A,FALSE,"A"}</definedName>
    <definedName name="rrr" localSheetId="0">{#N/A,#N/A,FALSE,"A"}</definedName>
    <definedName name="rrr" localSheetId="1">{#N/A,#N/A,FALSE,"A"}</definedName>
    <definedName name="rrr">{#N/A,#N/A,FALSE,"A"}</definedName>
    <definedName name="rrrr" localSheetId="0">{#N/A,#N/A,FALSE,"A"}</definedName>
    <definedName name="rrrr" localSheetId="1">{#N/A,#N/A,FALSE,"A"}</definedName>
    <definedName name="rrrr">{#N/A,#N/A,FALSE,"A"}</definedName>
    <definedName name="rrrrr" localSheetId="0">{#N/A,#N/A,TRUE,"Goal";#N/A,#N/A,TRUE,"About";#N/A,#N/A,TRUE,"Linking";#N/A,#N/A,TRUE,"Compliance";#N/A,#N/A,TRUE,"Competitive";#N/A,#N/A,TRUE,"Proactive";#N/A,#N/A,TRUE,"Challenging";#N/A,#N/A,TRUE,"Development"}</definedName>
    <definedName name="rrrrr" localSheetId="1">{#N/A,#N/A,TRUE,"Goal";#N/A,#N/A,TRUE,"About";#N/A,#N/A,TRUE,"Linking";#N/A,#N/A,TRUE,"Compliance";#N/A,#N/A,TRUE,"Competitive";#N/A,#N/A,TRUE,"Proactive";#N/A,#N/A,TRUE,"Challenging";#N/A,#N/A,TRUE,"Development"}</definedName>
    <definedName name="rrrrr">{#N/A,#N/A,TRUE,"Goal";#N/A,#N/A,TRUE,"About";#N/A,#N/A,TRUE,"Linking";#N/A,#N/A,TRUE,"Compliance";#N/A,#N/A,TRUE,"Competitive";#N/A,#N/A,TRUE,"Proactive";#N/A,#N/A,TRUE,"Challenging";#N/A,#N/A,TRUE,"Development"}</definedName>
    <definedName name="rtyu" localSheetId="0">{#N/A,#N/A,TRUE,"Goal";#N/A,#N/A,TRUE,"About";#N/A,#N/A,TRUE,"Linking";#N/A,#N/A,TRUE,"Compliance";#N/A,#N/A,TRUE,"Competitive";#N/A,#N/A,TRUE,"Proactive";#N/A,#N/A,TRUE,"Challenging";#N/A,#N/A,TRUE,"Development"}</definedName>
    <definedName name="rtyu" localSheetId="1">{#N/A,#N/A,TRUE,"Goal";#N/A,#N/A,TRUE,"About";#N/A,#N/A,TRUE,"Linking";#N/A,#N/A,TRUE,"Compliance";#N/A,#N/A,TRUE,"Competitive";#N/A,#N/A,TRUE,"Proactive";#N/A,#N/A,TRUE,"Challenging";#N/A,#N/A,TRUE,"Development"}</definedName>
    <definedName name="rtyu">{#N/A,#N/A,TRUE,"Goal";#N/A,#N/A,TRUE,"About";#N/A,#N/A,TRUE,"Linking";#N/A,#N/A,TRUE,"Compliance";#N/A,#N/A,TRUE,"Competitive";#N/A,#N/A,TRUE,"Proactive";#N/A,#N/A,TRUE,"Challenging";#N/A,#N/A,TRUE,"Development"}</definedName>
    <definedName name="sadasd" localSheetId="0">{#N/A,#N/A,TRUE,"Goal";#N/A,#N/A,TRUE,"About";#N/A,#N/A,TRUE,"Linking";#N/A,#N/A,TRUE,"Compliance";#N/A,#N/A,TRUE,"Competitive";#N/A,#N/A,TRUE,"Proactive";#N/A,#N/A,TRUE,"Challenging";#N/A,#N/A,TRUE,"Development"}</definedName>
    <definedName name="sadasd" localSheetId="1">{#N/A,#N/A,TRUE,"Goal";#N/A,#N/A,TRUE,"About";#N/A,#N/A,TRUE,"Linking";#N/A,#N/A,TRUE,"Compliance";#N/A,#N/A,TRUE,"Competitive";#N/A,#N/A,TRUE,"Proactive";#N/A,#N/A,TRUE,"Challenging";#N/A,#N/A,TRUE,"Development"}</definedName>
    <definedName name="sadasd">{#N/A,#N/A,TRUE,"Goal";#N/A,#N/A,TRUE,"About";#N/A,#N/A,TRUE,"Linking";#N/A,#N/A,TRUE,"Compliance";#N/A,#N/A,TRUE,"Competitive";#N/A,#N/A,TRUE,"Proactive";#N/A,#N/A,TRUE,"Challenging";#N/A,#N/A,TRUE,"Development"}</definedName>
    <definedName name="safsfefer" localSheetId="0">{#N/A,#N/A,TRUE,"Goal";#N/A,#N/A,TRUE,"About";#N/A,#N/A,TRUE,"Linking";#N/A,#N/A,TRUE,"Compliance";#N/A,#N/A,TRUE,"Competitive";#N/A,#N/A,TRUE,"Proactive";#N/A,#N/A,TRUE,"Challenging";#N/A,#N/A,TRUE,"Development"}</definedName>
    <definedName name="safsfefer" localSheetId="1">{#N/A,#N/A,TRUE,"Goal";#N/A,#N/A,TRUE,"About";#N/A,#N/A,TRUE,"Linking";#N/A,#N/A,TRUE,"Compliance";#N/A,#N/A,TRUE,"Competitive";#N/A,#N/A,TRUE,"Proactive";#N/A,#N/A,TRUE,"Challenging";#N/A,#N/A,TRUE,"Development"}</definedName>
    <definedName name="safsfefer">{#N/A,#N/A,TRUE,"Goal";#N/A,#N/A,TRUE,"About";#N/A,#N/A,TRUE,"Linking";#N/A,#N/A,TRUE,"Compliance";#N/A,#N/A,TRUE,"Competitive";#N/A,#N/A,TRUE,"Proactive";#N/A,#N/A,TRUE,"Challenging";#N/A,#N/A,TRUE,"Development"}</definedName>
    <definedName name="saheet1" localSheetId="0">{#N/A,#N/A,TRUE,"Goal";#N/A,#N/A,TRUE,"About";#N/A,#N/A,TRUE,"Linking";#N/A,#N/A,TRUE,"Compliance";#N/A,#N/A,TRUE,"Competitive";#N/A,#N/A,TRUE,"Proactive";#N/A,#N/A,TRUE,"Challenging";#N/A,#N/A,TRUE,"Development"}</definedName>
    <definedName name="saheet1" localSheetId="1">{#N/A,#N/A,TRUE,"Goal";#N/A,#N/A,TRUE,"About";#N/A,#N/A,TRUE,"Linking";#N/A,#N/A,TRUE,"Compliance";#N/A,#N/A,TRUE,"Competitive";#N/A,#N/A,TRUE,"Proactive";#N/A,#N/A,TRUE,"Challenging";#N/A,#N/A,TRUE,"Development"}</definedName>
    <definedName name="saheet1">{#N/A,#N/A,TRUE,"Goal";#N/A,#N/A,TRUE,"About";#N/A,#N/A,TRUE,"Linking";#N/A,#N/A,TRUE,"Compliance";#N/A,#N/A,TRUE,"Competitive";#N/A,#N/A,TRUE,"Proactive";#N/A,#N/A,TRUE,"Challenging";#N/A,#N/A,TRUE,"Development"}</definedName>
    <definedName name="SAPBEXdnldView">"40QPO9B0NH0D7C17OSOCXWIDY"</definedName>
    <definedName name="SAPBEXhrIndnt">1</definedName>
    <definedName name="SAPBEXrevision">84</definedName>
    <definedName name="SAPBEXrevision_1">3</definedName>
    <definedName name="SAPBEXsysID">"E5P"</definedName>
    <definedName name="SAPBEXwbID">"3UCAD62M26GKOGYDA911XFZLU"</definedName>
    <definedName name="SAPBEXwbID_1">"4HTOVKJVY347152GQR8H0Z1HS"</definedName>
    <definedName name="SAPCrosstab1" localSheetId="0">[7]DSO!$C$20:$O$39</definedName>
    <definedName name="SAPCrosstab1" localSheetId="1">[7]DSO!$C$20:$O$39</definedName>
    <definedName name="SAPCrosstab1">[8]DSO!$C$20:$O$39</definedName>
    <definedName name="SAPCrosstab6" localSheetId="0">[7]DSO!$W$20:$AB$38</definedName>
    <definedName name="SAPCrosstab6" localSheetId="1">[7]DSO!$W$20:$AB$38</definedName>
    <definedName name="SAPCrosstab6">[8]DSO!$W$20:$AB$38</definedName>
    <definedName name="sasfds" localSheetId="0">{#N/A,#N/A,TRUE,"Goal";#N/A,#N/A,TRUE,"About";#N/A,#N/A,TRUE,"Linking";#N/A,#N/A,TRUE,"Compliance";#N/A,#N/A,TRUE,"Competitive";#N/A,#N/A,TRUE,"Proactive";#N/A,#N/A,TRUE,"Challenging";#N/A,#N/A,TRUE,"Development"}</definedName>
    <definedName name="sasfds" localSheetId="1">{#N/A,#N/A,TRUE,"Goal";#N/A,#N/A,TRUE,"About";#N/A,#N/A,TRUE,"Linking";#N/A,#N/A,TRUE,"Compliance";#N/A,#N/A,TRUE,"Competitive";#N/A,#N/A,TRUE,"Proactive";#N/A,#N/A,TRUE,"Challenging";#N/A,#N/A,TRUE,"Development"}</definedName>
    <definedName name="sasfds">{#N/A,#N/A,TRUE,"Goal";#N/A,#N/A,TRUE,"About";#N/A,#N/A,TRUE,"Linking";#N/A,#N/A,TRUE,"Compliance";#N/A,#N/A,TRUE,"Competitive";#N/A,#N/A,TRUE,"Proactive";#N/A,#N/A,TRUE,"Challenging";#N/A,#N/A,TRUE,"Development"}</definedName>
    <definedName name="sdager" localSheetId="0">{#N/A,#N/A,TRUE,"Goal";#N/A,#N/A,TRUE,"About";#N/A,#N/A,TRUE,"Linking";#N/A,#N/A,TRUE,"Compliance";#N/A,#N/A,TRUE,"Competitive";#N/A,#N/A,TRUE,"Proactive";#N/A,#N/A,TRUE,"Challenging";#N/A,#N/A,TRUE,"Development"}</definedName>
    <definedName name="sdager" localSheetId="1">{#N/A,#N/A,TRUE,"Goal";#N/A,#N/A,TRUE,"About";#N/A,#N/A,TRUE,"Linking";#N/A,#N/A,TRUE,"Compliance";#N/A,#N/A,TRUE,"Competitive";#N/A,#N/A,TRUE,"Proactive";#N/A,#N/A,TRUE,"Challenging";#N/A,#N/A,TRUE,"Development"}</definedName>
    <definedName name="sdager">{#N/A,#N/A,TRUE,"Goal";#N/A,#N/A,TRUE,"About";#N/A,#N/A,TRUE,"Linking";#N/A,#N/A,TRUE,"Compliance";#N/A,#N/A,TRUE,"Competitive";#N/A,#N/A,TRUE,"Proactive";#N/A,#N/A,TRUE,"Challenging";#N/A,#N/A,TRUE,"Development"}</definedName>
    <definedName name="sdfa" localSheetId="0">{#N/A,#N/A,TRUE,"Goal";#N/A,#N/A,TRUE,"About";#N/A,#N/A,TRUE,"Linking";#N/A,#N/A,TRUE,"Compliance";#N/A,#N/A,TRUE,"Competitive";#N/A,#N/A,TRUE,"Proactive";#N/A,#N/A,TRUE,"Challenging";#N/A,#N/A,TRUE,"Development"}</definedName>
    <definedName name="sdfa" localSheetId="1">{#N/A,#N/A,TRUE,"Goal";#N/A,#N/A,TRUE,"About";#N/A,#N/A,TRUE,"Linking";#N/A,#N/A,TRUE,"Compliance";#N/A,#N/A,TRUE,"Competitive";#N/A,#N/A,TRUE,"Proactive";#N/A,#N/A,TRUE,"Challenging";#N/A,#N/A,TRUE,"Development"}</definedName>
    <definedName name="sdfa">{#N/A,#N/A,TRUE,"Goal";#N/A,#N/A,TRUE,"About";#N/A,#N/A,TRUE,"Linking";#N/A,#N/A,TRUE,"Compliance";#N/A,#N/A,TRUE,"Competitive";#N/A,#N/A,TRUE,"Proactive";#N/A,#N/A,TRUE,"Challenging";#N/A,#N/A,TRUE,"Development"}</definedName>
    <definedName name="sdfadf" localSheetId="0">{#N/A,#N/A,TRUE,"Goal";#N/A,#N/A,TRUE,"About";#N/A,#N/A,TRUE,"Linking";#N/A,#N/A,TRUE,"Compliance";#N/A,#N/A,TRUE,"Competitive";#N/A,#N/A,TRUE,"Proactive";#N/A,#N/A,TRUE,"Challenging";#N/A,#N/A,TRUE,"Development"}</definedName>
    <definedName name="sdfadf" localSheetId="1">{#N/A,#N/A,TRUE,"Goal";#N/A,#N/A,TRUE,"About";#N/A,#N/A,TRUE,"Linking";#N/A,#N/A,TRUE,"Compliance";#N/A,#N/A,TRUE,"Competitive";#N/A,#N/A,TRUE,"Proactive";#N/A,#N/A,TRUE,"Challenging";#N/A,#N/A,TRUE,"Development"}</definedName>
    <definedName name="sdfadf">{#N/A,#N/A,TRUE,"Goal";#N/A,#N/A,TRUE,"About";#N/A,#N/A,TRUE,"Linking";#N/A,#N/A,TRUE,"Compliance";#N/A,#N/A,TRUE,"Competitive";#N/A,#N/A,TRUE,"Proactive";#N/A,#N/A,TRUE,"Challenging";#N/A,#N/A,TRUE,"Development"}</definedName>
    <definedName name="sdfewaswf" localSheetId="0">#REF!</definedName>
    <definedName name="sdfewaswf" localSheetId="1">#REF!</definedName>
    <definedName name="sdfewaswf">#REF!</definedName>
    <definedName name="sdfg" localSheetId="0">{#N/A,#N/A,TRUE,"Goal";#N/A,#N/A,TRUE,"About";#N/A,#N/A,TRUE,"Linking";#N/A,#N/A,TRUE,"Compliance";#N/A,#N/A,TRUE,"Competitive";#N/A,#N/A,TRUE,"Proactive";#N/A,#N/A,TRUE,"Challenging";#N/A,#N/A,TRUE,"Development"}</definedName>
    <definedName name="sdfg" localSheetId="1">{#N/A,#N/A,TRUE,"Goal";#N/A,#N/A,TRUE,"About";#N/A,#N/A,TRUE,"Linking";#N/A,#N/A,TRUE,"Compliance";#N/A,#N/A,TRUE,"Competitive";#N/A,#N/A,TRUE,"Proactive";#N/A,#N/A,TRUE,"Challenging";#N/A,#N/A,TRUE,"Development"}</definedName>
    <definedName name="sdfg">{#N/A,#N/A,TRUE,"Goal";#N/A,#N/A,TRUE,"About";#N/A,#N/A,TRUE,"Linking";#N/A,#N/A,TRUE,"Compliance";#N/A,#N/A,TRUE,"Competitive";#N/A,#N/A,TRUE,"Proactive";#N/A,#N/A,TRUE,"Challenging";#N/A,#N/A,TRUE,"Development"}</definedName>
    <definedName name="sdfghj" localSheetId="0">{#N/A,#N/A,TRUE,"Goal";#N/A,#N/A,TRUE,"About";#N/A,#N/A,TRUE,"Linking";#N/A,#N/A,TRUE,"Compliance";#N/A,#N/A,TRUE,"Competitive";#N/A,#N/A,TRUE,"Proactive";#N/A,#N/A,TRUE,"Challenging";#N/A,#N/A,TRUE,"Development"}</definedName>
    <definedName name="sdfghj" localSheetId="1">{#N/A,#N/A,TRUE,"Goal";#N/A,#N/A,TRUE,"About";#N/A,#N/A,TRUE,"Linking";#N/A,#N/A,TRUE,"Compliance";#N/A,#N/A,TRUE,"Competitive";#N/A,#N/A,TRUE,"Proactive";#N/A,#N/A,TRUE,"Challenging";#N/A,#N/A,TRUE,"Development"}</definedName>
    <definedName name="sdfghj">{#N/A,#N/A,TRUE,"Goal";#N/A,#N/A,TRUE,"About";#N/A,#N/A,TRUE,"Linking";#N/A,#N/A,TRUE,"Compliance";#N/A,#N/A,TRUE,"Competitive";#N/A,#N/A,TRUE,"Proactive";#N/A,#N/A,TRUE,"Challenging";#N/A,#N/A,TRUE,"Development"}</definedName>
    <definedName name="sdfkaæludsfan" localSheetId="0">{#N/A,#N/A,TRUE,"Goal";#N/A,#N/A,TRUE,"About";#N/A,#N/A,TRUE,"Linking";#N/A,#N/A,TRUE,"Compliance";#N/A,#N/A,TRUE,"Competitive";#N/A,#N/A,TRUE,"Proactive";#N/A,#N/A,TRUE,"Challenging";#N/A,#N/A,TRUE,"Development"}</definedName>
    <definedName name="sdfkaæludsfan" localSheetId="1">{#N/A,#N/A,TRUE,"Goal";#N/A,#N/A,TRUE,"About";#N/A,#N/A,TRUE,"Linking";#N/A,#N/A,TRUE,"Compliance";#N/A,#N/A,TRUE,"Competitive";#N/A,#N/A,TRUE,"Proactive";#N/A,#N/A,TRUE,"Challenging";#N/A,#N/A,TRUE,"Development"}</definedName>
    <definedName name="sdfkaæludsfan">{#N/A,#N/A,TRUE,"Goal";#N/A,#N/A,TRUE,"About";#N/A,#N/A,TRUE,"Linking";#N/A,#N/A,TRUE,"Compliance";#N/A,#N/A,TRUE,"Competitive";#N/A,#N/A,TRUE,"Proactive";#N/A,#N/A,TRUE,"Challenging";#N/A,#N/A,TRUE,"Development"}</definedName>
    <definedName name="sdfsdfsdfsdfs" localSheetId="0">{#N/A,#N/A,TRUE,"Goal";#N/A,#N/A,TRUE,"About";#N/A,#N/A,TRUE,"Linking";#N/A,#N/A,TRUE,"Compliance";#N/A,#N/A,TRUE,"Competitive";#N/A,#N/A,TRUE,"Proactive";#N/A,#N/A,TRUE,"Challenging";#N/A,#N/A,TRUE,"Development"}</definedName>
    <definedName name="sdfsdfsdfsdfs" localSheetId="1">{#N/A,#N/A,TRUE,"Goal";#N/A,#N/A,TRUE,"About";#N/A,#N/A,TRUE,"Linking";#N/A,#N/A,TRUE,"Compliance";#N/A,#N/A,TRUE,"Competitive";#N/A,#N/A,TRUE,"Proactive";#N/A,#N/A,TRUE,"Challenging";#N/A,#N/A,TRUE,"Development"}</definedName>
    <definedName name="sdfsdfsdfsdfs">{#N/A,#N/A,TRUE,"Goal";#N/A,#N/A,TRUE,"About";#N/A,#N/A,TRUE,"Linking";#N/A,#N/A,TRUE,"Compliance";#N/A,#N/A,TRUE,"Competitive";#N/A,#N/A,TRUE,"Proactive";#N/A,#N/A,TRUE,"Challenging";#N/A,#N/A,TRUE,"Development"}</definedName>
    <definedName name="sdfsdfsfsfsdfsdfdsf" localSheetId="0">{#N/A,#N/A,TRUE,"Goal";#N/A,#N/A,TRUE,"About";#N/A,#N/A,TRUE,"Linking";#N/A,#N/A,TRUE,"Compliance";#N/A,#N/A,TRUE,"Competitive";#N/A,#N/A,TRUE,"Proactive";#N/A,#N/A,TRUE,"Challenging";#N/A,#N/A,TRUE,"Development"}</definedName>
    <definedName name="sdfsdfsfsfsdfsdfdsf" localSheetId="1">{#N/A,#N/A,TRUE,"Goal";#N/A,#N/A,TRUE,"About";#N/A,#N/A,TRUE,"Linking";#N/A,#N/A,TRUE,"Compliance";#N/A,#N/A,TRUE,"Competitive";#N/A,#N/A,TRUE,"Proactive";#N/A,#N/A,TRUE,"Challenging";#N/A,#N/A,TRUE,"Development"}</definedName>
    <definedName name="sdfsdfsfsfsdfsdfdsf">{#N/A,#N/A,TRUE,"Goal";#N/A,#N/A,TRUE,"About";#N/A,#N/A,TRUE,"Linking";#N/A,#N/A,TRUE,"Compliance";#N/A,#N/A,TRUE,"Competitive";#N/A,#N/A,TRUE,"Proactive";#N/A,#N/A,TRUE,"Challenging";#N/A,#N/A,TRUE,"Development"}</definedName>
    <definedName name="sdqsda" localSheetId="0">{#N/A,#N/A,TRUE,"Goal";#N/A,#N/A,TRUE,"About";#N/A,#N/A,TRUE,"Linking";#N/A,#N/A,TRUE,"Compliance";#N/A,#N/A,TRUE,"Competitive";#N/A,#N/A,TRUE,"Proactive";#N/A,#N/A,TRUE,"Challenging";#N/A,#N/A,TRUE,"Development"}</definedName>
    <definedName name="sdqsda" localSheetId="1">{#N/A,#N/A,TRUE,"Goal";#N/A,#N/A,TRUE,"About";#N/A,#N/A,TRUE,"Linking";#N/A,#N/A,TRUE,"Compliance";#N/A,#N/A,TRUE,"Competitive";#N/A,#N/A,TRUE,"Proactive";#N/A,#N/A,TRUE,"Challenging";#N/A,#N/A,TRUE,"Development"}</definedName>
    <definedName name="sdqsda">{#N/A,#N/A,TRUE,"Goal";#N/A,#N/A,TRUE,"About";#N/A,#N/A,TRUE,"Linking";#N/A,#N/A,TRUE,"Compliance";#N/A,#N/A,TRUE,"Competitive";#N/A,#N/A,TRUE,"Proactive";#N/A,#N/A,TRUE,"Challenging";#N/A,#N/A,TRUE,"Development"}</definedName>
    <definedName name="sfdsafda" localSheetId="0">{#N/A,#N/A,TRUE,"Goal";#N/A,#N/A,TRUE,"About";#N/A,#N/A,TRUE,"Linking";#N/A,#N/A,TRUE,"Compliance";#N/A,#N/A,TRUE,"Competitive";#N/A,#N/A,TRUE,"Proactive";#N/A,#N/A,TRUE,"Challenging";#N/A,#N/A,TRUE,"Development"}</definedName>
    <definedName name="sfdsafda" localSheetId="1">{#N/A,#N/A,TRUE,"Goal";#N/A,#N/A,TRUE,"About";#N/A,#N/A,TRUE,"Linking";#N/A,#N/A,TRUE,"Compliance";#N/A,#N/A,TRUE,"Competitive";#N/A,#N/A,TRUE,"Proactive";#N/A,#N/A,TRUE,"Challenging";#N/A,#N/A,TRUE,"Development"}</definedName>
    <definedName name="sfdsafda">{#N/A,#N/A,TRUE,"Goal";#N/A,#N/A,TRUE,"About";#N/A,#N/A,TRUE,"Linking";#N/A,#N/A,TRUE,"Compliance";#N/A,#N/A,TRUE,"Competitive";#N/A,#N/A,TRUE,"Proactive";#N/A,#N/A,TRUE,"Challenging";#N/A,#N/A,TRUE,"Development"}</definedName>
    <definedName name="sfgh" localSheetId="0">{#N/A,#N/A,TRUE,"Goal";#N/A,#N/A,TRUE,"About";#N/A,#N/A,TRUE,"Linking";#N/A,#N/A,TRUE,"Compliance";#N/A,#N/A,TRUE,"Competitive";#N/A,#N/A,TRUE,"Proactive";#N/A,#N/A,TRUE,"Challenging";#N/A,#N/A,TRUE,"Development"}</definedName>
    <definedName name="sfgh" localSheetId="1">{#N/A,#N/A,TRUE,"Goal";#N/A,#N/A,TRUE,"About";#N/A,#N/A,TRUE,"Linking";#N/A,#N/A,TRUE,"Compliance";#N/A,#N/A,TRUE,"Competitive";#N/A,#N/A,TRUE,"Proactive";#N/A,#N/A,TRUE,"Challenging";#N/A,#N/A,TRUE,"Development"}</definedName>
    <definedName name="sfgh">{#N/A,#N/A,TRUE,"Goal";#N/A,#N/A,TRUE,"About";#N/A,#N/A,TRUE,"Linking";#N/A,#N/A,TRUE,"Compliance";#N/A,#N/A,TRUE,"Competitive";#N/A,#N/A,TRUE,"Proactive";#N/A,#N/A,TRUE,"Challenging";#N/A,#N/A,TRUE,"Development"}</definedName>
    <definedName name="SimpleXx" localSheetId="0">{#N/A,#N/A,TRUE,"Goal";#N/A,#N/A,TRUE,"About";#N/A,#N/A,TRUE,"Linking";#N/A,#N/A,TRUE,"Compliance";#N/A,#N/A,TRUE,"Competitive";#N/A,#N/A,TRUE,"Proactive";#N/A,#N/A,TRUE,"Challenging";#N/A,#N/A,TRUE,"Development"}</definedName>
    <definedName name="SimpleXx" localSheetId="1">{#N/A,#N/A,TRUE,"Goal";#N/A,#N/A,TRUE,"About";#N/A,#N/A,TRUE,"Linking";#N/A,#N/A,TRUE,"Compliance";#N/A,#N/A,TRUE,"Competitive";#N/A,#N/A,TRUE,"Proactive";#N/A,#N/A,TRUE,"Challenging";#N/A,#N/A,TRUE,"Development"}</definedName>
    <definedName name="SimpleXx">{#N/A,#N/A,TRUE,"Goal";#N/A,#N/A,TRUE,"About";#N/A,#N/A,TRUE,"Linking";#N/A,#N/A,TRUE,"Compliance";#N/A,#N/A,TRUE,"Competitive";#N/A,#N/A,TRUE,"Proactive";#N/A,#N/A,TRUE,"Challenging";#N/A,#N/A,TRUE,"Development"}</definedName>
    <definedName name="Slicer_Product">#N/A</definedName>
    <definedName name="ss" localSheetId="0">{#N/A,#N/A,TRUE,"Goal";#N/A,#N/A,TRUE,"About";#N/A,#N/A,TRUE,"Linking";#N/A,#N/A,TRUE,"Compliance";#N/A,#N/A,TRUE,"Competitive";#N/A,#N/A,TRUE,"Proactive";#N/A,#N/A,TRUE,"Challenging";#N/A,#N/A,TRUE,"Development"}</definedName>
    <definedName name="ss" localSheetId="1">{#N/A,#N/A,TRUE,"Goal";#N/A,#N/A,TRUE,"About";#N/A,#N/A,TRUE,"Linking";#N/A,#N/A,TRUE,"Compliance";#N/A,#N/A,TRUE,"Competitive";#N/A,#N/A,TRUE,"Proactive";#N/A,#N/A,TRUE,"Challenging";#N/A,#N/A,TRUE,"Development"}</definedName>
    <definedName name="ss">{#N/A,#N/A,TRUE,"Goal";#N/A,#N/A,TRUE,"About";#N/A,#N/A,TRUE,"Linking";#N/A,#N/A,TRUE,"Compliance";#N/A,#N/A,TRUE,"Competitive";#N/A,#N/A,TRUE,"Proactive";#N/A,#N/A,TRUE,"Challenging";#N/A,#N/A,TRUE,"Development"}</definedName>
    <definedName name="ssdf" localSheetId="0">{#N/A,#N/A,TRUE,"Goal";#N/A,#N/A,TRUE,"About";#N/A,#N/A,TRUE,"Linking";#N/A,#N/A,TRUE,"Compliance";#N/A,#N/A,TRUE,"Competitive";#N/A,#N/A,TRUE,"Proactive";#N/A,#N/A,TRUE,"Challenging";#N/A,#N/A,TRUE,"Development"}</definedName>
    <definedName name="ssdf" localSheetId="1">{#N/A,#N/A,TRUE,"Goal";#N/A,#N/A,TRUE,"About";#N/A,#N/A,TRUE,"Linking";#N/A,#N/A,TRUE,"Compliance";#N/A,#N/A,TRUE,"Competitive";#N/A,#N/A,TRUE,"Proactive";#N/A,#N/A,TRUE,"Challenging";#N/A,#N/A,TRUE,"Development"}</definedName>
    <definedName name="ssdf">{#N/A,#N/A,TRUE,"Goal";#N/A,#N/A,TRUE,"About";#N/A,#N/A,TRUE,"Linking";#N/A,#N/A,TRUE,"Compliance";#N/A,#N/A,TRUE,"Competitive";#N/A,#N/A,TRUE,"Proactive";#N/A,#N/A,TRUE,"Challenging";#N/A,#N/A,TRUE,"Development"}</definedName>
    <definedName name="SSSa" localSheetId="0">{#N/A,#N/A,TRUE,"Goal";#N/A,#N/A,TRUE,"About";#N/A,#N/A,TRUE,"Linking";#N/A,#N/A,TRUE,"Compliance";#N/A,#N/A,TRUE,"Competitive";#N/A,#N/A,TRUE,"Proactive";#N/A,#N/A,TRUE,"Challenging";#N/A,#N/A,TRUE,"Development"}</definedName>
    <definedName name="SSSa" localSheetId="1">{#N/A,#N/A,TRUE,"Goal";#N/A,#N/A,TRUE,"About";#N/A,#N/A,TRUE,"Linking";#N/A,#N/A,TRUE,"Compliance";#N/A,#N/A,TRUE,"Competitive";#N/A,#N/A,TRUE,"Proactive";#N/A,#N/A,TRUE,"Challenging";#N/A,#N/A,TRUE,"Development"}</definedName>
    <definedName name="SSSa">{#N/A,#N/A,TRUE,"Goal";#N/A,#N/A,TRUE,"About";#N/A,#N/A,TRUE,"Linking";#N/A,#N/A,TRUE,"Compliance";#N/A,#N/A,TRUE,"Competitive";#N/A,#N/A,TRUE,"Proactive";#N/A,#N/A,TRUE,"Challenging";#N/A,#N/A,TRUE,"Development"}</definedName>
    <definedName name="Stefan" localSheetId="0">{#N/A,#N/A,TRUE,"Goal";#N/A,#N/A,TRUE,"About";#N/A,#N/A,TRUE,"Linking";#N/A,#N/A,TRUE,"Compliance";#N/A,#N/A,TRUE,"Competitive";#N/A,#N/A,TRUE,"Proactive";#N/A,#N/A,TRUE,"Challenging";#N/A,#N/A,TRUE,"Development"}</definedName>
    <definedName name="Stefan" localSheetId="1">{#N/A,#N/A,TRUE,"Goal";#N/A,#N/A,TRUE,"About";#N/A,#N/A,TRUE,"Linking";#N/A,#N/A,TRUE,"Compliance";#N/A,#N/A,TRUE,"Competitive";#N/A,#N/A,TRUE,"Proactive";#N/A,#N/A,TRUE,"Challenging";#N/A,#N/A,TRUE,"Development"}</definedName>
    <definedName name="Stefan">{#N/A,#N/A,TRUE,"Goal";#N/A,#N/A,TRUE,"About";#N/A,#N/A,TRUE,"Linking";#N/A,#N/A,TRUE,"Compliance";#N/A,#N/A,TRUE,"Competitive";#N/A,#N/A,TRUE,"Proactive";#N/A,#N/A,TRUE,"Challenging";#N/A,#N/A,TRUE,"Development"}</definedName>
    <definedName name="Stefan1" localSheetId="0">{#N/A,#N/A,TRUE,"Goal";#N/A,#N/A,TRUE,"About";#N/A,#N/A,TRUE,"Linking";#N/A,#N/A,TRUE,"Compliance";#N/A,#N/A,TRUE,"Competitive";#N/A,#N/A,TRUE,"Proactive";#N/A,#N/A,TRUE,"Challenging";#N/A,#N/A,TRUE,"Development"}</definedName>
    <definedName name="Stefan1" localSheetId="1">{#N/A,#N/A,TRUE,"Goal";#N/A,#N/A,TRUE,"About";#N/A,#N/A,TRUE,"Linking";#N/A,#N/A,TRUE,"Compliance";#N/A,#N/A,TRUE,"Competitive";#N/A,#N/A,TRUE,"Proactive";#N/A,#N/A,TRUE,"Challenging";#N/A,#N/A,TRUE,"Development"}</definedName>
    <definedName name="Stefan1">{#N/A,#N/A,TRUE,"Goal";#N/A,#N/A,TRUE,"About";#N/A,#N/A,TRUE,"Linking";#N/A,#N/A,TRUE,"Compliance";#N/A,#N/A,TRUE,"Competitive";#N/A,#N/A,TRUE,"Proactive";#N/A,#N/A,TRUE,"Challenging";#N/A,#N/A,TRUE,"Development"}</definedName>
    <definedName name="Sub_area_list" localSheetId="0">IF([3]CC_Drop_down!$N$1=0,[3]CC_Drop_down!$AD$1,[3]CC_Drop_down!$M$3:$M$67)</definedName>
    <definedName name="Sub_area_list" localSheetId="1">IF([3]CC_Drop_down!$N$1=0,[3]CC_Drop_down!$AD$1,[3]CC_Drop_down!$M$3:$M$67)</definedName>
    <definedName name="Sub_area_list">IF([4]CC_Drop_down!$N$1=0,[4]CC_Drop_down!$AD$1,[4]CC_Drop_down!$M$3:$M$67)</definedName>
    <definedName name="subgroup" localSheetId="0">#REF!</definedName>
    <definedName name="subgroup" localSheetId="1">#REF!</definedName>
    <definedName name="subgroup">#REF!</definedName>
    <definedName name="sxdf" localSheetId="0">{#N/A,#N/A,TRUE,"Goal";#N/A,#N/A,TRUE,"About";#N/A,#N/A,TRUE,"Linking";#N/A,#N/A,TRUE,"Compliance";#N/A,#N/A,TRUE,"Competitive";#N/A,#N/A,TRUE,"Proactive";#N/A,#N/A,TRUE,"Challenging";#N/A,#N/A,TRUE,"Development"}</definedName>
    <definedName name="sxdf" localSheetId="1">{#N/A,#N/A,TRUE,"Goal";#N/A,#N/A,TRUE,"About";#N/A,#N/A,TRUE,"Linking";#N/A,#N/A,TRUE,"Compliance";#N/A,#N/A,TRUE,"Competitive";#N/A,#N/A,TRUE,"Proactive";#N/A,#N/A,TRUE,"Challenging";#N/A,#N/A,TRUE,"Development"}</definedName>
    <definedName name="sxdf">{#N/A,#N/A,TRUE,"Goal";#N/A,#N/A,TRUE,"About";#N/A,#N/A,TRUE,"Linking";#N/A,#N/A,TRUE,"Compliance";#N/A,#N/A,TRUE,"Competitive";#N/A,#N/A,TRUE,"Proactive";#N/A,#N/A,TRUE,"Challenging";#N/A,#N/A,TRUE,"Development"}</definedName>
    <definedName name="tghb" localSheetId="0">{#N/A,#N/A,TRUE,"Goal";#N/A,#N/A,TRUE,"About";#N/A,#N/A,TRUE,"Linking";#N/A,#N/A,TRUE,"Compliance";#N/A,#N/A,TRUE,"Competitive";#N/A,#N/A,TRUE,"Proactive";#N/A,#N/A,TRUE,"Challenging";#N/A,#N/A,TRUE,"Development"}</definedName>
    <definedName name="tghb" localSheetId="1">{#N/A,#N/A,TRUE,"Goal";#N/A,#N/A,TRUE,"About";#N/A,#N/A,TRUE,"Linking";#N/A,#N/A,TRUE,"Compliance";#N/A,#N/A,TRUE,"Competitive";#N/A,#N/A,TRUE,"Proactive";#N/A,#N/A,TRUE,"Challenging";#N/A,#N/A,TRUE,"Development"}</definedName>
    <definedName name="tghb">{#N/A,#N/A,TRUE,"Goal";#N/A,#N/A,TRUE,"About";#N/A,#N/A,TRUE,"Linking";#N/A,#N/A,TRUE,"Compliance";#N/A,#N/A,TRUE,"Competitive";#N/A,#N/A,TRUE,"Proactive";#N/A,#N/A,TRUE,"Challenging";#N/A,#N/A,TRUE,"Development"}</definedName>
    <definedName name="TR_DSO_update" localSheetId="0">{#N/A,#N/A,TRUE,"Goal";#N/A,#N/A,TRUE,"About";#N/A,#N/A,TRUE,"Linking";#N/A,#N/A,TRUE,"Compliance";#N/A,#N/A,TRUE,"Competitive";#N/A,#N/A,TRUE,"Proactive";#N/A,#N/A,TRUE,"Challenging";#N/A,#N/A,TRUE,"Development"}</definedName>
    <definedName name="TR_DSO_update" localSheetId="1">{#N/A,#N/A,TRUE,"Goal";#N/A,#N/A,TRUE,"About";#N/A,#N/A,TRUE,"Linking";#N/A,#N/A,TRUE,"Compliance";#N/A,#N/A,TRUE,"Competitive";#N/A,#N/A,TRUE,"Proactive";#N/A,#N/A,TRUE,"Challenging";#N/A,#N/A,TRUE,"Development"}</definedName>
    <definedName name="TR_DSO_update">{#N/A,#N/A,TRUE,"Goal";#N/A,#N/A,TRUE,"About";#N/A,#N/A,TRUE,"Linking";#N/A,#N/A,TRUE,"Compliance";#N/A,#N/A,TRUE,"Competitive";#N/A,#N/A,TRUE,"Proactive";#N/A,#N/A,TRUE,"Challenging";#N/A,#N/A,TRUE,"Development"}</definedName>
    <definedName name="ty" localSheetId="0">{#N/A,#N/A,TRUE,"Goal";#N/A,#N/A,TRUE,"About";#N/A,#N/A,TRUE,"Linking";#N/A,#N/A,TRUE,"Compliance";#N/A,#N/A,TRUE,"Competitive";#N/A,#N/A,TRUE,"Proactive";#N/A,#N/A,TRUE,"Challenging";#N/A,#N/A,TRUE,"Development"}</definedName>
    <definedName name="ty" localSheetId="1">{#N/A,#N/A,TRUE,"Goal";#N/A,#N/A,TRUE,"About";#N/A,#N/A,TRUE,"Linking";#N/A,#N/A,TRUE,"Compliance";#N/A,#N/A,TRUE,"Competitive";#N/A,#N/A,TRUE,"Proactive";#N/A,#N/A,TRUE,"Challenging";#N/A,#N/A,TRUE,"Development"}</definedName>
    <definedName name="ty">{#N/A,#N/A,TRUE,"Goal";#N/A,#N/A,TRUE,"About";#N/A,#N/A,TRUE,"Linking";#N/A,#N/A,TRUE,"Compliance";#N/A,#N/A,TRUE,"Competitive";#N/A,#N/A,TRUE,"Proactive";#N/A,#N/A,TRUE,"Challenging";#N/A,#N/A,TRUE,"Development"}</definedName>
    <definedName name="u" localSheetId="0">{#N/A,#N/A,TRUE,"Goal";#N/A,#N/A,TRUE,"About";#N/A,#N/A,TRUE,"Linking";#N/A,#N/A,TRUE,"Compliance";#N/A,#N/A,TRUE,"Competitive";#N/A,#N/A,TRUE,"Proactive";#N/A,#N/A,TRUE,"Challenging";#N/A,#N/A,TRUE,"Development"}</definedName>
    <definedName name="u" localSheetId="1">{#N/A,#N/A,TRUE,"Goal";#N/A,#N/A,TRUE,"About";#N/A,#N/A,TRUE,"Linking";#N/A,#N/A,TRUE,"Compliance";#N/A,#N/A,TRUE,"Competitive";#N/A,#N/A,TRUE,"Proactive";#N/A,#N/A,TRUE,"Challenging";#N/A,#N/A,TRUE,"Development"}</definedName>
    <definedName name="u">{#N/A,#N/A,TRUE,"Goal";#N/A,#N/A,TRUE,"About";#N/A,#N/A,TRUE,"Linking";#N/A,#N/A,TRUE,"Compliance";#N/A,#N/A,TRUE,"Competitive";#N/A,#N/A,TRUE,"Proactive";#N/A,#N/A,TRUE,"Challenging";#N/A,#N/A,TRUE,"Development"}</definedName>
    <definedName name="ui" localSheetId="0">{#N/A,#N/A,TRUE,"Goal";#N/A,#N/A,TRUE,"About";#N/A,#N/A,TRUE,"Linking";#N/A,#N/A,TRUE,"Compliance";#N/A,#N/A,TRUE,"Competitive";#N/A,#N/A,TRUE,"Proactive";#N/A,#N/A,TRUE,"Challenging";#N/A,#N/A,TRUE,"Development"}</definedName>
    <definedName name="ui" localSheetId="1">{#N/A,#N/A,TRUE,"Goal";#N/A,#N/A,TRUE,"About";#N/A,#N/A,TRUE,"Linking";#N/A,#N/A,TRUE,"Compliance";#N/A,#N/A,TRUE,"Competitive";#N/A,#N/A,TRUE,"Proactive";#N/A,#N/A,TRUE,"Challenging";#N/A,#N/A,TRUE,"Development"}</definedName>
    <definedName name="ui">{#N/A,#N/A,TRUE,"Goal";#N/A,#N/A,TRUE,"About";#N/A,#N/A,TRUE,"Linking";#N/A,#N/A,TRUE,"Compliance";#N/A,#N/A,TRUE,"Competitive";#N/A,#N/A,TRUE,"Proactive";#N/A,#N/A,TRUE,"Challenging";#N/A,#N/A,TRUE,"Development"}</definedName>
    <definedName name="ujm" localSheetId="0">{#N/A,#N/A,TRUE,"Goal";#N/A,#N/A,TRUE,"About";#N/A,#N/A,TRUE,"Linking";#N/A,#N/A,TRUE,"Compliance";#N/A,#N/A,TRUE,"Competitive";#N/A,#N/A,TRUE,"Proactive";#N/A,#N/A,TRUE,"Challenging";#N/A,#N/A,TRUE,"Development"}</definedName>
    <definedName name="ujm" localSheetId="1">{#N/A,#N/A,TRUE,"Goal";#N/A,#N/A,TRUE,"About";#N/A,#N/A,TRUE,"Linking";#N/A,#N/A,TRUE,"Compliance";#N/A,#N/A,TRUE,"Competitive";#N/A,#N/A,TRUE,"Proactive";#N/A,#N/A,TRUE,"Challenging";#N/A,#N/A,TRUE,"Development"}</definedName>
    <definedName name="ujm">{#N/A,#N/A,TRUE,"Goal";#N/A,#N/A,TRUE,"About";#N/A,#N/A,TRUE,"Linking";#N/A,#N/A,TRUE,"Compliance";#N/A,#N/A,TRUE,"Competitive";#N/A,#N/A,TRUE,"Proactive";#N/A,#N/A,TRUE,"Challenging";#N/A,#N/A,TRUE,"Development"}</definedName>
    <definedName name="ujnm" localSheetId="0">{#N/A,#N/A,TRUE,"Goal";#N/A,#N/A,TRUE,"About";#N/A,#N/A,TRUE,"Linking";#N/A,#N/A,TRUE,"Compliance";#N/A,#N/A,TRUE,"Competitive";#N/A,#N/A,TRUE,"Proactive";#N/A,#N/A,TRUE,"Challenging";#N/A,#N/A,TRUE,"Development"}</definedName>
    <definedName name="ujnm" localSheetId="1">{#N/A,#N/A,TRUE,"Goal";#N/A,#N/A,TRUE,"About";#N/A,#N/A,TRUE,"Linking";#N/A,#N/A,TRUE,"Compliance";#N/A,#N/A,TRUE,"Competitive";#N/A,#N/A,TRUE,"Proactive";#N/A,#N/A,TRUE,"Challenging";#N/A,#N/A,TRUE,"Development"}</definedName>
    <definedName name="ujnm">{#N/A,#N/A,TRUE,"Goal";#N/A,#N/A,TRUE,"About";#N/A,#N/A,TRUE,"Linking";#N/A,#N/A,TRUE,"Compliance";#N/A,#N/A,TRUE,"Competitive";#N/A,#N/A,TRUE,"Proactive";#N/A,#N/A,TRUE,"Challenging";#N/A,#N/A,TRUE,"Development"}</definedName>
    <definedName name="vb" localSheetId="0">{#N/A,#N/A,TRUE,"Goal";#N/A,#N/A,TRUE,"About";#N/A,#N/A,TRUE,"Linking";#N/A,#N/A,TRUE,"Compliance";#N/A,#N/A,TRUE,"Competitive";#N/A,#N/A,TRUE,"Proactive";#N/A,#N/A,TRUE,"Challenging";#N/A,#N/A,TRUE,"Development"}</definedName>
    <definedName name="vb" localSheetId="1">{#N/A,#N/A,TRUE,"Goal";#N/A,#N/A,TRUE,"About";#N/A,#N/A,TRUE,"Linking";#N/A,#N/A,TRUE,"Compliance";#N/A,#N/A,TRUE,"Competitive";#N/A,#N/A,TRUE,"Proactive";#N/A,#N/A,TRUE,"Challenging";#N/A,#N/A,TRUE,"Development"}</definedName>
    <definedName name="vb">{#N/A,#N/A,TRUE,"Goal";#N/A,#N/A,TRUE,"About";#N/A,#N/A,TRUE,"Linking";#N/A,#N/A,TRUE,"Compliance";#N/A,#N/A,TRUE,"Competitive";#N/A,#N/A,TRUE,"Proactive";#N/A,#N/A,TRUE,"Challenging";#N/A,#N/A,TRUE,"Development"}</definedName>
    <definedName name="vg" localSheetId="0">{#N/A,#N/A,TRUE,"Goal";#N/A,#N/A,TRUE,"About";#N/A,#N/A,TRUE,"Linking";#N/A,#N/A,TRUE,"Compliance";#N/A,#N/A,TRUE,"Competitive";#N/A,#N/A,TRUE,"Proactive";#N/A,#N/A,TRUE,"Challenging";#N/A,#N/A,TRUE,"Development"}</definedName>
    <definedName name="vg" localSheetId="1">{#N/A,#N/A,TRUE,"Goal";#N/A,#N/A,TRUE,"About";#N/A,#N/A,TRUE,"Linking";#N/A,#N/A,TRUE,"Compliance";#N/A,#N/A,TRUE,"Competitive";#N/A,#N/A,TRUE,"Proactive";#N/A,#N/A,TRUE,"Challenging";#N/A,#N/A,TRUE,"Development"}</definedName>
    <definedName name="vg">{#N/A,#N/A,TRUE,"Goal";#N/A,#N/A,TRUE,"About";#N/A,#N/A,TRUE,"Linking";#N/A,#N/A,TRUE,"Compliance";#N/A,#N/A,TRUE,"Competitive";#N/A,#N/A,TRUE,"Proactive";#N/A,#N/A,TRUE,"Challenging";#N/A,#N/A,TRUE,"Development"}</definedName>
    <definedName name="volume" localSheetId="0">{#N/A,#N/A,TRUE,"Goal";#N/A,#N/A,TRUE,"About";#N/A,#N/A,TRUE,"Linking";#N/A,#N/A,TRUE,"Compliance";#N/A,#N/A,TRUE,"Competitive";#N/A,#N/A,TRUE,"Proactive";#N/A,#N/A,TRUE,"Challenging";#N/A,#N/A,TRUE,"Development"}</definedName>
    <definedName name="volume" localSheetId="1">{#N/A,#N/A,TRUE,"Goal";#N/A,#N/A,TRUE,"About";#N/A,#N/A,TRUE,"Linking";#N/A,#N/A,TRUE,"Compliance";#N/A,#N/A,TRUE,"Competitive";#N/A,#N/A,TRUE,"Proactive";#N/A,#N/A,TRUE,"Challenging";#N/A,#N/A,TRUE,"Development"}</definedName>
    <definedName name="volume">{#N/A,#N/A,TRUE,"Goal";#N/A,#N/A,TRUE,"About";#N/A,#N/A,TRUE,"Linking";#N/A,#N/A,TRUE,"Compliance";#N/A,#N/A,TRUE,"Competitive";#N/A,#N/A,TRUE,"Proactive";#N/A,#N/A,TRUE,"Challenging";#N/A,#N/A,TRUE,"Development"}</definedName>
    <definedName name="wert" localSheetId="0">{#N/A,#N/A,TRUE,"Goal";#N/A,#N/A,TRUE,"About";#N/A,#N/A,TRUE,"Linking";#N/A,#N/A,TRUE,"Compliance";#N/A,#N/A,TRUE,"Competitive";#N/A,#N/A,TRUE,"Proactive";#N/A,#N/A,TRUE,"Challenging";#N/A,#N/A,TRUE,"Development"}</definedName>
    <definedName name="wert" localSheetId="1">{#N/A,#N/A,TRUE,"Goal";#N/A,#N/A,TRUE,"About";#N/A,#N/A,TRUE,"Linking";#N/A,#N/A,TRUE,"Compliance";#N/A,#N/A,TRUE,"Competitive";#N/A,#N/A,TRUE,"Proactive";#N/A,#N/A,TRUE,"Challenging";#N/A,#N/A,TRUE,"Development"}</definedName>
    <definedName name="wert">{#N/A,#N/A,TRUE,"Goal";#N/A,#N/A,TRUE,"About";#N/A,#N/A,TRUE,"Linking";#N/A,#N/A,TRUE,"Compliance";#N/A,#N/A,TRUE,"Competitive";#N/A,#N/A,TRUE,"Proactive";#N/A,#N/A,TRUE,"Challenging";#N/A,#N/A,TRUE,"Development"}</definedName>
    <definedName name="wrn.Goals." localSheetId="0">{#N/A,#N/A,TRUE,"Goal";#N/A,#N/A,TRUE,"About";#N/A,#N/A,TRUE,"Linking";#N/A,#N/A,TRUE,"Compliance";#N/A,#N/A,TRUE,"Competitive";#N/A,#N/A,TRUE,"Proactive";#N/A,#N/A,TRUE,"Challenging";#N/A,#N/A,TRUE,"Development"}</definedName>
    <definedName name="wrn.Goals." localSheetId="1">{#N/A,#N/A,TRUE,"Goal";#N/A,#N/A,TRUE,"About";#N/A,#N/A,TRUE,"Linking";#N/A,#N/A,TRUE,"Compliance";#N/A,#N/A,TRUE,"Competitive";#N/A,#N/A,TRUE,"Proactive";#N/A,#N/A,TRUE,"Challenging";#N/A,#N/A,TRUE,"Development"}</definedName>
    <definedName name="wrn.Goals.">{#N/A,#N/A,TRUE,"Goal";#N/A,#N/A,TRUE,"About";#N/A,#N/A,TRUE,"Linking";#N/A,#N/A,TRUE,"Compliance";#N/A,#N/A,TRUE,"Competitive";#N/A,#N/A,TRUE,"Proactive";#N/A,#N/A,TRUE,"Challenging";#N/A,#N/A,TRUE,"Development"}</definedName>
    <definedName name="wrn.PL._.JPY." localSheetId="0">{#N/A,#N/A,FALSE,"A"}</definedName>
    <definedName name="wrn.PL._.JPY." localSheetId="1">{#N/A,#N/A,FALSE,"A"}</definedName>
    <definedName name="wrn.PL._.JPY.">{#N/A,#N/A,FALSE,"A"}</definedName>
    <definedName name="wsed" localSheetId="0">{#N/A,#N/A,TRUE,"Goal";#N/A,#N/A,TRUE,"About";#N/A,#N/A,TRUE,"Linking";#N/A,#N/A,TRUE,"Compliance";#N/A,#N/A,TRUE,"Competitive";#N/A,#N/A,TRUE,"Proactive";#N/A,#N/A,TRUE,"Challenging";#N/A,#N/A,TRUE,"Development"}</definedName>
    <definedName name="wsed" localSheetId="1">{#N/A,#N/A,TRUE,"Goal";#N/A,#N/A,TRUE,"About";#N/A,#N/A,TRUE,"Linking";#N/A,#N/A,TRUE,"Compliance";#N/A,#N/A,TRUE,"Competitive";#N/A,#N/A,TRUE,"Proactive";#N/A,#N/A,TRUE,"Challenging";#N/A,#N/A,TRUE,"Development"}</definedName>
    <definedName name="wsed">{#N/A,#N/A,TRUE,"Goal";#N/A,#N/A,TRUE,"About";#N/A,#N/A,TRUE,"Linking";#N/A,#N/A,TRUE,"Compliance";#N/A,#N/A,TRUE,"Competitive";#N/A,#N/A,TRUE,"Proactive";#N/A,#N/A,TRUE,"Challenging";#N/A,#N/A,TRUE,"Development"}</definedName>
    <definedName name="x" localSheetId="0">{#N/A,#N/A,TRUE,"Goal";#N/A,#N/A,TRUE,"About";#N/A,#N/A,TRUE,"Linking";#N/A,#N/A,TRUE,"Compliance";#N/A,#N/A,TRUE,"Competitive";#N/A,#N/A,TRUE,"Proactive";#N/A,#N/A,TRUE,"Challenging";#N/A,#N/A,TRUE,"Development"}</definedName>
    <definedName name="x" localSheetId="1">{#N/A,#N/A,TRUE,"Goal";#N/A,#N/A,TRUE,"About";#N/A,#N/A,TRUE,"Linking";#N/A,#N/A,TRUE,"Compliance";#N/A,#N/A,TRUE,"Competitive";#N/A,#N/A,TRUE,"Proactive";#N/A,#N/A,TRUE,"Challenging";#N/A,#N/A,TRUE,"Development"}</definedName>
    <definedName name="x">{#N/A,#N/A,TRUE,"Goal";#N/A,#N/A,TRUE,"About";#N/A,#N/A,TRUE,"Linking";#N/A,#N/A,TRUE,"Compliance";#N/A,#N/A,TRUE,"Competitive";#N/A,#N/A,TRUE,"Proactive";#N/A,#N/A,TRUE,"Challenging";#N/A,#N/A,TRUE,"Development"}</definedName>
    <definedName name="xaxis" localSheetId="0">#REF!</definedName>
    <definedName name="xaxis" localSheetId="1">#REF!</definedName>
    <definedName name="xaxis">#REF!</definedName>
    <definedName name="xxx" localSheetId="0">{#N/A,#N/A,TRUE,"Goal";#N/A,#N/A,TRUE,"About";#N/A,#N/A,TRUE,"Linking";#N/A,#N/A,TRUE,"Compliance";#N/A,#N/A,TRUE,"Competitive";#N/A,#N/A,TRUE,"Proactive";#N/A,#N/A,TRUE,"Challenging";#N/A,#N/A,TRUE,"Development"}</definedName>
    <definedName name="xxx" localSheetId="1">{#N/A,#N/A,TRUE,"Goal";#N/A,#N/A,TRUE,"About";#N/A,#N/A,TRUE,"Linking";#N/A,#N/A,TRUE,"Compliance";#N/A,#N/A,TRUE,"Competitive";#N/A,#N/A,TRUE,"Proactive";#N/A,#N/A,TRUE,"Challenging";#N/A,#N/A,TRUE,"Development"}</definedName>
    <definedName name="xxx">{#N/A,#N/A,TRUE,"Goal";#N/A,#N/A,TRUE,"About";#N/A,#N/A,TRUE,"Linking";#N/A,#N/A,TRUE,"Compliance";#N/A,#N/A,TRUE,"Competitive";#N/A,#N/A,TRUE,"Proactive";#N/A,#N/A,TRUE,"Challenging";#N/A,#N/A,TRUE,"Development"}</definedName>
    <definedName name="z" localSheetId="0">{#N/A,#N/A,TRUE,"Goal";#N/A,#N/A,TRUE,"About";#N/A,#N/A,TRUE,"Linking";#N/A,#N/A,TRUE,"Compliance";#N/A,#N/A,TRUE,"Competitive";#N/A,#N/A,TRUE,"Proactive";#N/A,#N/A,TRUE,"Challenging";#N/A,#N/A,TRUE,"Development"}</definedName>
    <definedName name="z" localSheetId="1">{#N/A,#N/A,TRUE,"Goal";#N/A,#N/A,TRUE,"About";#N/A,#N/A,TRUE,"Linking";#N/A,#N/A,TRUE,"Compliance";#N/A,#N/A,TRUE,"Competitive";#N/A,#N/A,TRUE,"Proactive";#N/A,#N/A,TRUE,"Challenging";#N/A,#N/A,TRUE,"Development"}</definedName>
    <definedName name="z">{#N/A,#N/A,TRUE,"Goal";#N/A,#N/A,TRUE,"About";#N/A,#N/A,TRUE,"Linking";#N/A,#N/A,TRUE,"Compliance";#N/A,#N/A,TRUE,"Competitive";#N/A,#N/A,TRUE,"Proactive";#N/A,#N/A,TRUE,"Challenging";#N/A,#N/A,TRUE,"Development"}</definedName>
  </definedNames>
  <calcPr fullCalcOnLoad="1"/>
</workbook>
</file>

<file path=xl/sharedStrings.xml><?xml version="1.0" encoding="utf-8"?>
<sst xmlns="http://schemas.openxmlformats.org/spreadsheetml/2006/main" count="2638" uniqueCount="303">
  <si>
    <t xml:space="preserve">Prophylaxis Patients </t>
  </si>
  <si>
    <t>Prophylaxis Patients -2022</t>
  </si>
  <si>
    <t>Prophylaxis Patients -2023</t>
  </si>
  <si>
    <t>Prophylaxis Patients -2024</t>
  </si>
  <si>
    <t>Prophylaxis Patients -2025</t>
  </si>
  <si>
    <t>Patients -AB22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</si>
  <si>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</si>
  <si>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</si>
  <si>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</si>
  <si>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</si>
  <si>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</si>
  <si>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</si>
  <si>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</si>
  <si>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</si>
  <si>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</t>
  </si>
  <si>
    <t>Oct</t>
  </si>
  <si>
    <t>Nov</t>
  </si>
  <si>
    <t>Dic</t>
  </si>
  <si>
    <t>Total</t>
  </si>
  <si>
    <t>Var 23 vs 22</t>
  </si>
  <si>
    <t>Var24 vs 23</t>
  </si>
  <si>
    <t>Var 25 vs 24</t>
  </si>
  <si>
    <t>PMCE</t>
  </si>
  <si>
    <t>Maintain</t>
  </si>
  <si>
    <t>ORGANIZACION VIHONCO IPS SOCIEDAD</t>
  </si>
  <si>
    <t>LADB</t>
  </si>
  <si>
    <t>FUNDACION SOCIAL PARA PROMOCION DE LA VIDA</t>
  </si>
  <si>
    <t>ZMGQ</t>
  </si>
  <si>
    <t xml:space="preserve">Grow </t>
  </si>
  <si>
    <t>AUDIFARMA S.A.</t>
  </si>
  <si>
    <t>ICNE</t>
  </si>
  <si>
    <t>DROGUERIAS CRUZ VERDE S A S</t>
  </si>
  <si>
    <t>CENTRO MEDICO IMBANACO DE CALI S.A.</t>
  </si>
  <si>
    <t>INTEGRAL SOLUTIONS SD S.A.S.</t>
  </si>
  <si>
    <t>ALIANZA FARMACEUTICA</t>
  </si>
  <si>
    <t>Capture</t>
  </si>
  <si>
    <t>OCGN</t>
  </si>
  <si>
    <t>JERSALUD</t>
  </si>
  <si>
    <t>COHAN</t>
  </si>
  <si>
    <t>TODO DROGAS</t>
  </si>
  <si>
    <t>SOCIEDAD INVERSIONES FARMEDICALL</t>
  </si>
  <si>
    <t>CENTRO HEMATOLOGICO DE CUCUTA</t>
  </si>
  <si>
    <t xml:space="preserve">HEMATOLOGIA Y ONCOLOGIA DEL ORIENTE </t>
  </si>
  <si>
    <t>IPS LLANO</t>
  </si>
  <si>
    <t>Other</t>
  </si>
  <si>
    <t>OASIS / RAMEDICAS</t>
  </si>
  <si>
    <t>SOLINSA G.C. S.A.S. (DISFARMA)</t>
  </si>
  <si>
    <t>GRUPO R&amp;G S.A.S. / HOSP HUV</t>
  </si>
  <si>
    <t>DDS PHARMA</t>
  </si>
  <si>
    <t>EVE DISTRIBUCIONES S.A.S.</t>
  </si>
  <si>
    <t>CAFAM</t>
  </si>
  <si>
    <t>DEPOSITO DE DROGAS MONACO S.A.</t>
  </si>
  <si>
    <t>COLQUIMICOS S A</t>
  </si>
  <si>
    <t>CLINICA LA AURORA</t>
  </si>
  <si>
    <t>LA ESTANCIA</t>
  </si>
  <si>
    <t>MEDEX</t>
  </si>
  <si>
    <t>GRUPO AFIN FARMACEUTICA S.A.S.</t>
  </si>
  <si>
    <t>CAGR</t>
  </si>
  <si>
    <t>Dose</t>
  </si>
  <si>
    <t>Prophylaxis Dose -2022</t>
  </si>
  <si>
    <t>Prophylaxis Dose -2023</t>
  </si>
  <si>
    <t>Prophylaxis Dose -2025</t>
  </si>
  <si>
    <t>Prophylaxis Dose -AB22</t>
  </si>
  <si>
    <t>AB22</t>
  </si>
  <si>
    <t xml:space="preserve">Prophylaxis Volume </t>
  </si>
  <si>
    <t>Prophylaxis Volume -2022</t>
  </si>
  <si>
    <t>Propylaxis Volume -2023</t>
  </si>
  <si>
    <t>Propylaxis Volume -2025</t>
  </si>
  <si>
    <t>Propylaxis Volume -AB22</t>
  </si>
  <si>
    <t xml:space="preserve">OnDemand Volume </t>
  </si>
  <si>
    <t>OnDemand Volume -2022</t>
  </si>
  <si>
    <t>On Demand Volume -2023</t>
  </si>
  <si>
    <t>On Demand Volume -2025</t>
  </si>
  <si>
    <t>On Demand Volume -AB22</t>
  </si>
  <si>
    <t>Total Volume</t>
  </si>
  <si>
    <t>Total Volume -2022</t>
  </si>
  <si>
    <t>Total Volume -2023</t>
  </si>
  <si>
    <t>Total Volume -2024</t>
  </si>
  <si>
    <t>Total Volume -2025</t>
  </si>
  <si>
    <t>Total Volume - AB22</t>
  </si>
  <si>
    <t>FY AB22</t>
  </si>
  <si>
    <t>FY RE2'22</t>
  </si>
  <si>
    <t>REA</t>
  </si>
  <si>
    <t>Monthly Burn rate</t>
  </si>
  <si>
    <t>Annual Burn Rate</t>
  </si>
  <si>
    <t>YTG</t>
  </si>
  <si>
    <t xml:space="preserve">Monthly YTG </t>
  </si>
  <si>
    <t xml:space="preserve">Var YTD vs YTG </t>
  </si>
  <si>
    <t>Var YTD</t>
  </si>
  <si>
    <t>ARP</t>
  </si>
  <si>
    <t xml:space="preserve">Total mDKK </t>
  </si>
  <si>
    <t>List Price</t>
  </si>
  <si>
    <t>Descuento por Escalas</t>
  </si>
  <si>
    <t>Price</t>
  </si>
  <si>
    <t>Price -2022</t>
  </si>
  <si>
    <t>Price -2023</t>
  </si>
  <si>
    <t>Price -2024</t>
  </si>
  <si>
    <t>Price -2025</t>
  </si>
  <si>
    <t>Price -AB22</t>
  </si>
  <si>
    <t>mDKK</t>
  </si>
  <si>
    <t>mDKK -2022</t>
  </si>
  <si>
    <t>mDKK -2023</t>
  </si>
  <si>
    <t>mDKK -2024</t>
  </si>
  <si>
    <t>mDKK -2025</t>
  </si>
  <si>
    <t>mDKK -AB22</t>
  </si>
  <si>
    <t>Analisis Demandas 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</si>
  <si>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</si>
  <si>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</si>
  <si>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</si>
  <si>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</si>
  <si>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</si>
  <si>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</si>
  <si>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</si>
  <si>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</si>
  <si>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</si>
  <si>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</si>
  <si>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FY</t>
  </si>
  <si>
    <t>FY19</t>
  </si>
  <si>
    <t>FY20</t>
  </si>
  <si>
    <t>YtY</t>
  </si>
  <si>
    <t>FY21</t>
  </si>
  <si>
    <t>FY22</t>
  </si>
  <si>
    <t>FY23</t>
  </si>
  <si>
    <t>FY24</t>
  </si>
  <si>
    <t>FY25</t>
  </si>
  <si>
    <t>FY26</t>
  </si>
  <si>
    <t>FY27</t>
  </si>
  <si>
    <t>Peso</t>
  </si>
  <si>
    <t>Dosis (mcg)</t>
  </si>
  <si>
    <t>Frecuencia</t>
  </si>
  <si>
    <t>Total mg</t>
  </si>
  <si>
    <t>Incidencia Pacientes BTB</t>
  </si>
  <si>
    <t xml:space="preserve">Pt BTB mes </t>
  </si>
  <si>
    <t>Total BTB mg</t>
  </si>
  <si>
    <t>Incidencia High Bleeders</t>
  </si>
  <si>
    <t xml:space="preserve">Pt Nuevo mes </t>
  </si>
  <si>
    <t>Total Nuevo mg</t>
  </si>
  <si>
    <t>Incidencia Med Bleeders</t>
  </si>
  <si>
    <t>Incidencia Low Bleeders</t>
  </si>
  <si>
    <t>Otros Sangrados</t>
  </si>
  <si>
    <t>CHwI A OnD</t>
  </si>
  <si>
    <t>Analisis CHwI B</t>
  </si>
  <si>
    <t>Pacientes</t>
  </si>
  <si>
    <t>CHwI B PPX</t>
  </si>
  <si>
    <t>CHwI B OnD</t>
  </si>
  <si>
    <t>Total mg OnD High Bleeder</t>
  </si>
  <si>
    <t>Total mg OnD Avg. Bleeder</t>
  </si>
  <si>
    <t>Total CHwI B</t>
  </si>
  <si>
    <t>Analisis Cx A</t>
  </si>
  <si>
    <t>Dosis</t>
  </si>
  <si>
    <t>Frceuencia</t>
  </si>
  <si>
    <t>Procedmientos Mayores</t>
  </si>
  <si>
    <t>Total Mg</t>
  </si>
  <si>
    <t>Procedmientos Menores</t>
  </si>
  <si>
    <t>Total Mg Cx</t>
  </si>
  <si>
    <t>Analisis AHA</t>
  </si>
  <si>
    <t>Frecuencia promedio</t>
  </si>
  <si>
    <t>Total mg/ptc</t>
  </si>
  <si>
    <t>Incidencia</t>
  </si>
  <si>
    <t>%Diagnostico</t>
  </si>
  <si>
    <t>Pacientes Dx/mes</t>
  </si>
  <si>
    <t>% Tratamiento</t>
  </si>
  <si>
    <t>Pacientes Tx Hemostatico</t>
  </si>
  <si>
    <t>Share</t>
  </si>
  <si>
    <t>Total Pacientes NovoSeven</t>
  </si>
  <si>
    <t># Eventos de sangrado/ ptc</t>
  </si>
  <si>
    <t>Total sandrado promedio</t>
  </si>
  <si>
    <t>Sangrados Mayores (25%)</t>
  </si>
  <si>
    <t>Total mg AHA</t>
  </si>
  <si>
    <t>Analisis DFVII</t>
  </si>
  <si>
    <t>Profilaxis</t>
  </si>
  <si>
    <t>Pacientes (15% profilaxis)</t>
  </si>
  <si>
    <t>Total mg Profilaxis</t>
  </si>
  <si>
    <t>Demanda</t>
  </si>
  <si>
    <t>Pacientes (85% demandas)</t>
  </si>
  <si>
    <t>Total Mg Demanda</t>
  </si>
  <si>
    <t>Cx</t>
  </si>
  <si>
    <t>Total mg Cx</t>
  </si>
  <si>
    <t>Total mg DFVII</t>
  </si>
  <si>
    <t>Analisis TG</t>
  </si>
  <si>
    <t>Demanda/Sangrado mayor</t>
  </si>
  <si>
    <t>Cirugia</t>
  </si>
  <si>
    <t>Total mg Cirugia</t>
  </si>
  <si>
    <t>Total mg TG</t>
  </si>
  <si>
    <t>CHwI</t>
  </si>
  <si>
    <t>AVE (ENE-ABRIL)</t>
  </si>
  <si>
    <t>AVE(MAY-DEC)</t>
  </si>
  <si>
    <t>REA21</t>
  </si>
  <si>
    <t xml:space="preserve">YTG </t>
  </si>
  <si>
    <t>CHwI A - PPX</t>
  </si>
  <si>
    <t>CHwI A - OnD</t>
  </si>
  <si>
    <t>CHwI A - Cx</t>
  </si>
  <si>
    <t>CHwI B - PPX</t>
  </si>
  <si>
    <t>CHwI B - OnD</t>
  </si>
  <si>
    <t>CHwI B - Cx</t>
  </si>
  <si>
    <t>Others</t>
  </si>
  <si>
    <t>Total CHwI</t>
  </si>
  <si>
    <t>RBDs</t>
  </si>
  <si>
    <t>cagr</t>
  </si>
  <si>
    <t>AHA</t>
  </si>
  <si>
    <t>DFVII</t>
  </si>
  <si>
    <t>TG</t>
  </si>
  <si>
    <t>Inventario</t>
  </si>
  <si>
    <t>Total RBDs</t>
  </si>
  <si>
    <t>PPH</t>
  </si>
  <si>
    <t xml:space="preserve">Total NovoSeven® </t>
  </si>
  <si>
    <t>Var</t>
  </si>
  <si>
    <t xml:space="preserve">Price </t>
  </si>
  <si>
    <t>CHWI COP</t>
  </si>
  <si>
    <t>RBD COP</t>
  </si>
  <si>
    <t>PPH COP</t>
  </si>
  <si>
    <t>Total COP</t>
  </si>
  <si>
    <t>CHWI mDKK</t>
  </si>
  <si>
    <t>RBD mDKK</t>
  </si>
  <si>
    <t>PPH mDKK</t>
  </si>
  <si>
    <t>totalmDKK</t>
  </si>
  <si>
    <t>Buffer</t>
  </si>
  <si>
    <t>GSF - Best</t>
  </si>
  <si>
    <t xml:space="preserve">COP </t>
  </si>
  <si>
    <t>RE2 - Worst</t>
  </si>
  <si>
    <t>PPX</t>
  </si>
  <si>
    <t>OnD</t>
  </si>
  <si>
    <t xml:space="preserve">Total NoVoSeven® </t>
  </si>
  <si>
    <t>SKU split</t>
  </si>
  <si>
    <t>1mg</t>
  </si>
  <si>
    <t>2mg</t>
  </si>
  <si>
    <t>Q1</t>
  </si>
  <si>
    <t>Q2</t>
  </si>
  <si>
    <t>Q3</t>
  </si>
  <si>
    <t>Q4</t>
  </si>
  <si>
    <t>CLIENTE QUOTA</t>
  </si>
  <si>
    <t>CHWI A PPX</t>
  </si>
  <si>
    <t>CHWI B PPX</t>
  </si>
  <si>
    <t>CHWI A OD</t>
  </si>
  <si>
    <t>CHWI B OD</t>
  </si>
  <si>
    <t>CHWI CX</t>
  </si>
  <si>
    <t>-</t>
  </si>
  <si>
    <t>HA</t>
  </si>
  <si>
    <t>OTHER</t>
  </si>
  <si>
    <t>Total Cuota Indicacion</t>
  </si>
  <si>
    <t>ORGANIZACIÓN CLINICA GENERAL DEL NORTE</t>
  </si>
  <si>
    <t>COSMITET LTDA</t>
  </si>
  <si>
    <t>COLSUBSIDIO</t>
  </si>
  <si>
    <t>FUNDACIÓN HOSPITAL LA MISERICORDIA</t>
  </si>
  <si>
    <t>HOSPITAL PABLO TOBON URIBE</t>
  </si>
  <si>
    <t>MEDICINA INTEGRAL/ALIANZA F.</t>
  </si>
  <si>
    <t>FUNDACION SOCIAL PARA PROMOCION</t>
  </si>
  <si>
    <t>COOPERATIVA DE HOSPITALES DE</t>
  </si>
  <si>
    <t>CAJA DE COMPENSACION FAMILIAR DE</t>
  </si>
  <si>
    <t xml:space="preserve">FUNDACION HOSPITAL SAN VICENTE DE PAUL </t>
  </si>
  <si>
    <t>SALUD LLANOS IPS LTDA</t>
  </si>
  <si>
    <t>COMFAMILIAR RISARALDA</t>
  </si>
  <si>
    <t>COBO MEDICAL S A S</t>
  </si>
  <si>
    <t>DROGUERIAS CRUZ VERDE S A S- OTROS</t>
  </si>
  <si>
    <t>HEMATOLOGIA Y ONCOLOGIA DEL ORIENTE</t>
  </si>
  <si>
    <t>UNIDAD HEMATOLOGICA DE CUCUTA</t>
  </si>
  <si>
    <t>SALAMANCA RAFAEL ANTONIO- MEDERI</t>
  </si>
  <si>
    <t>CAJA DE COMPENSACION FAMILIAR CAFAM</t>
  </si>
  <si>
    <t>DISFARMA GC SAS</t>
  </si>
  <si>
    <t>FUERTES MEJIA YANETH PATRICIA</t>
  </si>
  <si>
    <t>RAMEDICAS S.A.S.</t>
  </si>
  <si>
    <t>SUMINISTROS Y DOTACIONES</t>
  </si>
  <si>
    <t>MEDICAMENTOS ESPECIALIZADOS S.A.S.</t>
  </si>
  <si>
    <t>Despachos</t>
  </si>
  <si>
    <t>SOLINSA G.C. S.A.S.</t>
  </si>
  <si>
    <t>COOEMSSANAR SF COOPERATIVA EMSSANAR</t>
  </si>
  <si>
    <t>ETICOS SERRANO GOMEZ LTDA</t>
  </si>
  <si>
    <t>SALAMANCA RAFAEL ANTONIO-PROCARDIO</t>
  </si>
  <si>
    <t>SALAMANCA RAFAEL ANTONIO- MARLY</t>
  </si>
  <si>
    <t>SALAMANCA RAFAEL ANTONIO- MEDILASER</t>
  </si>
  <si>
    <t>ASSALUD ASOCIACION DE PRESTADORES</t>
  </si>
  <si>
    <t>JERSALUD SAS</t>
  </si>
  <si>
    <t>INVERSIONES TODO DROGAS S.A.S./OASIS</t>
  </si>
  <si>
    <t>OASIS</t>
  </si>
  <si>
    <t>INVERSIONES TODO DROGAS S.A.S.</t>
  </si>
  <si>
    <t>HOSPITAL HUV</t>
  </si>
  <si>
    <t>GRUPO DAO SAS</t>
  </si>
  <si>
    <t>DOMEDICAL IPS S.A.S.</t>
  </si>
  <si>
    <t>MEDICARTE S.A.</t>
  </si>
  <si>
    <t>CLINICA LA ESTANCIA</t>
  </si>
  <si>
    <t>COMEDICA S.A.S.</t>
  </si>
  <si>
    <t>DUANA Y CIA LTDA</t>
  </si>
  <si>
    <t>FUNDACIÓN SANTAFE</t>
  </si>
  <si>
    <t>GRUPO R&amp;G S.A.S.</t>
  </si>
  <si>
    <t>MACROMED S.A.S.</t>
  </si>
  <si>
    <t>MEDITEC CALIDAD EN SALUD S.A.S</t>
  </si>
  <si>
    <t>ONCOMEDICA S.A.</t>
  </si>
  <si>
    <t>SOLMEDICAL S.A.S.</t>
  </si>
  <si>
    <t xml:space="preserve">UNIVERSIDAD CES </t>
  </si>
  <si>
    <t xml:space="preserve"> Total Quota</t>
  </si>
  <si>
    <t>Enero</t>
  </si>
  <si>
    <t>CLIENTE SALES</t>
  </si>
  <si>
    <t>HOSPITAL DEPARTAMENTAL DE VILLAVICENCIO</t>
  </si>
  <si>
    <t>FUNDACIÓN CARDIOVASCULAR DE COLOMBIA</t>
  </si>
  <si>
    <t>CLÍNICA FOSCAL BUCARAMANGA</t>
  </si>
  <si>
    <t>CLÍNICA MAR CARIBE SANTA MARTA</t>
  </si>
  <si>
    <t>HOSPITAL ALMA MATER DE ANTIOQUIA</t>
  </si>
  <si>
    <t>HOSPITAL INFANTIL LOS ANGELES PASTO</t>
  </si>
  <si>
    <t>HOSPITAL LOS NOGALES</t>
  </si>
  <si>
    <t>HOSPITAL CARDIOINFANTIL</t>
  </si>
  <si>
    <t>Total Consumo/Sales</t>
  </si>
  <si>
    <t>Venta total / facturación</t>
  </si>
  <si>
    <t>Despachos diferenfencia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</si>
</sst>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#,##0.0"/>
    <numFmt numFmtId="166" formatCode="#,##0.00%"/>
  </numFmts>
  <fonts count="5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8"/>
      <color rgb="FFff0000"/>
      <name val="Arial  "/>
      <family val="2"/>
    </font>
    <font>
      <b/>
      <sz val="8"/>
      <color rgb="FF000000"/>
      <name val="Arial  "/>
      <family val="2"/>
    </font>
    <font>
      <sz val="8"/>
      <color rgb="FF000000"/>
      <name val="Arial  "/>
      <family val="2"/>
    </font>
    <font>
      <b/>
      <sz val="8"/>
      <color rgb="FFffffff"/>
      <name val="Arial  "/>
      <family val="2"/>
    </font>
    <font>
      <sz val="8"/>
      <color rgb="FFffffff"/>
      <name val="Arial  "/>
      <family val="2"/>
    </font>
    <font>
      <b/>
      <i/>
      <sz val="8"/>
      <color rgb="FF000000"/>
      <name val="Arial  "/>
      <family val="2"/>
    </font>
    <font>
      <sz val="8"/>
      <color rgb="FFff0000"/>
      <name val="Arial  "/>
      <family val="2"/>
    </font>
    <font>
      <b/>
      <sz val="8"/>
      <color rgb="FFff0000"/>
      <name val="Arial  "/>
      <family val="2"/>
    </font>
    <font>
      <b/>
      <sz val="8"/>
      <color rgb="FF001965"/>
      <name val="Arial  "/>
      <family val="2"/>
    </font>
    <font>
      <b/>
      <sz val="10"/>
      <color rgb="FF000000"/>
      <name val="Verdana"/>
      <family val="2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8"/>
      <color rgb="FF000000"/>
      <name val="Tahoma"/>
      <family val="2"/>
    </font>
    <font>
      <b/>
      <sz val="11"/>
      <color rgb="FF000000"/>
      <name val="Apis For Office"/>
      <family val="2"/>
    </font>
    <font>
      <b/>
      <sz val="10"/>
      <color rgb="FF000000"/>
      <name val="Apis For Office"/>
      <family val="2"/>
    </font>
    <font>
      <sz val="10"/>
      <color rgb="FFde5281"/>
      <name val="Apis For Office"/>
      <family val="2"/>
    </font>
    <font>
      <b/>
      <sz val="10"/>
      <color rgb="FF2a918b"/>
      <name val="Apis For Office"/>
      <family val="2"/>
    </font>
    <font>
      <b/>
      <sz val="8"/>
      <color rgb="FF000000"/>
      <name val="Apis For Office"/>
      <family val="2"/>
    </font>
    <font>
      <b/>
      <sz val="10"/>
      <color rgb="FFeea7bf"/>
      <name val="Apis For Office"/>
      <family val="2"/>
    </font>
    <font>
      <sz val="10"/>
      <color rgb="FF000000"/>
      <name val="Apis For Office"/>
      <family val="2"/>
    </font>
    <font>
      <b/>
      <sz val="10"/>
      <color rgb="FF87baff"/>
      <name val="Apis For Office"/>
      <family val="2"/>
    </font>
    <font>
      <b/>
      <sz val="10"/>
      <color rgb="FF99b2ff"/>
      <name val="Apis For Office"/>
      <family val="2"/>
    </font>
    <font>
      <sz val="10"/>
      <color rgb="FFffffff"/>
      <name val="Apis For Office"/>
      <family val="2"/>
    </font>
    <font>
      <sz val="10"/>
      <color rgb="FFff0000"/>
      <name val="Apis For Office"/>
      <family val="2"/>
    </font>
    <font>
      <b/>
      <sz val="10"/>
      <color rgb="FFea8b00"/>
      <name val="Apis For Office"/>
      <family val="2"/>
    </font>
    <font>
      <b/>
      <sz val="9"/>
      <color rgb="FF808080"/>
      <name val="Apis For Office"/>
      <family val="2"/>
    </font>
    <font>
      <sz val="9"/>
      <color rgb="FF808080"/>
      <name val="Apis For Office"/>
      <family val="2"/>
    </font>
    <font>
      <b/>
      <i/>
      <sz val="10"/>
      <color rgb="FFff0000"/>
      <name val="Apis For Office"/>
      <family val="2"/>
    </font>
    <font>
      <b/>
      <sz val="10"/>
      <color rgb="FFff0000"/>
      <name val="Apis For Office"/>
      <family val="2"/>
    </font>
    <font>
      <b/>
      <i/>
      <sz val="10"/>
      <color rgb="FF154946"/>
      <name val="Apis For Office"/>
      <family val="2"/>
    </font>
    <font>
      <b/>
      <sz val="10"/>
      <color rgb="FF154946"/>
      <name val="Apis For Office"/>
      <family val="2"/>
    </font>
    <font>
      <b/>
      <i/>
      <sz val="10"/>
      <color rgb="FF0070c0"/>
      <name val="Apis For Office"/>
      <family val="2"/>
    </font>
    <font>
      <b/>
      <i/>
      <sz val="10"/>
      <color rgb="FF000000"/>
      <name val="Apis For Office"/>
      <family val="2"/>
    </font>
    <font>
      <b/>
      <i/>
      <sz val="10"/>
      <color rgb="FFa92151"/>
      <name val="Apis For Office"/>
      <family val="2"/>
    </font>
    <font>
      <b/>
      <i/>
      <sz val="10"/>
      <color rgb="FFaa214f"/>
      <name val="Apis For Office"/>
      <family val="2"/>
    </font>
    <font>
      <b/>
      <i/>
      <sz val="10"/>
      <color rgb="FFffffff"/>
      <name val="Apis For Office"/>
      <family val="2"/>
    </font>
    <font>
      <b/>
      <sz val="8"/>
      <color rgb="FFffffff"/>
      <name val="Apis For Office"/>
      <family val="2"/>
    </font>
    <font>
      <sz val="8"/>
      <color rgb="FF000000"/>
      <name val="Apis For Office"/>
      <family val="2"/>
    </font>
    <font>
      <b/>
      <sz val="16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ff0000"/>
      <name val="Arial Narrow"/>
      <family val="2"/>
    </font>
    <font>
      <i/>
      <sz val="9"/>
      <color rgb="FF000000"/>
      <name val="Arial Narrow"/>
      <family val="2"/>
    </font>
    <font>
      <i/>
      <sz val="9"/>
      <color rgb="FF000000"/>
      <name val="Apis For Office"/>
      <family val="2"/>
    </font>
    <font>
      <b/>
      <i/>
      <sz val="9"/>
      <color rgb="FFea8b00"/>
      <name val="Apis For Office"/>
      <family val="2"/>
    </font>
    <font>
      <b/>
      <i/>
      <sz val="9"/>
      <color rgb="FF000000"/>
      <name val="Apis For Office"/>
      <family val="2"/>
    </font>
    <font>
      <sz val="10"/>
      <color rgb="FF939aa7"/>
      <name val="Arial Narrow"/>
      <family val="2"/>
    </font>
    <font>
      <sz val="10"/>
      <color rgb="FF001965"/>
      <name val="Arial Narrow"/>
      <family val="2"/>
    </font>
    <font>
      <sz val="10"/>
      <color rgb="FF7030a0"/>
      <name val="Arial Narrow"/>
      <family val="2"/>
    </font>
    <font>
      <i/>
      <sz val="10"/>
      <color rgb="FF000000"/>
      <name val="Apis For Office"/>
      <family val="2"/>
    </font>
    <font>
      <sz val="10"/>
      <color rgb="FF00b050"/>
      <name val="Arial Narrow"/>
      <family val="2"/>
    </font>
    <font>
      <sz val="10"/>
      <color rgb="FF00b0f0"/>
      <name val="Arial Narrow"/>
      <family val="2"/>
    </font>
    <font>
      <sz val="10"/>
      <color rgb="FF002060"/>
      <name val="Arial Narrow"/>
      <family val="2"/>
    </font>
    <font>
      <sz val="10"/>
      <color rgb="FFffc000"/>
      <name val="Arial Narrow"/>
      <family val="2"/>
    </font>
    <font>
      <i/>
      <sz val="9"/>
      <color rgb="FFff0000"/>
      <name val="Arial Narrow"/>
      <family val="2"/>
    </font>
    <font>
      <b/>
      <sz val="10"/>
      <color rgb="FF002060"/>
      <name val="Arial Narrow"/>
      <family val="2"/>
    </font>
    <font>
      <b/>
      <sz val="12"/>
      <color rgb="FF000000"/>
      <name val="Apis For Office"/>
      <family val="2"/>
    </font>
  </fonts>
  <fills count="43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206d68"/>
      </patternFill>
    </fill>
    <fill>
      <patternFill patternType="solid">
        <fgColor rgb="FF00b0f0"/>
      </patternFill>
    </fill>
    <fill>
      <patternFill patternType="solid">
        <fgColor rgb="FF0070c0"/>
      </patternFill>
    </fill>
    <fill>
      <patternFill patternType="solid">
        <fgColor rgb="FF00cc99"/>
      </patternFill>
    </fill>
    <fill>
      <patternFill patternType="solid">
        <fgColor rgb="FFd8eaf8"/>
      </patternFill>
    </fill>
    <fill>
      <patternFill patternType="solid">
        <fgColor rgb="FFd6e0ff"/>
      </patternFill>
    </fill>
    <fill>
      <patternFill patternType="solid">
        <fgColor rgb="FFffffcc"/>
      </patternFill>
    </fill>
    <fill>
      <patternFill patternType="solid">
        <fgColor rgb="FFadc1ff"/>
      </patternFill>
    </fill>
    <fill>
      <patternFill patternType="solid">
        <fgColor rgb="FF9be2de"/>
      </patternFill>
    </fill>
    <fill>
      <patternFill patternType="solid">
        <fgColor rgb="FFcdf0ee"/>
      </patternFill>
    </fill>
    <fill>
      <patternFill patternType="solid">
        <fgColor rgb="FFbfbfbf"/>
      </patternFill>
    </fill>
    <fill>
      <patternFill patternType="solid">
        <fgColor rgb="FFffff99"/>
      </patternFill>
    </fill>
    <fill>
      <patternFill patternType="solid">
        <fgColor rgb="FFffff00"/>
      </patternFill>
    </fill>
    <fill>
      <patternFill patternType="solid">
        <fgColor rgb="FFc3ddff"/>
      </patternFill>
    </fill>
    <fill>
      <patternFill patternType="solid">
        <fgColor rgb="FF002060"/>
      </patternFill>
    </fill>
    <fill>
      <patternFill patternType="solid">
        <fgColor rgb="FF005ad2"/>
      </patternFill>
    </fill>
    <fill>
      <patternFill patternType="solid">
        <fgColor rgb="FF2a918b"/>
      </patternFill>
    </fill>
    <fill>
      <patternFill patternType="solid">
        <fgColor rgb="FFeea7bf"/>
      </patternFill>
    </fill>
    <fill>
      <patternFill patternType="solid">
        <fgColor rgb="FFf5cad9"/>
      </patternFill>
    </fill>
    <fill>
      <patternFill patternType="solid">
        <fgColor rgb="FFd4d7dc"/>
      </patternFill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2f2f2"/>
      </patternFill>
    </fill>
    <fill>
      <patternFill patternType="solid">
        <fgColor rgb="FFebe8e5"/>
      </patternFill>
    </fill>
    <fill>
      <patternFill patternType="solid">
        <fgColor rgb="FF4b98ff"/>
      </patternFill>
    </fill>
    <fill>
      <patternFill patternType="solid">
        <fgColor rgb="FF69d3cd"/>
      </patternFill>
    </fill>
    <fill>
      <patternFill patternType="solid">
        <fgColor rgb="FFde5281"/>
      </patternFill>
    </fill>
    <fill>
      <patternFill patternType="solid">
        <fgColor rgb="FF99b2ff"/>
      </patternFill>
    </fill>
    <fill>
      <patternFill patternType="solid">
        <fgColor rgb="FF6f6356"/>
      </patternFill>
    </fill>
    <fill>
      <patternFill patternType="solid">
        <fgColor rgb="FFfcedf2"/>
      </patternFill>
    </fill>
    <fill>
      <patternFill patternType="solid">
        <fgColor rgb="FFf5f3f2"/>
      </patternFill>
    </fill>
    <fill>
      <patternFill patternType="solid">
        <fgColor rgb="FFd9d9d9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fff2cc"/>
      </patternFill>
    </fill>
    <fill>
      <patternFill patternType="solid">
        <fgColor rgb="FFf7e2c5"/>
      </patternFill>
    </fill>
    <fill>
      <patternFill patternType="solid">
        <fgColor rgb="FFe2efda"/>
      </patternFill>
    </fill>
    <fill>
      <patternFill patternType="solid">
        <fgColor rgb="FFf8cbad"/>
      </patternFill>
    </fill>
    <fill>
      <patternFill patternType="solid">
        <fgColor rgb="FFffff66"/>
      </patternFill>
    </fill>
    <fill>
      <patternFill patternType="solid">
        <fgColor rgb="FFff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ashed">
        <color rgb="FF6f6356"/>
      </bottom>
      <diagonal/>
    </border>
    <border>
      <left style="dashed">
        <color rgb="FF939aa7"/>
      </left>
      <right style="dashed">
        <color rgb="FF939aa7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382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3" applyNumberFormat="1" borderId="2" applyBorder="1" fontId="5" applyFont="1" fillId="3" applyFill="1" applyAlignment="1">
      <alignment horizontal="left"/>
    </xf>
    <xf xfId="0" numFmtId="4" applyNumberFormat="1" borderId="2" applyBorder="1" fontId="4" applyFont="1" fillId="3" applyFill="1" applyAlignment="1">
      <alignment horizontal="left"/>
    </xf>
    <xf xfId="0" numFmtId="3" applyNumberFormat="1" borderId="2" applyBorder="1" fontId="5" applyFont="1" fillId="3" applyFill="1" applyAlignment="1">
      <alignment horizontal="right"/>
    </xf>
    <xf xfId="0" numFmtId="3" applyNumberFormat="1" borderId="2" applyBorder="1" fontId="5" applyFont="1" fillId="4" applyFill="1" applyAlignment="1">
      <alignment horizontal="left"/>
    </xf>
    <xf xfId="0" numFmtId="4" applyNumberFormat="1" borderId="2" applyBorder="1" fontId="4" applyFont="1" fillId="4" applyFill="1" applyAlignment="1">
      <alignment horizontal="left"/>
    </xf>
    <xf xfId="0" numFmtId="3" applyNumberFormat="1" borderId="2" applyBorder="1" fontId="5" applyFont="1" fillId="4" applyFill="1" applyAlignment="1">
      <alignment horizontal="right"/>
    </xf>
    <xf xfId="0" numFmtId="3" applyNumberFormat="1" borderId="2" applyBorder="1" fontId="5" applyFont="1" fillId="5" applyFill="1" applyAlignment="1">
      <alignment horizontal="left"/>
    </xf>
    <xf xfId="0" numFmtId="4" applyNumberFormat="1" borderId="2" applyBorder="1" fontId="4" applyFont="1" fillId="5" applyFill="1" applyAlignment="1">
      <alignment horizontal="left"/>
    </xf>
    <xf xfId="0" numFmtId="3" applyNumberFormat="1" borderId="2" applyBorder="1" fontId="5" applyFont="1" fillId="5" applyFill="1" applyAlignment="1">
      <alignment horizontal="right"/>
    </xf>
    <xf xfId="0" numFmtId="3" applyNumberFormat="1" borderId="2" applyBorder="1" fontId="5" applyFont="1" fillId="6" applyFill="1" applyAlignment="1">
      <alignment horizontal="left"/>
    </xf>
    <xf xfId="0" numFmtId="3" applyNumberFormat="1" borderId="2" applyBorder="1" fontId="6" applyFont="1" fillId="6" applyFill="1" applyAlignment="1">
      <alignment horizontal="left"/>
    </xf>
    <xf xfId="0" numFmtId="3" applyNumberFormat="1" borderId="2" applyBorder="1" fontId="5" applyFont="1" fillId="6" applyFill="1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2" applyBorder="1" fontId="4" applyFont="1" fillId="7" applyFill="1" applyAlignment="1">
      <alignment horizontal="left"/>
    </xf>
    <xf xfId="0" numFmtId="3" applyNumberFormat="1" borderId="3" applyBorder="1" fontId="4" applyFont="1" fillId="8" applyFill="1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3" applyNumberFormat="1" borderId="3" applyBorder="1" fontId="4" applyFont="1" fillId="9" applyFill="1" applyAlignment="1">
      <alignment horizontal="right"/>
    </xf>
    <xf xfId="0" numFmtId="3" applyNumberFormat="1" borderId="1" applyBorder="1" fontId="7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0" borderId="2" applyBorder="1" fontId="4" applyFont="1" fillId="10" applyFill="1" applyAlignment="1">
      <alignment horizontal="left"/>
    </xf>
    <xf xfId="0" numFmtId="0" borderId="2" applyBorder="1" fontId="4" applyFont="1" fillId="11" applyFill="1" applyAlignment="1">
      <alignment horizontal="left"/>
    </xf>
    <xf xfId="0" numFmtId="0" borderId="2" applyBorder="1" fontId="4" applyFont="1" fillId="12" applyFill="1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3" applyNumberFormat="1" borderId="3" applyBorder="1" fontId="9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3" applyNumberFormat="1" borderId="3" applyBorder="1" fontId="3" applyFont="1" fillId="13" applyFill="1" applyAlignment="1">
      <alignment horizontal="right"/>
    </xf>
    <xf xfId="0" numFmtId="4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65" applyNumberFormat="1" borderId="1" applyBorder="1" fontId="4" applyFont="1" fillId="0" applyAlignment="1">
      <alignment horizontal="right"/>
    </xf>
    <xf xfId="0" numFmtId="3" applyNumberFormat="1" borderId="2" applyBorder="1" fontId="10" applyFont="1" fillId="2" applyFill="1" applyAlignment="1">
      <alignment horizontal="right"/>
    </xf>
    <xf xfId="0" numFmtId="3" applyNumberFormat="1" borderId="2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3" applyNumberFormat="1" borderId="3" applyBorder="1" fontId="4" applyFont="1" fillId="14" applyFill="1" applyAlignment="1">
      <alignment horizontal="right"/>
    </xf>
    <xf xfId="0" numFmtId="4" applyNumberFormat="1" borderId="3" applyBorder="1" fontId="3" applyFont="1" fillId="0" applyAlignment="1">
      <alignment horizontal="left"/>
    </xf>
    <xf xfId="0" numFmtId="0" borderId="2" applyBorder="1" fontId="4" applyFont="1" fillId="10" applyFill="1" applyAlignment="1">
      <alignment horizontal="left"/>
    </xf>
    <xf xfId="0" numFmtId="0" borderId="2" applyBorder="1" fontId="4" applyFont="1" fillId="11" applyFill="1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2" applyBorder="1" fontId="4" applyFont="1" fillId="12" applyFill="1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3" applyBorder="1" fontId="3" applyFont="1" fillId="13" applyFill="1" applyAlignment="1">
      <alignment horizontal="left"/>
    </xf>
    <xf xfId="0" numFmtId="4" applyNumberFormat="1" borderId="3" applyBorder="1" fontId="3" applyFont="1" fillId="13" applyFill="1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center"/>
    </xf>
    <xf xfId="0" numFmtId="4" applyNumberFormat="1" borderId="3" applyBorder="1" fontId="4" applyFont="1" fillId="0" applyAlignment="1">
      <alignment horizontal="left"/>
    </xf>
    <xf xfId="0" numFmtId="3" applyNumberFormat="1" borderId="3" applyBorder="1" fontId="4" applyFont="1" fillId="15" applyFill="1" applyAlignment="1">
      <alignment horizontal="right"/>
    </xf>
    <xf xfId="0" numFmtId="3" applyNumberFormat="1" borderId="3" applyBorder="1" fontId="4" applyFont="1" fillId="0" applyAlignment="1">
      <alignment horizontal="left"/>
    </xf>
    <xf xfId="0" numFmtId="4" applyNumberFormat="1" borderId="3" applyBorder="1" fontId="4" applyFont="1" fillId="0" applyAlignment="1">
      <alignment horizontal="right"/>
    </xf>
    <xf xfId="0" numFmtId="0" borderId="2" applyBorder="1" fontId="11" applyFont="1" fillId="16" applyFill="1" applyAlignment="1">
      <alignment horizontal="left"/>
    </xf>
    <xf xfId="0" numFmtId="3" applyNumberFormat="1" borderId="2" applyBorder="1" fontId="3" applyFont="1" fillId="13" applyFill="1" applyAlignment="1">
      <alignment horizontal="right"/>
    </xf>
    <xf xfId="0" numFmtId="0" borderId="2" applyBorder="1" fontId="10" applyFont="1" fillId="2" applyFill="1" applyAlignment="1">
      <alignment horizontal="left"/>
    </xf>
    <xf xfId="0" numFmtId="3" applyNumberFormat="1" borderId="2" applyBorder="1" fontId="10" applyFont="1" fillId="2" applyFill="1" applyAlignment="1">
      <alignment horizontal="left"/>
    </xf>
    <xf xfId="0" numFmtId="4" applyNumberFormat="1" borderId="2" applyBorder="1" fontId="10" applyFont="1" fillId="2" applyFill="1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" applyNumberFormat="1" borderId="1" applyBorder="1" fontId="4" applyFont="1" fillId="0" applyAlignment="1">
      <alignment horizontal="right"/>
    </xf>
    <xf xfId="0" numFmtId="3" applyNumberFormat="1" borderId="2" applyBorder="1" fontId="5" applyFont="1" fillId="17" applyFill="1" applyAlignment="1">
      <alignment horizontal="center"/>
    </xf>
    <xf xfId="0" numFmtId="3" applyNumberFormat="1" borderId="2" applyBorder="1" fontId="5" applyFont="1" fillId="17" applyFill="1" applyAlignment="1">
      <alignment horizontal="center" wrapText="1"/>
    </xf>
    <xf xfId="0" numFmtId="1" applyNumberFormat="1" borderId="2" applyBorder="1" fontId="5" applyFont="1" fillId="18" applyFill="1" applyAlignment="1">
      <alignment horizontal="left"/>
    </xf>
    <xf xfId="0" numFmtId="3" applyNumberFormat="1" borderId="2" applyBorder="1" fontId="5" applyFont="1" fillId="19" applyFill="1" applyAlignment="1">
      <alignment horizontal="left"/>
    </xf>
    <xf xfId="0" numFmtId="3" applyNumberFormat="1" borderId="3" applyBorder="1" fontId="4" applyFont="1" fillId="20" applyFill="1" applyAlignment="1">
      <alignment horizontal="right"/>
    </xf>
    <xf xfId="0" numFmtId="3" applyNumberFormat="1" borderId="3" applyBorder="1" fontId="3" applyFont="1" fillId="10" applyFill="1" applyAlignment="1">
      <alignment horizontal="right"/>
    </xf>
    <xf xfId="0" numFmtId="3" applyNumberFormat="1" borderId="3" applyBorder="1" fontId="3" applyFont="1" fillId="8" applyFill="1" applyAlignment="1">
      <alignment horizontal="right"/>
    </xf>
    <xf xfId="0" numFmtId="0" borderId="2" applyBorder="1" fontId="4" applyFont="1" fillId="16" applyFill="1" applyAlignment="1">
      <alignment horizontal="left"/>
    </xf>
    <xf xfId="0" numFmtId="0" borderId="2" applyBorder="1" fontId="4" applyFont="1" fillId="21" applyFill="1" applyAlignment="1">
      <alignment horizontal="left"/>
    </xf>
    <xf xfId="0" numFmtId="0" borderId="2" applyBorder="1" fontId="4" applyFont="1" fillId="22" applyFill="1" applyAlignment="1">
      <alignment horizontal="left"/>
    </xf>
    <xf xfId="0" numFmtId="0" borderId="2" applyBorder="1" fontId="4" applyFont="1" fillId="9" applyFill="1" applyAlignment="1">
      <alignment horizontal="left"/>
    </xf>
    <xf xfId="0" numFmtId="3" applyNumberFormat="1" borderId="3" applyBorder="1" fontId="4" applyFont="1" fillId="23" applyFill="1" applyAlignment="1">
      <alignment horizontal="right"/>
    </xf>
    <xf xfId="0" numFmtId="0" borderId="2" applyBorder="1" fontId="3" applyFont="1" fillId="24" applyFill="1" applyAlignment="1">
      <alignment horizontal="center"/>
    </xf>
    <xf xfId="0" numFmtId="4" applyNumberFormat="1" borderId="1" applyBorder="1" fontId="7" applyFont="1" fillId="0" applyAlignment="1">
      <alignment horizontal="center"/>
    </xf>
    <xf xfId="0" numFmtId="4" applyNumberFormat="1" borderId="2" applyBorder="1" fontId="3" applyFont="1" fillId="24" applyFill="1" applyAlignment="1">
      <alignment horizontal="center"/>
    </xf>
    <xf xfId="0" numFmtId="4" applyNumberFormat="1" borderId="1" applyBorder="1" fontId="4" applyFont="1" fillId="0" applyAlignment="1">
      <alignment horizontal="right"/>
    </xf>
    <xf xfId="0" numFmtId="0" borderId="3" applyBorder="1" fontId="4" applyFont="1" fillId="8" applyFill="1" applyAlignment="1">
      <alignment horizontal="center"/>
    </xf>
    <xf xfId="0" numFmtId="3" applyNumberFormat="1" borderId="3" applyBorder="1" fontId="12" applyFont="1" fillId="14" applyFill="1" applyAlignment="1">
      <alignment horizontal="right"/>
    </xf>
    <xf xfId="0" numFmtId="0" borderId="3" applyBorder="1" fontId="4" applyFont="1" fillId="8" applyFill="1" applyAlignment="1">
      <alignment horizontal="center" vertical="top"/>
    </xf>
    <xf xfId="0" numFmtId="164" applyNumberFormat="1" borderId="3" applyBorder="1" fontId="4" applyFont="1" fillId="0" applyAlignment="1">
      <alignment horizontal="right"/>
    </xf>
    <xf xfId="0" numFmtId="4" applyNumberFormat="1" borderId="3" applyBorder="1" fontId="12" applyFont="1" fillId="14" applyFill="1" applyAlignment="1">
      <alignment horizontal="right"/>
    </xf>
    <xf xfId="0" numFmtId="0" borderId="2" applyBorder="1" fontId="4" applyFont="1" fillId="8" applyFill="1" applyAlignment="1">
      <alignment horizontal="center"/>
    </xf>
    <xf xfId="0" numFmtId="3" applyNumberFormat="1" borderId="3" applyBorder="1" fontId="4" applyFont="1" fillId="12" applyFill="1" applyAlignment="1">
      <alignment horizontal="right"/>
    </xf>
    <xf xfId="0" numFmtId="4" applyNumberFormat="1" borderId="3" applyBorder="1" fontId="4" applyFont="1" fillId="25" applyFill="1" applyAlignment="1">
      <alignment horizontal="right"/>
    </xf>
    <xf xfId="0" numFmtId="3" applyNumberFormat="1" borderId="3" applyBorder="1" fontId="4" applyFont="1" fillId="25" applyFill="1" applyAlignment="1">
      <alignment horizontal="left"/>
    </xf>
    <xf xfId="0" numFmtId="4" applyNumberFormat="1" borderId="3" applyBorder="1" fontId="3" applyFont="1" fillId="13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3" applyNumberFormat="1" borderId="4" applyBorder="1" fontId="13" applyFont="1" fillId="0" applyAlignment="1">
      <alignment horizontal="center"/>
    </xf>
    <xf xfId="0" numFmtId="3" applyNumberFormat="1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14" applyFont="1" fillId="0" applyAlignment="1">
      <alignment horizontal="right"/>
    </xf>
    <xf xfId="0" numFmtId="4" applyNumberFormat="1" borderId="4" applyBorder="1" fontId="1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4" applyNumberFormat="1" borderId="1" applyBorder="1" fontId="15" applyFont="1" fillId="0" applyAlignment="1">
      <alignment horizontal="left"/>
    </xf>
    <xf xfId="0" numFmtId="3" applyNumberFormat="1" borderId="2" applyBorder="1" fontId="16" applyFont="1" fillId="26" applyFill="1" applyAlignment="1">
      <alignment horizontal="center"/>
    </xf>
    <xf xfId="0" numFmtId="3" applyNumberFormat="1" borderId="2" applyBorder="1" fontId="16" applyFont="1" fillId="27" applyFill="1" applyAlignment="1">
      <alignment horizontal="center"/>
    </xf>
    <xf xfId="0" numFmtId="164" applyNumberFormat="1" borderId="2" applyBorder="1" fontId="16" applyFont="1" fillId="27" applyFill="1" applyAlignment="1">
      <alignment horizontal="center"/>
    </xf>
    <xf xfId="0" numFmtId="3" applyNumberFormat="1" borderId="2" applyBorder="1" fontId="16" applyFont="1" fillId="24" applyFill="1" applyAlignment="1">
      <alignment horizontal="center"/>
    </xf>
    <xf xfId="0" numFmtId="3" applyNumberFormat="1" borderId="2" applyBorder="1" fontId="16" applyFont="1" fillId="28" applyFill="1" applyAlignment="1">
      <alignment horizontal="center"/>
    </xf>
    <xf xfId="0" numFmtId="4" applyNumberFormat="1" borderId="2" applyBorder="1" fontId="16" applyFont="1" fillId="28" applyFill="1" applyAlignment="1">
      <alignment horizontal="center"/>
    </xf>
    <xf xfId="0" numFmtId="164" applyNumberFormat="1" borderId="2" applyBorder="1" fontId="16" applyFont="1" fillId="28" applyFill="1" applyAlignment="1">
      <alignment horizontal="center"/>
    </xf>
    <xf xfId="0" numFmtId="3" applyNumberFormat="1" borderId="2" applyBorder="1" fontId="16" applyFont="1" fillId="29" applyFill="1" applyAlignment="1">
      <alignment horizontal="center"/>
    </xf>
    <xf xfId="0" numFmtId="164" applyNumberFormat="1" borderId="2" applyBorder="1" fontId="16" applyFont="1" fillId="29" applyFill="1" applyAlignment="1">
      <alignment horizontal="center"/>
    </xf>
    <xf xfId="0" numFmtId="3" applyNumberFormat="1" borderId="2" applyBorder="1" fontId="16" applyFont="1" fillId="12" applyFill="1" applyAlignment="1">
      <alignment horizontal="center"/>
    </xf>
    <xf xfId="0" numFmtId="164" applyNumberFormat="1" borderId="2" applyBorder="1" fontId="16" applyFont="1" fillId="12" applyFill="1" applyAlignment="1">
      <alignment horizontal="center"/>
    </xf>
    <xf xfId="0" numFmtId="3" applyNumberFormat="1" borderId="2" applyBorder="1" fontId="16" applyFont="1" fillId="30" applyFill="1" applyAlignment="1">
      <alignment horizontal="center"/>
    </xf>
    <xf xfId="0" numFmtId="164" applyNumberFormat="1" borderId="2" applyBorder="1" fontId="16" applyFont="1" fillId="30" applyFill="1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1" applyBorder="1" fontId="16" applyFont="1" fillId="0" applyAlignment="1">
      <alignment horizontal="left"/>
    </xf>
    <xf xfId="0" numFmtId="3" applyNumberFormat="1" borderId="2" applyBorder="1" fontId="16" applyFont="1" fillId="2" applyFill="1" applyAlignment="1">
      <alignment horizontal="center"/>
    </xf>
    <xf xfId="0" numFmtId="4" applyNumberFormat="1" borderId="2" applyBorder="1" fontId="16" applyFont="1" fillId="27" applyFill="1" applyAlignment="1">
      <alignment horizontal="center"/>
    </xf>
    <xf xfId="0" numFmtId="4" applyNumberFormat="1" borderId="2" applyBorder="1" fontId="16" applyFont="1" fillId="24" applyFill="1" applyAlignment="1">
      <alignment horizontal="center"/>
    </xf>
    <xf xfId="0" numFmtId="4" applyNumberFormat="1" borderId="2" applyBorder="1" fontId="16" applyFont="1" fillId="29" applyFill="1" applyAlignment="1">
      <alignment horizontal="center"/>
    </xf>
    <xf xfId="0" numFmtId="4" applyNumberFormat="1" borderId="2" applyBorder="1" fontId="16" applyFont="1" fillId="12" applyFill="1" applyAlignment="1">
      <alignment horizontal="center"/>
    </xf>
    <xf xfId="0" numFmtId="4" applyNumberFormat="1" borderId="2" applyBorder="1" fontId="16" applyFont="1" fillId="30" applyFill="1" applyAlignment="1">
      <alignment horizontal="center"/>
    </xf>
    <xf xfId="0" numFmtId="4" applyNumberFormat="1" borderId="1" applyBorder="1" fontId="16" applyFont="1" fillId="0" applyAlignment="1">
      <alignment horizontal="left"/>
    </xf>
    <xf xfId="0" numFmtId="4" applyNumberFormat="1" borderId="1" applyBorder="1" fontId="17" applyFont="1" fillId="0" applyAlignment="1">
      <alignment horizontal="left"/>
    </xf>
    <xf xfId="0" numFmtId="3" applyNumberFormat="1" borderId="1" applyBorder="1" fontId="17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2" applyBorder="1" fontId="17" applyFont="1" fillId="23" applyFill="1" applyAlignment="1">
      <alignment horizontal="left"/>
    </xf>
    <xf xfId="0" numFmtId="3" applyNumberFormat="1" borderId="2" applyBorder="1" fontId="17" applyFont="1" fillId="23" applyFill="1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4" applyNumberFormat="1" borderId="1" applyBorder="1" fontId="18" applyFont="1" fillId="0" applyAlignment="1">
      <alignment horizontal="left"/>
    </xf>
    <xf xfId="0" numFmtId="3" applyNumberFormat="1" borderId="1" applyBorder="1" fontId="18" applyFont="1" fillId="0" applyAlignment="1">
      <alignment horizontal="left"/>
    </xf>
    <xf xfId="0" numFmtId="3" applyNumberFormat="1" borderId="1" applyBorder="1" fontId="19" applyFont="1" fillId="0" applyAlignment="1">
      <alignment horizontal="center"/>
    </xf>
    <xf xfId="0" numFmtId="3" applyNumberFormat="1" borderId="2" applyBorder="1" fontId="19" applyFont="1" fillId="25" applyFill="1" applyAlignment="1">
      <alignment horizontal="center"/>
    </xf>
    <xf xfId="0" numFmtId="3" applyNumberFormat="1" borderId="1" applyBorder="1" fontId="15" applyFont="1" fillId="0" applyAlignment="1">
      <alignment horizontal="left"/>
    </xf>
    <xf xfId="0" numFmtId="4" applyNumberFormat="1" borderId="1" applyBorder="1" fontId="20" applyFont="1" fillId="0" applyAlignment="1">
      <alignment horizontal="left"/>
    </xf>
    <xf xfId="0" numFmtId="3" applyNumberFormat="1" borderId="1" applyBorder="1" fontId="20" applyFont="1" fillId="0" applyAlignment="1">
      <alignment horizontal="left"/>
    </xf>
    <xf xfId="0" numFmtId="4" applyNumberFormat="1" borderId="1" applyBorder="1" fontId="21" applyFont="1" fillId="0" applyAlignment="1">
      <alignment horizontal="left"/>
    </xf>
    <xf xfId="0" numFmtId="3" applyNumberFormat="1" borderId="1" applyBorder="1" fontId="21" applyFont="1" fillId="0" applyAlignment="1">
      <alignment horizontal="left"/>
    </xf>
    <xf xfId="0" numFmtId="3" applyNumberFormat="1" borderId="2" applyBorder="1" fontId="1" applyFont="1" fillId="9" applyFill="1" applyAlignment="1">
      <alignment horizontal="right"/>
    </xf>
    <xf xfId="0" numFmtId="164" applyNumberFormat="1" borderId="2" applyBorder="1" fontId="1" applyFont="1" fillId="9" applyFill="1" applyAlignment="1">
      <alignment horizontal="right"/>
    </xf>
    <xf xfId="0" numFmtId="165" applyNumberFormat="1" borderId="1" applyBorder="1" fontId="16" applyFont="1" fillId="0" applyAlignment="1">
      <alignment horizontal="right"/>
    </xf>
    <xf xfId="0" numFmtId="165" applyNumberFormat="1" borderId="2" applyBorder="1" fontId="1" applyFont="1" fillId="9" applyFill="1" applyAlignment="1">
      <alignment horizontal="right"/>
    </xf>
    <xf xfId="0" numFmtId="3" applyNumberFormat="1" borderId="2" applyBorder="1" fontId="1" applyFont="1" fillId="9" applyFill="1" applyAlignment="1">
      <alignment horizontal="left"/>
    </xf>
    <xf xfId="0" numFmtId="4" applyNumberFormat="1" borderId="1" applyBorder="1" fontId="22" applyFont="1" fillId="0" applyAlignment="1">
      <alignment horizontal="left"/>
    </xf>
    <xf xfId="0" numFmtId="3" applyNumberFormat="1" borderId="1" applyBorder="1" fontId="22" applyFont="1" fillId="0" applyAlignment="1">
      <alignment horizontal="left"/>
    </xf>
    <xf xfId="0" numFmtId="3" applyNumberFormat="1" borderId="1" applyBorder="1" fontId="16" applyFont="1" fillId="0" applyAlignment="1">
      <alignment horizontal="right"/>
    </xf>
    <xf xfId="0" numFmtId="3" applyNumberFormat="1" borderId="1" applyBorder="1" fontId="21" applyFont="1" fillId="0" applyAlignment="1">
      <alignment horizontal="right"/>
    </xf>
    <xf xfId="0" numFmtId="4" applyNumberFormat="1" borderId="2" applyBorder="1" fontId="1" applyFont="1" fillId="9" applyFill="1" applyAlignment="1">
      <alignment horizontal="right"/>
    </xf>
    <xf xfId="0" numFmtId="4" applyNumberFormat="1" borderId="1" applyBorder="1" fontId="23" applyFont="1" fillId="0" applyAlignment="1">
      <alignment horizontal="left"/>
    </xf>
    <xf xfId="0" numFmtId="3" applyNumberFormat="1" borderId="1" applyBorder="1" fontId="23" applyFont="1" fillId="0" applyAlignment="1">
      <alignment horizontal="left"/>
    </xf>
    <xf xfId="0" numFmtId="3" applyNumberFormat="1" borderId="1" applyBorder="1" fontId="16" applyFont="1" fillId="0" applyAlignment="1">
      <alignment horizontal="center"/>
    </xf>
    <xf xfId="0" numFmtId="164" applyNumberFormat="1" borderId="1" applyBorder="1" fontId="16" applyFont="1" fillId="0" applyAlignment="1">
      <alignment horizontal="center"/>
    </xf>
    <xf xfId="0" numFmtId="4" applyNumberFormat="1" borderId="1" applyBorder="1" fontId="16" applyFont="1" fillId="0" applyAlignment="1">
      <alignment horizontal="center"/>
    </xf>
    <xf xfId="0" numFmtId="3" applyNumberFormat="1" borderId="2" applyBorder="1" fontId="24" applyFont="1" fillId="31" applyFill="1" applyAlignment="1">
      <alignment horizontal="center"/>
    </xf>
    <xf xfId="0" numFmtId="3" applyNumberFormat="1" borderId="2" applyBorder="1" fontId="24" applyFont="1" fillId="17" applyFill="1" applyAlignment="1">
      <alignment horizontal="center"/>
    </xf>
    <xf xfId="0" numFmtId="164" applyNumberFormat="1" borderId="2" applyBorder="1" fontId="24" applyFont="1" fillId="17" applyFill="1" applyAlignment="1">
      <alignment horizontal="center"/>
    </xf>
    <xf xfId="0" numFmtId="3" applyNumberFormat="1" borderId="2" applyBorder="1" fontId="1" applyFont="1" fillId="24" applyFill="1" applyAlignment="1">
      <alignment horizontal="center"/>
    </xf>
    <xf xfId="0" numFmtId="3" applyNumberFormat="1" borderId="2" applyBorder="1" fontId="24" applyFont="1" fillId="5" applyFill="1" applyAlignment="1">
      <alignment horizontal="center"/>
    </xf>
    <xf xfId="0" numFmtId="164" applyNumberFormat="1" borderId="2" applyBorder="1" fontId="24" applyFont="1" fillId="5" applyFill="1" applyAlignment="1">
      <alignment horizontal="center"/>
    </xf>
    <xf xfId="0" numFmtId="4" applyNumberFormat="1" borderId="2" applyBorder="1" fontId="24" applyFont="1" fillId="5" applyFill="1" applyAlignment="1">
      <alignment horizontal="center"/>
    </xf>
    <xf xfId="0" numFmtId="3" applyNumberFormat="1" borderId="1" applyBorder="1" fontId="24" applyFont="1" fillId="0" applyAlignment="1">
      <alignment horizontal="center"/>
    </xf>
    <xf xfId="0" numFmtId="4" applyNumberFormat="1" borderId="2" applyBorder="1" fontId="24" applyFont="1" fillId="17" applyFill="1" applyAlignment="1">
      <alignment horizontal="center"/>
    </xf>
    <xf xfId="0" numFmtId="4" applyNumberFormat="1" borderId="2" applyBorder="1" fontId="16" applyFont="1" fillId="13" applyFill="1" applyAlignment="1">
      <alignment horizontal="left"/>
    </xf>
    <xf xfId="0" numFmtId="3" applyNumberFormat="1" borderId="2" applyBorder="1" fontId="16" applyFont="1" fillId="13" applyFill="1" applyAlignment="1">
      <alignment horizontal="left"/>
    </xf>
    <xf xfId="0" numFmtId="3" applyNumberFormat="1" borderId="2" applyBorder="1" fontId="1" applyFont="1" fillId="13" applyFill="1" applyAlignment="1">
      <alignment horizontal="left"/>
    </xf>
    <xf xfId="0" numFmtId="3" applyNumberFormat="1" borderId="2" applyBorder="1" fontId="1" applyFont="1" fillId="13" applyFill="1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5" applyNumberFormat="1" borderId="1" applyBorder="1" fontId="16" applyFont="1" fillId="0" applyAlignment="1">
      <alignment horizontal="left"/>
    </xf>
    <xf xfId="0" numFmtId="164" applyNumberFormat="1" borderId="1" applyBorder="1" fontId="16" applyFont="1" fillId="0" applyAlignment="1">
      <alignment horizontal="left"/>
    </xf>
    <xf xfId="0" numFmtId="3" applyNumberFormat="1" borderId="2" applyBorder="1" fontId="1" applyFont="1" fillId="24" applyFill="1" applyAlignment="1">
      <alignment horizontal="right"/>
    </xf>
    <xf xfId="0" numFmtId="3" applyNumberFormat="1" borderId="2" applyBorder="1" fontId="1" applyFont="1" fillId="7" applyFill="1" applyAlignment="1">
      <alignment horizontal="right"/>
    </xf>
    <xf xfId="0" numFmtId="3" applyNumberFormat="1" borderId="2" applyBorder="1" fontId="1" applyFont="1" fillId="23" applyFill="1" applyAlignment="1">
      <alignment horizontal="right"/>
    </xf>
    <xf xfId="0" numFmtId="3" applyNumberFormat="1" borderId="1" applyBorder="1" fontId="25" applyFont="1" fillId="0" applyAlignment="1">
      <alignment horizontal="right"/>
    </xf>
    <xf xfId="0" numFmtId="3" applyNumberFormat="1" borderId="2" applyBorder="1" fontId="16" applyFont="1" fillId="7" applyFill="1" applyAlignment="1">
      <alignment horizontal="right"/>
    </xf>
    <xf xfId="0" numFmtId="3" applyNumberFormat="1" borderId="2" applyBorder="1" fontId="21" applyFont="1" fillId="7" applyFill="1" applyAlignment="1">
      <alignment horizontal="right"/>
    </xf>
    <xf xfId="0" numFmtId="3" applyNumberFormat="1" borderId="2" applyBorder="1" fontId="16" applyFont="1" fillId="23" applyFill="1" applyAlignment="1">
      <alignment horizontal="right"/>
    </xf>
    <xf xfId="0" numFmtId="3" applyNumberFormat="1" borderId="2" applyBorder="1" fontId="1" applyFont="1" fillId="20" applyFill="1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25" applyFont="1" fillId="23" applyFill="1" applyAlignment="1">
      <alignment horizontal="right"/>
    </xf>
    <xf xfId="0" numFmtId="164" applyNumberFormat="1" borderId="2" applyBorder="1" fontId="16" applyFont="1" fillId="32" applyFill="1" applyAlignment="1">
      <alignment horizontal="left"/>
    </xf>
    <xf xfId="0" numFmtId="4" applyNumberFormat="1" borderId="2" applyBorder="1" fontId="16" applyFont="1" fillId="32" applyFill="1" applyAlignment="1">
      <alignment horizontal="left"/>
    </xf>
    <xf xfId="0" numFmtId="3" applyNumberFormat="1" borderId="2" applyBorder="1" fontId="16" applyFont="1" fillId="32" applyFill="1" applyAlignment="1">
      <alignment horizontal="left"/>
    </xf>
    <xf xfId="0" numFmtId="4" applyNumberFormat="1" borderId="2" applyBorder="1" fontId="16" applyFont="1" fillId="7" applyFill="1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4" applyNumberFormat="1" borderId="1" applyBorder="1" fontId="26" applyFont="1" fillId="0" applyAlignment="1">
      <alignment horizontal="left"/>
    </xf>
    <xf xfId="0" numFmtId="3" applyNumberFormat="1" borderId="1" applyBorder="1" fontId="26" applyFont="1" fillId="0" applyAlignment="1">
      <alignment horizontal="right"/>
    </xf>
    <xf xfId="0" numFmtId="3" applyNumberFormat="1" borderId="2" applyBorder="1" fontId="26" applyFont="1" fillId="7" applyFill="1" applyAlignment="1">
      <alignment horizontal="right"/>
    </xf>
    <xf xfId="0" numFmtId="4" applyNumberFormat="1" borderId="1" applyBorder="1" fontId="27" applyFont="1" fillId="0" applyAlignment="1">
      <alignment horizontal="left"/>
    </xf>
    <xf xfId="0" numFmtId="3" applyNumberFormat="1" borderId="1" applyBorder="1" fontId="27" applyFont="1" fillId="0" applyAlignment="1">
      <alignment horizontal="left"/>
    </xf>
    <xf xfId="0" numFmtId="3" applyNumberFormat="1" borderId="1" applyBorder="1" fontId="28" applyFont="1" fillId="0" applyAlignment="1">
      <alignment horizontal="right"/>
    </xf>
    <xf xfId="0" numFmtId="164" applyNumberFormat="1" borderId="1" applyBorder="1" fontId="28" applyFont="1" fillId="0" applyAlignment="1">
      <alignment horizontal="left"/>
    </xf>
    <xf xfId="0" numFmtId="4" applyNumberFormat="1" borderId="1" applyBorder="1" fontId="28" applyFont="1" fillId="0" applyAlignment="1">
      <alignment horizontal="left"/>
    </xf>
    <xf xfId="0" numFmtId="3" applyNumberFormat="1" borderId="1" applyBorder="1" fontId="28" applyFont="1" fillId="0" applyAlignment="1">
      <alignment horizontal="left"/>
    </xf>
    <xf xfId="0" numFmtId="3" applyNumberFormat="1" borderId="5" applyBorder="1" fontId="21" applyFont="1" fillId="33" applyFill="1" applyAlignment="1">
      <alignment horizontal="right"/>
    </xf>
    <xf xfId="0" numFmtId="3" applyNumberFormat="1" borderId="5" applyBorder="1" fontId="1" applyFont="1" fillId="33" applyFill="1" applyAlignment="1">
      <alignment horizontal="right"/>
    </xf>
    <xf xfId="0" numFmtId="164" applyNumberFormat="1" borderId="1" applyBorder="1" fontId="21" applyFont="1" fillId="0" applyAlignment="1">
      <alignment horizontal="left"/>
    </xf>
    <xf xfId="0" numFmtId="4" applyNumberFormat="1" borderId="2" applyBorder="1" fontId="26" applyFont="1" fillId="7" applyFill="1" applyAlignment="1">
      <alignment horizontal="left"/>
    </xf>
    <xf xfId="0" numFmtId="3" applyNumberFormat="1" borderId="2" applyBorder="1" fontId="1" applyFont="1" fillId="11" applyFill="1" applyAlignment="1">
      <alignment horizontal="right"/>
    </xf>
    <xf xfId="0" numFmtId="164" applyNumberFormat="1" borderId="2" applyBorder="1" fontId="1" applyFont="1" fillId="11" applyFill="1" applyAlignment="1">
      <alignment horizontal="left"/>
    </xf>
    <xf xfId="0" numFmtId="4" applyNumberFormat="1" borderId="2" applyBorder="1" fontId="1" applyFont="1" fillId="11" applyFill="1" applyAlignment="1">
      <alignment horizontal="left"/>
    </xf>
    <xf xfId="0" numFmtId="3" applyNumberFormat="1" borderId="2" applyBorder="1" fontId="1" applyFont="1" fillId="11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16" applyFill="1" applyAlignment="1">
      <alignment horizontal="right"/>
    </xf>
    <xf xfId="0" numFmtId="164" applyNumberFormat="1" borderId="2" applyBorder="1" fontId="1" applyFont="1" fillId="16" applyFill="1" applyAlignment="1">
      <alignment horizontal="left"/>
    </xf>
    <xf xfId="0" numFmtId="4" applyNumberFormat="1" borderId="2" applyBorder="1" fontId="1" applyFont="1" fillId="16" applyFill="1" applyAlignment="1">
      <alignment horizontal="left"/>
    </xf>
    <xf xfId="0" numFmtId="3" applyNumberFormat="1" borderId="2" applyBorder="1" fontId="1" applyFont="1" fillId="16" applyFill="1" applyAlignment="1">
      <alignment horizontal="left"/>
    </xf>
    <xf xfId="0" numFmtId="4" applyNumberFormat="1" borderId="1" applyBorder="1" fontId="29" applyFont="1" fillId="0" applyAlignment="1">
      <alignment horizontal="left"/>
    </xf>
    <xf xfId="0" numFmtId="3" applyNumberFormat="1" borderId="1" applyBorder="1" fontId="29" applyFont="1" fillId="0" applyAlignment="1">
      <alignment horizontal="left"/>
    </xf>
    <xf xfId="0" numFmtId="3" applyNumberFormat="1" borderId="2" applyBorder="1" fontId="1" applyFont="1" fillId="34" applyFill="1" applyAlignment="1">
      <alignment horizontal="left"/>
    </xf>
    <xf xfId="0" numFmtId="3" applyNumberFormat="1" borderId="2" applyBorder="1" fontId="30" applyFont="1" fillId="23" applyFill="1" applyAlignment="1">
      <alignment horizontal="right"/>
    </xf>
    <xf xfId="0" numFmtId="3" applyNumberFormat="1" borderId="1" applyBorder="1" fontId="30" applyFont="1" fillId="0" applyAlignment="1">
      <alignment horizontal="right"/>
    </xf>
    <xf xfId="0" numFmtId="4" applyNumberFormat="1" borderId="1" applyBorder="1" fontId="31" applyFont="1" fillId="0" applyAlignment="1">
      <alignment horizontal="left"/>
    </xf>
    <xf xfId="0" numFmtId="3" applyNumberFormat="1" borderId="1" applyBorder="1" fontId="31" applyFont="1" fillId="0" applyAlignment="1">
      <alignment horizontal="left"/>
    </xf>
    <xf xfId="0" numFmtId="3" applyNumberFormat="1" borderId="2" applyBorder="1" fontId="32" applyFont="1" fillId="23" applyFill="1" applyAlignment="1">
      <alignment horizontal="right"/>
    </xf>
    <xf xfId="0" numFmtId="3" applyNumberFormat="1" borderId="1" applyBorder="1" fontId="32" applyFont="1" fillId="0" applyAlignment="1">
      <alignment horizontal="right"/>
    </xf>
    <xf xfId="0" numFmtId="164" applyNumberFormat="1" borderId="1" applyBorder="1" fontId="33" applyFont="1" fillId="0" applyAlignment="1">
      <alignment horizontal="left"/>
    </xf>
    <xf xfId="0" numFmtId="4" applyNumberFormat="1" borderId="1" applyBorder="1" fontId="33" applyFont="1" fillId="0" applyAlignment="1">
      <alignment horizontal="left"/>
    </xf>
    <xf xfId="0" numFmtId="3" applyNumberFormat="1" borderId="1" applyBorder="1" fontId="33" applyFont="1" fillId="0" applyAlignment="1">
      <alignment horizontal="left"/>
    </xf>
    <xf xfId="0" numFmtId="3" applyNumberFormat="1" borderId="1" applyBorder="1" fontId="33" applyFont="1" fillId="0" applyAlignment="1">
      <alignment horizontal="right"/>
    </xf>
    <xf xfId="0" numFmtId="4" applyNumberFormat="1" borderId="1" applyBorder="1" fontId="34" applyFont="1" fillId="0" applyAlignment="1">
      <alignment horizontal="left"/>
    </xf>
    <xf xfId="0" numFmtId="3" applyNumberFormat="1" borderId="1" applyBorder="1" fontId="34" applyFont="1" fillId="0" applyAlignment="1">
      <alignment horizontal="left"/>
    </xf>
    <xf xfId="0" numFmtId="3" applyNumberFormat="1" borderId="2" applyBorder="1" fontId="34" applyFont="1" fillId="23" applyFill="1" applyAlignment="1">
      <alignment horizontal="right"/>
    </xf>
    <xf xfId="0" numFmtId="3" applyNumberFormat="1" borderId="1" applyBorder="1" fontId="34" applyFont="1" fillId="0" applyAlignment="1">
      <alignment horizontal="right"/>
    </xf>
    <xf xfId="0" numFmtId="4" applyNumberFormat="1" borderId="1" applyBorder="1" fontId="35" applyFont="1" fillId="0" applyAlignment="1">
      <alignment horizontal="left"/>
    </xf>
    <xf xfId="0" numFmtId="3" applyNumberFormat="1" borderId="1" applyBorder="1" fontId="35" applyFont="1" fillId="0" applyAlignment="1">
      <alignment horizontal="left"/>
    </xf>
    <xf xfId="0" numFmtId="3" applyNumberFormat="1" borderId="2" applyBorder="1" fontId="35" applyFont="1" fillId="23" applyFill="1" applyAlignment="1">
      <alignment horizontal="right"/>
    </xf>
    <xf xfId="0" numFmtId="3" applyNumberFormat="1" borderId="2" applyBorder="1" fontId="36" applyFont="1" fillId="23" applyFill="1" applyAlignment="1">
      <alignment horizontal="right"/>
    </xf>
    <xf xfId="0" numFmtId="3" applyNumberFormat="1" borderId="2" applyBorder="1" fontId="37" applyFont="1" fillId="23" applyFill="1" applyAlignment="1">
      <alignment horizontal="right"/>
    </xf>
    <xf xfId="0" numFmtId="3" applyNumberFormat="1" borderId="1" applyBorder="1" fontId="24" applyFont="1" fillId="0" applyAlignment="1">
      <alignment horizontal="right"/>
    </xf>
    <xf xfId="0" numFmtId="3" applyNumberFormat="1" borderId="1" applyBorder="1" fontId="35" applyFont="1" fillId="0" applyAlignment="1">
      <alignment horizontal="right"/>
    </xf>
    <xf xfId="0" numFmtId="3" applyNumberFormat="1" borderId="2" applyBorder="1" fontId="24" applyFont="1" fillId="23" applyFill="1" applyAlignment="1">
      <alignment horizontal="right"/>
    </xf>
    <xf xfId="0" numFmtId="3" applyNumberFormat="1" borderId="2" applyBorder="1" fontId="38" applyFont="1" fillId="23" applyFill="1" applyAlignment="1">
      <alignment horizontal="center"/>
    </xf>
    <xf xfId="0" numFmtId="4" applyNumberFormat="1" borderId="2" applyBorder="1" fontId="37" applyFont="1" fillId="23" applyFill="1" applyAlignment="1">
      <alignment horizontal="left"/>
    </xf>
    <xf xfId="0" numFmtId="3" applyNumberFormat="1" borderId="2" applyBorder="1" fontId="37" applyFont="1" fillId="23" applyFill="1" applyAlignment="1">
      <alignment horizontal="left"/>
    </xf>
    <xf xfId="0" numFmtId="3" applyNumberFormat="1" borderId="2" applyBorder="1" fontId="1" applyFont="1" fillId="25" applyFill="1" applyAlignment="1">
      <alignment horizontal="right"/>
    </xf>
    <xf xfId="0" numFmtId="3" applyNumberFormat="1" borderId="2" applyBorder="1" fontId="16" applyFont="1" fillId="25" applyFill="1" applyAlignment="1">
      <alignment horizontal="right"/>
    </xf>
    <xf xfId="0" numFmtId="3" applyNumberFormat="1" borderId="1" applyBorder="1" fontId="39" applyFont="1" fillId="0" applyAlignment="1">
      <alignment horizontal="center"/>
    </xf>
    <xf xfId="0" numFmtId="3" applyNumberFormat="1" borderId="2" applyBorder="1" fontId="39" applyFont="1" fillId="25" applyFill="1" applyAlignment="1">
      <alignment horizontal="center"/>
    </xf>
    <xf xfId="0" numFmtId="164" applyNumberFormat="1" borderId="3" applyBorder="1" fontId="1" applyFont="1" fillId="25" applyFill="1" applyAlignment="1">
      <alignment horizontal="right"/>
    </xf>
    <xf xfId="0" numFmtId="164" applyNumberFormat="1" borderId="3" applyBorder="1" fontId="1" applyFont="1" fillId="9" applyFill="1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3" applyNumberFormat="1" borderId="6" applyBorder="1" fontId="16" applyFont="1" fillId="0" applyAlignment="1">
      <alignment horizontal="center"/>
    </xf>
    <xf xfId="0" numFmtId="3" applyNumberFormat="1" borderId="7" applyBorder="1" fontId="16" applyFont="1" fillId="0" applyAlignment="1">
      <alignment horizontal="center"/>
    </xf>
    <xf xfId="0" numFmtId="3" applyNumberFormat="1" borderId="8" applyBorder="1" fontId="16" applyFont="1" fillId="23" applyFill="1" applyAlignment="1">
      <alignment horizontal="center"/>
    </xf>
    <xf xfId="0" numFmtId="164" applyNumberFormat="1" borderId="9" applyBorder="1" fontId="16" applyFont="1" fillId="23" applyFill="1" applyAlignment="1">
      <alignment horizontal="center"/>
    </xf>
    <xf xfId="0" numFmtId="3" applyNumberFormat="1" borderId="9" applyBorder="1" fontId="16" applyFont="1" fillId="23" applyFill="1" applyAlignment="1">
      <alignment horizontal="center"/>
    </xf>
    <xf xfId="0" numFmtId="3" applyNumberFormat="1" borderId="10" applyBorder="1" fontId="16" applyFont="1" fillId="23" applyFill="1" applyAlignment="1">
      <alignment horizontal="center"/>
    </xf>
    <xf xfId="0" numFmtId="3" applyNumberFormat="1" borderId="2" applyBorder="1" fontId="16" applyFont="1" fillId="23" applyFill="1" applyAlignment="1">
      <alignment horizontal="center"/>
    </xf>
    <xf xfId="0" numFmtId="3" applyNumberFormat="1" borderId="11" applyBorder="1" fontId="16" applyFont="1" fillId="35" applyFill="1" applyAlignment="1">
      <alignment horizontal="center"/>
    </xf>
    <xf xfId="0" numFmtId="3" applyNumberFormat="1" borderId="2" applyBorder="1" fontId="16" applyFont="1" fillId="36" applyFill="1" applyAlignment="1">
      <alignment horizontal="center"/>
    </xf>
    <xf xfId="0" numFmtId="3" applyNumberFormat="1" borderId="2" applyBorder="1" fontId="16" applyFont="1" fillId="37" applyFill="1" applyAlignment="1">
      <alignment horizontal="center"/>
    </xf>
    <xf xfId="0" numFmtId="3" applyNumberFormat="1" borderId="2" applyBorder="1" fontId="16" applyFont="1" fillId="38" applyFill="1" applyAlignment="1">
      <alignment horizontal="center"/>
    </xf>
    <xf xfId="0" numFmtId="3" applyNumberFormat="1" borderId="11" applyBorder="1" fontId="16" applyFont="1" fillId="39" applyFill="1" applyAlignment="1">
      <alignment horizontal="center"/>
    </xf>
    <xf xfId="0" numFmtId="3" applyNumberFormat="1" borderId="2" applyBorder="1" fontId="16" applyFont="1" fillId="39" applyFill="1" applyAlignment="1">
      <alignment horizontal="center"/>
    </xf>
    <xf xfId="0" numFmtId="3" applyNumberFormat="1" borderId="12" applyBorder="1" fontId="16" applyFont="1" fillId="39" applyFill="1" applyAlignment="1">
      <alignment horizontal="center"/>
    </xf>
    <xf xfId="0" numFmtId="4" applyNumberFormat="1" borderId="2" applyBorder="1" fontId="40" applyFont="1" fillId="38" applyFill="1" applyAlignment="1">
      <alignment horizontal="left"/>
    </xf>
    <xf xfId="0" numFmtId="3" applyNumberFormat="1" borderId="2" applyBorder="1" fontId="41" applyFont="1" fillId="38" applyFill="1" applyAlignment="1">
      <alignment horizontal="right"/>
    </xf>
    <xf xfId="0" numFmtId="3" applyNumberFormat="1" borderId="2" applyBorder="1" fontId="41" applyFont="1" fillId="38" applyFill="1" applyAlignment="1">
      <alignment horizontal="right" wrapText="1"/>
    </xf>
    <xf xfId="0" numFmtId="3" applyNumberFormat="1" borderId="2" applyBorder="1" fontId="42" applyFont="1" fillId="38" applyFill="1" applyAlignment="1">
      <alignment horizontal="right"/>
    </xf>
    <xf xfId="0" numFmtId="3" applyNumberFormat="1" borderId="2" applyBorder="1" fontId="1" applyFont="1" fillId="38" applyFill="1" applyAlignment="1">
      <alignment horizontal="left"/>
    </xf>
    <xf xfId="0" numFmtId="164" applyNumberFormat="1" borderId="2" applyBorder="1" fontId="1" applyFont="1" fillId="38" applyFill="1" applyAlignment="1">
      <alignment horizontal="left"/>
    </xf>
    <xf xfId="0" numFmtId="3" applyNumberFormat="1" borderId="11" applyBorder="1" fontId="1" applyFont="1" fillId="35" applyFill="1" applyAlignment="1">
      <alignment horizontal="center"/>
    </xf>
    <xf xfId="0" numFmtId="3" applyNumberFormat="1" borderId="2" applyBorder="1" fontId="1" applyFont="1" fillId="36" applyFill="1" applyAlignment="1">
      <alignment horizontal="center"/>
    </xf>
    <xf xfId="0" numFmtId="3" applyNumberFormat="1" borderId="2" applyBorder="1" fontId="1" applyFont="1" fillId="37" applyFill="1" applyAlignment="1">
      <alignment horizontal="center"/>
    </xf>
    <xf xfId="0" numFmtId="3" applyNumberFormat="1" borderId="2" applyBorder="1" fontId="1" applyFont="1" fillId="38" applyFill="1" applyAlignment="1">
      <alignment horizontal="center"/>
    </xf>
    <xf xfId="0" numFmtId="3" applyNumberFormat="1" borderId="11" applyBorder="1" fontId="1" applyFont="1" fillId="39" applyFill="1" applyAlignment="1">
      <alignment horizontal="center"/>
    </xf>
    <xf xfId="0" numFmtId="3" applyNumberFormat="1" borderId="2" applyBorder="1" fontId="1" applyFont="1" fillId="39" applyFill="1" applyAlignment="1">
      <alignment horizontal="center"/>
    </xf>
    <xf xfId="0" numFmtId="3" applyNumberFormat="1" borderId="12" applyBorder="1" fontId="1" applyFont="1" fillId="39" applyFill="1" applyAlignment="1">
      <alignment horizontal="center"/>
    </xf>
    <xf xfId="0" numFmtId="4" applyNumberFormat="1" borderId="2" applyBorder="1" fontId="42" applyFont="1" fillId="38" applyFill="1" applyAlignment="1">
      <alignment horizontal="left"/>
    </xf>
    <xf xfId="0" numFmtId="3" applyNumberFormat="1" borderId="2" applyBorder="1" fontId="43" applyFont="1" fillId="38" applyFill="1" applyAlignment="1">
      <alignment horizontal="left"/>
    </xf>
    <xf xfId="0" numFmtId="3" applyNumberFormat="1" borderId="2" applyBorder="1" fontId="1" applyFont="1" fillId="38" applyFill="1" applyAlignment="1">
      <alignment horizontal="right"/>
    </xf>
    <xf xfId="0" numFmtId="3" applyNumberFormat="1" borderId="11" applyBorder="1" fontId="42" applyFont="1" fillId="35" applyFill="1" applyAlignment="1">
      <alignment horizontal="center"/>
    </xf>
    <xf xfId="0" numFmtId="3" applyNumberFormat="1" borderId="2" applyBorder="1" fontId="42" applyFont="1" fillId="36" applyFill="1" applyAlignment="1">
      <alignment horizontal="center"/>
    </xf>
    <xf xfId="0" numFmtId="3" applyNumberFormat="1" borderId="2" applyBorder="1" fontId="42" applyFont="1" fillId="37" applyFill="1" applyAlignment="1">
      <alignment horizontal="center"/>
    </xf>
    <xf xfId="0" numFmtId="3" applyNumberFormat="1" borderId="2" applyBorder="1" fontId="42" applyFont="1" fillId="38" applyFill="1" applyAlignment="1">
      <alignment horizontal="left"/>
    </xf>
    <xf xfId="0" numFmtId="3" applyNumberFormat="1" borderId="11" applyBorder="1" fontId="42" applyFont="1" fillId="39" applyFill="1" applyAlignment="1">
      <alignment horizontal="left"/>
    </xf>
    <xf xfId="0" numFmtId="3" applyNumberFormat="1" borderId="2" applyBorder="1" fontId="42" applyFont="1" fillId="39" applyFill="1" applyAlignment="1">
      <alignment horizontal="left"/>
    </xf>
    <xf xfId="0" numFmtId="3" applyNumberFormat="1" borderId="12" applyBorder="1" fontId="42" applyFont="1" fillId="39" applyFill="1" applyAlignment="1">
      <alignment horizontal="left"/>
    </xf>
    <xf xfId="0" numFmtId="4" applyNumberFormat="1" borderId="2" applyBorder="1" fontId="41" applyFont="1" fillId="38" applyFill="1" applyAlignment="1">
      <alignment horizontal="left"/>
    </xf>
    <xf xfId="0" numFmtId="3" applyNumberFormat="1" borderId="11" applyBorder="1" fontId="1" applyFont="1" fillId="39" applyFill="1" applyAlignment="1">
      <alignment horizontal="right"/>
    </xf>
    <xf xfId="0" numFmtId="3" applyNumberFormat="1" borderId="2" applyBorder="1" fontId="1" applyFont="1" fillId="39" applyFill="1" applyAlignment="1">
      <alignment horizontal="right"/>
    </xf>
    <xf xfId="0" numFmtId="3" applyNumberFormat="1" borderId="12" applyBorder="1" fontId="1" applyFont="1" fillId="39" applyFill="1" applyAlignment="1">
      <alignment horizontal="right"/>
    </xf>
    <xf xfId="0" numFmtId="164" applyNumberFormat="1" borderId="2" applyBorder="1" fontId="16" applyFont="1" fillId="35" applyFill="1" applyAlignment="1">
      <alignment horizontal="center"/>
    </xf>
    <xf xfId="0" numFmtId="3" applyNumberFormat="1" borderId="2" applyBorder="1" fontId="1" applyFont="1" fillId="35" applyFill="1" applyAlignment="1">
      <alignment horizontal="center"/>
    </xf>
    <xf xfId="0" numFmtId="4" applyNumberFormat="1" borderId="2" applyBorder="1" fontId="41" applyFont="1" fillId="15" applyFill="1" applyAlignment="1">
      <alignment horizontal="left"/>
    </xf>
    <xf xfId="0" numFmtId="3" applyNumberFormat="1" borderId="2" applyBorder="1" fontId="1" applyFont="1" fillId="15" applyFill="1" applyAlignment="1">
      <alignment horizontal="right"/>
    </xf>
    <xf xfId="0" numFmtId="3" applyNumberFormat="1" borderId="11" applyBorder="1" fontId="1" applyFont="1" fillId="15" applyFill="1" applyAlignment="1">
      <alignment horizontal="center"/>
    </xf>
    <xf xfId="0" numFmtId="3" applyNumberFormat="1" borderId="2" applyBorder="1" fontId="1" applyFont="1" fillId="15" applyFill="1" applyAlignment="1">
      <alignment horizontal="center"/>
    </xf>
    <xf xfId="0" numFmtId="3" applyNumberFormat="1" borderId="11" applyBorder="1" fontId="1" applyFont="1" fillId="15" applyFill="1" applyAlignment="1">
      <alignment horizontal="right"/>
    </xf>
    <xf xfId="0" numFmtId="3" applyNumberFormat="1" borderId="12" applyBorder="1" fontId="1" applyFont="1" fillId="15" applyFill="1" applyAlignment="1">
      <alignment horizontal="right"/>
    </xf>
    <xf xfId="0" numFmtId="3" applyNumberFormat="1" borderId="2" applyBorder="1" fontId="26" applyFont="1" fillId="15" applyFill="1" applyAlignment="1">
      <alignment horizontal="right"/>
    </xf>
    <xf xfId="0" numFmtId="3" applyNumberFormat="1" borderId="2" applyBorder="1" fontId="19" applyFont="1" fillId="15" applyFill="1" applyAlignment="1">
      <alignment horizontal="center"/>
    </xf>
    <xf xfId="0" numFmtId="4" applyNumberFormat="1" borderId="2" applyBorder="1" fontId="44" applyFont="1" fillId="38" applyFill="1" applyAlignment="1">
      <alignment horizontal="left"/>
    </xf>
    <xf xfId="0" numFmtId="3" applyNumberFormat="1" borderId="2" applyBorder="1" fontId="45" applyFont="1" fillId="38" applyFill="1" applyAlignment="1">
      <alignment horizontal="right"/>
    </xf>
    <xf xfId="0" numFmtId="3" applyNumberFormat="1" borderId="11" applyBorder="1" fontId="45" applyFont="1" fillId="35" applyFill="1" applyAlignment="1">
      <alignment horizontal="center"/>
    </xf>
    <xf xfId="0" numFmtId="3" applyNumberFormat="1" borderId="2" applyBorder="1" fontId="45" applyFont="1" fillId="36" applyFill="1" applyAlignment="1">
      <alignment horizontal="center"/>
    </xf>
    <xf xfId="0" numFmtId="3" applyNumberFormat="1" borderId="2" applyBorder="1" fontId="45" applyFont="1" fillId="37" applyFill="1" applyAlignment="1">
      <alignment horizontal="center"/>
    </xf>
    <xf xfId="0" numFmtId="3" applyNumberFormat="1" borderId="11" applyBorder="1" fontId="45" applyFont="1" fillId="39" applyFill="1" applyAlignment="1">
      <alignment horizontal="right"/>
    </xf>
    <xf xfId="0" numFmtId="3" applyNumberFormat="1" borderId="2" applyBorder="1" fontId="45" applyFont="1" fillId="39" applyFill="1" applyAlignment="1">
      <alignment horizontal="right"/>
    </xf>
    <xf xfId="0" numFmtId="3" applyNumberFormat="1" borderId="12" applyBorder="1" fontId="45" applyFont="1" fillId="39" applyFill="1" applyAlignment="1">
      <alignment horizontal="right"/>
    </xf>
    <xf xfId="0" numFmtId="3" applyNumberFormat="1" borderId="2" applyBorder="1" fontId="46" applyFont="1" fillId="7" applyFill="1" applyAlignment="1">
      <alignment horizontal="right"/>
    </xf>
    <xf xfId="0" numFmtId="3" applyNumberFormat="1" borderId="2" applyBorder="1" fontId="47" applyFont="1" fillId="25" applyFill="1" applyAlignment="1">
      <alignment horizontal="center"/>
    </xf>
    <xf xfId="0" numFmtId="3" applyNumberFormat="1" borderId="2" applyBorder="1" fontId="48" applyFont="1" fillId="38" applyFill="1" applyAlignment="1">
      <alignment horizontal="left"/>
    </xf>
    <xf xfId="0" numFmtId="3" applyNumberFormat="1" borderId="2" applyBorder="1" fontId="49" applyFont="1" fillId="38" applyFill="1" applyAlignment="1">
      <alignment horizontal="left"/>
    </xf>
    <xf xfId="0" numFmtId="3" applyNumberFormat="1" borderId="2" applyBorder="1" fontId="42" applyFont="1" fillId="38" applyFill="1" applyAlignment="1">
      <alignment horizontal="center"/>
    </xf>
    <xf xfId="0" numFmtId="3" applyNumberFormat="1" borderId="11" applyBorder="1" fontId="42" applyFont="1" fillId="39" applyFill="1" applyAlignment="1">
      <alignment horizontal="center"/>
    </xf>
    <xf xfId="0" numFmtId="3" applyNumberFormat="1" borderId="2" applyBorder="1" fontId="42" applyFont="1" fillId="39" applyFill="1" applyAlignment="1">
      <alignment horizontal="center"/>
    </xf>
    <xf xfId="0" numFmtId="3" applyNumberFormat="1" borderId="12" applyBorder="1" fontId="42" applyFont="1" fillId="39" applyFill="1" applyAlignment="1">
      <alignment horizontal="center"/>
    </xf>
    <xf xfId="0" numFmtId="166" applyNumberFormat="1" borderId="2" applyBorder="1" fontId="16" applyFont="1" fillId="40" applyFill="1" applyAlignment="1">
      <alignment horizontal="center"/>
    </xf>
    <xf xfId="0" numFmtId="4" applyNumberFormat="1" borderId="2" applyBorder="1" fontId="16" applyFont="1" fillId="40" applyFill="1" applyAlignment="1">
      <alignment horizontal="center"/>
    </xf>
    <xf xfId="0" numFmtId="3" applyNumberFormat="1" borderId="2" applyBorder="1" fontId="41" applyFont="1" fillId="38" applyFill="1" applyAlignment="1">
      <alignment horizontal="left"/>
    </xf>
    <xf xfId="0" numFmtId="166" applyNumberFormat="1" borderId="2" applyBorder="1" fontId="16" applyFont="1" fillId="40" applyFill="1" applyAlignment="1">
      <alignment horizontal="right"/>
    </xf>
    <xf xfId="0" numFmtId="4" applyNumberFormat="1" borderId="2" applyBorder="1" fontId="16" applyFont="1" fillId="40" applyFill="1" applyAlignment="1">
      <alignment horizontal="right"/>
    </xf>
    <xf xfId="0" numFmtId="3" applyNumberFormat="1" borderId="2" applyBorder="1" fontId="50" applyFont="1" fillId="38" applyFill="1" applyAlignment="1">
      <alignment horizontal="left"/>
    </xf>
    <xf xfId="0" numFmtId="3" applyNumberFormat="1" borderId="2" applyBorder="1" fontId="17" applyFont="1" fillId="38" applyFill="1" applyAlignment="1">
      <alignment horizontal="right"/>
    </xf>
    <xf xfId="0" numFmtId="3" applyNumberFormat="1" borderId="11" applyBorder="1" fontId="51" applyFont="1" fillId="35" applyFill="1" applyAlignment="1">
      <alignment horizontal="center"/>
    </xf>
    <xf xfId="0" numFmtId="3" applyNumberFormat="1" borderId="2" applyBorder="1" fontId="51" applyFont="1" fillId="36" applyFill="1" applyAlignment="1">
      <alignment horizontal="center"/>
    </xf>
    <xf xfId="0" numFmtId="3" applyNumberFormat="1" borderId="2" applyBorder="1" fontId="51" applyFont="1" fillId="37" applyFill="1" applyAlignment="1">
      <alignment horizontal="center"/>
    </xf>
    <xf xfId="0" numFmtId="3" applyNumberFormat="1" borderId="2" applyBorder="1" fontId="51" applyFont="1" fillId="38" applyFill="1" applyAlignment="1">
      <alignment horizontal="right"/>
    </xf>
    <xf xfId="0" numFmtId="3" applyNumberFormat="1" borderId="11" applyBorder="1" fontId="51" applyFont="1" fillId="39" applyFill="1" applyAlignment="1">
      <alignment horizontal="right"/>
    </xf>
    <xf xfId="0" numFmtId="3" applyNumberFormat="1" borderId="2" applyBorder="1" fontId="51" applyFont="1" fillId="39" applyFill="1" applyAlignment="1">
      <alignment horizontal="right"/>
    </xf>
    <xf xfId="0" numFmtId="3" applyNumberFormat="1" borderId="12" applyBorder="1" fontId="51" applyFont="1" fillId="39" applyFill="1" applyAlignment="1">
      <alignment horizontal="right"/>
    </xf>
    <xf xfId="0" numFmtId="3" applyNumberFormat="1" borderId="2" applyBorder="1" fontId="16" applyFont="1" fillId="38" applyFill="1" applyAlignment="1">
      <alignment horizontal="right"/>
    </xf>
    <xf xfId="0" numFmtId="3" applyNumberFormat="1" borderId="11" applyBorder="1" fontId="16" applyFont="1" fillId="39" applyFill="1" applyAlignment="1">
      <alignment horizontal="right"/>
    </xf>
    <xf xfId="0" numFmtId="3" applyNumberFormat="1" borderId="2" applyBorder="1" fontId="16" applyFont="1" fillId="39" applyFill="1" applyAlignment="1">
      <alignment horizontal="right"/>
    </xf>
    <xf xfId="0" numFmtId="3" applyNumberFormat="1" borderId="12" applyBorder="1" fontId="16" applyFont="1" fillId="39" applyFill="1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3" applyNumberFormat="1" borderId="2" applyBorder="1" fontId="52" applyFont="1" fillId="38" applyFill="1" applyAlignment="1">
      <alignment horizontal="left"/>
    </xf>
    <xf xfId="0" numFmtId="3" applyNumberFormat="1" borderId="2" applyBorder="1" fontId="53" applyFont="1" fillId="38" applyFill="1" applyAlignment="1">
      <alignment horizontal="left"/>
    </xf>
    <xf xfId="0" numFmtId="4" applyNumberFormat="1" borderId="2" applyBorder="1" fontId="43" applyFont="1" fillId="38" applyFill="1" applyAlignment="1">
      <alignment horizontal="left"/>
    </xf>
    <xf xfId="0" numFmtId="3" applyNumberFormat="1" borderId="2" applyBorder="1" fontId="54" applyFont="1" fillId="38" applyFill="1" applyAlignment="1">
      <alignment horizontal="left"/>
    </xf>
    <xf xfId="0" numFmtId="3" applyNumberFormat="1" borderId="2" applyBorder="1" fontId="55" applyFont="1" fillId="38" applyFill="1" applyAlignment="1">
      <alignment horizontal="left"/>
    </xf>
    <xf xfId="0" numFmtId="4" applyNumberFormat="1" borderId="2" applyBorder="1" fontId="56" applyFont="1" fillId="38" applyFill="1" applyAlignment="1">
      <alignment horizontal="left"/>
    </xf>
    <xf xfId="0" numFmtId="3" applyNumberFormat="1" borderId="2" applyBorder="1" fontId="41" applyFont="1" fillId="36" applyFill="1" applyAlignment="1">
      <alignment horizontal="center"/>
    </xf>
    <xf xfId="0" numFmtId="3" applyNumberFormat="1" borderId="2" applyBorder="1" fontId="41" applyFont="1" fillId="37" applyFill="1" applyAlignment="1">
      <alignment horizontal="center"/>
    </xf>
    <xf xfId="0" numFmtId="3" applyNumberFormat="1" borderId="11" applyBorder="1" fontId="41" applyFont="1" fillId="39" applyFill="1" applyAlignment="1">
      <alignment horizontal="right"/>
    </xf>
    <xf xfId="0" numFmtId="3" applyNumberFormat="1" borderId="2" applyBorder="1" fontId="41" applyFont="1" fillId="39" applyFill="1" applyAlignment="1">
      <alignment horizontal="right"/>
    </xf>
    <xf xfId="0" numFmtId="3" applyNumberFormat="1" borderId="12" applyBorder="1" fontId="41" applyFont="1" fillId="39" applyFill="1" applyAlignment="1">
      <alignment horizontal="right"/>
    </xf>
    <xf xfId="0" numFmtId="4" applyNumberFormat="1" borderId="2" applyBorder="1" fontId="57" applyFont="1" fillId="38" applyFill="1" applyAlignment="1">
      <alignment horizontal="left"/>
    </xf>
    <xf xfId="0" numFmtId="4" applyNumberFormat="1" borderId="2" applyBorder="1" fontId="1" applyFont="1" fillId="38" applyFill="1" applyAlignment="1">
      <alignment horizontal="left"/>
    </xf>
    <xf xfId="0" numFmtId="3" applyNumberFormat="1" borderId="11" applyBorder="1" fontId="1" applyFont="1" fillId="39" applyFill="1" applyAlignment="1">
      <alignment horizontal="left"/>
    </xf>
    <xf xfId="0" numFmtId="3" applyNumberFormat="1" borderId="2" applyBorder="1" fontId="1" applyFont="1" fillId="39" applyFill="1" applyAlignment="1">
      <alignment horizontal="left"/>
    </xf>
    <xf xfId="0" numFmtId="3" applyNumberFormat="1" borderId="12" applyBorder="1" fontId="1" applyFont="1" fillId="39" applyFill="1" applyAlignment="1">
      <alignment horizontal="left"/>
    </xf>
    <xf xfId="0" numFmtId="4" applyNumberFormat="1" borderId="1" applyBorder="1" fontId="42" applyFont="1" fillId="0" applyAlignment="1">
      <alignment horizontal="left"/>
    </xf>
    <xf xfId="0" numFmtId="3" applyNumberFormat="1" borderId="2" applyBorder="1" fontId="16" applyFont="1" fillId="41" applyFill="1" applyAlignment="1">
      <alignment horizontal="right"/>
    </xf>
    <xf xfId="0" numFmtId="3" applyNumberFormat="1" borderId="13" applyBorder="1" fontId="16" applyFont="1" fillId="35" applyFill="1" applyAlignment="1">
      <alignment horizontal="center"/>
    </xf>
    <xf xfId="0" numFmtId="3" applyNumberFormat="1" borderId="14" applyBorder="1" fontId="16" applyFont="1" fillId="36" applyFill="1" applyAlignment="1">
      <alignment horizontal="center"/>
    </xf>
    <xf xfId="0" numFmtId="3" applyNumberFormat="1" borderId="14" applyBorder="1" fontId="16" applyFont="1" fillId="37" applyFill="1" applyAlignment="1">
      <alignment horizontal="center"/>
    </xf>
    <xf xfId="0" numFmtId="3" applyNumberFormat="1" borderId="14" applyBorder="1" fontId="16" applyFont="1" fillId="38" applyFill="1" applyAlignment="1">
      <alignment horizontal="center"/>
    </xf>
    <xf xfId="0" numFmtId="3" applyNumberFormat="1" borderId="15" applyBorder="1" fontId="16" applyFont="1" fillId="38" applyFill="1" applyAlignment="1">
      <alignment horizontal="center"/>
    </xf>
    <xf xfId="0" numFmtId="3" applyNumberFormat="1" borderId="13" applyBorder="1" fontId="16" applyFont="1" fillId="39" applyFill="1" applyAlignment="1">
      <alignment horizontal="center"/>
    </xf>
    <xf xfId="0" numFmtId="3" applyNumberFormat="1" borderId="14" applyBorder="1" fontId="16" applyFont="1" fillId="39" applyFill="1" applyAlignment="1">
      <alignment horizontal="center"/>
    </xf>
    <xf xfId="0" numFmtId="3" applyNumberFormat="1" borderId="15" applyBorder="1" fontId="16" applyFont="1" fillId="39" applyFill="1" applyAlignment="1">
      <alignment horizontal="center"/>
    </xf>
    <xf xfId="0" numFmtId="4" applyNumberFormat="1" borderId="2" applyBorder="1" fontId="40" applyFont="1" fillId="12" applyFill="1" applyAlignment="1">
      <alignment horizontal="left"/>
    </xf>
    <xf xfId="0" numFmtId="3" applyNumberFormat="1" borderId="2" applyBorder="1" fontId="1" applyFont="1" fillId="12" applyFill="1" applyAlignment="1">
      <alignment horizontal="left"/>
    </xf>
    <xf xfId="0" numFmtId="164" applyNumberFormat="1" borderId="2" applyBorder="1" fontId="1" applyFont="1" fillId="12" applyFill="1" applyAlignment="1">
      <alignment horizontal="left"/>
    </xf>
    <xf xfId="0" numFmtId="3" applyNumberFormat="1" borderId="2" applyBorder="1" fontId="1" applyFont="1" fillId="12" applyFill="1" applyAlignment="1">
      <alignment horizontal="center"/>
    </xf>
    <xf xfId="0" numFmtId="4" applyNumberFormat="1" borderId="2" applyBorder="1" fontId="42" applyFont="1" fillId="12" applyFill="1" applyAlignment="1">
      <alignment horizontal="left"/>
    </xf>
    <xf xfId="0" numFmtId="4" applyNumberFormat="1" borderId="2" applyBorder="1" fontId="43" applyFont="1" fillId="12" applyFill="1" applyAlignment="1">
      <alignment horizontal="left"/>
    </xf>
    <xf xfId="0" numFmtId="3" applyNumberFormat="1" borderId="2" applyBorder="1" fontId="42" applyFont="1" fillId="12" applyFill="1" applyAlignment="1">
      <alignment horizontal="center"/>
    </xf>
    <xf xfId="0" numFmtId="4" applyNumberFormat="1" borderId="2" applyBorder="1" fontId="57" applyFont="1" fillId="12" applyFill="1" applyAlignment="1">
      <alignment horizontal="left"/>
    </xf>
    <xf xfId="0" numFmtId="3" applyNumberFormat="1" borderId="2" applyBorder="1" fontId="58" applyFont="1" fillId="42" applyFill="1" applyAlignment="1">
      <alignment horizontal="center"/>
    </xf>
    <xf xfId="0" numFmtId="4" applyNumberFormat="1" borderId="2" applyBorder="1" fontId="16" applyFont="1" fillId="12" applyFill="1" applyAlignment="1">
      <alignment horizontal="left"/>
    </xf>
    <xf xfId="0" numFmtId="3" applyNumberFormat="1" borderId="2" applyBorder="1" fontId="25" applyFont="1" fillId="12" applyFill="1" applyAlignment="1">
      <alignment horizontal="center"/>
    </xf>
    <xf xfId="0" numFmtId="4" applyNumberFormat="1" borderId="2" applyBorder="1" fontId="1" applyFont="1" fillId="12" applyFill="1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1965"/>
      </a:dk2>
      <a:lt2>
        <a:srgbClr val="CCC5BD"/>
      </a:lt2>
      <a:accent1>
        <a:srgbClr val="001965"/>
      </a:accent1>
      <a:accent2>
        <a:srgbClr val="005AD2"/>
      </a:accent2>
      <a:accent3>
        <a:srgbClr val="3B97DE"/>
      </a:accent3>
      <a:accent4>
        <a:srgbClr val="EEA7BF"/>
      </a:accent4>
      <a:accent5>
        <a:srgbClr val="2A918B"/>
      </a:accent5>
      <a:accent6>
        <a:srgbClr val="939AA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68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377" width="8.290714285714287" customWidth="1" bestFit="1"/>
    <col min="2" max="2" style="378" width="13.576428571428572" customWidth="1" bestFit="1" hidden="1"/>
    <col min="3" max="3" style="378" width="13.576428571428572" customWidth="1" bestFit="1" hidden="1"/>
    <col min="4" max="4" style="378" width="13.576428571428572" customWidth="1" bestFit="1" hidden="1"/>
    <col min="5" max="5" style="378" width="13.576428571428572" customWidth="1" bestFit="1" hidden="1"/>
    <col min="6" max="6" style="378" width="13.576428571428572" customWidth="1" bestFit="1" hidden="1"/>
    <col min="7" max="7" style="378" width="13.576428571428572" customWidth="1" bestFit="1" hidden="1"/>
    <col min="8" max="8" style="378" width="13.576428571428572" customWidth="1" bestFit="1" hidden="1"/>
    <col min="9" max="9" style="378" width="13.576428571428572" customWidth="1" bestFit="1" hidden="1"/>
    <col min="10" max="10" style="378" width="13.576428571428572" customWidth="1" bestFit="1" hidden="1"/>
    <col min="11" max="11" style="378" width="13.576428571428572" customWidth="1" bestFit="1" hidden="1"/>
    <col min="12" max="12" style="378" width="13.576428571428572" customWidth="1" bestFit="1" hidden="1"/>
    <col min="13" max="13" style="378" width="13.576428571428572" customWidth="1" bestFit="1" hidden="1"/>
    <col min="14" max="14" style="378" width="13.576428571428572" customWidth="1" bestFit="1" hidden="1"/>
    <col min="15" max="15" style="378" width="13.576428571428572" customWidth="1" bestFit="1" hidden="1"/>
    <col min="16" max="16" style="378" width="13.576428571428572" customWidth="1" bestFit="1" hidden="1"/>
    <col min="17" max="17" style="378" width="13.576428571428572" customWidth="1" bestFit="1" hidden="1"/>
    <col min="18" max="18" style="378" width="13.576428571428572" customWidth="1" bestFit="1" hidden="1"/>
    <col min="19" max="19" style="378" width="13.576428571428572" customWidth="1" bestFit="1" hidden="1"/>
    <col min="20" max="20" style="378" width="13.576428571428572" customWidth="1" bestFit="1" hidden="1"/>
    <col min="21" max="21" style="378" width="13.576428571428572" customWidth="1" bestFit="1" hidden="1"/>
    <col min="22" max="22" style="378" width="13.576428571428572" customWidth="1" bestFit="1" hidden="1"/>
    <col min="23" max="23" style="378" width="13.576428571428572" customWidth="1" bestFit="1" hidden="1"/>
    <col min="24" max="24" style="378" width="13.576428571428572" customWidth="1" bestFit="1" hidden="1"/>
    <col min="25" max="25" style="378" width="13.576428571428572" customWidth="1" bestFit="1" hidden="1"/>
    <col min="26" max="26" style="378" width="13.576428571428572" customWidth="1" bestFit="1" hidden="1"/>
    <col min="27" max="27" style="378" width="13.576428571428572" customWidth="1" bestFit="1" hidden="1"/>
    <col min="28" max="28" style="378" width="13.576428571428572" customWidth="1" bestFit="1" hidden="1"/>
    <col min="29" max="29" style="378" width="13.576428571428572" customWidth="1" bestFit="1" hidden="1"/>
    <col min="30" max="30" style="378" width="13.576428571428572" customWidth="1" bestFit="1" hidden="1"/>
    <col min="31" max="31" style="378" width="13.576428571428572" customWidth="1" bestFit="1" hidden="1"/>
    <col min="32" max="32" style="378" width="13.576428571428572" customWidth="1" bestFit="1" hidden="1"/>
    <col min="33" max="33" style="378" width="13.576428571428572" customWidth="1" bestFit="1" hidden="1"/>
    <col min="34" max="34" style="378" width="13.576428571428572" customWidth="1" bestFit="1" hidden="1"/>
    <col min="35" max="35" style="378" width="13.576428571428572" customWidth="1" bestFit="1" hidden="1"/>
    <col min="36" max="36" style="378" width="13.576428571428572" customWidth="1" bestFit="1" hidden="1"/>
    <col min="37" max="37" style="378" width="13.576428571428572" customWidth="1" bestFit="1" hidden="1"/>
    <col min="38" max="38" style="378" width="10.290714285714287" customWidth="1" bestFit="1"/>
    <col min="39" max="39" style="378" width="10.290714285714287" customWidth="1" bestFit="1"/>
    <col min="40" max="40" style="378" width="10.290714285714287" customWidth="1" bestFit="1"/>
    <col min="41" max="41" style="378" width="10.290714285714287" customWidth="1" bestFit="1"/>
    <col min="42" max="42" style="378" width="10.290714285714287" customWidth="1" bestFit="1"/>
    <col min="43" max="43" style="378" width="11.862142857142858" customWidth="1" bestFit="1"/>
    <col min="44" max="44" style="378" width="11.862142857142858" customWidth="1" bestFit="1"/>
    <col min="45" max="45" style="378" width="11.862142857142858" customWidth="1" bestFit="1"/>
    <col min="46" max="46" style="378" width="11.862142857142858" customWidth="1" bestFit="1"/>
    <col min="47" max="47" style="378" width="11.862142857142858" customWidth="1" bestFit="1"/>
    <col min="48" max="48" style="378" width="11.862142857142858" customWidth="1" bestFit="1"/>
    <col min="49" max="49" style="378" width="11.862142857142858" customWidth="1" bestFit="1"/>
    <col min="50" max="50" style="378" width="11.862142857142858" customWidth="1" bestFit="1"/>
    <col min="51" max="51" style="378" width="12.290714285714287" customWidth="1" bestFit="1"/>
    <col min="52" max="52" style="378" width="9.290714285714287" customWidth="1" bestFit="1"/>
    <col min="53" max="53" style="378" width="9.290714285714287" customWidth="1" bestFit="1"/>
    <col min="54" max="54" style="378" width="9.290714285714287" customWidth="1" bestFit="1"/>
    <col min="55" max="55" style="378" width="10.005" customWidth="1" bestFit="1"/>
    <col min="56" max="56" style="378" width="9.290714285714287" customWidth="1" bestFit="1"/>
    <col min="57" max="57" style="378" width="9.290714285714287" customWidth="1" bestFit="1"/>
    <col min="58" max="58" style="378" width="9.290714285714287" customWidth="1" bestFit="1"/>
    <col min="59" max="59" style="378" width="9.290714285714287" customWidth="1" bestFit="1"/>
    <col min="60" max="60" style="378" width="9.290714285714287" customWidth="1" bestFit="1"/>
    <col min="61" max="61" style="378" width="9.290714285714287" customWidth="1" bestFit="1"/>
    <col min="62" max="62" style="378" width="9.290714285714287" customWidth="1" bestFit="1"/>
    <col min="63" max="63" style="378" width="9.290714285714287" customWidth="1" bestFit="1"/>
    <col min="64" max="64" style="379" width="8.576428571428572" customWidth="1" bestFit="1"/>
    <col min="65" max="65" style="380" width="12.290714285714287" customWidth="1" bestFit="1"/>
    <col min="66" max="66" style="107" width="8.290714285714287" customWidth="1" bestFit="1"/>
    <col min="67" max="67" style="107" width="8.290714285714287" customWidth="1" bestFit="1"/>
    <col min="68" max="68" style="107" width="8.290714285714287" customWidth="1" bestFit="1"/>
    <col min="69" max="69" style="107" width="8.290714285714287" customWidth="1" bestFit="1"/>
    <col min="70" max="70" style="107" width="8.290714285714287" customWidth="1" bestFit="1"/>
    <col min="71" max="71" style="107" width="8.290714285714287" customWidth="1" bestFit="1"/>
    <col min="72" max="72" style="107" width="8.290714285714287" customWidth="1" bestFit="1"/>
    <col min="73" max="73" style="107" width="8.290714285714287" customWidth="1" bestFit="1"/>
    <col min="74" max="74" style="107" width="8.290714285714287" customWidth="1" bestFit="1"/>
    <col min="75" max="75" style="107" width="8.290714285714287" customWidth="1" bestFit="1"/>
    <col min="76" max="76" style="107" width="8.290714285714287" customWidth="1" bestFit="1"/>
    <col min="77" max="77" style="379" width="8.290714285714287" customWidth="1" bestFit="1"/>
    <col min="78" max="78" style="107" width="8.290714285714287" customWidth="1" bestFit="1"/>
    <col min="79" max="79" style="107" width="8.290714285714287" customWidth="1" bestFit="1"/>
    <col min="80" max="80" style="107" width="8.290714285714287" customWidth="1" bestFit="1"/>
    <col min="81" max="81" style="107" width="8.290714285714287" customWidth="1" bestFit="1"/>
    <col min="82" max="82" style="107" width="8.290714285714287" customWidth="1" bestFit="1"/>
    <col min="83" max="83" style="107" width="11.290714285714287" customWidth="1" bestFit="1"/>
    <col min="84" max="84" style="107" width="8.290714285714287" customWidth="1" bestFit="1"/>
    <col min="85" max="85" style="107" width="8.290714285714287" customWidth="1" bestFit="1"/>
    <col min="86" max="86" style="107" width="8.290714285714287" customWidth="1" bestFit="1"/>
    <col min="87" max="87" style="107" width="8.290714285714287" customWidth="1" bestFit="1"/>
    <col min="88" max="88" style="107" width="8.290714285714287" customWidth="1" bestFit="1"/>
    <col min="89" max="89" style="379" width="8.290714285714287" customWidth="1" bestFit="1"/>
    <col min="90" max="90" style="107" width="8.290714285714287" customWidth="1" bestFit="1"/>
    <col min="91" max="91" style="107" width="8.290714285714287" customWidth="1" bestFit="1"/>
    <col min="92" max="92" style="107" width="8.290714285714287" customWidth="1" bestFit="1"/>
    <col min="93" max="93" style="107" width="8.290714285714287" customWidth="1" bestFit="1"/>
    <col min="94" max="94" style="107" width="8.290714285714287" customWidth="1" bestFit="1"/>
    <col min="95" max="95" style="107" width="11.290714285714287" customWidth="1" bestFit="1"/>
    <col min="96" max="96" style="107" width="8.290714285714287" customWidth="1" bestFit="1"/>
    <col min="97" max="97" style="107" width="8.290714285714287" customWidth="1" bestFit="1"/>
    <col min="98" max="98" style="107" width="8.290714285714287" customWidth="1" bestFit="1"/>
    <col min="99" max="99" style="107" width="8.290714285714287" customWidth="1" bestFit="1"/>
    <col min="100" max="100" style="107" width="8.290714285714287" customWidth="1" bestFit="1"/>
    <col min="101" max="101" style="379" width="8.290714285714287" customWidth="1" bestFit="1"/>
    <col min="102" max="102" style="107" width="8.290714285714287" customWidth="1" bestFit="1"/>
    <col min="103" max="103" style="107" width="8.290714285714287" customWidth="1" bestFit="1"/>
    <col min="104" max="104" style="107" width="8.290714285714287" customWidth="1" bestFit="1"/>
    <col min="105" max="105" style="107" width="8.290714285714287" customWidth="1" bestFit="1"/>
    <col min="106" max="106" style="107" width="8.290714285714287" customWidth="1" bestFit="1"/>
    <col min="107" max="107" style="107" width="11.290714285714287" customWidth="1" bestFit="1"/>
    <col min="108" max="108" style="107" width="8.290714285714287" customWidth="1" bestFit="1"/>
    <col min="109" max="109" style="107" width="8.290714285714287" customWidth="1" bestFit="1"/>
    <col min="110" max="110" style="107" width="8.290714285714287" customWidth="1" bestFit="1"/>
    <col min="111" max="111" style="107" width="8.290714285714287" customWidth="1" bestFit="1"/>
    <col min="112" max="112" style="107" width="8.290714285714287" customWidth="1" bestFit="1"/>
    <col min="113" max="113" style="379" width="8.290714285714287" customWidth="1" bestFit="1"/>
    <col min="114" max="114" style="379" width="8.290714285714287" customWidth="1" bestFit="1"/>
    <col min="115" max="115" style="107" width="8.290714285714287" customWidth="1" bestFit="1"/>
    <col min="116" max="116" style="107" width="8.290714285714287" customWidth="1" bestFit="1"/>
    <col min="117" max="117" style="107" width="8.290714285714287" customWidth="1" bestFit="1"/>
    <col min="118" max="118" style="107" width="8.290714285714287" customWidth="1" bestFit="1"/>
    <col min="119" max="119" style="107" width="8.290714285714287" customWidth="1" bestFit="1"/>
    <col min="120" max="120" style="107" width="8.290714285714287" customWidth="1" bestFit="1"/>
    <col min="121" max="121" style="380" width="8.290714285714287" customWidth="1" bestFit="1"/>
    <col min="122" max="122" style="380" width="8.290714285714287" customWidth="1" bestFit="1"/>
    <col min="123" max="123" style="380" width="8.290714285714287" customWidth="1" bestFit="1"/>
    <col min="124" max="124" style="380" width="8.290714285714287" customWidth="1" bestFit="1"/>
    <col min="125" max="125" style="380" width="8.290714285714287" customWidth="1" bestFit="1"/>
    <col min="126" max="126" style="380" width="8.290714285714287" customWidth="1" bestFit="1"/>
    <col min="127" max="127" style="380" width="8.290714285714287" customWidth="1" bestFit="1"/>
    <col min="128" max="128" style="380" width="8.290714285714287" customWidth="1" bestFit="1"/>
    <col min="129" max="129" style="380" width="8.290714285714287" customWidth="1" bestFit="1"/>
    <col min="130" max="130" style="380" width="8.290714285714287" customWidth="1" bestFit="1"/>
    <col min="131" max="131" style="380" width="8.290714285714287" customWidth="1" bestFit="1"/>
    <col min="132" max="132" style="381" width="8.290714285714287" customWidth="1" bestFit="1"/>
    <col min="133" max="133" style="381" width="8.290714285714287" customWidth="1" bestFit="1"/>
    <col min="134" max="134" style="107" width="8.290714285714287" customWidth="1" bestFit="1"/>
    <col min="135" max="135" style="107" width="8.290714285714287" customWidth="1" bestFit="1"/>
    <col min="136" max="136" style="379" width="8.290714285714287" customWidth="1" bestFit="1"/>
    <col min="137" max="137" style="379" width="8.290714285714287" customWidth="1" bestFit="1"/>
    <col min="138" max="138" style="381" width="8.290714285714287" customWidth="1" bestFit="1"/>
    <col min="139" max="139" style="381" width="8.290714285714287" customWidth="1" bestFit="1"/>
    <col min="140" max="140" style="107" width="8.290714285714287" customWidth="1" bestFit="1"/>
    <col min="141" max="141" style="380" width="8.290714285714287" customWidth="1" bestFit="1"/>
    <col min="142" max="142" style="380" width="8.290714285714287" customWidth="1" bestFit="1"/>
  </cols>
  <sheetData>
    <row x14ac:dyDescent="0.25" r="1" customHeight="1" ht="18.75">
      <c r="A1" s="110" t="s">
        <v>105</v>
      </c>
      <c r="B1" s="111">
        <v>2019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>
        <v>2020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>
        <v>2021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>
        <v>2022</v>
      </c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3"/>
      <c r="AY1" s="114">
        <v>2023</v>
      </c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5">
        <v>2024</v>
      </c>
      <c r="BM1" s="116"/>
      <c r="BN1" s="117"/>
      <c r="BO1" s="115"/>
      <c r="BP1" s="117"/>
      <c r="BQ1" s="117"/>
      <c r="BR1" s="117"/>
      <c r="BS1" s="117"/>
      <c r="BT1" s="117"/>
      <c r="BU1" s="117"/>
      <c r="BV1" s="117"/>
      <c r="BW1" s="117"/>
      <c r="BX1" s="115"/>
      <c r="BY1" s="118">
        <v>2025</v>
      </c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20">
        <v>2026</v>
      </c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2">
        <v>2027</v>
      </c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4"/>
      <c r="DJ1" s="124"/>
      <c r="DK1" s="6"/>
      <c r="DL1" s="6"/>
      <c r="DM1" s="6"/>
      <c r="DN1" s="6"/>
      <c r="DO1" s="6"/>
      <c r="DP1" s="6"/>
      <c r="DQ1" s="6"/>
      <c r="DR1" s="6"/>
      <c r="DS1" s="6"/>
      <c r="DT1" s="2"/>
      <c r="DU1" s="2"/>
      <c r="DV1" s="2"/>
      <c r="DW1" s="2"/>
      <c r="DX1" s="2"/>
      <c r="DY1" s="2"/>
      <c r="DZ1" s="2"/>
      <c r="EA1" s="2"/>
      <c r="EB1" s="125"/>
      <c r="EC1" s="6"/>
      <c r="ED1" s="6"/>
      <c r="EE1" s="6"/>
      <c r="EF1" s="124"/>
      <c r="EG1" s="124"/>
      <c r="EH1" s="125"/>
      <c r="EI1" s="125"/>
      <c r="EJ1" s="124"/>
      <c r="EK1" s="2"/>
      <c r="EL1" s="2"/>
    </row>
    <row x14ac:dyDescent="0.25" r="2" customHeight="1" ht="18.75">
      <c r="A2" s="2"/>
      <c r="B2" s="111" t="s">
        <v>106</v>
      </c>
      <c r="C2" s="111" t="s">
        <v>107</v>
      </c>
      <c r="D2" s="111" t="s">
        <v>108</v>
      </c>
      <c r="E2" s="111" t="s">
        <v>109</v>
      </c>
      <c r="F2" s="111" t="s">
        <v>110</v>
      </c>
      <c r="G2" s="111" t="s">
        <v>111</v>
      </c>
      <c r="H2" s="111" t="s">
        <v>112</v>
      </c>
      <c r="I2" s="111" t="s">
        <v>113</v>
      </c>
      <c r="J2" s="111" t="s">
        <v>114</v>
      </c>
      <c r="K2" s="111" t="s">
        <v>15</v>
      </c>
      <c r="L2" s="111" t="s">
        <v>16</v>
      </c>
      <c r="M2" s="111" t="s">
        <v>115</v>
      </c>
      <c r="N2" s="111" t="s">
        <v>106</v>
      </c>
      <c r="O2" s="111" t="s">
        <v>107</v>
      </c>
      <c r="P2" s="111" t="s">
        <v>108</v>
      </c>
      <c r="Q2" s="111" t="s">
        <v>109</v>
      </c>
      <c r="R2" s="111" t="s">
        <v>110</v>
      </c>
      <c r="S2" s="111" t="s">
        <v>111</v>
      </c>
      <c r="T2" s="111" t="s">
        <v>112</v>
      </c>
      <c r="U2" s="111" t="s">
        <v>113</v>
      </c>
      <c r="V2" s="111" t="s">
        <v>114</v>
      </c>
      <c r="W2" s="111" t="s">
        <v>15</v>
      </c>
      <c r="X2" s="111" t="s">
        <v>16</v>
      </c>
      <c r="Y2" s="111" t="s">
        <v>115</v>
      </c>
      <c r="Z2" s="111" t="s">
        <v>106</v>
      </c>
      <c r="AA2" s="111" t="s">
        <v>107</v>
      </c>
      <c r="AB2" s="111" t="s">
        <v>108</v>
      </c>
      <c r="AC2" s="111" t="s">
        <v>109</v>
      </c>
      <c r="AD2" s="111" t="s">
        <v>110</v>
      </c>
      <c r="AE2" s="111" t="s">
        <v>111</v>
      </c>
      <c r="AF2" s="111" t="s">
        <v>112</v>
      </c>
      <c r="AG2" s="111" t="s">
        <v>113</v>
      </c>
      <c r="AH2" s="111" t="s">
        <v>114</v>
      </c>
      <c r="AI2" s="111" t="s">
        <v>15</v>
      </c>
      <c r="AJ2" s="111" t="s">
        <v>16</v>
      </c>
      <c r="AK2" s="111" t="s">
        <v>115</v>
      </c>
      <c r="AL2" s="112" t="s">
        <v>106</v>
      </c>
      <c r="AM2" s="112" t="s">
        <v>107</v>
      </c>
      <c r="AN2" s="112" t="s">
        <v>108</v>
      </c>
      <c r="AO2" s="112" t="s">
        <v>109</v>
      </c>
      <c r="AP2" s="112" t="s">
        <v>110</v>
      </c>
      <c r="AQ2" s="112" t="s">
        <v>111</v>
      </c>
      <c r="AR2" s="112" t="s">
        <v>112</v>
      </c>
      <c r="AS2" s="112" t="s">
        <v>113</v>
      </c>
      <c r="AT2" s="112" t="s">
        <v>114</v>
      </c>
      <c r="AU2" s="112" t="s">
        <v>15</v>
      </c>
      <c r="AV2" s="112" t="s">
        <v>16</v>
      </c>
      <c r="AW2" s="112" t="s">
        <v>115</v>
      </c>
      <c r="AX2" s="112" t="s">
        <v>116</v>
      </c>
      <c r="AY2" s="114" t="s">
        <v>106</v>
      </c>
      <c r="AZ2" s="114" t="s">
        <v>107</v>
      </c>
      <c r="BA2" s="114" t="s">
        <v>108</v>
      </c>
      <c r="BB2" s="114" t="s">
        <v>109</v>
      </c>
      <c r="BC2" s="114" t="s">
        <v>110</v>
      </c>
      <c r="BD2" s="114" t="s">
        <v>111</v>
      </c>
      <c r="BE2" s="114" t="s">
        <v>112</v>
      </c>
      <c r="BF2" s="114" t="s">
        <v>113</v>
      </c>
      <c r="BG2" s="114" t="s">
        <v>114</v>
      </c>
      <c r="BH2" s="114" t="s">
        <v>15</v>
      </c>
      <c r="BI2" s="114" t="s">
        <v>16</v>
      </c>
      <c r="BJ2" s="114" t="s">
        <v>115</v>
      </c>
      <c r="BK2" s="114" t="s">
        <v>116</v>
      </c>
      <c r="BL2" s="117" t="s">
        <v>106</v>
      </c>
      <c r="BM2" s="116" t="s">
        <v>107</v>
      </c>
      <c r="BN2" s="115" t="s">
        <v>108</v>
      </c>
      <c r="BO2" s="115" t="s">
        <v>109</v>
      </c>
      <c r="BP2" s="115" t="s">
        <v>110</v>
      </c>
      <c r="BQ2" s="115" t="s">
        <v>111</v>
      </c>
      <c r="BR2" s="115" t="s">
        <v>112</v>
      </c>
      <c r="BS2" s="115" t="s">
        <v>113</v>
      </c>
      <c r="BT2" s="115" t="s">
        <v>114</v>
      </c>
      <c r="BU2" s="115" t="s">
        <v>15</v>
      </c>
      <c r="BV2" s="115" t="s">
        <v>16</v>
      </c>
      <c r="BW2" s="115" t="s">
        <v>115</v>
      </c>
      <c r="BX2" s="115"/>
      <c r="BY2" s="119" t="s">
        <v>106</v>
      </c>
      <c r="BZ2" s="118" t="s">
        <v>107</v>
      </c>
      <c r="CA2" s="118" t="s">
        <v>108</v>
      </c>
      <c r="CB2" s="118" t="s">
        <v>109</v>
      </c>
      <c r="CC2" s="118" t="s">
        <v>110</v>
      </c>
      <c r="CD2" s="118" t="s">
        <v>111</v>
      </c>
      <c r="CE2" s="118" t="s">
        <v>112</v>
      </c>
      <c r="CF2" s="118" t="s">
        <v>113</v>
      </c>
      <c r="CG2" s="118" t="s">
        <v>114</v>
      </c>
      <c r="CH2" s="118" t="s">
        <v>15</v>
      </c>
      <c r="CI2" s="118" t="s">
        <v>16</v>
      </c>
      <c r="CJ2" s="118" t="s">
        <v>115</v>
      </c>
      <c r="CK2" s="121" t="s">
        <v>106</v>
      </c>
      <c r="CL2" s="120" t="s">
        <v>107</v>
      </c>
      <c r="CM2" s="120" t="s">
        <v>108</v>
      </c>
      <c r="CN2" s="120" t="s">
        <v>109</v>
      </c>
      <c r="CO2" s="120" t="s">
        <v>110</v>
      </c>
      <c r="CP2" s="120" t="s">
        <v>111</v>
      </c>
      <c r="CQ2" s="120" t="s">
        <v>112</v>
      </c>
      <c r="CR2" s="120" t="s">
        <v>113</v>
      </c>
      <c r="CS2" s="120" t="s">
        <v>114</v>
      </c>
      <c r="CT2" s="120" t="s">
        <v>15</v>
      </c>
      <c r="CU2" s="120" t="s">
        <v>16</v>
      </c>
      <c r="CV2" s="120" t="s">
        <v>115</v>
      </c>
      <c r="CW2" s="123" t="s">
        <v>106</v>
      </c>
      <c r="CX2" s="122" t="s">
        <v>107</v>
      </c>
      <c r="CY2" s="122" t="s">
        <v>108</v>
      </c>
      <c r="CZ2" s="122" t="s">
        <v>109</v>
      </c>
      <c r="DA2" s="122" t="s">
        <v>110</v>
      </c>
      <c r="DB2" s="122" t="s">
        <v>111</v>
      </c>
      <c r="DC2" s="122" t="s">
        <v>112</v>
      </c>
      <c r="DD2" s="122" t="s">
        <v>113</v>
      </c>
      <c r="DE2" s="122" t="s">
        <v>114</v>
      </c>
      <c r="DF2" s="122" t="s">
        <v>15</v>
      </c>
      <c r="DG2" s="122" t="s">
        <v>16</v>
      </c>
      <c r="DH2" s="122" t="s">
        <v>115</v>
      </c>
      <c r="DI2" s="124"/>
      <c r="DJ2" s="124"/>
      <c r="DK2" s="126" t="s">
        <v>117</v>
      </c>
      <c r="DL2" s="127" t="s">
        <v>118</v>
      </c>
      <c r="DM2" s="127" t="s">
        <v>119</v>
      </c>
      <c r="DN2" s="111" t="s">
        <v>120</v>
      </c>
      <c r="DO2" s="111" t="s">
        <v>119</v>
      </c>
      <c r="DP2" s="112" t="s">
        <v>121</v>
      </c>
      <c r="DQ2" s="128" t="s">
        <v>119</v>
      </c>
      <c r="DR2" s="129" t="s">
        <v>122</v>
      </c>
      <c r="DS2" s="129" t="s">
        <v>119</v>
      </c>
      <c r="DT2" s="116" t="s">
        <v>123</v>
      </c>
      <c r="DU2" s="116" t="s">
        <v>119</v>
      </c>
      <c r="DV2" s="130" t="s">
        <v>124</v>
      </c>
      <c r="DW2" s="130" t="s">
        <v>119</v>
      </c>
      <c r="DX2" s="131" t="s">
        <v>125</v>
      </c>
      <c r="DY2" s="131" t="s">
        <v>119</v>
      </c>
      <c r="DZ2" s="132" t="s">
        <v>126</v>
      </c>
      <c r="EA2" s="132" t="s">
        <v>119</v>
      </c>
      <c r="EB2" s="125"/>
      <c r="EC2" s="6"/>
      <c r="ED2" s="6"/>
      <c r="EE2" s="6"/>
      <c r="EF2" s="124"/>
      <c r="EG2" s="124"/>
      <c r="EH2" s="125"/>
      <c r="EI2" s="125"/>
      <c r="EJ2" s="124"/>
      <c r="EK2" s="2"/>
      <c r="EL2" s="2"/>
    </row>
    <row x14ac:dyDescent="0.25" r="3" customHeight="1" ht="18.75">
      <c r="A3" s="2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3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7"/>
      <c r="BM3" s="116"/>
      <c r="BN3" s="117"/>
      <c r="BO3" s="115"/>
      <c r="BP3" s="117"/>
      <c r="BQ3" s="117"/>
      <c r="BR3" s="117"/>
      <c r="BS3" s="117"/>
      <c r="BT3" s="117"/>
      <c r="BU3" s="117"/>
      <c r="BV3" s="117"/>
      <c r="BW3" s="117"/>
      <c r="BX3" s="115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4"/>
      <c r="DJ3" s="124"/>
      <c r="DK3" s="6"/>
      <c r="DL3" s="127"/>
      <c r="DM3" s="127"/>
      <c r="DN3" s="111"/>
      <c r="DO3" s="111"/>
      <c r="DP3" s="112"/>
      <c r="DQ3" s="112"/>
      <c r="DR3" s="114"/>
      <c r="DS3" s="114"/>
      <c r="DT3" s="116"/>
      <c r="DU3" s="116"/>
      <c r="DV3" s="130"/>
      <c r="DW3" s="130"/>
      <c r="DX3" s="130"/>
      <c r="DY3" s="130"/>
      <c r="DZ3" s="130"/>
      <c r="EA3" s="130"/>
      <c r="EB3" s="125"/>
      <c r="EC3" s="6"/>
      <c r="ED3" s="6"/>
      <c r="EE3" s="6"/>
      <c r="EF3" s="124"/>
      <c r="EG3" s="124"/>
      <c r="EH3" s="125"/>
      <c r="EI3" s="125"/>
      <c r="EJ3" s="124"/>
      <c r="EK3" s="2"/>
      <c r="EL3" s="2"/>
    </row>
    <row x14ac:dyDescent="0.25" r="4" customHeight="1" ht="14.65">
      <c r="A4" s="133" t="s">
        <v>127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6">
        <v>70</v>
      </c>
      <c r="AA4" s="6">
        <v>70</v>
      </c>
      <c r="AB4" s="6">
        <v>70</v>
      </c>
      <c r="AC4" s="6">
        <v>70</v>
      </c>
      <c r="AD4" s="6">
        <v>70</v>
      </c>
      <c r="AE4" s="6">
        <v>70</v>
      </c>
      <c r="AF4" s="6">
        <v>70</v>
      </c>
      <c r="AG4" s="6">
        <v>70</v>
      </c>
      <c r="AH4" s="6">
        <v>70</v>
      </c>
      <c r="AI4" s="6">
        <v>70</v>
      </c>
      <c r="AJ4" s="6">
        <v>70</v>
      </c>
      <c r="AK4" s="6">
        <v>70</v>
      </c>
      <c r="AL4" s="6">
        <v>70</v>
      </c>
      <c r="AM4" s="6">
        <v>70</v>
      </c>
      <c r="AN4" s="6">
        <v>70</v>
      </c>
      <c r="AO4" s="6">
        <v>70</v>
      </c>
      <c r="AP4" s="6">
        <v>70</v>
      </c>
      <c r="AQ4" s="6">
        <v>70</v>
      </c>
      <c r="AR4" s="6">
        <v>70</v>
      </c>
      <c r="AS4" s="6">
        <v>70</v>
      </c>
      <c r="AT4" s="6">
        <v>70</v>
      </c>
      <c r="AU4" s="6">
        <v>70</v>
      </c>
      <c r="AV4" s="6">
        <v>70</v>
      </c>
      <c r="AW4" s="6">
        <v>70</v>
      </c>
      <c r="AX4" s="124"/>
      <c r="AY4" s="6">
        <v>70</v>
      </c>
      <c r="AZ4" s="6">
        <v>70</v>
      </c>
      <c r="BA4" s="6">
        <v>70</v>
      </c>
      <c r="BB4" s="6">
        <v>70</v>
      </c>
      <c r="BC4" s="6">
        <v>70</v>
      </c>
      <c r="BD4" s="6">
        <v>70</v>
      </c>
      <c r="BE4" s="6">
        <v>70</v>
      </c>
      <c r="BF4" s="6">
        <v>70</v>
      </c>
      <c r="BG4" s="6">
        <v>70</v>
      </c>
      <c r="BH4" s="6">
        <v>70</v>
      </c>
      <c r="BI4" s="6">
        <v>70</v>
      </c>
      <c r="BJ4" s="6">
        <v>70</v>
      </c>
      <c r="BK4" s="6"/>
      <c r="BL4" s="6">
        <v>70</v>
      </c>
      <c r="BM4" s="6">
        <v>70</v>
      </c>
      <c r="BN4" s="6">
        <v>70</v>
      </c>
      <c r="BO4" s="6">
        <v>70</v>
      </c>
      <c r="BP4" s="6">
        <v>70</v>
      </c>
      <c r="BQ4" s="6">
        <v>70</v>
      </c>
      <c r="BR4" s="6">
        <v>70</v>
      </c>
      <c r="BS4" s="6">
        <v>70</v>
      </c>
      <c r="BT4" s="6">
        <v>70</v>
      </c>
      <c r="BU4" s="6">
        <v>70</v>
      </c>
      <c r="BV4" s="6">
        <v>70</v>
      </c>
      <c r="BW4" s="6">
        <v>70</v>
      </c>
      <c r="BX4" s="6"/>
      <c r="BY4" s="6">
        <v>70</v>
      </c>
      <c r="BZ4" s="6">
        <v>70</v>
      </c>
      <c r="CA4" s="6">
        <v>70</v>
      </c>
      <c r="CB4" s="6">
        <v>70</v>
      </c>
      <c r="CC4" s="6">
        <v>70</v>
      </c>
      <c r="CD4" s="6">
        <v>70</v>
      </c>
      <c r="CE4" s="6">
        <v>70</v>
      </c>
      <c r="CF4" s="6">
        <v>70</v>
      </c>
      <c r="CG4" s="6">
        <v>70</v>
      </c>
      <c r="CH4" s="6">
        <v>70</v>
      </c>
      <c r="CI4" s="6">
        <v>70</v>
      </c>
      <c r="CJ4" s="6">
        <v>70</v>
      </c>
      <c r="CK4" s="6">
        <v>70</v>
      </c>
      <c r="CL4" s="6">
        <v>70</v>
      </c>
      <c r="CM4" s="6">
        <v>70</v>
      </c>
      <c r="CN4" s="6">
        <v>70</v>
      </c>
      <c r="CO4" s="6">
        <v>70</v>
      </c>
      <c r="CP4" s="6">
        <v>70</v>
      </c>
      <c r="CQ4" s="6">
        <v>70</v>
      </c>
      <c r="CR4" s="6">
        <v>70</v>
      </c>
      <c r="CS4" s="6">
        <v>70</v>
      </c>
      <c r="CT4" s="6">
        <v>70</v>
      </c>
      <c r="CU4" s="6">
        <v>70</v>
      </c>
      <c r="CV4" s="6">
        <v>70</v>
      </c>
      <c r="CW4" s="6">
        <v>70</v>
      </c>
      <c r="CX4" s="6">
        <v>70</v>
      </c>
      <c r="CY4" s="6">
        <v>70</v>
      </c>
      <c r="CZ4" s="6">
        <v>70</v>
      </c>
      <c r="DA4" s="6">
        <v>70</v>
      </c>
      <c r="DB4" s="6">
        <v>70</v>
      </c>
      <c r="DC4" s="6">
        <v>70</v>
      </c>
      <c r="DD4" s="6">
        <v>70</v>
      </c>
      <c r="DE4" s="6">
        <v>70</v>
      </c>
      <c r="DF4" s="6">
        <v>70</v>
      </c>
      <c r="DG4" s="6">
        <v>70</v>
      </c>
      <c r="DH4" s="6">
        <v>70</v>
      </c>
      <c r="DI4" s="124"/>
      <c r="DJ4" s="124"/>
      <c r="DK4" s="6"/>
      <c r="DL4" s="6"/>
      <c r="DM4" s="6"/>
      <c r="DN4" s="6"/>
      <c r="DO4" s="6"/>
      <c r="DP4" s="6"/>
      <c r="DQ4" s="6"/>
      <c r="DR4" s="6"/>
      <c r="DS4" s="6"/>
      <c r="DT4" s="2"/>
      <c r="DU4" s="2"/>
      <c r="DV4" s="2"/>
      <c r="DW4" s="2"/>
      <c r="DX4" s="2"/>
      <c r="DY4" s="2"/>
      <c r="DZ4" s="2"/>
      <c r="EA4" s="2"/>
      <c r="EB4" s="125"/>
      <c r="EC4" s="6"/>
      <c r="ED4" s="6"/>
      <c r="EE4" s="6"/>
      <c r="EF4" s="124"/>
      <c r="EG4" s="124"/>
      <c r="EH4" s="125"/>
      <c r="EI4" s="125"/>
      <c r="EJ4" s="124"/>
      <c r="EK4" s="2"/>
      <c r="EL4" s="2"/>
    </row>
    <row x14ac:dyDescent="0.25" r="5" customHeight="1" ht="14.65">
      <c r="A5" s="133" t="s">
        <v>128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6">
        <v>90</v>
      </c>
      <c r="AA5" s="6">
        <v>90</v>
      </c>
      <c r="AB5" s="6">
        <v>90</v>
      </c>
      <c r="AC5" s="6">
        <v>90</v>
      </c>
      <c r="AD5" s="6">
        <v>90</v>
      </c>
      <c r="AE5" s="6">
        <v>90</v>
      </c>
      <c r="AF5" s="6">
        <v>90</v>
      </c>
      <c r="AG5" s="6">
        <v>90</v>
      </c>
      <c r="AH5" s="6">
        <v>90</v>
      </c>
      <c r="AI5" s="6">
        <v>90</v>
      </c>
      <c r="AJ5" s="6">
        <v>90</v>
      </c>
      <c r="AK5" s="6">
        <v>90</v>
      </c>
      <c r="AL5" s="6">
        <v>90</v>
      </c>
      <c r="AM5" s="6">
        <v>90</v>
      </c>
      <c r="AN5" s="6">
        <v>90</v>
      </c>
      <c r="AO5" s="6">
        <v>90</v>
      </c>
      <c r="AP5" s="6">
        <v>90</v>
      </c>
      <c r="AQ5" s="6">
        <v>90</v>
      </c>
      <c r="AR5" s="6">
        <v>90</v>
      </c>
      <c r="AS5" s="6">
        <v>90</v>
      </c>
      <c r="AT5" s="6">
        <v>90</v>
      </c>
      <c r="AU5" s="6">
        <v>90</v>
      </c>
      <c r="AV5" s="6">
        <v>90</v>
      </c>
      <c r="AW5" s="6">
        <v>90</v>
      </c>
      <c r="AX5" s="124"/>
      <c r="AY5" s="6">
        <v>90</v>
      </c>
      <c r="AZ5" s="6">
        <v>90</v>
      </c>
      <c r="BA5" s="6">
        <v>90</v>
      </c>
      <c r="BB5" s="6">
        <v>90</v>
      </c>
      <c r="BC5" s="6">
        <v>90</v>
      </c>
      <c r="BD5" s="6">
        <v>90</v>
      </c>
      <c r="BE5" s="6">
        <v>90</v>
      </c>
      <c r="BF5" s="6">
        <v>90</v>
      </c>
      <c r="BG5" s="6">
        <v>90</v>
      </c>
      <c r="BH5" s="6">
        <v>90</v>
      </c>
      <c r="BI5" s="6">
        <v>90</v>
      </c>
      <c r="BJ5" s="6">
        <v>90</v>
      </c>
      <c r="BK5" s="6"/>
      <c r="BL5" s="6">
        <v>90</v>
      </c>
      <c r="BM5" s="6">
        <v>90</v>
      </c>
      <c r="BN5" s="6">
        <v>90</v>
      </c>
      <c r="BO5" s="6">
        <v>90</v>
      </c>
      <c r="BP5" s="6">
        <v>90</v>
      </c>
      <c r="BQ5" s="6">
        <v>90</v>
      </c>
      <c r="BR5" s="6">
        <v>90</v>
      </c>
      <c r="BS5" s="6">
        <v>90</v>
      </c>
      <c r="BT5" s="6">
        <v>90</v>
      </c>
      <c r="BU5" s="6">
        <v>90</v>
      </c>
      <c r="BV5" s="6">
        <v>90</v>
      </c>
      <c r="BW5" s="6">
        <v>90</v>
      </c>
      <c r="BX5" s="6"/>
      <c r="BY5" s="6">
        <v>90</v>
      </c>
      <c r="BZ5" s="6">
        <v>90</v>
      </c>
      <c r="CA5" s="6">
        <v>90</v>
      </c>
      <c r="CB5" s="6">
        <v>90</v>
      </c>
      <c r="CC5" s="6">
        <v>90</v>
      </c>
      <c r="CD5" s="6">
        <v>90</v>
      </c>
      <c r="CE5" s="6">
        <v>90</v>
      </c>
      <c r="CF5" s="6">
        <v>90</v>
      </c>
      <c r="CG5" s="6">
        <v>90</v>
      </c>
      <c r="CH5" s="6">
        <v>90</v>
      </c>
      <c r="CI5" s="6">
        <v>90</v>
      </c>
      <c r="CJ5" s="6">
        <v>90</v>
      </c>
      <c r="CK5" s="6">
        <v>90</v>
      </c>
      <c r="CL5" s="6">
        <v>90</v>
      </c>
      <c r="CM5" s="6">
        <v>90</v>
      </c>
      <c r="CN5" s="6">
        <v>90</v>
      </c>
      <c r="CO5" s="6">
        <v>90</v>
      </c>
      <c r="CP5" s="6">
        <v>90</v>
      </c>
      <c r="CQ5" s="6">
        <v>90</v>
      </c>
      <c r="CR5" s="6">
        <v>90</v>
      </c>
      <c r="CS5" s="6">
        <v>90</v>
      </c>
      <c r="CT5" s="6">
        <v>90</v>
      </c>
      <c r="CU5" s="6">
        <v>90</v>
      </c>
      <c r="CV5" s="6">
        <v>90</v>
      </c>
      <c r="CW5" s="6">
        <v>90</v>
      </c>
      <c r="CX5" s="6">
        <v>90</v>
      </c>
      <c r="CY5" s="6">
        <v>90</v>
      </c>
      <c r="CZ5" s="6">
        <v>90</v>
      </c>
      <c r="DA5" s="6">
        <v>90</v>
      </c>
      <c r="DB5" s="6">
        <v>90</v>
      </c>
      <c r="DC5" s="6">
        <v>90</v>
      </c>
      <c r="DD5" s="6">
        <v>90</v>
      </c>
      <c r="DE5" s="6">
        <v>90</v>
      </c>
      <c r="DF5" s="6">
        <v>90</v>
      </c>
      <c r="DG5" s="6">
        <v>90</v>
      </c>
      <c r="DH5" s="6">
        <v>90</v>
      </c>
      <c r="DI5" s="124"/>
      <c r="DJ5" s="124"/>
      <c r="DK5" s="6"/>
      <c r="DL5" s="6"/>
      <c r="DM5" s="6"/>
      <c r="DN5" s="6"/>
      <c r="DO5" s="6"/>
      <c r="DP5" s="6"/>
      <c r="DQ5" s="6"/>
      <c r="DR5" s="6"/>
      <c r="DS5" s="6"/>
      <c r="DT5" s="2"/>
      <c r="DU5" s="2"/>
      <c r="DV5" s="2"/>
      <c r="DW5" s="2"/>
      <c r="DX5" s="2"/>
      <c r="DY5" s="2"/>
      <c r="DZ5" s="2"/>
      <c r="EA5" s="2"/>
      <c r="EB5" s="125"/>
      <c r="EC5" s="6"/>
      <c r="ED5" s="6"/>
      <c r="EE5" s="6"/>
      <c r="EF5" s="124"/>
      <c r="EG5" s="124"/>
      <c r="EH5" s="125"/>
      <c r="EI5" s="125"/>
      <c r="EJ5" s="124"/>
      <c r="EK5" s="2"/>
      <c r="EL5" s="2"/>
    </row>
    <row x14ac:dyDescent="0.25" r="6" customHeight="1" ht="14.6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124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124"/>
      <c r="BM6" s="2"/>
      <c r="BN6" s="124"/>
      <c r="BO6" s="6"/>
      <c r="BP6" s="124"/>
      <c r="BQ6" s="124"/>
      <c r="BR6" s="124"/>
      <c r="BS6" s="124"/>
      <c r="BT6" s="124"/>
      <c r="BU6" s="124"/>
      <c r="BV6" s="124"/>
      <c r="BW6" s="124"/>
      <c r="BX6" s="6"/>
      <c r="BY6" s="124"/>
      <c r="BZ6" s="124"/>
      <c r="CA6" s="124"/>
      <c r="CB6" s="124"/>
      <c r="CC6" s="124"/>
      <c r="CD6" s="124"/>
      <c r="CE6" s="124"/>
      <c r="CF6" s="124"/>
      <c r="CG6" s="124"/>
      <c r="CH6" s="124"/>
      <c r="CI6" s="124"/>
      <c r="CJ6" s="124"/>
      <c r="CK6" s="124"/>
      <c r="CL6" s="124"/>
      <c r="CM6" s="124"/>
      <c r="CN6" s="124"/>
      <c r="CO6" s="124"/>
      <c r="CP6" s="124"/>
      <c r="CQ6" s="124"/>
      <c r="CR6" s="124"/>
      <c r="CS6" s="124"/>
      <c r="CT6" s="124"/>
      <c r="CU6" s="124"/>
      <c r="CV6" s="124"/>
      <c r="CW6" s="124"/>
      <c r="CX6" s="124"/>
      <c r="CY6" s="124"/>
      <c r="CZ6" s="124"/>
      <c r="DA6" s="124"/>
      <c r="DB6" s="124"/>
      <c r="DC6" s="124"/>
      <c r="DD6" s="124"/>
      <c r="DE6" s="124"/>
      <c r="DF6" s="124"/>
      <c r="DG6" s="124"/>
      <c r="DH6" s="124"/>
      <c r="DI6" s="124"/>
      <c r="DJ6" s="124"/>
      <c r="DK6" s="6"/>
      <c r="DL6" s="6"/>
      <c r="DM6" s="6"/>
      <c r="DN6" s="6"/>
      <c r="DO6" s="6"/>
      <c r="DP6" s="6"/>
      <c r="DQ6" s="6"/>
      <c r="DR6" s="6"/>
      <c r="DS6" s="6"/>
      <c r="DT6" s="2"/>
      <c r="DU6" s="2"/>
      <c r="DV6" s="2"/>
      <c r="DW6" s="2"/>
      <c r="DX6" s="2"/>
      <c r="DY6" s="2"/>
      <c r="DZ6" s="2"/>
      <c r="EA6" s="2"/>
      <c r="EB6" s="125"/>
      <c r="EC6" s="6"/>
      <c r="ED6" s="6"/>
      <c r="EE6" s="6"/>
      <c r="EF6" s="124"/>
      <c r="EG6" s="124"/>
      <c r="EH6" s="125"/>
      <c r="EI6" s="125"/>
      <c r="EJ6" s="124"/>
      <c r="EK6" s="2"/>
      <c r="EL6" s="2"/>
    </row>
    <row x14ac:dyDescent="0.25" r="7" customHeight="1" ht="14.65">
      <c r="A7" s="133" t="s">
        <v>129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6">
        <v>2</v>
      </c>
      <c r="AA7" s="6">
        <v>2</v>
      </c>
      <c r="AB7" s="6">
        <v>2</v>
      </c>
      <c r="AC7" s="6">
        <v>2</v>
      </c>
      <c r="AD7" s="6">
        <v>2</v>
      </c>
      <c r="AE7" s="6">
        <v>2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2</v>
      </c>
      <c r="AL7" s="6">
        <v>2</v>
      </c>
      <c r="AM7" s="6">
        <v>2</v>
      </c>
      <c r="AN7" s="6">
        <v>2</v>
      </c>
      <c r="AO7" s="6">
        <v>2</v>
      </c>
      <c r="AP7" s="6">
        <v>2</v>
      </c>
      <c r="AQ7" s="6">
        <v>2</v>
      </c>
      <c r="AR7" s="6">
        <v>2</v>
      </c>
      <c r="AS7" s="6">
        <v>2</v>
      </c>
      <c r="AT7" s="6">
        <v>2</v>
      </c>
      <c r="AU7" s="6">
        <v>2</v>
      </c>
      <c r="AV7" s="6">
        <v>2</v>
      </c>
      <c r="AW7" s="6">
        <v>2</v>
      </c>
      <c r="AX7" s="124"/>
      <c r="AY7" s="6">
        <v>2</v>
      </c>
      <c r="AZ7" s="6">
        <v>2</v>
      </c>
      <c r="BA7" s="6">
        <v>2</v>
      </c>
      <c r="BB7" s="6">
        <v>2</v>
      </c>
      <c r="BC7" s="6">
        <v>2</v>
      </c>
      <c r="BD7" s="6">
        <v>2</v>
      </c>
      <c r="BE7" s="6">
        <v>2</v>
      </c>
      <c r="BF7" s="6">
        <v>2</v>
      </c>
      <c r="BG7" s="6">
        <v>2</v>
      </c>
      <c r="BH7" s="6">
        <v>2</v>
      </c>
      <c r="BI7" s="6">
        <v>2</v>
      </c>
      <c r="BJ7" s="6">
        <v>2</v>
      </c>
      <c r="BK7" s="6"/>
      <c r="BL7" s="6">
        <v>2</v>
      </c>
      <c r="BM7" s="6">
        <v>2</v>
      </c>
      <c r="BN7" s="6">
        <v>2</v>
      </c>
      <c r="BO7" s="6">
        <v>2</v>
      </c>
      <c r="BP7" s="6">
        <v>2</v>
      </c>
      <c r="BQ7" s="6">
        <v>2</v>
      </c>
      <c r="BR7" s="6">
        <v>2</v>
      </c>
      <c r="BS7" s="6">
        <v>2</v>
      </c>
      <c r="BT7" s="6">
        <v>2</v>
      </c>
      <c r="BU7" s="6">
        <v>2</v>
      </c>
      <c r="BV7" s="6">
        <v>2</v>
      </c>
      <c r="BW7" s="6">
        <v>2</v>
      </c>
      <c r="BX7" s="6"/>
      <c r="BY7" s="6">
        <v>2</v>
      </c>
      <c r="BZ7" s="6">
        <v>2</v>
      </c>
      <c r="CA7" s="6">
        <v>2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2</v>
      </c>
      <c r="CL7" s="6">
        <v>2</v>
      </c>
      <c r="CM7" s="6">
        <v>2</v>
      </c>
      <c r="CN7" s="6">
        <v>2</v>
      </c>
      <c r="CO7" s="6">
        <v>2</v>
      </c>
      <c r="CP7" s="6">
        <v>2</v>
      </c>
      <c r="CQ7" s="6">
        <v>2</v>
      </c>
      <c r="CR7" s="6">
        <v>2</v>
      </c>
      <c r="CS7" s="6">
        <v>2</v>
      </c>
      <c r="CT7" s="6">
        <v>2</v>
      </c>
      <c r="CU7" s="6">
        <v>2</v>
      </c>
      <c r="CV7" s="6">
        <v>2</v>
      </c>
      <c r="CW7" s="6">
        <v>2</v>
      </c>
      <c r="CX7" s="6">
        <v>2</v>
      </c>
      <c r="CY7" s="6">
        <v>2</v>
      </c>
      <c r="CZ7" s="6">
        <v>2</v>
      </c>
      <c r="DA7" s="6">
        <v>2</v>
      </c>
      <c r="DB7" s="6">
        <v>2</v>
      </c>
      <c r="DC7" s="6">
        <v>2</v>
      </c>
      <c r="DD7" s="6">
        <v>2</v>
      </c>
      <c r="DE7" s="6">
        <v>2</v>
      </c>
      <c r="DF7" s="6">
        <v>2</v>
      </c>
      <c r="DG7" s="6">
        <v>2</v>
      </c>
      <c r="DH7" s="6">
        <v>2</v>
      </c>
      <c r="DI7" s="124"/>
      <c r="DJ7" s="124"/>
      <c r="DK7" s="6"/>
      <c r="DL7" s="6"/>
      <c r="DM7" s="6"/>
      <c r="DN7" s="6"/>
      <c r="DO7" s="6"/>
      <c r="DP7" s="6"/>
      <c r="DQ7" s="6"/>
      <c r="DR7" s="6"/>
      <c r="DS7" s="6"/>
      <c r="DT7" s="2"/>
      <c r="DU7" s="2"/>
      <c r="DV7" s="2"/>
      <c r="DW7" s="2"/>
      <c r="DX7" s="2"/>
      <c r="DY7" s="2"/>
      <c r="DZ7" s="2"/>
      <c r="EA7" s="2"/>
      <c r="EB7" s="125"/>
      <c r="EC7" s="6"/>
      <c r="ED7" s="6"/>
      <c r="EE7" s="6"/>
      <c r="EF7" s="124"/>
      <c r="EG7" s="124"/>
      <c r="EH7" s="125"/>
      <c r="EI7" s="125"/>
      <c r="EJ7" s="124"/>
      <c r="EK7" s="2"/>
      <c r="EL7" s="2"/>
    </row>
    <row x14ac:dyDescent="0.25" r="8" customHeight="1" ht="14.65">
      <c r="A8" s="133" t="s">
        <v>130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6">
        <f>+Z5*Z7*Z4/1000</f>
      </c>
      <c r="AA8" s="6">
        <f>+AA5*AA7*AA4/1000</f>
      </c>
      <c r="AB8" s="6">
        <f>+AB5*AB7*AB4/1000</f>
      </c>
      <c r="AC8" s="6">
        <f>+AC5*AC7*AC4/1000</f>
      </c>
      <c r="AD8" s="6">
        <f>+AD5*AD7*AD4/1000</f>
      </c>
      <c r="AE8" s="6">
        <f>+AE5*AE7*AE4/1000</f>
      </c>
      <c r="AF8" s="6">
        <f>+AF5*AF7*AF4/1000</f>
      </c>
      <c r="AG8" s="6">
        <f>+AG5*AG7*AG4/1000</f>
      </c>
      <c r="AH8" s="6">
        <f>+AH5*AH7*AH4/1000</f>
      </c>
      <c r="AI8" s="6">
        <f>+AI5*AI7*AI4/1000</f>
      </c>
      <c r="AJ8" s="6">
        <f>+AJ5*AJ7*AJ4/1000</f>
      </c>
      <c r="AK8" s="6">
        <f>+AK5*AK7*AK4/1000</f>
      </c>
      <c r="AL8" s="6">
        <f>+AL5*AL7*AL4/1000</f>
      </c>
      <c r="AM8" s="6">
        <f>+AM5*AM7*AM4/1000</f>
      </c>
      <c r="AN8" s="6">
        <f>+AN5*AN7*AN4/1000</f>
      </c>
      <c r="AO8" s="6">
        <f>+AO5*AO7*AO4/1000</f>
      </c>
      <c r="AP8" s="6">
        <f>+AP5*AP7*AP4/1000</f>
      </c>
      <c r="AQ8" s="6">
        <f>+AQ5*AQ7*AQ4/1000</f>
      </c>
      <c r="AR8" s="6">
        <f>+AR5*AR7*AR4/1000</f>
      </c>
      <c r="AS8" s="6">
        <f>+AS5*AS7*AS4/1000</f>
      </c>
      <c r="AT8" s="6">
        <f>+AT5*AT7*AT4/1000</f>
      </c>
      <c r="AU8" s="6">
        <f>+AU5*AU7*AU4/1000</f>
      </c>
      <c r="AV8" s="6">
        <f>+AV5*AV7*AV4/1000</f>
      </c>
      <c r="AW8" s="6">
        <f>+AW5*AW7*AW4/1000</f>
      </c>
      <c r="AX8" s="6"/>
      <c r="AY8" s="6">
        <f>+AY5*AY7*AY4/1000</f>
      </c>
      <c r="AZ8" s="6">
        <f>+AZ5*AZ7*AZ4/1000</f>
      </c>
      <c r="BA8" s="6">
        <f>+BA5*BA7*BA4/1000</f>
      </c>
      <c r="BB8" s="6">
        <f>+BB5*BB7*BB4/1000</f>
      </c>
      <c r="BC8" s="6">
        <f>+BC5*BC7*BC4/1000</f>
      </c>
      <c r="BD8" s="6">
        <f>+BD5*BD7*BD4/1000</f>
      </c>
      <c r="BE8" s="6">
        <f>+BE5*BE7*BE4/1000</f>
      </c>
      <c r="BF8" s="6">
        <f>+BF5*BF7*BF4/1000</f>
      </c>
      <c r="BG8" s="6">
        <f>+BG5*BG7*BG4/1000</f>
      </c>
      <c r="BH8" s="6">
        <f>+BH5*BH7*BH4/1000</f>
      </c>
      <c r="BI8" s="6">
        <f>+BI5*BI7*BI4/1000</f>
      </c>
      <c r="BJ8" s="6">
        <f>+BJ5*BJ7*BJ4/1000</f>
      </c>
      <c r="BK8" s="6"/>
      <c r="BL8" s="6">
        <f>+BL5*BL7*BL4/1000</f>
      </c>
      <c r="BM8" s="6">
        <f>+BM5*BM7*BM4/1000</f>
      </c>
      <c r="BN8" s="6">
        <f>+BN5*BN7*BN4/1000</f>
      </c>
      <c r="BO8" s="6">
        <f>+BO5*BO7*BO4/1000</f>
      </c>
      <c r="BP8" s="6">
        <f>+BP5*BP7*BP4/1000</f>
      </c>
      <c r="BQ8" s="6">
        <f>+BQ5*BQ7*BQ4/1000</f>
      </c>
      <c r="BR8" s="6">
        <f>+BR5*BR7*BR4/1000</f>
      </c>
      <c r="BS8" s="6">
        <f>+BS5*BS7*BS4/1000</f>
      </c>
      <c r="BT8" s="6">
        <f>+BT5*BT7*BT4/1000</f>
      </c>
      <c r="BU8" s="6">
        <f>+BU5*BU7*BU4/1000</f>
      </c>
      <c r="BV8" s="6">
        <f>+BV5*BV7*BV4/1000</f>
      </c>
      <c r="BW8" s="6">
        <f>+BW5*BW7*BW4/1000</f>
      </c>
      <c r="BX8" s="6"/>
      <c r="BY8" s="6">
        <f>+BY5*BY7*BY4/1000</f>
      </c>
      <c r="BZ8" s="6">
        <f>+BZ5*BZ7*BZ4/1000</f>
      </c>
      <c r="CA8" s="6">
        <f>+CA5*CA7*CA4/1000</f>
      </c>
      <c r="CB8" s="6">
        <f>+CB5*CB7*CB4/1000</f>
      </c>
      <c r="CC8" s="6">
        <f>+CC5*CC7*CC4/1000</f>
      </c>
      <c r="CD8" s="6">
        <f>+CD5*CD7*CD4/1000</f>
      </c>
      <c r="CE8" s="6">
        <f>+CE5*CE7*CE4/1000</f>
      </c>
      <c r="CF8" s="6">
        <f>+CF5*CF7*CF4/1000</f>
      </c>
      <c r="CG8" s="6">
        <f>+CG5*CG7*CG4/1000</f>
      </c>
      <c r="CH8" s="6">
        <f>+CH5*CH7*CH4/1000</f>
      </c>
      <c r="CI8" s="6">
        <f>+CI5*CI7*CI4/1000</f>
      </c>
      <c r="CJ8" s="6">
        <f>+CJ5*CJ7*CJ4/1000</f>
      </c>
      <c r="CK8" s="6">
        <f>+CK5*CK7*CK4/1000</f>
      </c>
      <c r="CL8" s="6">
        <f>+CL5*CL7*CL4/1000</f>
      </c>
      <c r="CM8" s="6">
        <f>+CM5*CM7*CM4/1000</f>
      </c>
      <c r="CN8" s="6">
        <f>+CN5*CN7*CN4/1000</f>
      </c>
      <c r="CO8" s="6">
        <f>+CO5*CO7*CO4/1000</f>
      </c>
      <c r="CP8" s="6">
        <f>+CP5*CP7*CP4/1000</f>
      </c>
      <c r="CQ8" s="6">
        <f>+CQ5*CQ7*CQ4/1000</f>
      </c>
      <c r="CR8" s="6">
        <f>+CR5*CR7*CR4/1000</f>
      </c>
      <c r="CS8" s="6">
        <f>+CS5*CS7*CS4/1000</f>
      </c>
      <c r="CT8" s="6">
        <f>+CT5*CT7*CT4/1000</f>
      </c>
      <c r="CU8" s="6">
        <f>+CU5*CU7*CU4/1000</f>
      </c>
      <c r="CV8" s="6">
        <f>+CV5*CV7*CV4/1000</f>
      </c>
      <c r="CW8" s="6">
        <f>+CW5*CW7*CW4/1000</f>
      </c>
      <c r="CX8" s="6">
        <f>+CX5*CX7*CX4/1000</f>
      </c>
      <c r="CY8" s="6">
        <f>+CY5*CY7*CY4/1000</f>
      </c>
      <c r="CZ8" s="6">
        <f>+CZ5*CZ7*CZ4/1000</f>
      </c>
      <c r="DA8" s="6">
        <f>+DA5*DA7*DA4/1000</f>
      </c>
      <c r="DB8" s="6">
        <f>+DB5*DB7*DB4/1000</f>
      </c>
      <c r="DC8" s="6">
        <f>+DC5*DC7*DC4/1000</f>
      </c>
      <c r="DD8" s="6">
        <f>+DD5*DD7*DD4/1000</f>
      </c>
      <c r="DE8" s="6">
        <f>+DE5*DE7*DE4/1000</f>
      </c>
      <c r="DF8" s="6">
        <f>+DF5*DF7*DF4/1000</f>
      </c>
      <c r="DG8" s="6">
        <f>+DG5*DG7*DG4/1000</f>
      </c>
      <c r="DH8" s="6">
        <f>+DH5*DH7*DH4/1000</f>
      </c>
      <c r="DI8" s="124"/>
      <c r="DJ8" s="124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2"/>
      <c r="DX8" s="6"/>
      <c r="DY8" s="2"/>
      <c r="DZ8" s="6"/>
      <c r="EA8" s="2"/>
      <c r="EB8" s="125"/>
      <c r="EC8" s="6"/>
      <c r="ED8" s="6"/>
      <c r="EE8" s="6"/>
      <c r="EF8" s="124"/>
      <c r="EG8" s="124"/>
      <c r="EH8" s="125"/>
      <c r="EI8" s="125"/>
      <c r="EJ8" s="124"/>
      <c r="EK8" s="2"/>
      <c r="EL8" s="2"/>
    </row>
    <row x14ac:dyDescent="0.25" r="9" customHeight="1" ht="14.65">
      <c r="A9" s="134" t="s">
        <v>131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6">
        <f>100*0.3</f>
      </c>
      <c r="AA9" s="6">
        <f>100*0.3</f>
      </c>
      <c r="AB9" s="6">
        <f>100*0.3</f>
      </c>
      <c r="AC9" s="6">
        <f>100*0.3</f>
      </c>
      <c r="AD9" s="6">
        <f>100*0.3</f>
      </c>
      <c r="AE9" s="6">
        <f>100*0.3</f>
      </c>
      <c r="AF9" s="6">
        <f>100*0.3</f>
      </c>
      <c r="AG9" s="6">
        <f>100*0.3</f>
      </c>
      <c r="AH9" s="6">
        <f>100*0.3</f>
      </c>
      <c r="AI9" s="6">
        <f>100*0.3</f>
      </c>
      <c r="AJ9" s="6">
        <f>100*0.3</f>
      </c>
      <c r="AK9" s="6">
        <f>100*0.3</f>
      </c>
      <c r="AL9" s="6">
        <f>100*0.3</f>
      </c>
      <c r="AM9" s="6">
        <f>100*0.3</f>
      </c>
      <c r="AN9" s="6">
        <f>100*0.3</f>
      </c>
      <c r="AO9" s="6">
        <f>100*0.3</f>
      </c>
      <c r="AP9" s="6">
        <f>100*0.3</f>
      </c>
      <c r="AQ9" s="6">
        <f>100*0.3</f>
      </c>
      <c r="AR9" s="6">
        <f>100*0.3</f>
      </c>
      <c r="AS9" s="6">
        <f>100*0.3</f>
      </c>
      <c r="AT9" s="6">
        <f>100*0.3</f>
      </c>
      <c r="AU9" s="6">
        <f>100*0.3</f>
      </c>
      <c r="AV9" s="6">
        <f>100*0.3</f>
      </c>
      <c r="AW9" s="6">
        <f>100*0.3</f>
      </c>
      <c r="AX9" s="124"/>
      <c r="AY9" s="6">
        <f>100*0.3</f>
      </c>
      <c r="AZ9" s="6">
        <f>100*0.3</f>
      </c>
      <c r="BA9" s="6">
        <f>100*0.3</f>
      </c>
      <c r="BB9" s="6">
        <f>100*0.3</f>
      </c>
      <c r="BC9" s="6">
        <f>100*0.3</f>
      </c>
      <c r="BD9" s="6">
        <f>100*0.3</f>
      </c>
      <c r="BE9" s="6">
        <f>100*0.3</f>
      </c>
      <c r="BF9" s="6">
        <f>100*0.3</f>
      </c>
      <c r="BG9" s="6">
        <f>100*0.3</f>
      </c>
      <c r="BH9" s="6">
        <f>100*0.3</f>
      </c>
      <c r="BI9" s="6">
        <f>100*0.3</f>
      </c>
      <c r="BJ9" s="6">
        <f>100*0.3</f>
      </c>
      <c r="BK9" s="6"/>
      <c r="BL9" s="6">
        <f>100*0.3</f>
      </c>
      <c r="BM9" s="6">
        <f>100*0.3</f>
      </c>
      <c r="BN9" s="6">
        <f>100*0.3</f>
      </c>
      <c r="BO9" s="6">
        <f>100*0.3</f>
      </c>
      <c r="BP9" s="6">
        <f>100*0.3</f>
      </c>
      <c r="BQ9" s="6">
        <f>100*0.3</f>
      </c>
      <c r="BR9" s="6">
        <f>100*0.3</f>
      </c>
      <c r="BS9" s="6">
        <f>100*0.3</f>
      </c>
      <c r="BT9" s="6">
        <f>100*0.3</f>
      </c>
      <c r="BU9" s="6">
        <f>100*0.3</f>
      </c>
      <c r="BV9" s="6">
        <f>100*0.3</f>
      </c>
      <c r="BW9" s="6">
        <f>100*0.3</f>
      </c>
      <c r="BX9" s="6"/>
      <c r="BY9" s="6">
        <f>100*0.3</f>
      </c>
      <c r="BZ9" s="6">
        <f>100*0.3</f>
      </c>
      <c r="CA9" s="6">
        <f>100*0.3</f>
      </c>
      <c r="CB9" s="6">
        <f>100*0.3</f>
      </c>
      <c r="CC9" s="6">
        <f>100*0.3</f>
      </c>
      <c r="CD9" s="6">
        <f>100*0.3</f>
      </c>
      <c r="CE9" s="6">
        <f>100*0.3</f>
      </c>
      <c r="CF9" s="6">
        <f>100*0.3</f>
      </c>
      <c r="CG9" s="6">
        <f>100*0.3</f>
      </c>
      <c r="CH9" s="6">
        <f>100*0.3</f>
      </c>
      <c r="CI9" s="6">
        <f>100*0.3</f>
      </c>
      <c r="CJ9" s="6">
        <f>100*0.3</f>
      </c>
      <c r="CK9" s="6">
        <f>100*0.3</f>
      </c>
      <c r="CL9" s="6">
        <f>100*0.3</f>
      </c>
      <c r="CM9" s="6">
        <f>100*0.3</f>
      </c>
      <c r="CN9" s="6">
        <f>100*0.3</f>
      </c>
      <c r="CO9" s="6">
        <f>100*0.3</f>
      </c>
      <c r="CP9" s="6">
        <f>100*0.3</f>
      </c>
      <c r="CQ9" s="6">
        <f>100*0.3</f>
      </c>
      <c r="CR9" s="6">
        <f>100*0.3</f>
      </c>
      <c r="CS9" s="6">
        <f>100*0.3</f>
      </c>
      <c r="CT9" s="6">
        <f>100*0.3</f>
      </c>
      <c r="CU9" s="6">
        <f>100*0.3</f>
      </c>
      <c r="CV9" s="6">
        <f>100*0.3</f>
      </c>
      <c r="CW9" s="6">
        <f>100*0.3</f>
      </c>
      <c r="CX9" s="6">
        <f>100*0.3</f>
      </c>
      <c r="CY9" s="6">
        <f>100*0.3</f>
      </c>
      <c r="CZ9" s="6">
        <f>100*0.3</f>
      </c>
      <c r="DA9" s="6">
        <f>100*0.3</f>
      </c>
      <c r="DB9" s="6">
        <f>100*0.3</f>
      </c>
      <c r="DC9" s="6">
        <f>100*0.3</f>
      </c>
      <c r="DD9" s="6">
        <f>100*0.3</f>
      </c>
      <c r="DE9" s="6">
        <f>100*0.3</f>
      </c>
      <c r="DF9" s="6">
        <f>100*0.3</f>
      </c>
      <c r="DG9" s="6">
        <f>100*0.3</f>
      </c>
      <c r="DH9" s="6">
        <f>100*0.3</f>
      </c>
      <c r="DI9" s="124"/>
      <c r="DJ9" s="124"/>
      <c r="DK9" s="6"/>
      <c r="DL9" s="6"/>
      <c r="DM9" s="6"/>
      <c r="DN9" s="6"/>
      <c r="DO9" s="6"/>
      <c r="DP9" s="6"/>
      <c r="DQ9" s="6"/>
      <c r="DR9" s="6"/>
      <c r="DS9" s="6"/>
      <c r="DT9" s="6"/>
      <c r="DU9" s="2"/>
      <c r="DV9" s="6"/>
      <c r="DW9" s="2"/>
      <c r="DX9" s="6"/>
      <c r="DY9" s="2"/>
      <c r="DZ9" s="6"/>
      <c r="EA9" s="2"/>
      <c r="EB9" s="125"/>
      <c r="EC9" s="6"/>
      <c r="ED9" s="6"/>
      <c r="EE9" s="6"/>
      <c r="EF9" s="124"/>
      <c r="EG9" s="124"/>
      <c r="EH9" s="125"/>
      <c r="EI9" s="125"/>
      <c r="EJ9" s="124"/>
      <c r="EK9" s="2"/>
      <c r="EL9" s="2"/>
    </row>
    <row x14ac:dyDescent="0.25" r="10" customHeight="1" ht="14.65">
      <c r="A10" s="136" t="s">
        <v>132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">
        <f>Z9/12</f>
      </c>
      <c r="AA10" s="2">
        <f>AA9/12</f>
      </c>
      <c r="AB10" s="2">
        <f>AB9/12</f>
      </c>
      <c r="AC10" s="2">
        <f>AC9/12</f>
      </c>
      <c r="AD10" s="2">
        <f>AD9/12</f>
      </c>
      <c r="AE10" s="2">
        <f>AE9/12</f>
      </c>
      <c r="AF10" s="2">
        <f>AF9/12</f>
      </c>
      <c r="AG10" s="2">
        <f>AG9/12</f>
      </c>
      <c r="AH10" s="2">
        <f>AH9/12</f>
      </c>
      <c r="AI10" s="2">
        <f>AI9/12</f>
      </c>
      <c r="AJ10" s="2">
        <f>AJ9/12</f>
      </c>
      <c r="AK10" s="2">
        <f>AK9/12</f>
      </c>
      <c r="AL10" s="2">
        <f>AL9/12</f>
      </c>
      <c r="AM10" s="2">
        <f>AM9/12</f>
      </c>
      <c r="AN10" s="2">
        <f>AN9/12</f>
      </c>
      <c r="AO10" s="2">
        <f>AO9/12</f>
      </c>
      <c r="AP10" s="2">
        <f>AP9/12</f>
      </c>
      <c r="AQ10" s="2">
        <f>AQ9/12</f>
      </c>
      <c r="AR10" s="2">
        <f>AR9/12</f>
      </c>
      <c r="AS10" s="2">
        <f>AS9/12</f>
      </c>
      <c r="AT10" s="2">
        <f>AT9/12</f>
      </c>
      <c r="AU10" s="2">
        <f>AU9/12</f>
      </c>
      <c r="AV10" s="2">
        <f>AV9/12</f>
      </c>
      <c r="AW10" s="2">
        <f>AW9/12</f>
      </c>
      <c r="AX10" s="124"/>
      <c r="AY10" s="2">
        <f>AY9/12</f>
      </c>
      <c r="AZ10" s="2">
        <f>AZ9/12</f>
      </c>
      <c r="BA10" s="2">
        <f>BA9/12</f>
      </c>
      <c r="BB10" s="2">
        <f>BB9/12</f>
      </c>
      <c r="BC10" s="2">
        <f>BC9/12</f>
      </c>
      <c r="BD10" s="2">
        <f>BD9/12</f>
      </c>
      <c r="BE10" s="2">
        <f>BE9/12</f>
      </c>
      <c r="BF10" s="2">
        <f>BF9/12</f>
      </c>
      <c r="BG10" s="2">
        <f>BG9/12</f>
      </c>
      <c r="BH10" s="2">
        <f>BH9/12</f>
      </c>
      <c r="BI10" s="2">
        <f>BI9/12</f>
      </c>
      <c r="BJ10" s="2">
        <f>BJ9/12</f>
      </c>
      <c r="BK10" s="6"/>
      <c r="BL10" s="2">
        <f>BL9/12</f>
      </c>
      <c r="BM10" s="2">
        <f>BM9/12</f>
      </c>
      <c r="BN10" s="2">
        <f>BN9/12</f>
      </c>
      <c r="BO10" s="2">
        <f>BO9/12</f>
      </c>
      <c r="BP10" s="2">
        <f>BP9/12</f>
      </c>
      <c r="BQ10" s="2">
        <f>BQ9/12</f>
      </c>
      <c r="BR10" s="2">
        <f>BR9/12</f>
      </c>
      <c r="BS10" s="2">
        <f>BS9/12</f>
      </c>
      <c r="BT10" s="2">
        <f>BT9/12</f>
      </c>
      <c r="BU10" s="2">
        <f>BU9/12</f>
      </c>
      <c r="BV10" s="2">
        <f>BV9/12</f>
      </c>
      <c r="BW10" s="2">
        <f>BW9/12</f>
      </c>
      <c r="BX10" s="6"/>
      <c r="BY10" s="2">
        <f>BY9/12</f>
      </c>
      <c r="BZ10" s="2">
        <f>BZ9/12</f>
      </c>
      <c r="CA10" s="2">
        <f>CA9/12</f>
      </c>
      <c r="CB10" s="2">
        <f>CB9/12</f>
      </c>
      <c r="CC10" s="2">
        <f>CC9/12</f>
      </c>
      <c r="CD10" s="2">
        <f>CD9/12</f>
      </c>
      <c r="CE10" s="2">
        <f>CE9/12</f>
      </c>
      <c r="CF10" s="2">
        <f>CF9/12</f>
      </c>
      <c r="CG10" s="2">
        <f>CG9/12</f>
      </c>
      <c r="CH10" s="2">
        <f>CH9/12</f>
      </c>
      <c r="CI10" s="2">
        <f>CI9/12</f>
      </c>
      <c r="CJ10" s="2">
        <f>CJ9/12</f>
      </c>
      <c r="CK10" s="2">
        <f>CK9/12</f>
      </c>
      <c r="CL10" s="2">
        <f>CL9/12</f>
      </c>
      <c r="CM10" s="2">
        <f>CM9/12</f>
      </c>
      <c r="CN10" s="2">
        <f>CN9/12</f>
      </c>
      <c r="CO10" s="2">
        <f>CO9/12</f>
      </c>
      <c r="CP10" s="2">
        <f>CP9/12</f>
      </c>
      <c r="CQ10" s="2">
        <f>CQ9/12</f>
      </c>
      <c r="CR10" s="2">
        <f>CR9/12</f>
      </c>
      <c r="CS10" s="2">
        <f>CS9/12</f>
      </c>
      <c r="CT10" s="2">
        <f>CT9/12</f>
      </c>
      <c r="CU10" s="2">
        <f>CU9/12</f>
      </c>
      <c r="CV10" s="2">
        <f>CV9/12</f>
      </c>
      <c r="CW10" s="2">
        <f>CW9/12</f>
      </c>
      <c r="CX10" s="2">
        <f>CX9/12</f>
      </c>
      <c r="CY10" s="2">
        <f>CY9/12</f>
      </c>
      <c r="CZ10" s="2">
        <f>CZ9/12</f>
      </c>
      <c r="DA10" s="2">
        <f>DA9/12</f>
      </c>
      <c r="DB10" s="2">
        <f>DB9/12</f>
      </c>
      <c r="DC10" s="2">
        <f>DC9/12</f>
      </c>
      <c r="DD10" s="2">
        <f>DD9/12</f>
      </c>
      <c r="DE10" s="2">
        <f>DE9/12</f>
      </c>
      <c r="DF10" s="2">
        <f>DF9/12</f>
      </c>
      <c r="DG10" s="2">
        <f>DG9/12</f>
      </c>
      <c r="DH10" s="2">
        <f>DH9/12</f>
      </c>
      <c r="DI10" s="124"/>
      <c r="DJ10" s="124"/>
      <c r="DK10" s="6"/>
      <c r="DL10" s="6"/>
      <c r="DM10" s="6"/>
      <c r="DN10" s="6">
        <f>SUM(Z10:AK10)</f>
      </c>
      <c r="DO10" s="6"/>
      <c r="DP10" s="6">
        <f>SUM(AL10:AW10)</f>
      </c>
      <c r="DQ10" s="6"/>
      <c r="DR10" s="6">
        <f>SUM(AY10:BJ10)</f>
      </c>
      <c r="DS10" s="6"/>
      <c r="DT10" s="6">
        <f>SUM(BL10:BW10)</f>
      </c>
      <c r="DU10" s="2"/>
      <c r="DV10" s="6">
        <f>SUM(BY10:CJ10)</f>
      </c>
      <c r="DW10" s="2"/>
      <c r="DX10" s="6">
        <f>SUM(CA10:CL10)</f>
      </c>
      <c r="DY10" s="2"/>
      <c r="DZ10" s="6">
        <f>SUM(CC10:CN10)</f>
      </c>
      <c r="EA10" s="2"/>
      <c r="EB10" s="125"/>
      <c r="EC10" s="6"/>
      <c r="ED10" s="6"/>
      <c r="EE10" s="6"/>
      <c r="EF10" s="124"/>
      <c r="EG10" s="124"/>
      <c r="EH10" s="125"/>
      <c r="EI10" s="125"/>
      <c r="EJ10" s="124"/>
      <c r="EK10" s="2"/>
      <c r="EL10" s="2"/>
    </row>
    <row x14ac:dyDescent="0.25" r="11" customHeight="1" ht="14.65">
      <c r="A11" s="136" t="s">
        <v>133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>
        <f>Z10*Z8</f>
      </c>
      <c r="AA11" s="6">
        <f>AA10*AA8</f>
      </c>
      <c r="AB11" s="6">
        <f>AB10*AB8</f>
      </c>
      <c r="AC11" s="6">
        <f>AC10*AC8</f>
      </c>
      <c r="AD11" s="6">
        <f>AD10*AD8</f>
      </c>
      <c r="AE11" s="6">
        <f>AE10*AE8</f>
      </c>
      <c r="AF11" s="6">
        <f>AF10*AF8</f>
      </c>
      <c r="AG11" s="6">
        <f>AG10*AG8</f>
      </c>
      <c r="AH11" s="6">
        <f>AH10*AH8</f>
      </c>
      <c r="AI11" s="6">
        <f>AI10*AI8</f>
      </c>
      <c r="AJ11" s="6">
        <f>AJ10*AJ8</f>
      </c>
      <c r="AK11" s="6">
        <f>AK10*AK8</f>
      </c>
      <c r="AL11" s="6">
        <f>AL10*AL8</f>
      </c>
      <c r="AM11" s="6">
        <f>AM10*AM8</f>
      </c>
      <c r="AN11" s="6">
        <f>AN10*AN8</f>
      </c>
      <c r="AO11" s="6">
        <f>AO10*AO8</f>
      </c>
      <c r="AP11" s="6">
        <f>AP10*AP8</f>
      </c>
      <c r="AQ11" s="6">
        <f>AQ10*AQ8</f>
      </c>
      <c r="AR11" s="6">
        <f>AR10*AR8</f>
      </c>
      <c r="AS11" s="6">
        <f>AS10*AS8</f>
      </c>
      <c r="AT11" s="6">
        <f>AT10*AT8</f>
      </c>
      <c r="AU11" s="6">
        <f>AU10*AU8</f>
      </c>
      <c r="AV11" s="6">
        <f>AV10*AV8</f>
      </c>
      <c r="AW11" s="6">
        <f>AW10*AW8</f>
      </c>
      <c r="AX11" s="6"/>
      <c r="AY11" s="6">
        <f>AY10*AY8</f>
      </c>
      <c r="AZ11" s="6">
        <f>AZ10*AZ8</f>
      </c>
      <c r="BA11" s="6">
        <f>BA10*BA8</f>
      </c>
      <c r="BB11" s="6">
        <f>BB10*BB8</f>
      </c>
      <c r="BC11" s="6">
        <f>BC10*BC8</f>
      </c>
      <c r="BD11" s="6">
        <f>BD10*BD8</f>
      </c>
      <c r="BE11" s="6">
        <f>BE10*BE8</f>
      </c>
      <c r="BF11" s="6">
        <f>BF10*BF8</f>
      </c>
      <c r="BG11" s="6">
        <f>BG10*BG8</f>
      </c>
      <c r="BH11" s="6">
        <f>BH10*BH8</f>
      </c>
      <c r="BI11" s="6">
        <f>BI10*BI8</f>
      </c>
      <c r="BJ11" s="6">
        <f>BJ10*BJ8</f>
      </c>
      <c r="BK11" s="6"/>
      <c r="BL11" s="6">
        <f>BL10*BL8</f>
      </c>
      <c r="BM11" s="6">
        <f>BM10*BM8</f>
      </c>
      <c r="BN11" s="6">
        <f>BN10*BN8</f>
      </c>
      <c r="BO11" s="6">
        <f>BO10*BO8</f>
      </c>
      <c r="BP11" s="6">
        <f>BP10*BP8</f>
      </c>
      <c r="BQ11" s="6">
        <f>BQ10*BQ8</f>
      </c>
      <c r="BR11" s="6">
        <f>BR10*BR8</f>
      </c>
      <c r="BS11" s="6">
        <f>BS10*BS8</f>
      </c>
      <c r="BT11" s="6">
        <f>BT10*BT8</f>
      </c>
      <c r="BU11" s="6">
        <f>BU10*BU8</f>
      </c>
      <c r="BV11" s="6">
        <f>BV10*BV8</f>
      </c>
      <c r="BW11" s="6">
        <f>BW10*BW8</f>
      </c>
      <c r="BX11" s="6"/>
      <c r="BY11" s="6">
        <f>BY10*BY8</f>
      </c>
      <c r="BZ11" s="6">
        <f>BZ10*BZ8</f>
      </c>
      <c r="CA11" s="6">
        <f>CA10*CA8</f>
      </c>
      <c r="CB11" s="6">
        <f>CB10*CB8</f>
      </c>
      <c r="CC11" s="6">
        <f>CC10*CC8</f>
      </c>
      <c r="CD11" s="6">
        <f>CD10*CD8</f>
      </c>
      <c r="CE11" s="6">
        <f>CE10*CE8</f>
      </c>
      <c r="CF11" s="6">
        <f>CF10*CF8</f>
      </c>
      <c r="CG11" s="6">
        <f>CG10*CG8</f>
      </c>
      <c r="CH11" s="6">
        <f>CH10*CH8</f>
      </c>
      <c r="CI11" s="6">
        <f>CI10*CI8</f>
      </c>
      <c r="CJ11" s="6">
        <f>CJ10*CJ8</f>
      </c>
      <c r="CK11" s="6">
        <f>CK10*CK8</f>
      </c>
      <c r="CL11" s="6">
        <f>CL10*CL8</f>
      </c>
      <c r="CM11" s="6">
        <f>CM10*CM8</f>
      </c>
      <c r="CN11" s="6">
        <f>CN10*CN8</f>
      </c>
      <c r="CO11" s="6">
        <f>CO10*CO8</f>
      </c>
      <c r="CP11" s="6">
        <f>CP10*CP8</f>
      </c>
      <c r="CQ11" s="6">
        <f>CQ10*CQ8</f>
      </c>
      <c r="CR11" s="6">
        <f>CR10*CR8</f>
      </c>
      <c r="CS11" s="6">
        <f>CS10*CS8</f>
      </c>
      <c r="CT11" s="6">
        <f>CT10*CT8</f>
      </c>
      <c r="CU11" s="6">
        <f>CU10*CU8</f>
      </c>
      <c r="CV11" s="6">
        <f>CV10*CV8</f>
      </c>
      <c r="CW11" s="6">
        <f>CW10*CW8</f>
      </c>
      <c r="CX11" s="6">
        <f>CX10*CX8</f>
      </c>
      <c r="CY11" s="6">
        <f>CY10*CY8</f>
      </c>
      <c r="CZ11" s="6">
        <f>CZ10*CZ8</f>
      </c>
      <c r="DA11" s="6">
        <f>DA10*DA8</f>
      </c>
      <c r="DB11" s="6">
        <f>DB10*DB8</f>
      </c>
      <c r="DC11" s="6">
        <f>DC10*DC8</f>
      </c>
      <c r="DD11" s="6">
        <f>DD10*DD8</f>
      </c>
      <c r="DE11" s="6">
        <f>DE10*DE8</f>
      </c>
      <c r="DF11" s="6">
        <f>DF10*DF8</f>
      </c>
      <c r="DG11" s="6">
        <f>DG10*DG8</f>
      </c>
      <c r="DH11" s="6">
        <f>DH10*DH8</f>
      </c>
      <c r="DI11" s="124"/>
      <c r="DJ11" s="124"/>
      <c r="DK11" s="6"/>
      <c r="DL11" s="6"/>
      <c r="DM11" s="6"/>
      <c r="DN11" s="6">
        <f>SUM(Z11:AK11)</f>
      </c>
      <c r="DO11" s="6"/>
      <c r="DP11" s="6">
        <f>SUM(AL11:AW11)</f>
      </c>
      <c r="DQ11" s="6"/>
      <c r="DR11" s="6">
        <f>SUM(AY11:BJ11)</f>
      </c>
      <c r="DS11" s="6"/>
      <c r="DT11" s="6">
        <f>SUM(BL11:BW11)</f>
      </c>
      <c r="DU11" s="6"/>
      <c r="DV11" s="6">
        <f>SUM(BY11:CJ11)</f>
      </c>
      <c r="DW11" s="2"/>
      <c r="DX11" s="6">
        <f>SUM(CA11:CL11)</f>
      </c>
      <c r="DY11" s="2"/>
      <c r="DZ11" s="6">
        <f>SUM(CC11:CN11)</f>
      </c>
      <c r="EA11" s="2"/>
      <c r="EB11" s="125"/>
      <c r="EC11" s="6"/>
      <c r="ED11" s="6"/>
      <c r="EE11" s="6"/>
      <c r="EF11" s="124"/>
      <c r="EG11" s="124"/>
      <c r="EH11" s="125"/>
      <c r="EI11" s="125"/>
      <c r="EJ11" s="124"/>
      <c r="EK11" s="2"/>
      <c r="EL11" s="2"/>
    </row>
    <row x14ac:dyDescent="0.25" r="12" customHeight="1" ht="14.65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124"/>
      <c r="DJ12" s="124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2"/>
      <c r="DX12" s="6"/>
      <c r="DY12" s="2"/>
      <c r="DZ12" s="6"/>
      <c r="EA12" s="2"/>
      <c r="EB12" s="125"/>
      <c r="EC12" s="6"/>
      <c r="ED12" s="6"/>
      <c r="EE12" s="6"/>
      <c r="EF12" s="124"/>
      <c r="EG12" s="124"/>
      <c r="EH12" s="125"/>
      <c r="EI12" s="125"/>
      <c r="EJ12" s="124"/>
      <c r="EK12" s="2"/>
      <c r="EL12" s="2"/>
    </row>
    <row x14ac:dyDescent="0.25" r="13" customHeight="1" ht="14.65">
      <c r="A13" s="137" t="s">
        <v>134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6"/>
      <c r="AA13" s="6"/>
      <c r="AB13" s="6">
        <v>1</v>
      </c>
      <c r="AC13" s="6">
        <v>1</v>
      </c>
      <c r="AD13" s="6"/>
      <c r="AE13" s="6"/>
      <c r="AF13" s="6"/>
      <c r="AG13" s="6">
        <v>1</v>
      </c>
      <c r="AH13" s="6">
        <v>1</v>
      </c>
      <c r="AI13" s="6"/>
      <c r="AJ13" s="6"/>
      <c r="AK13" s="6"/>
      <c r="AL13" s="6"/>
      <c r="AM13" s="6"/>
      <c r="AN13" s="6">
        <v>1</v>
      </c>
      <c r="AO13" s="6">
        <v>1</v>
      </c>
      <c r="AP13" s="6"/>
      <c r="AQ13" s="6"/>
      <c r="AR13" s="6"/>
      <c r="AS13" s="6">
        <v>1</v>
      </c>
      <c r="AT13" s="6">
        <v>1</v>
      </c>
      <c r="AU13" s="6"/>
      <c r="AV13" s="6"/>
      <c r="AW13" s="6"/>
      <c r="AX13" s="124"/>
      <c r="AY13" s="6"/>
      <c r="AZ13" s="6"/>
      <c r="BA13" s="6">
        <v>1</v>
      </c>
      <c r="BB13" s="6">
        <v>1</v>
      </c>
      <c r="BC13" s="6"/>
      <c r="BD13" s="6"/>
      <c r="BE13" s="6"/>
      <c r="BF13" s="6">
        <v>1</v>
      </c>
      <c r="BG13" s="6">
        <v>1</v>
      </c>
      <c r="BH13" s="6"/>
      <c r="BI13" s="6"/>
      <c r="BJ13" s="6"/>
      <c r="BK13" s="6"/>
      <c r="BL13" s="124"/>
      <c r="BM13" s="2"/>
      <c r="BN13" s="6">
        <v>1</v>
      </c>
      <c r="BO13" s="6">
        <v>1</v>
      </c>
      <c r="BP13" s="124"/>
      <c r="BQ13" s="124"/>
      <c r="BR13" s="124"/>
      <c r="BS13" s="6">
        <v>1</v>
      </c>
      <c r="BT13" s="6">
        <v>1</v>
      </c>
      <c r="BU13" s="124"/>
      <c r="BV13" s="124"/>
      <c r="BW13" s="124"/>
      <c r="BX13" s="6"/>
      <c r="BY13" s="124"/>
      <c r="BZ13" s="124"/>
      <c r="CA13" s="6">
        <v>1</v>
      </c>
      <c r="CB13" s="6">
        <v>1</v>
      </c>
      <c r="CC13" s="124"/>
      <c r="CD13" s="124"/>
      <c r="CE13" s="124"/>
      <c r="CF13" s="6">
        <v>1</v>
      </c>
      <c r="CG13" s="6">
        <v>1</v>
      </c>
      <c r="CH13" s="124"/>
      <c r="CI13" s="124"/>
      <c r="CJ13" s="124"/>
      <c r="CK13" s="124"/>
      <c r="CL13" s="124"/>
      <c r="CM13" s="6">
        <v>1</v>
      </c>
      <c r="CN13" s="6">
        <v>1</v>
      </c>
      <c r="CO13" s="124"/>
      <c r="CP13" s="124"/>
      <c r="CQ13" s="124"/>
      <c r="CR13" s="6">
        <v>1</v>
      </c>
      <c r="CS13" s="124"/>
      <c r="CT13" s="124"/>
      <c r="CU13" s="124"/>
      <c r="CV13" s="124"/>
      <c r="CW13" s="124"/>
      <c r="CX13" s="124"/>
      <c r="CY13" s="6">
        <v>1</v>
      </c>
      <c r="CZ13" s="124"/>
      <c r="DA13" s="124"/>
      <c r="DB13" s="124"/>
      <c r="DC13" s="6">
        <v>1</v>
      </c>
      <c r="DD13" s="124"/>
      <c r="DE13" s="124"/>
      <c r="DF13" s="124"/>
      <c r="DG13" s="124"/>
      <c r="DH13" s="124"/>
      <c r="DI13" s="124"/>
      <c r="DJ13" s="124"/>
      <c r="DK13" s="6"/>
      <c r="DL13" s="6"/>
      <c r="DM13" s="6"/>
      <c r="DN13" s="6"/>
      <c r="DO13" s="6"/>
      <c r="DP13" s="6"/>
      <c r="DQ13" s="6"/>
      <c r="DR13" s="6"/>
      <c r="DS13" s="6"/>
      <c r="DT13" s="2"/>
      <c r="DU13" s="2"/>
      <c r="DV13" s="2"/>
      <c r="DW13" s="2"/>
      <c r="DX13" s="2"/>
      <c r="DY13" s="2"/>
      <c r="DZ13" s="2"/>
      <c r="EA13" s="2"/>
      <c r="EB13" s="125"/>
      <c r="EC13" s="6"/>
      <c r="ED13" s="6"/>
      <c r="EE13" s="6"/>
      <c r="EF13" s="124"/>
      <c r="EG13" s="124"/>
      <c r="EH13" s="125"/>
      <c r="EI13" s="125"/>
      <c r="EJ13" s="124"/>
      <c r="EK13" s="2"/>
      <c r="EL13" s="2"/>
    </row>
    <row x14ac:dyDescent="0.25" r="14" customHeight="1" ht="14.65">
      <c r="A14" s="133" t="s">
        <v>129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6"/>
      <c r="AA14" s="6"/>
      <c r="AB14" s="6">
        <v>100</v>
      </c>
      <c r="AC14" s="6">
        <v>100</v>
      </c>
      <c r="AD14" s="6"/>
      <c r="AE14" s="6"/>
      <c r="AF14" s="6"/>
      <c r="AG14" s="6">
        <v>100</v>
      </c>
      <c r="AH14" s="6">
        <v>100</v>
      </c>
      <c r="AI14" s="6"/>
      <c r="AJ14" s="6"/>
      <c r="AK14" s="6"/>
      <c r="AL14" s="6"/>
      <c r="AM14" s="6"/>
      <c r="AN14" s="6">
        <v>100</v>
      </c>
      <c r="AO14" s="6">
        <v>100</v>
      </c>
      <c r="AP14" s="6"/>
      <c r="AQ14" s="6"/>
      <c r="AR14" s="6"/>
      <c r="AS14" s="6">
        <v>100</v>
      </c>
      <c r="AT14" s="6">
        <v>100</v>
      </c>
      <c r="AU14" s="6"/>
      <c r="AV14" s="6"/>
      <c r="AW14" s="6"/>
      <c r="AX14" s="124"/>
      <c r="AY14" s="6"/>
      <c r="AZ14" s="6"/>
      <c r="BA14" s="6">
        <v>100</v>
      </c>
      <c r="BB14" s="6">
        <v>100</v>
      </c>
      <c r="BC14" s="6"/>
      <c r="BD14" s="6"/>
      <c r="BE14" s="6"/>
      <c r="BF14" s="6">
        <v>100</v>
      </c>
      <c r="BG14" s="6">
        <v>100</v>
      </c>
      <c r="BH14" s="6"/>
      <c r="BI14" s="6"/>
      <c r="BJ14" s="6"/>
      <c r="BK14" s="6"/>
      <c r="BL14" s="124"/>
      <c r="BM14" s="2"/>
      <c r="BN14" s="6">
        <v>100</v>
      </c>
      <c r="BO14" s="6">
        <v>100</v>
      </c>
      <c r="BP14" s="124"/>
      <c r="BQ14" s="124"/>
      <c r="BR14" s="124"/>
      <c r="BS14" s="6">
        <v>100</v>
      </c>
      <c r="BT14" s="6">
        <v>100</v>
      </c>
      <c r="BU14" s="124"/>
      <c r="BV14" s="124"/>
      <c r="BW14" s="124"/>
      <c r="BX14" s="6"/>
      <c r="BY14" s="124"/>
      <c r="BZ14" s="124"/>
      <c r="CA14" s="6">
        <v>100</v>
      </c>
      <c r="CB14" s="6">
        <v>100</v>
      </c>
      <c r="CC14" s="124"/>
      <c r="CD14" s="124"/>
      <c r="CE14" s="124"/>
      <c r="CF14" s="6">
        <v>100</v>
      </c>
      <c r="CG14" s="6">
        <v>100</v>
      </c>
      <c r="CH14" s="124"/>
      <c r="CI14" s="124"/>
      <c r="CJ14" s="124"/>
      <c r="CK14" s="124"/>
      <c r="CL14" s="124"/>
      <c r="CM14" s="6">
        <v>100</v>
      </c>
      <c r="CN14" s="6">
        <v>100</v>
      </c>
      <c r="CO14" s="124"/>
      <c r="CP14" s="124"/>
      <c r="CQ14" s="124"/>
      <c r="CR14" s="6">
        <v>100</v>
      </c>
      <c r="CS14" s="124"/>
      <c r="CT14" s="124"/>
      <c r="CU14" s="124"/>
      <c r="CV14" s="124"/>
      <c r="CW14" s="124"/>
      <c r="CX14" s="124"/>
      <c r="CY14" s="6">
        <v>100</v>
      </c>
      <c r="CZ14" s="124"/>
      <c r="DA14" s="124"/>
      <c r="DB14" s="124"/>
      <c r="DC14" s="6">
        <v>100</v>
      </c>
      <c r="DD14" s="124"/>
      <c r="DE14" s="124"/>
      <c r="DF14" s="124"/>
      <c r="DG14" s="124"/>
      <c r="DH14" s="124"/>
      <c r="DI14" s="124"/>
      <c r="DJ14" s="124"/>
      <c r="DK14" s="6"/>
      <c r="DL14" s="6"/>
      <c r="DM14" s="6"/>
      <c r="DN14" s="6"/>
      <c r="DO14" s="6"/>
      <c r="DP14" s="6"/>
      <c r="DQ14" s="6"/>
      <c r="DR14" s="6"/>
      <c r="DS14" s="6"/>
      <c r="DT14" s="2"/>
      <c r="DU14" s="2"/>
      <c r="DV14" s="2"/>
      <c r="DW14" s="2"/>
      <c r="DX14" s="2"/>
      <c r="DY14" s="2"/>
      <c r="DZ14" s="2"/>
      <c r="EA14" s="2"/>
      <c r="EB14" s="125"/>
      <c r="EC14" s="6"/>
      <c r="ED14" s="6"/>
      <c r="EE14" s="6"/>
      <c r="EF14" s="124"/>
      <c r="EG14" s="124"/>
      <c r="EH14" s="125"/>
      <c r="EI14" s="125"/>
      <c r="EJ14" s="124"/>
      <c r="EK14" s="2"/>
      <c r="EL14" s="2"/>
    </row>
    <row x14ac:dyDescent="0.25" r="15" customHeight="1" ht="14.65">
      <c r="A15" s="133" t="s">
        <v>130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6">
        <f>Z4*Z5*Z14/1000</f>
      </c>
      <c r="AA15" s="6">
        <f>AA4*AA5*AA14/1000</f>
      </c>
      <c r="AB15" s="6">
        <f>AB4*AB5*AB14/1000</f>
      </c>
      <c r="AC15" s="6">
        <f>AC4*AC5*AC14/1000</f>
      </c>
      <c r="AD15" s="6">
        <f>AD4*AD5*AD14/1000</f>
      </c>
      <c r="AE15" s="6">
        <f>AE4*AE5*AE14/1000</f>
      </c>
      <c r="AF15" s="6">
        <f>AF4*AF5*AF14/1000</f>
      </c>
      <c r="AG15" s="6">
        <f>AG4*AG5*AG14/1000</f>
      </c>
      <c r="AH15" s="6">
        <f>AH4*AH5*AH14/1000</f>
      </c>
      <c r="AI15" s="6">
        <f>AI4*AI5*AI14/1000</f>
      </c>
      <c r="AJ15" s="6">
        <f>AJ4*AJ5*AJ14/1000</f>
      </c>
      <c r="AK15" s="6">
        <f>AK4*AK5*AK14/1000</f>
      </c>
      <c r="AL15" s="6">
        <f>AL4*AL5*AL14/1000</f>
      </c>
      <c r="AM15" s="6">
        <f>AM4*AM5*AM14/1000</f>
      </c>
      <c r="AN15" s="6">
        <f>AN4*AN5*AN14/1000</f>
      </c>
      <c r="AO15" s="6">
        <f>AO4*AO5*AO14/1000</f>
      </c>
      <c r="AP15" s="6">
        <f>AP4*AP5*AP14/1000</f>
      </c>
      <c r="AQ15" s="6">
        <f>AQ4*AQ5*AQ14/1000</f>
      </c>
      <c r="AR15" s="6">
        <f>AR4*AR5*AR14/1000</f>
      </c>
      <c r="AS15" s="6">
        <f>AS4*AS5*AS14/1000</f>
      </c>
      <c r="AT15" s="6">
        <f>AT4*AT5*AT14/1000</f>
      </c>
      <c r="AU15" s="6">
        <f>AU4*AU5*AU14/1000</f>
      </c>
      <c r="AV15" s="6">
        <f>AV4*AV5*AV14/1000</f>
      </c>
      <c r="AW15" s="6">
        <f>AW4*AW5*AW14/1000</f>
      </c>
      <c r="AX15" s="6"/>
      <c r="AY15" s="6">
        <f>AY4*AY5*AY14/1000</f>
      </c>
      <c r="AZ15" s="6">
        <f>AZ4*AZ5*AZ14/1000</f>
      </c>
      <c r="BA15" s="6">
        <f>BA4*BA5*BA14/1000</f>
      </c>
      <c r="BB15" s="6">
        <f>BB4*BB5*BB14/1000</f>
      </c>
      <c r="BC15" s="6">
        <f>BC4*BC5*BC14/1000</f>
      </c>
      <c r="BD15" s="6">
        <f>BD4*BD5*BD14/1000</f>
      </c>
      <c r="BE15" s="6">
        <f>BE4*BE5*BE14/1000</f>
      </c>
      <c r="BF15" s="6">
        <f>BF4*BF5*BF14/1000</f>
      </c>
      <c r="BG15" s="6">
        <f>BG4*BG5*BG14/1000</f>
      </c>
      <c r="BH15" s="6">
        <f>BH4*BH5*BH14/1000</f>
      </c>
      <c r="BI15" s="6">
        <f>BI4*BI5*BI14/1000</f>
      </c>
      <c r="BJ15" s="6">
        <f>BJ4*BJ5*BJ14/1000</f>
      </c>
      <c r="BK15" s="6"/>
      <c r="BL15" s="6">
        <f>BL4*BL5*BL14/1000</f>
      </c>
      <c r="BM15" s="6">
        <f>BM4*BM5*BM14/1000</f>
      </c>
      <c r="BN15" s="6">
        <f>BN4*BN5*BN14/1000</f>
      </c>
      <c r="BO15" s="6">
        <f>BO4*BO5*BO14/1000</f>
      </c>
      <c r="BP15" s="6">
        <f>BP4*BP5*BP14/1000</f>
      </c>
      <c r="BQ15" s="6">
        <f>BQ4*BQ5*BQ14/1000</f>
      </c>
      <c r="BR15" s="6">
        <f>BR4*BR5*BR14/1000</f>
      </c>
      <c r="BS15" s="6">
        <f>BS4*BS5*BS14/1000</f>
      </c>
      <c r="BT15" s="6">
        <f>BT4*BT5*BT14/1000</f>
      </c>
      <c r="BU15" s="6">
        <f>BU4*BU5*BU14/1000</f>
      </c>
      <c r="BV15" s="6">
        <f>BV4*BV5*BV14/1000</f>
      </c>
      <c r="BW15" s="6">
        <f>BW4*BW5*BW14/1000</f>
      </c>
      <c r="BX15" s="6"/>
      <c r="BY15" s="6">
        <f>BY4*BY5*BY14/1000</f>
      </c>
      <c r="BZ15" s="6">
        <f>BZ4*BZ5*BZ14/1000</f>
      </c>
      <c r="CA15" s="6">
        <f>CA4*CA5*CA14/1000</f>
      </c>
      <c r="CB15" s="6">
        <f>CB4*CB5*CB14/1000</f>
      </c>
      <c r="CC15" s="6">
        <f>CC4*CC5*CC14/1000</f>
      </c>
      <c r="CD15" s="6">
        <f>CD4*CD5*CD14/1000</f>
      </c>
      <c r="CE15" s="6">
        <f>CE4*CE5*CE14/1000</f>
      </c>
      <c r="CF15" s="6">
        <f>CF4*CF5*CF14/1000</f>
      </c>
      <c r="CG15" s="6">
        <f>CG4*CG5*CG14/1000</f>
      </c>
      <c r="CH15" s="6">
        <f>CH4*CH5*CH14/1000</f>
      </c>
      <c r="CI15" s="6">
        <f>CI4*CI5*CI14/1000</f>
      </c>
      <c r="CJ15" s="6">
        <f>CJ4*CJ5*CJ14/1000</f>
      </c>
      <c r="CK15" s="6">
        <f>CK4*CK5*CK14/1000</f>
      </c>
      <c r="CL15" s="6">
        <f>CL4*CL5*CL14/1000</f>
      </c>
      <c r="CM15" s="6">
        <f>CM4*CM5*CM14/1000</f>
      </c>
      <c r="CN15" s="6">
        <f>CN4*CN5*CN14/1000</f>
      </c>
      <c r="CO15" s="6">
        <f>CO4*CO5*CO14/1000</f>
      </c>
      <c r="CP15" s="6">
        <f>CP4*CP5*CP14/1000</f>
      </c>
      <c r="CQ15" s="6">
        <f>CQ4*CQ5*CQ14/1000</f>
      </c>
      <c r="CR15" s="6">
        <f>CR4*CR5*CR14/1000</f>
      </c>
      <c r="CS15" s="6"/>
      <c r="CT15" s="6">
        <f>CT4*CT5*CT14/1000</f>
      </c>
      <c r="CU15" s="6">
        <f>CU4*CU5*CU14/1000</f>
      </c>
      <c r="CV15" s="6">
        <f>CV4*CV5*CV14/1000</f>
      </c>
      <c r="CW15" s="6">
        <f>CW4*CW5*CW14/1000</f>
      </c>
      <c r="CX15" s="6">
        <f>CX4*CX5*CX14/1000</f>
      </c>
      <c r="CY15" s="6">
        <f>CY4*CY5*CY14/1000</f>
      </c>
      <c r="CZ15" s="6"/>
      <c r="DA15" s="6">
        <f>DA4*DA5*DA14/1000</f>
      </c>
      <c r="DB15" s="6">
        <f>DB4*DB5*DB14/1000</f>
      </c>
      <c r="DC15" s="6">
        <f>DC4*DC5*DC14/1000</f>
      </c>
      <c r="DD15" s="6"/>
      <c r="DE15" s="6"/>
      <c r="DF15" s="6">
        <f>DF4*DF5*DF14/1000</f>
      </c>
      <c r="DG15" s="6">
        <f>DG4*DG5*DG14/1000</f>
      </c>
      <c r="DH15" s="6">
        <f>DH4*DH5*DH14/1000</f>
      </c>
      <c r="DI15" s="124"/>
      <c r="DJ15" s="124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2"/>
      <c r="DX15" s="6"/>
      <c r="DY15" s="2"/>
      <c r="DZ15" s="6"/>
      <c r="EA15" s="2"/>
      <c r="EB15" s="125"/>
      <c r="EC15" s="6"/>
      <c r="ED15" s="6"/>
      <c r="EE15" s="6"/>
      <c r="EF15" s="124"/>
      <c r="EG15" s="124"/>
      <c r="EH15" s="125"/>
      <c r="EI15" s="125"/>
      <c r="EJ15" s="124"/>
      <c r="EK15" s="2"/>
      <c r="EL15" s="2"/>
    </row>
    <row x14ac:dyDescent="0.25" r="16" customHeight="1" ht="14.65">
      <c r="A16" s="133" t="s">
        <v>135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124"/>
      <c r="DJ16" s="124"/>
      <c r="DK16" s="6"/>
      <c r="DL16" s="6"/>
      <c r="DM16" s="6"/>
      <c r="DN16" s="6">
        <f>SUM(Z16:AK16)</f>
      </c>
      <c r="DO16" s="6"/>
      <c r="DP16" s="6">
        <f>SUM(AL16:AW16)</f>
      </c>
      <c r="DQ16" s="2"/>
      <c r="DR16" s="6">
        <f>SUM(AY16:BJ16)</f>
      </c>
      <c r="DS16" s="2"/>
      <c r="DT16" s="6">
        <f>SUM(BL16:BW16)</f>
      </c>
      <c r="DU16" s="2"/>
      <c r="DV16" s="6">
        <f>SUM(BY16:CJ16)</f>
      </c>
      <c r="DW16" s="2"/>
      <c r="DX16" s="6">
        <f>SUM(CA16:CL16)</f>
      </c>
      <c r="DY16" s="2"/>
      <c r="DZ16" s="6">
        <f>SUM(CC16:CN16)</f>
      </c>
      <c r="EA16" s="2"/>
      <c r="EB16" s="125"/>
      <c r="EC16" s="6"/>
      <c r="ED16" s="6"/>
      <c r="EE16" s="6"/>
      <c r="EF16" s="124"/>
      <c r="EG16" s="124"/>
      <c r="EH16" s="125"/>
      <c r="EI16" s="125"/>
      <c r="EJ16" s="124"/>
      <c r="EK16" s="2"/>
      <c r="EL16" s="2"/>
    </row>
    <row x14ac:dyDescent="0.25" r="17" customHeight="1" ht="14.65">
      <c r="A17" s="136" t="s">
        <v>136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>
        <f>AB15</f>
      </c>
      <c r="AC17" s="6">
        <f>AC15</f>
      </c>
      <c r="AD17" s="6"/>
      <c r="AE17" s="6"/>
      <c r="AF17" s="6"/>
      <c r="AG17" s="6">
        <f>AG15</f>
      </c>
      <c r="AH17" s="6">
        <f>AH15</f>
      </c>
      <c r="AI17" s="6"/>
      <c r="AJ17" s="6">
        <f>AJ16*AJ15</f>
      </c>
      <c r="AK17" s="6">
        <f>AK16*AK15</f>
      </c>
      <c r="AL17" s="6"/>
      <c r="AM17" s="6"/>
      <c r="AN17" s="6">
        <f>AN15</f>
      </c>
      <c r="AO17" s="6">
        <f>AO15</f>
      </c>
      <c r="AP17" s="6"/>
      <c r="AQ17" s="6"/>
      <c r="AR17" s="6"/>
      <c r="AS17" s="6">
        <f>AS15</f>
      </c>
      <c r="AT17" s="6">
        <f>AT15</f>
      </c>
      <c r="AU17" s="6"/>
      <c r="AV17" s="6">
        <f>AV16*AV15</f>
      </c>
      <c r="AW17" s="6">
        <f>AW16*AW15</f>
      </c>
      <c r="AX17" s="6"/>
      <c r="AY17" s="6"/>
      <c r="AZ17" s="6"/>
      <c r="BA17" s="6">
        <f>BA15</f>
      </c>
      <c r="BB17" s="6">
        <f>BB15</f>
      </c>
      <c r="BC17" s="6"/>
      <c r="BD17" s="6"/>
      <c r="BE17" s="6"/>
      <c r="BF17" s="6">
        <f>BF15</f>
      </c>
      <c r="BG17" s="6">
        <f>BG15</f>
      </c>
      <c r="BH17" s="6"/>
      <c r="BI17" s="6">
        <f>BI16*BI15</f>
      </c>
      <c r="BJ17" s="6">
        <f>BJ16*BJ15</f>
      </c>
      <c r="BK17" s="6"/>
      <c r="BL17" s="6"/>
      <c r="BM17" s="6"/>
      <c r="BN17" s="6">
        <f>BN15</f>
      </c>
      <c r="BO17" s="6">
        <f>BO15</f>
      </c>
      <c r="BP17" s="6"/>
      <c r="BQ17" s="6"/>
      <c r="BR17" s="6"/>
      <c r="BS17" s="6">
        <f>BS15</f>
      </c>
      <c r="BT17" s="6">
        <f>BT15</f>
      </c>
      <c r="BU17" s="6"/>
      <c r="BV17" s="6">
        <f>BV16*BV15</f>
      </c>
      <c r="BW17" s="6">
        <f>BW16*BW15</f>
      </c>
      <c r="BX17" s="6"/>
      <c r="BY17" s="6"/>
      <c r="BZ17" s="6"/>
      <c r="CA17" s="6">
        <f>CA15</f>
      </c>
      <c r="CB17" s="6">
        <f>CB15</f>
      </c>
      <c r="CC17" s="6"/>
      <c r="CD17" s="6"/>
      <c r="CE17" s="6"/>
      <c r="CF17" s="6">
        <f>CF15</f>
      </c>
      <c r="CG17" s="6">
        <f>CG15</f>
      </c>
      <c r="CH17" s="6"/>
      <c r="CI17" s="6">
        <f>CI16*CI15</f>
      </c>
      <c r="CJ17" s="6">
        <f>CJ16*CJ15</f>
      </c>
      <c r="CK17" s="6"/>
      <c r="CL17" s="6"/>
      <c r="CM17" s="6">
        <f>CM15</f>
      </c>
      <c r="CN17" s="6">
        <f>CN15</f>
      </c>
      <c r="CO17" s="6"/>
      <c r="CP17" s="6"/>
      <c r="CQ17" s="6"/>
      <c r="CR17" s="6">
        <f>CR15</f>
      </c>
      <c r="CS17" s="6">
        <f>CS15</f>
      </c>
      <c r="CT17" s="6"/>
      <c r="CU17" s="6">
        <f>CU16*CU15</f>
      </c>
      <c r="CV17" s="6">
        <f>CV16*CV15</f>
      </c>
      <c r="CW17" s="6"/>
      <c r="CX17" s="6"/>
      <c r="CY17" s="6">
        <f>CY15</f>
      </c>
      <c r="CZ17" s="6">
        <f>CZ15</f>
      </c>
      <c r="DA17" s="6"/>
      <c r="DB17" s="6"/>
      <c r="DC17" s="6"/>
      <c r="DD17" s="6">
        <f>DD15</f>
      </c>
      <c r="DE17" s="6">
        <f>DE15</f>
      </c>
      <c r="DF17" s="6"/>
      <c r="DG17" s="6">
        <f>DG16*DG15</f>
      </c>
      <c r="DH17" s="6">
        <f>DH16*DH15</f>
      </c>
      <c r="DI17" s="124"/>
      <c r="DJ17" s="124"/>
      <c r="DK17" s="6"/>
      <c r="DL17" s="6"/>
      <c r="DM17" s="6"/>
      <c r="DN17" s="6">
        <f>SUM(Z17:AK17)</f>
      </c>
      <c r="DO17" s="6"/>
      <c r="DP17" s="6">
        <f>SUM(AL17:AW17)</f>
      </c>
      <c r="DQ17" s="6"/>
      <c r="DR17" s="6">
        <f>SUM(AY17:BJ17)</f>
      </c>
      <c r="DS17" s="6"/>
      <c r="DT17" s="6">
        <f>SUM(BL17:BW17)</f>
      </c>
      <c r="DU17" s="6"/>
      <c r="DV17" s="6">
        <f>SUM(BY17:CJ17)</f>
      </c>
      <c r="DW17" s="2"/>
      <c r="DX17" s="6">
        <f>SUM(CA17:CL17)</f>
      </c>
      <c r="DY17" s="2"/>
      <c r="DZ17" s="6">
        <f>SUM(CC17:CN17)</f>
      </c>
      <c r="EA17" s="2"/>
      <c r="EB17" s="125"/>
      <c r="EC17" s="6"/>
      <c r="ED17" s="6"/>
      <c r="EE17" s="6"/>
      <c r="EF17" s="124"/>
      <c r="EG17" s="124"/>
      <c r="EH17" s="125"/>
      <c r="EI17" s="125"/>
      <c r="EJ17" s="124"/>
      <c r="EK17" s="2"/>
      <c r="EL17" s="2"/>
    </row>
    <row x14ac:dyDescent="0.25" r="18" customHeight="1" ht="14.6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124"/>
      <c r="DJ18" s="124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2"/>
      <c r="DX18" s="6"/>
      <c r="DY18" s="2"/>
      <c r="DZ18" s="6"/>
      <c r="EA18" s="2"/>
      <c r="EB18" s="125"/>
      <c r="EC18" s="6"/>
      <c r="ED18" s="6"/>
      <c r="EE18" s="6"/>
      <c r="EF18" s="124"/>
      <c r="EG18" s="124"/>
      <c r="EH18" s="125"/>
      <c r="EI18" s="125"/>
      <c r="EJ18" s="124"/>
      <c r="EK18" s="2"/>
      <c r="EL18" s="2"/>
    </row>
    <row x14ac:dyDescent="0.25" r="19" customHeight="1" ht="14.65">
      <c r="A19" s="137" t="s">
        <v>137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6">
        <v>36</v>
      </c>
      <c r="AA19" s="6">
        <v>36</v>
      </c>
      <c r="AB19" s="6">
        <v>36</v>
      </c>
      <c r="AC19" s="6">
        <v>36</v>
      </c>
      <c r="AD19" s="6">
        <v>36</v>
      </c>
      <c r="AE19" s="6">
        <v>36</v>
      </c>
      <c r="AF19" s="6">
        <v>36</v>
      </c>
      <c r="AG19" s="6">
        <v>36</v>
      </c>
      <c r="AH19" s="6">
        <v>36</v>
      </c>
      <c r="AI19" s="6">
        <v>36</v>
      </c>
      <c r="AJ19" s="6">
        <v>36</v>
      </c>
      <c r="AK19" s="6">
        <v>36</v>
      </c>
      <c r="AL19" s="6">
        <v>36</v>
      </c>
      <c r="AM19" s="6">
        <v>36</v>
      </c>
      <c r="AN19" s="6">
        <v>36</v>
      </c>
      <c r="AO19" s="6">
        <v>36</v>
      </c>
      <c r="AP19" s="6">
        <v>36</v>
      </c>
      <c r="AQ19" s="6">
        <v>36</v>
      </c>
      <c r="AR19" s="6">
        <v>36</v>
      </c>
      <c r="AS19" s="6">
        <v>36</v>
      </c>
      <c r="AT19" s="6">
        <v>36</v>
      </c>
      <c r="AU19" s="6">
        <v>36</v>
      </c>
      <c r="AV19" s="6">
        <v>36</v>
      </c>
      <c r="AW19" s="6">
        <v>36</v>
      </c>
      <c r="AX19" s="124"/>
      <c r="AY19" s="6">
        <v>36</v>
      </c>
      <c r="AZ19" s="6">
        <v>36</v>
      </c>
      <c r="BA19" s="6">
        <v>36</v>
      </c>
      <c r="BB19" s="6">
        <v>36</v>
      </c>
      <c r="BC19" s="6">
        <v>36</v>
      </c>
      <c r="BD19" s="6">
        <v>36</v>
      </c>
      <c r="BE19" s="6">
        <v>36</v>
      </c>
      <c r="BF19" s="6">
        <v>36</v>
      </c>
      <c r="BG19" s="6">
        <v>36</v>
      </c>
      <c r="BH19" s="6">
        <v>36</v>
      </c>
      <c r="BI19" s="6">
        <v>36</v>
      </c>
      <c r="BJ19" s="6">
        <v>36</v>
      </c>
      <c r="BK19" s="6"/>
      <c r="BL19" s="6">
        <v>36</v>
      </c>
      <c r="BM19" s="6">
        <v>36</v>
      </c>
      <c r="BN19" s="6">
        <v>36</v>
      </c>
      <c r="BO19" s="6">
        <v>36</v>
      </c>
      <c r="BP19" s="6">
        <v>36</v>
      </c>
      <c r="BQ19" s="6">
        <v>36</v>
      </c>
      <c r="BR19" s="6">
        <v>36</v>
      </c>
      <c r="BS19" s="6">
        <v>36</v>
      </c>
      <c r="BT19" s="6">
        <v>36</v>
      </c>
      <c r="BU19" s="6">
        <v>36</v>
      </c>
      <c r="BV19" s="6">
        <v>36</v>
      </c>
      <c r="BW19" s="6">
        <v>36</v>
      </c>
      <c r="BX19" s="6"/>
      <c r="BY19" s="6">
        <v>36</v>
      </c>
      <c r="BZ19" s="6">
        <v>36</v>
      </c>
      <c r="CA19" s="6">
        <v>36</v>
      </c>
      <c r="CB19" s="6">
        <v>36</v>
      </c>
      <c r="CC19" s="6">
        <v>36</v>
      </c>
      <c r="CD19" s="6">
        <v>36</v>
      </c>
      <c r="CE19" s="6">
        <v>36</v>
      </c>
      <c r="CF19" s="6">
        <v>36</v>
      </c>
      <c r="CG19" s="6">
        <v>36</v>
      </c>
      <c r="CH19" s="6">
        <v>36</v>
      </c>
      <c r="CI19" s="6">
        <v>36</v>
      </c>
      <c r="CJ19" s="6">
        <v>36</v>
      </c>
      <c r="CK19" s="6">
        <v>36</v>
      </c>
      <c r="CL19" s="6">
        <v>36</v>
      </c>
      <c r="CM19" s="6">
        <v>36</v>
      </c>
      <c r="CN19" s="6">
        <v>36</v>
      </c>
      <c r="CO19" s="6">
        <v>36</v>
      </c>
      <c r="CP19" s="6">
        <v>36</v>
      </c>
      <c r="CQ19" s="6">
        <v>36</v>
      </c>
      <c r="CR19" s="6">
        <v>36</v>
      </c>
      <c r="CS19" s="6">
        <v>36</v>
      </c>
      <c r="CT19" s="6">
        <v>36</v>
      </c>
      <c r="CU19" s="6">
        <v>36</v>
      </c>
      <c r="CV19" s="6">
        <v>36</v>
      </c>
      <c r="CW19" s="6">
        <v>36</v>
      </c>
      <c r="CX19" s="6">
        <v>36</v>
      </c>
      <c r="CY19" s="6">
        <v>36</v>
      </c>
      <c r="CZ19" s="6">
        <v>36</v>
      </c>
      <c r="DA19" s="6">
        <v>36</v>
      </c>
      <c r="DB19" s="6">
        <v>36</v>
      </c>
      <c r="DC19" s="6">
        <v>36</v>
      </c>
      <c r="DD19" s="6">
        <v>36</v>
      </c>
      <c r="DE19" s="6">
        <v>36</v>
      </c>
      <c r="DF19" s="6">
        <v>36</v>
      </c>
      <c r="DG19" s="6">
        <v>36</v>
      </c>
      <c r="DH19" s="6">
        <v>36</v>
      </c>
      <c r="DI19" s="124"/>
      <c r="DJ19" s="124"/>
      <c r="DK19" s="6"/>
      <c r="DL19" s="6"/>
      <c r="DM19" s="6"/>
      <c r="DN19" s="6"/>
      <c r="DO19" s="6"/>
      <c r="DP19" s="6"/>
      <c r="DQ19" s="6"/>
      <c r="DR19" s="6"/>
      <c r="DS19" s="6"/>
      <c r="DT19" s="2"/>
      <c r="DU19" s="2"/>
      <c r="DV19" s="2"/>
      <c r="DW19" s="2"/>
      <c r="DX19" s="2"/>
      <c r="DY19" s="2"/>
      <c r="DZ19" s="2"/>
      <c r="EA19" s="2"/>
      <c r="EB19" s="125"/>
      <c r="EC19" s="6"/>
      <c r="ED19" s="6"/>
      <c r="EE19" s="6"/>
      <c r="EF19" s="124"/>
      <c r="EG19" s="124"/>
      <c r="EH19" s="125"/>
      <c r="EI19" s="125"/>
      <c r="EJ19" s="124"/>
      <c r="EK19" s="2"/>
      <c r="EL19" s="2"/>
    </row>
    <row x14ac:dyDescent="0.25" r="20" customHeight="1" ht="14.65">
      <c r="A20" s="133" t="s">
        <v>129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6">
        <v>3</v>
      </c>
      <c r="AA20" s="6">
        <v>3</v>
      </c>
      <c r="AB20" s="6">
        <v>3</v>
      </c>
      <c r="AC20" s="6">
        <v>3</v>
      </c>
      <c r="AD20" s="6">
        <v>3</v>
      </c>
      <c r="AE20" s="6">
        <v>3</v>
      </c>
      <c r="AF20" s="6">
        <v>3</v>
      </c>
      <c r="AG20" s="6">
        <v>3</v>
      </c>
      <c r="AH20" s="6">
        <v>3</v>
      </c>
      <c r="AI20" s="6">
        <v>3</v>
      </c>
      <c r="AJ20" s="6">
        <v>3</v>
      </c>
      <c r="AK20" s="6">
        <v>3</v>
      </c>
      <c r="AL20" s="6">
        <v>3</v>
      </c>
      <c r="AM20" s="6">
        <v>3</v>
      </c>
      <c r="AN20" s="6">
        <v>3</v>
      </c>
      <c r="AO20" s="6">
        <v>3</v>
      </c>
      <c r="AP20" s="6">
        <v>3</v>
      </c>
      <c r="AQ20" s="6">
        <v>3</v>
      </c>
      <c r="AR20" s="6">
        <v>3</v>
      </c>
      <c r="AS20" s="6">
        <v>3</v>
      </c>
      <c r="AT20" s="6">
        <v>3</v>
      </c>
      <c r="AU20" s="6">
        <v>3</v>
      </c>
      <c r="AV20" s="6">
        <v>3</v>
      </c>
      <c r="AW20" s="6">
        <v>3</v>
      </c>
      <c r="AX20" s="124"/>
      <c r="AY20" s="6">
        <v>3</v>
      </c>
      <c r="AZ20" s="6">
        <v>3</v>
      </c>
      <c r="BA20" s="6">
        <v>3</v>
      </c>
      <c r="BB20" s="6">
        <v>3</v>
      </c>
      <c r="BC20" s="6">
        <v>3</v>
      </c>
      <c r="BD20" s="6">
        <v>3</v>
      </c>
      <c r="BE20" s="6">
        <v>3</v>
      </c>
      <c r="BF20" s="6">
        <v>3</v>
      </c>
      <c r="BG20" s="6">
        <v>3</v>
      </c>
      <c r="BH20" s="6">
        <v>3</v>
      </c>
      <c r="BI20" s="6">
        <v>3</v>
      </c>
      <c r="BJ20" s="6">
        <v>3</v>
      </c>
      <c r="BK20" s="6"/>
      <c r="BL20" s="6">
        <v>3</v>
      </c>
      <c r="BM20" s="6">
        <v>3</v>
      </c>
      <c r="BN20" s="6">
        <v>3</v>
      </c>
      <c r="BO20" s="6">
        <v>3</v>
      </c>
      <c r="BP20" s="6">
        <v>3</v>
      </c>
      <c r="BQ20" s="6">
        <v>3</v>
      </c>
      <c r="BR20" s="6">
        <v>3</v>
      </c>
      <c r="BS20" s="6">
        <v>3</v>
      </c>
      <c r="BT20" s="6">
        <v>3</v>
      </c>
      <c r="BU20" s="6">
        <v>3</v>
      </c>
      <c r="BV20" s="6">
        <v>3</v>
      </c>
      <c r="BW20" s="6">
        <v>3</v>
      </c>
      <c r="BX20" s="6"/>
      <c r="BY20" s="6">
        <v>3</v>
      </c>
      <c r="BZ20" s="6">
        <v>3</v>
      </c>
      <c r="CA20" s="6">
        <v>3</v>
      </c>
      <c r="CB20" s="6">
        <v>3</v>
      </c>
      <c r="CC20" s="6">
        <v>3</v>
      </c>
      <c r="CD20" s="6">
        <v>3</v>
      </c>
      <c r="CE20" s="6">
        <v>3</v>
      </c>
      <c r="CF20" s="6">
        <v>3</v>
      </c>
      <c r="CG20" s="6">
        <v>3</v>
      </c>
      <c r="CH20" s="6">
        <v>3</v>
      </c>
      <c r="CI20" s="6">
        <v>3</v>
      </c>
      <c r="CJ20" s="6">
        <v>3</v>
      </c>
      <c r="CK20" s="6">
        <v>3</v>
      </c>
      <c r="CL20" s="6">
        <v>3</v>
      </c>
      <c r="CM20" s="6">
        <v>3</v>
      </c>
      <c r="CN20" s="6">
        <v>3</v>
      </c>
      <c r="CO20" s="6">
        <v>3</v>
      </c>
      <c r="CP20" s="6">
        <v>3</v>
      </c>
      <c r="CQ20" s="6">
        <v>3</v>
      </c>
      <c r="CR20" s="6">
        <v>3</v>
      </c>
      <c r="CS20" s="6">
        <v>3</v>
      </c>
      <c r="CT20" s="6">
        <v>3</v>
      </c>
      <c r="CU20" s="6">
        <v>3</v>
      </c>
      <c r="CV20" s="6">
        <v>3</v>
      </c>
      <c r="CW20" s="6">
        <v>3</v>
      </c>
      <c r="CX20" s="6">
        <v>3</v>
      </c>
      <c r="CY20" s="6">
        <v>3</v>
      </c>
      <c r="CZ20" s="6">
        <v>3</v>
      </c>
      <c r="DA20" s="6">
        <v>3</v>
      </c>
      <c r="DB20" s="6">
        <v>3</v>
      </c>
      <c r="DC20" s="6">
        <v>3</v>
      </c>
      <c r="DD20" s="6">
        <v>3</v>
      </c>
      <c r="DE20" s="6">
        <v>3</v>
      </c>
      <c r="DF20" s="6">
        <v>3</v>
      </c>
      <c r="DG20" s="6">
        <v>3</v>
      </c>
      <c r="DH20" s="6">
        <v>3</v>
      </c>
      <c r="DI20" s="124"/>
      <c r="DJ20" s="124"/>
      <c r="DK20" s="6"/>
      <c r="DL20" s="6"/>
      <c r="DM20" s="6"/>
      <c r="DN20" s="6"/>
      <c r="DO20" s="6"/>
      <c r="DP20" s="6"/>
      <c r="DQ20" s="6"/>
      <c r="DR20" s="6"/>
      <c r="DS20" s="6"/>
      <c r="DT20" s="2"/>
      <c r="DU20" s="2"/>
      <c r="DV20" s="2"/>
      <c r="DW20" s="2"/>
      <c r="DX20" s="2"/>
      <c r="DY20" s="2"/>
      <c r="DZ20" s="2"/>
      <c r="EA20" s="2"/>
      <c r="EB20" s="125"/>
      <c r="EC20" s="6"/>
      <c r="ED20" s="6"/>
      <c r="EE20" s="6"/>
      <c r="EF20" s="124"/>
      <c r="EG20" s="124"/>
      <c r="EH20" s="125"/>
      <c r="EI20" s="125"/>
      <c r="EJ20" s="124"/>
      <c r="EK20" s="2"/>
      <c r="EL20" s="2"/>
    </row>
    <row x14ac:dyDescent="0.25" r="21" customHeight="1" ht="14.65">
      <c r="A21" s="133" t="s">
        <v>130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6">
        <f>Z4*Z5*Z20/1000</f>
      </c>
      <c r="AA21" s="6">
        <f>AA4*AA5*AA20/1000</f>
      </c>
      <c r="AB21" s="6">
        <f>AB4*AB5*AB20/1000</f>
      </c>
      <c r="AC21" s="6">
        <f>AC4*AC5*AC20/1000</f>
      </c>
      <c r="AD21" s="6">
        <f>AD4*AD5*AD20/1000</f>
      </c>
      <c r="AE21" s="6">
        <f>AE4*AE5*AE20/1000</f>
      </c>
      <c r="AF21" s="6">
        <f>AF4*AF5*AF20/1000</f>
      </c>
      <c r="AG21" s="6">
        <f>AG4*AG5*AG20/1000</f>
      </c>
      <c r="AH21" s="6">
        <f>AH4*AH5*AH20/1000</f>
      </c>
      <c r="AI21" s="6">
        <f>AI4*AI5*AI20/1000</f>
      </c>
      <c r="AJ21" s="6">
        <f>AJ4*AJ5*AJ20/1000</f>
      </c>
      <c r="AK21" s="6">
        <f>AK4*AK5*AK20/1000</f>
      </c>
      <c r="AL21" s="6">
        <f>AL4*AL5*AL20/1000</f>
      </c>
      <c r="AM21" s="6">
        <f>AM4*AM5*AM20/1000</f>
      </c>
      <c r="AN21" s="6">
        <f>AN4*AN5*AN20/1000</f>
      </c>
      <c r="AO21" s="6">
        <f>AO4*AO5*AO20/1000</f>
      </c>
      <c r="AP21" s="6">
        <f>AP4*AP5*AP20/1000</f>
      </c>
      <c r="AQ21" s="6">
        <f>AQ4*AQ5*AQ20/1000</f>
      </c>
      <c r="AR21" s="6">
        <f>AR4*AR5*AR20/1000</f>
      </c>
      <c r="AS21" s="6">
        <f>AS4*AS5*AS20/1000</f>
      </c>
      <c r="AT21" s="6">
        <f>AT4*AT5*AT20/1000</f>
      </c>
      <c r="AU21" s="6">
        <f>AU4*AU5*AU20/1000</f>
      </c>
      <c r="AV21" s="6">
        <f>AV4*AV5*AV20/1000</f>
      </c>
      <c r="AW21" s="6">
        <f>AW4*AW5*AW20/1000</f>
      </c>
      <c r="AX21" s="6"/>
      <c r="AY21" s="6">
        <f>AY4*AY5*AY20/1000</f>
      </c>
      <c r="AZ21" s="6">
        <f>AZ4*AZ5*AZ20/1000</f>
      </c>
      <c r="BA21" s="6">
        <f>BA4*BA5*BA20/1000</f>
      </c>
      <c r="BB21" s="6">
        <f>BB4*BB5*BB20/1000</f>
      </c>
      <c r="BC21" s="6">
        <f>BC4*BC5*BC20/1000</f>
      </c>
      <c r="BD21" s="6">
        <f>BD4*BD5*BD20/1000</f>
      </c>
      <c r="BE21" s="6">
        <f>BE4*BE5*BE20/1000</f>
      </c>
      <c r="BF21" s="6">
        <f>BF4*BF5*BF20/1000</f>
      </c>
      <c r="BG21" s="6">
        <f>BG4*BG5*BG20/1000</f>
      </c>
      <c r="BH21" s="6">
        <f>BH4*BH5*BH20/1000</f>
      </c>
      <c r="BI21" s="6">
        <f>BI4*BI5*BI20/1000</f>
      </c>
      <c r="BJ21" s="6">
        <f>BJ4*BJ5*BJ20/1000</f>
      </c>
      <c r="BK21" s="6"/>
      <c r="BL21" s="6">
        <f>BL4*BL5*BL20/1000</f>
      </c>
      <c r="BM21" s="6">
        <f>BM4*BM5*BM20/1000</f>
      </c>
      <c r="BN21" s="6">
        <f>BN4*BN5*BN20/1000</f>
      </c>
      <c r="BO21" s="6">
        <f>BO4*BO5*BO20/1000</f>
      </c>
      <c r="BP21" s="6">
        <f>BP4*BP5*BP20/1000</f>
      </c>
      <c r="BQ21" s="6">
        <f>BQ4*BQ5*BQ20/1000</f>
      </c>
      <c r="BR21" s="6">
        <f>BR4*BR5*BR20/1000</f>
      </c>
      <c r="BS21" s="6">
        <f>BS4*BS5*BS20/1000</f>
      </c>
      <c r="BT21" s="6">
        <f>BT4*BT5*BT20/1000</f>
      </c>
      <c r="BU21" s="6">
        <f>BU4*BU5*BU20/1000</f>
      </c>
      <c r="BV21" s="6">
        <f>BV4*BV5*BV20/1000</f>
      </c>
      <c r="BW21" s="6">
        <f>BW4*BW5*BW20/1000</f>
      </c>
      <c r="BX21" s="6"/>
      <c r="BY21" s="6">
        <f>BY4*BY5*BY20/1000</f>
      </c>
      <c r="BZ21" s="6">
        <f>BZ4*BZ5*BZ20/1000</f>
      </c>
      <c r="CA21" s="6">
        <f>CA4*CA5*CA20/1000</f>
      </c>
      <c r="CB21" s="6">
        <f>CB4*CB5*CB20/1000</f>
      </c>
      <c r="CC21" s="6">
        <f>CC4*CC5*CC20/1000</f>
      </c>
      <c r="CD21" s="6">
        <f>CD4*CD5*CD20/1000</f>
      </c>
      <c r="CE21" s="6">
        <f>CE4*CE5*CE20/1000</f>
      </c>
      <c r="CF21" s="6">
        <f>CF4*CF5*CF20/1000</f>
      </c>
      <c r="CG21" s="6">
        <f>CG4*CG5*CG20/1000</f>
      </c>
      <c r="CH21" s="6">
        <f>CH4*CH5*CH20/1000</f>
      </c>
      <c r="CI21" s="6">
        <f>CI4*CI5*CI20/1000</f>
      </c>
      <c r="CJ21" s="6">
        <f>CJ4*CJ5*CJ20/1000</f>
      </c>
      <c r="CK21" s="6">
        <f>CK4*CK5*CK20/1000</f>
      </c>
      <c r="CL21" s="6">
        <f>CL4*CL5*CL20/1000</f>
      </c>
      <c r="CM21" s="6">
        <f>CM4*CM5*CM20/1000</f>
      </c>
      <c r="CN21" s="6">
        <f>CN4*CN5*CN20/1000</f>
      </c>
      <c r="CO21" s="6">
        <f>CO4*CO5*CO20/1000</f>
      </c>
      <c r="CP21" s="6">
        <f>CP4*CP5*CP20/1000</f>
      </c>
      <c r="CQ21" s="6">
        <f>CQ4*CQ5*CQ20/1000</f>
      </c>
      <c r="CR21" s="6">
        <f>CR4*CR5*CR20/1000</f>
      </c>
      <c r="CS21" s="6">
        <f>CS4*CS5*CS20/1000</f>
      </c>
      <c r="CT21" s="6">
        <f>CT4*CT5*CT20/1000</f>
      </c>
      <c r="CU21" s="6">
        <f>CU4*CU5*CU20/1000</f>
      </c>
      <c r="CV21" s="6">
        <f>CV4*CV5*CV20/1000</f>
      </c>
      <c r="CW21" s="6">
        <f>CW4*CW5*CW20/1000</f>
      </c>
      <c r="CX21" s="6">
        <f>CX4*CX5*CX20/1000</f>
      </c>
      <c r="CY21" s="6">
        <f>CY4*CY5*CY20/1000</f>
      </c>
      <c r="CZ21" s="6">
        <f>CZ4*CZ5*CZ20/1000</f>
      </c>
      <c r="DA21" s="6">
        <f>DA4*DA5*DA20/1000</f>
      </c>
      <c r="DB21" s="6">
        <f>DB4*DB5*DB20/1000</f>
      </c>
      <c r="DC21" s="6">
        <f>DC4*DC5*DC20/1000</f>
      </c>
      <c r="DD21" s="6">
        <f>DD4*DD5*DD20/1000</f>
      </c>
      <c r="DE21" s="6">
        <f>DE4*DE5*DE20/1000</f>
      </c>
      <c r="DF21" s="6">
        <f>DF4*DF5*DF20/1000</f>
      </c>
      <c r="DG21" s="6">
        <f>DG4*DG5*DG20/1000</f>
      </c>
      <c r="DH21" s="6">
        <f>DH4*DH5*DH20/1000</f>
      </c>
      <c r="DI21" s="124"/>
      <c r="DJ21" s="124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125"/>
      <c r="EC21" s="6"/>
      <c r="ED21" s="6"/>
      <c r="EE21" s="6"/>
      <c r="EF21" s="124"/>
      <c r="EG21" s="124"/>
      <c r="EH21" s="125"/>
      <c r="EI21" s="125"/>
      <c r="EJ21" s="124"/>
      <c r="EK21" s="2"/>
      <c r="EL21" s="2"/>
    </row>
    <row x14ac:dyDescent="0.25" r="22" customHeight="1" ht="14.65">
      <c r="A22" s="133" t="s">
        <v>135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2">
        <f>Z19/12</f>
      </c>
      <c r="AA22" s="2">
        <f>AA19/12</f>
      </c>
      <c r="AB22" s="2">
        <f>AB19/12</f>
      </c>
      <c r="AC22" s="2">
        <f>AC19/12</f>
      </c>
      <c r="AD22" s="2">
        <f>AD19/12</f>
      </c>
      <c r="AE22" s="2">
        <f>AE19/12</f>
      </c>
      <c r="AF22" s="2">
        <f>AF19/12</f>
      </c>
      <c r="AG22" s="2">
        <f>AG19/12</f>
      </c>
      <c r="AH22" s="2">
        <f>AH19/12</f>
      </c>
      <c r="AI22" s="2">
        <f>AI19/12</f>
      </c>
      <c r="AJ22" s="2">
        <f>AJ19/12</f>
      </c>
      <c r="AK22" s="2">
        <f>AK19/12</f>
      </c>
      <c r="AL22" s="2">
        <f>AL19/12</f>
      </c>
      <c r="AM22" s="2">
        <f>AM19/12</f>
      </c>
      <c r="AN22" s="2">
        <f>AN19/12</f>
      </c>
      <c r="AO22" s="2">
        <f>AO19/12</f>
      </c>
      <c r="AP22" s="2">
        <f>AP19/12</f>
      </c>
      <c r="AQ22" s="2">
        <f>AQ19/12</f>
      </c>
      <c r="AR22" s="2">
        <f>AR19/12</f>
      </c>
      <c r="AS22" s="2">
        <f>AS19/12</f>
      </c>
      <c r="AT22" s="2">
        <f>AT19/12</f>
      </c>
      <c r="AU22" s="2">
        <f>AU19/12</f>
      </c>
      <c r="AV22" s="2">
        <f>AV19/12</f>
      </c>
      <c r="AW22" s="2">
        <f>AW19/12</f>
      </c>
      <c r="AX22" s="2"/>
      <c r="AY22" s="2">
        <f>AY19/12</f>
      </c>
      <c r="AZ22" s="2">
        <f>AZ19/12</f>
      </c>
      <c r="BA22" s="2">
        <f>BA19/12</f>
      </c>
      <c r="BB22" s="2">
        <f>BB19/12</f>
      </c>
      <c r="BC22" s="2">
        <f>BC19/12</f>
      </c>
      <c r="BD22" s="2">
        <f>BD19/12</f>
      </c>
      <c r="BE22" s="2">
        <f>BE19/12</f>
      </c>
      <c r="BF22" s="2">
        <f>BF19/12</f>
      </c>
      <c r="BG22" s="2">
        <f>BG19/12</f>
      </c>
      <c r="BH22" s="2">
        <f>BH19/12</f>
      </c>
      <c r="BI22" s="2">
        <f>BI19/12</f>
      </c>
      <c r="BJ22" s="2">
        <f>BJ19/12</f>
      </c>
      <c r="BK22" s="2"/>
      <c r="BL22" s="2">
        <f>BL19/12</f>
      </c>
      <c r="BM22" s="2">
        <f>BM19/12</f>
      </c>
      <c r="BN22" s="2">
        <f>BN19/12</f>
      </c>
      <c r="BO22" s="2">
        <f>BO19/12</f>
      </c>
      <c r="BP22" s="2">
        <f>BP19/12</f>
      </c>
      <c r="BQ22" s="2">
        <f>BQ19/12</f>
      </c>
      <c r="BR22" s="2">
        <f>BR19/12</f>
      </c>
      <c r="BS22" s="2">
        <f>BS19/12</f>
      </c>
      <c r="BT22" s="2">
        <f>BT19/12</f>
      </c>
      <c r="BU22" s="2">
        <f>BU19/12</f>
      </c>
      <c r="BV22" s="2">
        <f>BV19/12</f>
      </c>
      <c r="BW22" s="2">
        <f>BW19/12</f>
      </c>
      <c r="BX22" s="2"/>
      <c r="BY22" s="2">
        <f>BY19/12</f>
      </c>
      <c r="BZ22" s="2">
        <f>BZ19/12</f>
      </c>
      <c r="CA22" s="2">
        <f>CA19/12</f>
      </c>
      <c r="CB22" s="2">
        <f>CB19/12</f>
      </c>
      <c r="CC22" s="2">
        <f>CC19/12</f>
      </c>
      <c r="CD22" s="2">
        <f>CD19/12</f>
      </c>
      <c r="CE22" s="2">
        <f>CE19/12</f>
      </c>
      <c r="CF22" s="2">
        <f>CF19/12</f>
      </c>
      <c r="CG22" s="2">
        <f>CG19/12</f>
      </c>
      <c r="CH22" s="2">
        <f>CH19/12</f>
      </c>
      <c r="CI22" s="2">
        <f>CI19/12</f>
      </c>
      <c r="CJ22" s="2">
        <f>CJ19/12</f>
      </c>
      <c r="CK22" s="2">
        <f>CK19/12</f>
      </c>
      <c r="CL22" s="2">
        <f>CL19/12</f>
      </c>
      <c r="CM22" s="2">
        <f>CM19/12</f>
      </c>
      <c r="CN22" s="2">
        <f>CN19/12</f>
      </c>
      <c r="CO22" s="2">
        <f>CO19/12</f>
      </c>
      <c r="CP22" s="2">
        <f>CP19/12</f>
      </c>
      <c r="CQ22" s="2">
        <f>CQ19/12</f>
      </c>
      <c r="CR22" s="2">
        <f>CR19/12</f>
      </c>
      <c r="CS22" s="2">
        <f>CS19/12</f>
      </c>
      <c r="CT22" s="2">
        <f>CT19/12</f>
      </c>
      <c r="CU22" s="2">
        <f>CU19/12</f>
      </c>
      <c r="CV22" s="2">
        <f>CV19/12</f>
      </c>
      <c r="CW22" s="2">
        <f>CW19/12</f>
      </c>
      <c r="CX22" s="2">
        <f>CX19/12</f>
      </c>
      <c r="CY22" s="2">
        <f>CY19/12</f>
      </c>
      <c r="CZ22" s="2">
        <f>CZ19/12</f>
      </c>
      <c r="DA22" s="2">
        <f>DA19/12</f>
      </c>
      <c r="DB22" s="2">
        <f>DB19/12</f>
      </c>
      <c r="DC22" s="2">
        <f>DC19/12</f>
      </c>
      <c r="DD22" s="2">
        <f>DD19/12</f>
      </c>
      <c r="DE22" s="2">
        <f>DE19/12</f>
      </c>
      <c r="DF22" s="2">
        <f>DF19/12</f>
      </c>
      <c r="DG22" s="2">
        <f>DG19/12</f>
      </c>
      <c r="DH22" s="2">
        <f>DH19/12</f>
      </c>
      <c r="DI22" s="124"/>
      <c r="DJ22" s="124"/>
      <c r="DK22" s="6"/>
      <c r="DL22" s="6"/>
      <c r="DM22" s="2"/>
      <c r="DN22" s="139">
        <f>SUM(Z22:AK22)</f>
      </c>
      <c r="DO22" s="140"/>
      <c r="DP22" s="139">
        <f>SUM(AL22:AW22)</f>
      </c>
      <c r="DQ22" s="2"/>
      <c r="DR22" s="139">
        <f>SUM(AY22:BJ22)</f>
      </c>
      <c r="DS22" s="2"/>
      <c r="DT22" s="139">
        <f>SUM(BL22:BW22)</f>
      </c>
      <c r="DU22" s="2"/>
      <c r="DV22" s="139">
        <f>SUM(BY22:CJ22)</f>
      </c>
      <c r="DW22" s="2"/>
      <c r="DX22" s="139">
        <f>SUM(CA22:CL22)</f>
      </c>
      <c r="DY22" s="2"/>
      <c r="DZ22" s="139">
        <f>SUM(CC22:CN22)</f>
      </c>
      <c r="EA22" s="2"/>
      <c r="EB22" s="125"/>
      <c r="EC22" s="6"/>
      <c r="ED22" s="6"/>
      <c r="EE22" s="6"/>
      <c r="EF22" s="124"/>
      <c r="EG22" s="124"/>
      <c r="EH22" s="125"/>
      <c r="EI22" s="125"/>
      <c r="EJ22" s="124"/>
      <c r="EK22" s="2"/>
      <c r="EL22" s="2"/>
    </row>
    <row x14ac:dyDescent="0.25" r="23" customHeight="1" ht="14.65">
      <c r="A23" s="136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>
        <f>Z22*Z21</f>
      </c>
      <c r="AA23" s="6">
        <f>AA22*AA21</f>
      </c>
      <c r="AB23" s="6">
        <f>AB22*AB21</f>
      </c>
      <c r="AC23" s="6">
        <f>AC22*AC21</f>
      </c>
      <c r="AD23" s="6">
        <f>AD22*AD21</f>
      </c>
      <c r="AE23" s="6">
        <f>AE22*AE21</f>
      </c>
      <c r="AF23" s="6">
        <f>AF22*AF21</f>
      </c>
      <c r="AG23" s="6">
        <f>AG22*AG21</f>
      </c>
      <c r="AH23" s="6">
        <f>AH22*AH21</f>
      </c>
      <c r="AI23" s="6">
        <f>AI22*AI21</f>
      </c>
      <c r="AJ23" s="6">
        <f>AJ22*AJ21</f>
      </c>
      <c r="AK23" s="6">
        <f>AK22*AK21</f>
      </c>
      <c r="AL23" s="6">
        <f>AL22*AL21</f>
      </c>
      <c r="AM23" s="6">
        <f>AM22*AM21</f>
      </c>
      <c r="AN23" s="6">
        <f>AN22*AN21</f>
      </c>
      <c r="AO23" s="6">
        <f>AO22*AO21</f>
      </c>
      <c r="AP23" s="6">
        <f>AP22*AP21</f>
      </c>
      <c r="AQ23" s="6">
        <f>AQ22*AQ21</f>
      </c>
      <c r="AR23" s="6">
        <f>AR22*AR21</f>
      </c>
      <c r="AS23" s="6">
        <f>AS22*AS21</f>
      </c>
      <c r="AT23" s="6">
        <f>AT22*AT21</f>
      </c>
      <c r="AU23" s="6">
        <f>AU22*AU21</f>
      </c>
      <c r="AV23" s="6">
        <f>AV22*AV21</f>
      </c>
      <c r="AW23" s="6">
        <f>AW22*AW21</f>
      </c>
      <c r="AX23" s="6"/>
      <c r="AY23" s="6">
        <f>AY22*AY21</f>
      </c>
      <c r="AZ23" s="6">
        <f>AZ22*AZ21</f>
      </c>
      <c r="BA23" s="6">
        <f>BA22*BA21</f>
      </c>
      <c r="BB23" s="6">
        <f>BB22*BB21</f>
      </c>
      <c r="BC23" s="6">
        <f>BC22*BC21</f>
      </c>
      <c r="BD23" s="6">
        <f>BD22*BD21</f>
      </c>
      <c r="BE23" s="6">
        <f>BE22*BE21</f>
      </c>
      <c r="BF23" s="6">
        <f>BF22*BF21</f>
      </c>
      <c r="BG23" s="6">
        <f>BG22*BG21</f>
      </c>
      <c r="BH23" s="6">
        <f>BH22*BH21</f>
      </c>
      <c r="BI23" s="6">
        <f>BI22*BI21</f>
      </c>
      <c r="BJ23" s="6">
        <f>BJ22*BJ21</f>
      </c>
      <c r="BK23" s="6"/>
      <c r="BL23" s="6">
        <f>BL22*BL21</f>
      </c>
      <c r="BM23" s="6">
        <f>BM22*BM21</f>
      </c>
      <c r="BN23" s="6">
        <f>BN22*BN21</f>
      </c>
      <c r="BO23" s="6">
        <f>BO22*BO21</f>
      </c>
      <c r="BP23" s="6">
        <f>BP22*BP21</f>
      </c>
      <c r="BQ23" s="6">
        <f>BQ22*BQ21</f>
      </c>
      <c r="BR23" s="6">
        <f>BR22*BR21</f>
      </c>
      <c r="BS23" s="6">
        <f>BS22*BS21</f>
      </c>
      <c r="BT23" s="6">
        <f>BT22*BT21</f>
      </c>
      <c r="BU23" s="6">
        <f>BU22*BU21</f>
      </c>
      <c r="BV23" s="6">
        <f>BV22*BV21</f>
      </c>
      <c r="BW23" s="6">
        <f>BW22*BW21</f>
      </c>
      <c r="BX23" s="6"/>
      <c r="BY23" s="6">
        <f>BY22*BY21</f>
      </c>
      <c r="BZ23" s="6">
        <f>BZ22*BZ21</f>
      </c>
      <c r="CA23" s="6">
        <f>CA22*CA21</f>
      </c>
      <c r="CB23" s="6">
        <f>CB22*CB21</f>
      </c>
      <c r="CC23" s="6">
        <f>CC22*CC21</f>
      </c>
      <c r="CD23" s="6">
        <f>CD22*CD21</f>
      </c>
      <c r="CE23" s="6">
        <f>CE22*CE21</f>
      </c>
      <c r="CF23" s="6">
        <f>CF22*CF21</f>
      </c>
      <c r="CG23" s="6">
        <f>CG22*CG21</f>
      </c>
      <c r="CH23" s="6">
        <f>CH22*CH21</f>
      </c>
      <c r="CI23" s="6">
        <f>CI22*CI21</f>
      </c>
      <c r="CJ23" s="6">
        <f>CJ22*CJ21</f>
      </c>
      <c r="CK23" s="6">
        <f>CK22*CK21</f>
      </c>
      <c r="CL23" s="6">
        <f>CL22*CL21</f>
      </c>
      <c r="CM23" s="6">
        <f>CM22*CM21</f>
      </c>
      <c r="CN23" s="6">
        <f>CN22*CN21</f>
      </c>
      <c r="CO23" s="6">
        <f>CO22*CO21</f>
      </c>
      <c r="CP23" s="6">
        <f>CP22*CP21</f>
      </c>
      <c r="CQ23" s="6">
        <f>CQ22*CQ21</f>
      </c>
      <c r="CR23" s="6">
        <f>CR22*CR21</f>
      </c>
      <c r="CS23" s="6">
        <f>CS22*CS21</f>
      </c>
      <c r="CT23" s="6">
        <f>CT22*CT21</f>
      </c>
      <c r="CU23" s="6">
        <f>CU22*CU21</f>
      </c>
      <c r="CV23" s="6">
        <f>CV22*CV21</f>
      </c>
      <c r="CW23" s="6">
        <f>CW22*CW21</f>
      </c>
      <c r="CX23" s="6">
        <f>CX22*CX21</f>
      </c>
      <c r="CY23" s="6">
        <f>CY22*CY21</f>
      </c>
      <c r="CZ23" s="6">
        <f>CZ22*CZ21</f>
      </c>
      <c r="DA23" s="6">
        <f>DA22*DA21</f>
      </c>
      <c r="DB23" s="6">
        <f>DB22*DB21</f>
      </c>
      <c r="DC23" s="6">
        <f>DC22*DC21</f>
      </c>
      <c r="DD23" s="6">
        <f>DD22*DD21</f>
      </c>
      <c r="DE23" s="6">
        <f>DE22*DE21</f>
      </c>
      <c r="DF23" s="6">
        <f>DF22*DF21</f>
      </c>
      <c r="DG23" s="6">
        <f>DG22*DG21</f>
      </c>
      <c r="DH23" s="6">
        <f>DH22*DH21</f>
      </c>
      <c r="DI23" s="124"/>
      <c r="DJ23" s="124"/>
      <c r="DK23" s="6"/>
      <c r="DL23" s="6"/>
      <c r="DM23" s="6"/>
      <c r="DN23" s="139">
        <f>SUM(Z23:AK23)</f>
      </c>
      <c r="DO23" s="140"/>
      <c r="DP23" s="139">
        <f>SUM(AL23:AW23)</f>
      </c>
      <c r="DQ23" s="6"/>
      <c r="DR23" s="139">
        <f>SUM(AY23:BJ23)</f>
      </c>
      <c r="DS23" s="6"/>
      <c r="DT23" s="139">
        <f>SUM(BL23:BW23)</f>
      </c>
      <c r="DU23" s="6"/>
      <c r="DV23" s="139">
        <f>SUM(BY23:CJ23)</f>
      </c>
      <c r="DW23" s="6"/>
      <c r="DX23" s="139">
        <f>SUM(CA23:CL23)</f>
      </c>
      <c r="DY23" s="6"/>
      <c r="DZ23" s="139">
        <f>SUM(CC23:CN23)</f>
      </c>
      <c r="EA23" s="6"/>
      <c r="EB23" s="125"/>
      <c r="EC23" s="6"/>
      <c r="ED23" s="6"/>
      <c r="EE23" s="6"/>
      <c r="EF23" s="124"/>
      <c r="EG23" s="124"/>
      <c r="EH23" s="125"/>
      <c r="EI23" s="125"/>
      <c r="EJ23" s="124"/>
      <c r="EK23" s="2"/>
      <c r="EL23" s="2"/>
    </row>
    <row x14ac:dyDescent="0.25" r="24" customHeight="1" ht="14.65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6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6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6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6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6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6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124"/>
      <c r="DJ24" s="124"/>
      <c r="DK24" s="6"/>
      <c r="DL24" s="6"/>
      <c r="DM24" s="6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125"/>
      <c r="EC24" s="6"/>
      <c r="ED24" s="6"/>
      <c r="EE24" s="6"/>
      <c r="EF24" s="124"/>
      <c r="EG24" s="124"/>
      <c r="EH24" s="125"/>
      <c r="EI24" s="125"/>
      <c r="EJ24" s="124"/>
      <c r="EK24" s="2"/>
      <c r="EL24" s="2"/>
    </row>
    <row x14ac:dyDescent="0.25" r="25" customHeight="1" ht="14.65">
      <c r="A25" s="137" t="s">
        <v>138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6"/>
      <c r="AA25" s="2"/>
      <c r="AB25" s="2"/>
      <c r="AC25" s="2"/>
      <c r="AD25" s="2">
        <v>1</v>
      </c>
      <c r="AE25" s="2"/>
      <c r="AF25" s="6"/>
      <c r="AG25" s="2"/>
      <c r="AH25" s="2"/>
      <c r="AI25" s="2">
        <v>1</v>
      </c>
      <c r="AJ25" s="2"/>
      <c r="AK25" s="2"/>
      <c r="AL25" s="6"/>
      <c r="AM25" s="2"/>
      <c r="AN25" s="2"/>
      <c r="AO25" s="2"/>
      <c r="AP25" s="2">
        <v>1</v>
      </c>
      <c r="AQ25" s="2"/>
      <c r="AR25" s="6"/>
      <c r="AS25" s="2"/>
      <c r="AT25" s="2"/>
      <c r="AU25" s="2">
        <v>1</v>
      </c>
      <c r="AV25" s="2"/>
      <c r="AW25" s="2"/>
      <c r="AX25" s="2"/>
      <c r="AY25" s="6"/>
      <c r="AZ25" s="2"/>
      <c r="BA25" s="2"/>
      <c r="BB25" s="2"/>
      <c r="BC25" s="2">
        <v>1</v>
      </c>
      <c r="BD25" s="2"/>
      <c r="BE25" s="6"/>
      <c r="BF25" s="2"/>
      <c r="BG25" s="2"/>
      <c r="BH25" s="2">
        <v>1</v>
      </c>
      <c r="BI25" s="2"/>
      <c r="BJ25" s="2"/>
      <c r="BK25" s="2"/>
      <c r="BL25" s="124"/>
      <c r="BM25" s="2"/>
      <c r="BN25" s="2"/>
      <c r="BO25" s="2"/>
      <c r="BP25" s="2">
        <v>1</v>
      </c>
      <c r="BQ25" s="2"/>
      <c r="BR25" s="124"/>
      <c r="BS25" s="2"/>
      <c r="BT25" s="2"/>
      <c r="BU25" s="2">
        <v>1</v>
      </c>
      <c r="BV25" s="2"/>
      <c r="BW25" s="2"/>
      <c r="BX25" s="2"/>
      <c r="BY25" s="124"/>
      <c r="BZ25" s="2"/>
      <c r="CA25" s="2"/>
      <c r="CB25" s="2"/>
      <c r="CC25" s="2">
        <v>1</v>
      </c>
      <c r="CD25" s="2"/>
      <c r="CE25" s="124"/>
      <c r="CF25" s="2"/>
      <c r="CG25" s="2"/>
      <c r="CH25" s="2">
        <v>1</v>
      </c>
      <c r="CI25" s="2"/>
      <c r="CJ25" s="2"/>
      <c r="CK25" s="124"/>
      <c r="CL25" s="2"/>
      <c r="CM25" s="2"/>
      <c r="CN25" s="2"/>
      <c r="CO25" s="2">
        <v>1</v>
      </c>
      <c r="CP25" s="2"/>
      <c r="CQ25" s="124"/>
      <c r="CR25" s="2"/>
      <c r="CS25" s="2"/>
      <c r="CT25" s="2">
        <v>1</v>
      </c>
      <c r="CU25" s="2"/>
      <c r="CV25" s="2"/>
      <c r="CW25" s="124"/>
      <c r="CX25" s="2"/>
      <c r="CY25" s="2"/>
      <c r="CZ25" s="2"/>
      <c r="DA25" s="2">
        <v>1</v>
      </c>
      <c r="DB25" s="2"/>
      <c r="DC25" s="124"/>
      <c r="DD25" s="2"/>
      <c r="DE25" s="2"/>
      <c r="DF25" s="2">
        <v>1</v>
      </c>
      <c r="DG25" s="2"/>
      <c r="DH25" s="2"/>
      <c r="DI25" s="124"/>
      <c r="DJ25" s="124"/>
      <c r="DK25" s="6"/>
      <c r="DL25" s="6"/>
      <c r="DM25" s="6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125"/>
      <c r="EC25" s="6"/>
      <c r="ED25" s="6"/>
      <c r="EE25" s="6"/>
      <c r="EF25" s="124"/>
      <c r="EG25" s="124"/>
      <c r="EH25" s="125"/>
      <c r="EI25" s="125"/>
      <c r="EJ25" s="124"/>
      <c r="EK25" s="2"/>
      <c r="EL25" s="2"/>
    </row>
    <row x14ac:dyDescent="0.25" r="26" customHeight="1" ht="14.65">
      <c r="A26" s="133" t="s">
        <v>129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6"/>
      <c r="AA26" s="2"/>
      <c r="AB26" s="2"/>
      <c r="AC26" s="2"/>
      <c r="AD26" s="2">
        <v>2</v>
      </c>
      <c r="AE26" s="2"/>
      <c r="AF26" s="6"/>
      <c r="AG26" s="2"/>
      <c r="AH26" s="2"/>
      <c r="AI26" s="2">
        <v>2</v>
      </c>
      <c r="AJ26" s="2"/>
      <c r="AK26" s="2"/>
      <c r="AL26" s="6"/>
      <c r="AM26" s="2"/>
      <c r="AN26" s="2"/>
      <c r="AO26" s="2"/>
      <c r="AP26" s="2">
        <v>2</v>
      </c>
      <c r="AQ26" s="2"/>
      <c r="AR26" s="6"/>
      <c r="AS26" s="2"/>
      <c r="AT26" s="2"/>
      <c r="AU26" s="2">
        <v>2</v>
      </c>
      <c r="AV26" s="2"/>
      <c r="AW26" s="2"/>
      <c r="AX26" s="2"/>
      <c r="AY26" s="6"/>
      <c r="AZ26" s="2"/>
      <c r="BA26" s="2"/>
      <c r="BB26" s="2"/>
      <c r="BC26" s="2">
        <v>2</v>
      </c>
      <c r="BD26" s="2"/>
      <c r="BE26" s="6"/>
      <c r="BF26" s="2"/>
      <c r="BG26" s="2"/>
      <c r="BH26" s="2">
        <v>2</v>
      </c>
      <c r="BI26" s="2"/>
      <c r="BJ26" s="2"/>
      <c r="BK26" s="2"/>
      <c r="BL26" s="124"/>
      <c r="BM26" s="2"/>
      <c r="BN26" s="2"/>
      <c r="BO26" s="2"/>
      <c r="BP26" s="2">
        <v>2</v>
      </c>
      <c r="BQ26" s="2"/>
      <c r="BR26" s="124"/>
      <c r="BS26" s="2"/>
      <c r="BT26" s="2"/>
      <c r="BU26" s="2">
        <v>2</v>
      </c>
      <c r="BV26" s="2"/>
      <c r="BW26" s="2"/>
      <c r="BX26" s="2"/>
      <c r="BY26" s="124"/>
      <c r="BZ26" s="2"/>
      <c r="CA26" s="2"/>
      <c r="CB26" s="2"/>
      <c r="CC26" s="2">
        <v>2</v>
      </c>
      <c r="CD26" s="2"/>
      <c r="CE26" s="124"/>
      <c r="CF26" s="2"/>
      <c r="CG26" s="2"/>
      <c r="CH26" s="2">
        <v>2</v>
      </c>
      <c r="CI26" s="2"/>
      <c r="CJ26" s="2"/>
      <c r="CK26" s="124"/>
      <c r="CL26" s="2"/>
      <c r="CM26" s="2"/>
      <c r="CN26" s="2"/>
      <c r="CO26" s="2">
        <v>2</v>
      </c>
      <c r="CP26" s="2"/>
      <c r="CQ26" s="124"/>
      <c r="CR26" s="2"/>
      <c r="CS26" s="2"/>
      <c r="CT26" s="2">
        <v>2</v>
      </c>
      <c r="CU26" s="2"/>
      <c r="CV26" s="2"/>
      <c r="CW26" s="124"/>
      <c r="CX26" s="2"/>
      <c r="CY26" s="2"/>
      <c r="CZ26" s="2"/>
      <c r="DA26" s="2">
        <v>2</v>
      </c>
      <c r="DB26" s="2"/>
      <c r="DC26" s="124"/>
      <c r="DD26" s="2"/>
      <c r="DE26" s="2"/>
      <c r="DF26" s="2">
        <v>2</v>
      </c>
      <c r="DG26" s="2"/>
      <c r="DH26" s="2"/>
      <c r="DI26" s="124"/>
      <c r="DJ26" s="124"/>
      <c r="DK26" s="6"/>
      <c r="DL26" s="6"/>
      <c r="DM26" s="6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125"/>
      <c r="EC26" s="6"/>
      <c r="ED26" s="6"/>
      <c r="EE26" s="6"/>
      <c r="EF26" s="124"/>
      <c r="EG26" s="124"/>
      <c r="EH26" s="125"/>
      <c r="EI26" s="125"/>
      <c r="EJ26" s="124"/>
      <c r="EK26" s="2"/>
      <c r="EL26" s="2"/>
    </row>
    <row x14ac:dyDescent="0.25" r="27" customHeight="1" ht="14.65">
      <c r="A27" s="133" t="s">
        <v>130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6"/>
      <c r="AA27" s="2"/>
      <c r="AB27" s="2"/>
      <c r="AC27" s="2"/>
      <c r="AD27" s="6">
        <f>AD4*AD5*AD26/1000</f>
      </c>
      <c r="AE27" s="2"/>
      <c r="AF27" s="6"/>
      <c r="AG27" s="2"/>
      <c r="AH27" s="2"/>
      <c r="AI27" s="6">
        <f>AF4*AF5*AI26/1000</f>
      </c>
      <c r="AJ27" s="2"/>
      <c r="AK27" s="2"/>
      <c r="AL27" s="6"/>
      <c r="AM27" s="2"/>
      <c r="AN27" s="2"/>
      <c r="AO27" s="2"/>
      <c r="AP27" s="6">
        <f>AP4*AP5*AP26/1000</f>
      </c>
      <c r="AQ27" s="2"/>
      <c r="AR27" s="6"/>
      <c r="AS27" s="2"/>
      <c r="AT27" s="2"/>
      <c r="AU27" s="6">
        <f>AR4*AR5*AU26/1000</f>
      </c>
      <c r="AV27" s="2"/>
      <c r="AW27" s="2"/>
      <c r="AX27" s="2"/>
      <c r="AY27" s="6"/>
      <c r="AZ27" s="2"/>
      <c r="BA27" s="2"/>
      <c r="BB27" s="2"/>
      <c r="BC27" s="6">
        <f>BC4*BC5*BC26/1000</f>
      </c>
      <c r="BD27" s="2"/>
      <c r="BE27" s="6"/>
      <c r="BF27" s="2"/>
      <c r="BG27" s="2"/>
      <c r="BH27" s="6">
        <f>BE4*BE5*BH26/1000</f>
      </c>
      <c r="BI27" s="2"/>
      <c r="BJ27" s="2"/>
      <c r="BK27" s="2"/>
      <c r="BL27" s="6"/>
      <c r="BM27" s="2"/>
      <c r="BN27" s="2"/>
      <c r="BO27" s="2"/>
      <c r="BP27" s="6">
        <f>BP4*BP5*BP26/1000</f>
      </c>
      <c r="BQ27" s="2"/>
      <c r="BR27" s="124"/>
      <c r="BS27" s="2"/>
      <c r="BT27" s="2"/>
      <c r="BU27" s="6">
        <f>BR4*BR5*BU26/1000</f>
      </c>
      <c r="BV27" s="2"/>
      <c r="BW27" s="2"/>
      <c r="BX27" s="2"/>
      <c r="BY27" s="6"/>
      <c r="BZ27" s="2"/>
      <c r="CA27" s="2"/>
      <c r="CB27" s="2"/>
      <c r="CC27" s="6">
        <f>CC4*CC5*CC26/1000</f>
      </c>
      <c r="CD27" s="2"/>
      <c r="CE27" s="124"/>
      <c r="CF27" s="2"/>
      <c r="CG27" s="2"/>
      <c r="CH27" s="6">
        <f>CE4*CE5*CH26/1000</f>
      </c>
      <c r="CI27" s="2"/>
      <c r="CJ27" s="2"/>
      <c r="CK27" s="6"/>
      <c r="CL27" s="2"/>
      <c r="CM27" s="2"/>
      <c r="CN27" s="2"/>
      <c r="CO27" s="6">
        <f>CO4*CO5*CO26/1000</f>
      </c>
      <c r="CP27" s="2"/>
      <c r="CQ27" s="124"/>
      <c r="CR27" s="2"/>
      <c r="CS27" s="2"/>
      <c r="CT27" s="6">
        <f>CQ4*CQ5*CT26/1000</f>
      </c>
      <c r="CU27" s="2"/>
      <c r="CV27" s="2"/>
      <c r="CW27" s="6"/>
      <c r="CX27" s="2"/>
      <c r="CY27" s="2"/>
      <c r="CZ27" s="2"/>
      <c r="DA27" s="6">
        <f>DA4*DA5*DA26/1000</f>
      </c>
      <c r="DB27" s="2"/>
      <c r="DC27" s="124"/>
      <c r="DD27" s="2"/>
      <c r="DE27" s="2"/>
      <c r="DF27" s="6">
        <f>DC4*DC5*DF26/1000</f>
      </c>
      <c r="DG27" s="2"/>
      <c r="DH27" s="2"/>
      <c r="DI27" s="124"/>
      <c r="DJ27" s="124"/>
      <c r="DK27" s="6"/>
      <c r="DL27" s="6"/>
      <c r="DM27" s="6"/>
      <c r="DN27" s="140"/>
      <c r="DO27" s="140"/>
      <c r="DP27" s="140"/>
      <c r="DQ27" s="2"/>
      <c r="DR27" s="140"/>
      <c r="DS27" s="2"/>
      <c r="DT27" s="140"/>
      <c r="DU27" s="2"/>
      <c r="DV27" s="140"/>
      <c r="DW27" s="2"/>
      <c r="DX27" s="140"/>
      <c r="DY27" s="2"/>
      <c r="DZ27" s="140"/>
      <c r="EA27" s="2"/>
      <c r="EB27" s="125"/>
      <c r="EC27" s="6"/>
      <c r="ED27" s="6"/>
      <c r="EE27" s="6"/>
      <c r="EF27" s="124"/>
      <c r="EG27" s="124"/>
      <c r="EH27" s="125"/>
      <c r="EI27" s="125"/>
      <c r="EJ27" s="124"/>
      <c r="EK27" s="2"/>
      <c r="EL27" s="2"/>
    </row>
    <row x14ac:dyDescent="0.25" r="28" customHeight="1" ht="14.65">
      <c r="A28" s="133" t="s">
        <v>135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2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2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124"/>
      <c r="AY28" s="2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"/>
      <c r="BM28" s="2"/>
      <c r="BN28" s="124"/>
      <c r="BO28" s="6"/>
      <c r="BP28" s="6"/>
      <c r="BQ28" s="124"/>
      <c r="BR28" s="124"/>
      <c r="BS28" s="124"/>
      <c r="BT28" s="124"/>
      <c r="BU28" s="6"/>
      <c r="BV28" s="124"/>
      <c r="BW28" s="124"/>
      <c r="BX28" s="6"/>
      <c r="BY28" s="2"/>
      <c r="BZ28" s="124"/>
      <c r="CA28" s="124"/>
      <c r="CB28" s="124"/>
      <c r="CC28" s="6"/>
      <c r="CD28" s="124"/>
      <c r="CE28" s="124"/>
      <c r="CF28" s="124"/>
      <c r="CG28" s="124"/>
      <c r="CH28" s="6"/>
      <c r="CI28" s="124"/>
      <c r="CJ28" s="124"/>
      <c r="CK28" s="2"/>
      <c r="CL28" s="124"/>
      <c r="CM28" s="124"/>
      <c r="CN28" s="124"/>
      <c r="CO28" s="6"/>
      <c r="CP28" s="124"/>
      <c r="CQ28" s="124"/>
      <c r="CR28" s="124"/>
      <c r="CS28" s="124"/>
      <c r="CT28" s="6"/>
      <c r="CU28" s="124"/>
      <c r="CV28" s="124"/>
      <c r="CW28" s="2"/>
      <c r="CX28" s="124"/>
      <c r="CY28" s="124"/>
      <c r="CZ28" s="124"/>
      <c r="DA28" s="6"/>
      <c r="DB28" s="124"/>
      <c r="DC28" s="124"/>
      <c r="DD28" s="124"/>
      <c r="DE28" s="124"/>
      <c r="DF28" s="6"/>
      <c r="DG28" s="124"/>
      <c r="DH28" s="124"/>
      <c r="DI28" s="124"/>
      <c r="DJ28" s="124"/>
      <c r="DK28" s="6"/>
      <c r="DL28" s="6"/>
      <c r="DM28" s="6"/>
      <c r="DN28" s="139">
        <f>SUM(Z28:AK28)</f>
      </c>
      <c r="DO28" s="140"/>
      <c r="DP28" s="139">
        <f>SUM(AL28:AW28)</f>
      </c>
      <c r="DQ28" s="6"/>
      <c r="DR28" s="139">
        <f>SUM(AY28:BJ28)</f>
      </c>
      <c r="DS28" s="6"/>
      <c r="DT28" s="139">
        <f>SUM(BL28:BW28)</f>
      </c>
      <c r="DU28" s="2"/>
      <c r="DV28" s="139">
        <f>SUM(BY28:CJ28)</f>
      </c>
      <c r="DW28" s="2"/>
      <c r="DX28" s="139">
        <f>SUM(CA28:CL28)</f>
      </c>
      <c r="DY28" s="2"/>
      <c r="DZ28" s="139">
        <f>SUM(CC28:CN28)</f>
      </c>
      <c r="EA28" s="2"/>
      <c r="EB28" s="125"/>
      <c r="EC28" s="6"/>
      <c r="ED28" s="6"/>
      <c r="EE28" s="6"/>
      <c r="EF28" s="124"/>
      <c r="EG28" s="124"/>
      <c r="EH28" s="125"/>
      <c r="EI28" s="125"/>
      <c r="EJ28" s="124"/>
      <c r="EK28" s="2"/>
      <c r="EL28" s="2"/>
    </row>
    <row x14ac:dyDescent="0.25" r="29" customHeight="1" ht="14.65">
      <c r="A29" s="136" t="s">
        <v>136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6"/>
      <c r="AB29" s="6"/>
      <c r="AC29" s="6"/>
      <c r="AD29" s="6">
        <f>AD27</f>
      </c>
      <c r="AE29" s="6"/>
      <c r="AF29" s="6"/>
      <c r="AG29" s="6"/>
      <c r="AH29" s="6"/>
      <c r="AI29" s="6">
        <f>AI27</f>
      </c>
      <c r="AJ29" s="6"/>
      <c r="AK29" s="6"/>
      <c r="AL29" s="2"/>
      <c r="AM29" s="6"/>
      <c r="AN29" s="6"/>
      <c r="AO29" s="6"/>
      <c r="AP29" s="6">
        <f>AP27</f>
      </c>
      <c r="AQ29" s="6"/>
      <c r="AR29" s="6"/>
      <c r="AS29" s="6"/>
      <c r="AT29" s="6"/>
      <c r="AU29" s="6">
        <f>AU27</f>
      </c>
      <c r="AV29" s="6"/>
      <c r="AW29" s="6"/>
      <c r="AX29" s="124"/>
      <c r="AY29" s="2"/>
      <c r="AZ29" s="6"/>
      <c r="BA29" s="6"/>
      <c r="BB29" s="6"/>
      <c r="BC29" s="6">
        <f>BC27</f>
      </c>
      <c r="BD29" s="6"/>
      <c r="BE29" s="6"/>
      <c r="BF29" s="6"/>
      <c r="BG29" s="6"/>
      <c r="BH29" s="6">
        <f>BH27</f>
      </c>
      <c r="BI29" s="6"/>
      <c r="BJ29" s="6"/>
      <c r="BK29" s="6"/>
      <c r="BL29" s="2"/>
      <c r="BM29" s="2"/>
      <c r="BN29" s="124"/>
      <c r="BO29" s="6"/>
      <c r="BP29" s="6">
        <f>BP27</f>
      </c>
      <c r="BQ29" s="124"/>
      <c r="BR29" s="124"/>
      <c r="BS29" s="124"/>
      <c r="BT29" s="124"/>
      <c r="BU29" s="6">
        <f>BU27</f>
      </c>
      <c r="BV29" s="124"/>
      <c r="BW29" s="124"/>
      <c r="BX29" s="6"/>
      <c r="BY29" s="2"/>
      <c r="BZ29" s="124"/>
      <c r="CA29" s="124"/>
      <c r="CB29" s="124"/>
      <c r="CC29" s="6">
        <f>CC27</f>
      </c>
      <c r="CD29" s="124"/>
      <c r="CE29" s="124"/>
      <c r="CF29" s="124"/>
      <c r="CG29" s="124"/>
      <c r="CH29" s="6">
        <f>CH27</f>
      </c>
      <c r="CI29" s="124"/>
      <c r="CJ29" s="124"/>
      <c r="CK29" s="2"/>
      <c r="CL29" s="124"/>
      <c r="CM29" s="124"/>
      <c r="CN29" s="124"/>
      <c r="CO29" s="6">
        <f>CO27</f>
      </c>
      <c r="CP29" s="124"/>
      <c r="CQ29" s="124"/>
      <c r="CR29" s="124"/>
      <c r="CS29" s="124"/>
      <c r="CT29" s="6">
        <f>CT27</f>
      </c>
      <c r="CU29" s="124"/>
      <c r="CV29" s="124"/>
      <c r="CW29" s="2"/>
      <c r="CX29" s="124"/>
      <c r="CY29" s="124"/>
      <c r="CZ29" s="124"/>
      <c r="DA29" s="6">
        <f>DA27</f>
      </c>
      <c r="DB29" s="124"/>
      <c r="DC29" s="124"/>
      <c r="DD29" s="124"/>
      <c r="DE29" s="124"/>
      <c r="DF29" s="6">
        <f>DF27</f>
      </c>
      <c r="DG29" s="124"/>
      <c r="DH29" s="124"/>
      <c r="DI29" s="124"/>
      <c r="DJ29" s="124"/>
      <c r="DK29" s="6"/>
      <c r="DL29" s="6"/>
      <c r="DM29" s="6"/>
      <c r="DN29" s="139">
        <f>SUM(Z29:AK29)</f>
      </c>
      <c r="DO29" s="140"/>
      <c r="DP29" s="139">
        <f>SUM(AL29:AW29)</f>
      </c>
      <c r="DQ29" s="6"/>
      <c r="DR29" s="139">
        <f>SUM(AY29:BJ29)</f>
      </c>
      <c r="DS29" s="6"/>
      <c r="DT29" s="139">
        <f>SUM(BL29:BW29)</f>
      </c>
      <c r="DU29" s="2"/>
      <c r="DV29" s="139">
        <f>SUM(BY29:CJ29)</f>
      </c>
      <c r="DW29" s="2"/>
      <c r="DX29" s="139">
        <f>SUM(CA29:CL29)</f>
      </c>
      <c r="DY29" s="2"/>
      <c r="DZ29" s="139">
        <f>SUM(CC29:CN29)</f>
      </c>
      <c r="EA29" s="2"/>
      <c r="EB29" s="125"/>
      <c r="EC29" s="6"/>
      <c r="ED29" s="6"/>
      <c r="EE29" s="6"/>
      <c r="EF29" s="124"/>
      <c r="EG29" s="124"/>
      <c r="EH29" s="125"/>
      <c r="EI29" s="125"/>
      <c r="EJ29" s="124"/>
      <c r="EK29" s="2"/>
      <c r="EL29" s="2"/>
    </row>
    <row x14ac:dyDescent="0.25" r="30" customHeight="1" ht="14.6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2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2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124"/>
      <c r="AY30" s="2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2"/>
      <c r="BM30" s="2"/>
      <c r="BN30" s="124"/>
      <c r="BO30" s="6"/>
      <c r="BP30" s="6"/>
      <c r="BQ30" s="124"/>
      <c r="BR30" s="124"/>
      <c r="BS30" s="124"/>
      <c r="BT30" s="124"/>
      <c r="BU30" s="6"/>
      <c r="BV30" s="124"/>
      <c r="BW30" s="124"/>
      <c r="BX30" s="6"/>
      <c r="BY30" s="2"/>
      <c r="BZ30" s="124"/>
      <c r="CA30" s="124"/>
      <c r="CB30" s="124"/>
      <c r="CC30" s="6"/>
      <c r="CD30" s="124"/>
      <c r="CE30" s="124"/>
      <c r="CF30" s="124"/>
      <c r="CG30" s="124"/>
      <c r="CH30" s="6"/>
      <c r="CI30" s="124"/>
      <c r="CJ30" s="124"/>
      <c r="CK30" s="2"/>
      <c r="CL30" s="124"/>
      <c r="CM30" s="124"/>
      <c r="CN30" s="124"/>
      <c r="CO30" s="6"/>
      <c r="CP30" s="124"/>
      <c r="CQ30" s="124"/>
      <c r="CR30" s="124"/>
      <c r="CS30" s="124"/>
      <c r="CT30" s="6"/>
      <c r="CU30" s="124"/>
      <c r="CV30" s="124"/>
      <c r="CW30" s="2"/>
      <c r="CX30" s="124"/>
      <c r="CY30" s="124"/>
      <c r="CZ30" s="124"/>
      <c r="DA30" s="6"/>
      <c r="DB30" s="124"/>
      <c r="DC30" s="124"/>
      <c r="DD30" s="124"/>
      <c r="DE30" s="124"/>
      <c r="DF30" s="6"/>
      <c r="DG30" s="124"/>
      <c r="DH30" s="124"/>
      <c r="DI30" s="124"/>
      <c r="DJ30" s="124"/>
      <c r="DK30" s="6"/>
      <c r="DL30" s="6"/>
      <c r="DM30" s="6"/>
      <c r="DN30" s="140"/>
      <c r="DO30" s="140"/>
      <c r="DP30" s="140"/>
      <c r="DQ30" s="6"/>
      <c r="DR30" s="140"/>
      <c r="DS30" s="6"/>
      <c r="DT30" s="140"/>
      <c r="DU30" s="2"/>
      <c r="DV30" s="140"/>
      <c r="DW30" s="2"/>
      <c r="DX30" s="140"/>
      <c r="DY30" s="2"/>
      <c r="DZ30" s="140"/>
      <c r="EA30" s="2"/>
      <c r="EB30" s="125"/>
      <c r="EC30" s="6"/>
      <c r="ED30" s="6"/>
      <c r="EE30" s="6"/>
      <c r="EF30" s="124"/>
      <c r="EG30" s="124"/>
      <c r="EH30" s="125"/>
      <c r="EI30" s="125"/>
      <c r="EJ30" s="124"/>
      <c r="EK30" s="2"/>
      <c r="EL30" s="2"/>
    </row>
    <row x14ac:dyDescent="0.25" r="31" customHeight="1" ht="14.65">
      <c r="A31" s="134" t="s">
        <v>139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2"/>
      <c r="AA31" s="6">
        <v>200</v>
      </c>
      <c r="AB31" s="6"/>
      <c r="AC31" s="6"/>
      <c r="AD31" s="6"/>
      <c r="AE31" s="6"/>
      <c r="AF31" s="6">
        <v>200</v>
      </c>
      <c r="AG31" s="6"/>
      <c r="AH31" s="6"/>
      <c r="AI31" s="6">
        <v>200</v>
      </c>
      <c r="AJ31" s="6"/>
      <c r="AK31" s="6">
        <v>200</v>
      </c>
      <c r="AL31" s="2"/>
      <c r="AM31" s="6">
        <v>200</v>
      </c>
      <c r="AN31" s="6"/>
      <c r="AO31" s="6"/>
      <c r="AP31" s="6"/>
      <c r="AQ31" s="6"/>
      <c r="AR31" s="6">
        <v>400</v>
      </c>
      <c r="AS31" s="6"/>
      <c r="AT31" s="6"/>
      <c r="AU31" s="6">
        <v>200</v>
      </c>
      <c r="AV31" s="6">
        <v>150</v>
      </c>
      <c r="AW31" s="6">
        <v>200</v>
      </c>
      <c r="AX31" s="124"/>
      <c r="AY31" s="2"/>
      <c r="AZ31" s="6">
        <v>200</v>
      </c>
      <c r="BA31" s="6"/>
      <c r="BB31" s="6"/>
      <c r="BC31" s="6"/>
      <c r="BD31" s="6"/>
      <c r="BE31" s="6">
        <v>200</v>
      </c>
      <c r="BF31" s="6">
        <v>200</v>
      </c>
      <c r="BG31" s="6">
        <v>200</v>
      </c>
      <c r="BH31" s="6">
        <v>200</v>
      </c>
      <c r="BI31" s="6">
        <v>200</v>
      </c>
      <c r="BJ31" s="6">
        <v>200</v>
      </c>
      <c r="BK31" s="6"/>
      <c r="BL31" s="2"/>
      <c r="BM31" s="6">
        <v>200</v>
      </c>
      <c r="BN31" s="124"/>
      <c r="BO31" s="6">
        <v>200</v>
      </c>
      <c r="BP31" s="6"/>
      <c r="BQ31" s="6">
        <v>200</v>
      </c>
      <c r="BR31" s="124"/>
      <c r="BS31" s="6">
        <v>200</v>
      </c>
      <c r="BT31" s="124"/>
      <c r="BU31" s="6">
        <v>200</v>
      </c>
      <c r="BV31" s="124"/>
      <c r="BW31" s="6">
        <v>200</v>
      </c>
      <c r="BX31" s="6"/>
      <c r="BY31" s="2"/>
      <c r="BZ31" s="6">
        <v>200</v>
      </c>
      <c r="CA31" s="124"/>
      <c r="CB31" s="124"/>
      <c r="CC31" s="6"/>
      <c r="CD31" s="124"/>
      <c r="CE31" s="6">
        <v>200</v>
      </c>
      <c r="CF31" s="124"/>
      <c r="CG31" s="124"/>
      <c r="CH31" s="6">
        <v>200</v>
      </c>
      <c r="CI31" s="124"/>
      <c r="CJ31" s="6">
        <v>200</v>
      </c>
      <c r="CK31" s="2"/>
      <c r="CL31" s="6">
        <v>200</v>
      </c>
      <c r="CM31" s="124"/>
      <c r="CN31" s="124"/>
      <c r="CO31" s="6"/>
      <c r="CP31" s="124"/>
      <c r="CQ31" s="6">
        <v>150</v>
      </c>
      <c r="CR31" s="124"/>
      <c r="CS31" s="124"/>
      <c r="CT31" s="6"/>
      <c r="CU31" s="124"/>
      <c r="CV31" s="6">
        <v>100</v>
      </c>
      <c r="CW31" s="2"/>
      <c r="CX31" s="6">
        <v>100</v>
      </c>
      <c r="CY31" s="124"/>
      <c r="CZ31" s="124"/>
      <c r="DA31" s="6"/>
      <c r="DB31" s="124"/>
      <c r="DC31" s="6">
        <v>100</v>
      </c>
      <c r="DD31" s="124"/>
      <c r="DE31" s="124"/>
      <c r="DF31" s="6">
        <v>100</v>
      </c>
      <c r="DG31" s="124"/>
      <c r="DH31" s="124"/>
      <c r="DI31" s="124"/>
      <c r="DJ31" s="124"/>
      <c r="DK31" s="6"/>
      <c r="DL31" s="6"/>
      <c r="DM31" s="6"/>
      <c r="DN31" s="139">
        <f>SUM(Z31:AK31)</f>
      </c>
      <c r="DO31" s="140"/>
      <c r="DP31" s="139">
        <f>SUM(AL31:AW31)</f>
      </c>
      <c r="DQ31" s="6"/>
      <c r="DR31" s="139">
        <f>SUM(AY31:BJ31)</f>
      </c>
      <c r="DS31" s="6"/>
      <c r="DT31" s="139">
        <f>SUM(BL31:BW31)</f>
      </c>
      <c r="DU31" s="2"/>
      <c r="DV31" s="139">
        <f>SUM(BY31:CJ31)</f>
      </c>
      <c r="DW31" s="2"/>
      <c r="DX31" s="139">
        <f>SUM(CA31:CL31)</f>
      </c>
      <c r="DY31" s="2"/>
      <c r="DZ31" s="139">
        <f>SUM(CC31:CN31)</f>
      </c>
      <c r="EA31" s="2"/>
      <c r="EB31" s="125"/>
      <c r="EC31" s="6"/>
      <c r="ED31" s="6"/>
      <c r="EE31" s="6"/>
      <c r="EF31" s="124"/>
      <c r="EG31" s="124"/>
      <c r="EH31" s="125"/>
      <c r="EI31" s="125"/>
      <c r="EJ31" s="124"/>
      <c r="EK31" s="2"/>
      <c r="EL31" s="2"/>
    </row>
    <row x14ac:dyDescent="0.25" r="32" customHeight="1" ht="14.65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2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124"/>
      <c r="AY32" s="2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2"/>
      <c r="BM32" s="2"/>
      <c r="BN32" s="124"/>
      <c r="BO32" s="6"/>
      <c r="BP32" s="6"/>
      <c r="BQ32" s="124"/>
      <c r="BR32" s="124"/>
      <c r="BS32" s="124"/>
      <c r="BT32" s="124"/>
      <c r="BU32" s="6"/>
      <c r="BV32" s="124"/>
      <c r="BW32" s="124"/>
      <c r="BX32" s="6"/>
      <c r="BY32" s="2"/>
      <c r="BZ32" s="124"/>
      <c r="CA32" s="124"/>
      <c r="CB32" s="124"/>
      <c r="CC32" s="6"/>
      <c r="CD32" s="124"/>
      <c r="CE32" s="124"/>
      <c r="CF32" s="124"/>
      <c r="CG32" s="124"/>
      <c r="CH32" s="6"/>
      <c r="CI32" s="124"/>
      <c r="CJ32" s="124"/>
      <c r="CK32" s="2"/>
      <c r="CL32" s="124"/>
      <c r="CM32" s="124"/>
      <c r="CN32" s="124"/>
      <c r="CO32" s="6"/>
      <c r="CP32" s="124"/>
      <c r="CQ32" s="124"/>
      <c r="CR32" s="124"/>
      <c r="CS32" s="124"/>
      <c r="CT32" s="6"/>
      <c r="CU32" s="124"/>
      <c r="CV32" s="124"/>
      <c r="CW32" s="2"/>
      <c r="CX32" s="124"/>
      <c r="CY32" s="124"/>
      <c r="CZ32" s="124"/>
      <c r="DA32" s="6"/>
      <c r="DB32" s="124"/>
      <c r="DC32" s="124"/>
      <c r="DD32" s="124"/>
      <c r="DE32" s="124"/>
      <c r="DF32" s="6"/>
      <c r="DG32" s="124"/>
      <c r="DH32" s="124"/>
      <c r="DI32" s="124"/>
      <c r="DJ32" s="124"/>
      <c r="DK32" s="6"/>
      <c r="DL32" s="6"/>
      <c r="DM32" s="6"/>
      <c r="DN32" s="140"/>
      <c r="DO32" s="140"/>
      <c r="DP32" s="140"/>
      <c r="DQ32" s="6"/>
      <c r="DR32" s="140"/>
      <c r="DS32" s="6"/>
      <c r="DT32" s="140"/>
      <c r="DU32" s="2"/>
      <c r="DV32" s="140"/>
      <c r="DW32" s="2"/>
      <c r="DX32" s="140"/>
      <c r="DY32" s="2"/>
      <c r="DZ32" s="140"/>
      <c r="EA32" s="2"/>
      <c r="EB32" s="125"/>
      <c r="EC32" s="6"/>
      <c r="ED32" s="6"/>
      <c r="EE32" s="6"/>
      <c r="EF32" s="124"/>
      <c r="EG32" s="124"/>
      <c r="EH32" s="125"/>
      <c r="EI32" s="125"/>
      <c r="EJ32" s="124"/>
      <c r="EK32" s="2"/>
      <c r="EL32" s="2"/>
    </row>
    <row x14ac:dyDescent="0.25" r="33" customHeight="1" ht="14.65">
      <c r="A33" s="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2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124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124"/>
      <c r="BM33" s="2"/>
      <c r="BN33" s="124"/>
      <c r="BO33" s="6"/>
      <c r="BP33" s="124"/>
      <c r="BQ33" s="124"/>
      <c r="BR33" s="124"/>
      <c r="BS33" s="124"/>
      <c r="BT33" s="124"/>
      <c r="BU33" s="124"/>
      <c r="BV33" s="124"/>
      <c r="BW33" s="124"/>
      <c r="BX33" s="6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124"/>
      <c r="DK33" s="6"/>
      <c r="DL33" s="6"/>
      <c r="DM33" s="6"/>
      <c r="DN33" s="6"/>
      <c r="DO33" s="6"/>
      <c r="DP33" s="6"/>
      <c r="DQ33" s="6"/>
      <c r="DR33" s="6"/>
      <c r="DS33" s="6"/>
      <c r="DT33" s="2"/>
      <c r="DU33" s="2"/>
      <c r="DV33" s="2"/>
      <c r="DW33" s="2"/>
      <c r="DX33" s="2"/>
      <c r="DY33" s="2"/>
      <c r="DZ33" s="2"/>
      <c r="EA33" s="2"/>
      <c r="EB33" s="125"/>
      <c r="EC33" s="6"/>
      <c r="ED33" s="6"/>
      <c r="EE33" s="6"/>
      <c r="EF33" s="124"/>
      <c r="EG33" s="124"/>
      <c r="EH33" s="125"/>
      <c r="EI33" s="125"/>
      <c r="EJ33" s="124"/>
      <c r="EK33" s="2"/>
      <c r="EL33" s="2"/>
    </row>
    <row x14ac:dyDescent="0.25" r="34" customHeight="1" ht="18.75">
      <c r="A34" s="141" t="s">
        <v>140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6">
        <f>SUM(Z11+Z17+Z23+Z29+Z31)</f>
      </c>
      <c r="AA34" s="6">
        <f>SUM(AA11+AA17+AA23+AA29+AA31)</f>
      </c>
      <c r="AB34" s="6">
        <f>SUM(AB11+AB17+AB23+AB29+AB31)</f>
      </c>
      <c r="AC34" s="6">
        <f>SUM(AC11+AC17+AC23+AC29+AC31)</f>
      </c>
      <c r="AD34" s="6">
        <f>SUM(AD11+AD17+AD23+AD29+AD31)</f>
      </c>
      <c r="AE34" s="6">
        <f>SUM(AE11+AE17+AE23+AE29+AE31)</f>
      </c>
      <c r="AF34" s="6">
        <f>SUM(AF11+AF17+AF23+AF29+AF31)</f>
      </c>
      <c r="AG34" s="6">
        <f>SUM(AG11+AG17+AG23+AG29+AG31)</f>
      </c>
      <c r="AH34" s="6">
        <f>SUM(AH11+AH17+AH23+AH29+AH31)</f>
      </c>
      <c r="AI34" s="6">
        <f>SUM(AI11+AI17+AI23+AI29+AI31)</f>
      </c>
      <c r="AJ34" s="6">
        <f>SUM(AJ11+AJ17+AJ23+AJ29+AJ31)</f>
      </c>
      <c r="AK34" s="6">
        <f>SUM(AK11+AK17+AK23+AK29+AK31)</f>
      </c>
      <c r="AL34" s="6">
        <f>SUM(AL11+AL17+AL23+AL29+AL31)</f>
      </c>
      <c r="AM34" s="6">
        <f>SUM(AM11+AM17+AM23+AM29+AM31)</f>
      </c>
      <c r="AN34" s="6">
        <f>SUM(AN11+AN17+AN23+AN29+AN31)</f>
      </c>
      <c r="AO34" s="6">
        <f>SUM(AO11+AO17+AO23+AO29+AO31)</f>
      </c>
      <c r="AP34" s="6">
        <f>SUM(AP11+AP17+AP23+AP29+AP31)</f>
      </c>
      <c r="AQ34" s="6">
        <f>SUM(AQ11+AQ17+AQ23+AQ29+AQ31)</f>
      </c>
      <c r="AR34" s="6">
        <f>SUM(AR11+AR17+AR23+AR29+AR31)</f>
      </c>
      <c r="AS34" s="6">
        <f>SUM(AS11+AS17+AS23+AS29+AS31)</f>
      </c>
      <c r="AT34" s="6">
        <f>SUM(AT11+AT17+AT23+AT29+AT31)</f>
      </c>
      <c r="AU34" s="6">
        <f>SUM(AU11+AU17+AU23+AU29+AU31)</f>
      </c>
      <c r="AV34" s="6">
        <f>SUM(AV11+AV17+AV23+AV29+AV31)</f>
      </c>
      <c r="AW34" s="6">
        <f>SUM(AW11+AW17+AW23+AW29+AW31)</f>
      </c>
      <c r="AX34" s="6"/>
      <c r="AY34" s="6">
        <f>SUM(AY11+AY17+AY23+AY29+AY31)</f>
      </c>
      <c r="AZ34" s="6">
        <f>SUM(AZ11+AZ17+AZ23+AZ29+AZ31)</f>
      </c>
      <c r="BA34" s="6">
        <f>SUM(BA11+BA17+BA23+BA29+BA31)</f>
      </c>
      <c r="BB34" s="6">
        <f>SUM(BB11+BB17+BB23+BB29+BB31)</f>
      </c>
      <c r="BC34" s="6">
        <f>SUM(BC11+BC17+BC23+BC29+BC31)</f>
      </c>
      <c r="BD34" s="6">
        <f>SUM(BD11+BD17+BD23+BD29+BD31)</f>
      </c>
      <c r="BE34" s="6">
        <f>SUM(BE11+BE17+BE23+BE29+BE31)</f>
      </c>
      <c r="BF34" s="6">
        <f>SUM(BF11+BF17+BF23+BF29+BF31)</f>
      </c>
      <c r="BG34" s="6">
        <f>SUM(BG11+BG17+BG23+BG29+BG31)</f>
      </c>
      <c r="BH34" s="6">
        <f>SUM(BH11+BH17+BH23+BH29+BH31)</f>
      </c>
      <c r="BI34" s="6">
        <f>SUM(BI11+BI17+BI23+BI29+BI31)</f>
      </c>
      <c r="BJ34" s="6">
        <f>SUM(BJ11+BJ17+BJ23+BJ29+BJ31)</f>
      </c>
      <c r="BK34" s="6"/>
      <c r="BL34" s="6">
        <f>SUM(BL11+BL17+BL23+BL29+BL31)</f>
      </c>
      <c r="BM34" s="6">
        <f>SUM(BM11+BM17+BM23+BM29+BM31)</f>
      </c>
      <c r="BN34" s="6">
        <f>SUM(BN11+BN17+BN23+BN29+BN31)</f>
      </c>
      <c r="BO34" s="6">
        <f>SUM(BO11+BO17+BO23+BO29+BO31)</f>
      </c>
      <c r="BP34" s="6">
        <f>SUM(BP11+BP17+BP23+BP29+BP31)</f>
      </c>
      <c r="BQ34" s="6">
        <f>SUM(BQ11+BQ17+BQ23+BQ29+BQ31)</f>
      </c>
      <c r="BR34" s="6">
        <f>SUM(BR11+BR17+BR23+BR29+BR31)</f>
      </c>
      <c r="BS34" s="6">
        <f>SUM(BS11+BS17+BS23+BS29+BS31)</f>
      </c>
      <c r="BT34" s="6">
        <f>SUM(BT11+BT17+BT23+BT29+BT31)</f>
      </c>
      <c r="BU34" s="6">
        <f>SUM(BU11+BU17+BU23+BU29+BU31)</f>
      </c>
      <c r="BV34" s="6">
        <f>SUM(BV11+BV17+BV23+BV29+BV31)</f>
      </c>
      <c r="BW34" s="6">
        <f>SUM(BW11+BW17+BW23+BW29+BW31)</f>
      </c>
      <c r="BX34" s="6"/>
      <c r="BY34" s="6">
        <f>SUM(BY11+BY17+BY23+BY29+BY31)</f>
      </c>
      <c r="BZ34" s="6">
        <f>SUM(BZ11+BZ17+BZ23+BZ29+BZ31)</f>
      </c>
      <c r="CA34" s="6">
        <f>SUM(CA11+CA17+CA23+CA29+CA31)</f>
      </c>
      <c r="CB34" s="6">
        <f>SUM(CB11+CB17+CB23+CB29+CB31)</f>
      </c>
      <c r="CC34" s="6">
        <f>SUM(CC11+CC17+CC23+CC29+CC31)</f>
      </c>
      <c r="CD34" s="6">
        <f>SUM(CD11+CD17+CD23+CD29+CD31)</f>
      </c>
      <c r="CE34" s="6">
        <f>SUM(CE11+CE17+CE23+CE29+CE31)</f>
      </c>
      <c r="CF34" s="6">
        <f>SUM(CF11+CF17+CF23+CF29+CF31)</f>
      </c>
      <c r="CG34" s="6">
        <f>SUM(CG11+CG17+CG23+CG29+CG31)</f>
      </c>
      <c r="CH34" s="6">
        <f>SUM(CH11+CH17+CH23+CH29+CH31)</f>
      </c>
      <c r="CI34" s="6">
        <f>SUM(CI11+CI17+CI23+CI29+CI31)</f>
      </c>
      <c r="CJ34" s="6">
        <f>SUM(CJ11+CJ17+CJ23+CJ29+CJ31)</f>
      </c>
      <c r="CK34" s="6">
        <f>SUM(CK11+CK17+CK23+CK29+CK31)</f>
      </c>
      <c r="CL34" s="6">
        <f>SUM(CL11+CL17+CL23+CL29+CL31)</f>
      </c>
      <c r="CM34" s="6">
        <f>SUM(CM11+CM17+CM23+CM29+CM31)</f>
      </c>
      <c r="CN34" s="6">
        <f>SUM(CN11+CN17+CN23+CN29+CN31)</f>
      </c>
      <c r="CO34" s="6">
        <f>SUM(CO11+CO17+CO23+CO29+CO31)</f>
      </c>
      <c r="CP34" s="6">
        <f>SUM(CP11+CP17+CP23+CP29+CP31)</f>
      </c>
      <c r="CQ34" s="6">
        <f>SUM(CQ11+CQ17+CQ23+CQ29+CQ31)</f>
      </c>
      <c r="CR34" s="6">
        <f>SUM(CR11+CR17+CR23+CR29+CR31)</f>
      </c>
      <c r="CS34" s="6">
        <f>SUM(CS11+CS17+CS23+CS29+CS31)</f>
      </c>
      <c r="CT34" s="6">
        <f>SUM(CT11+CT17+CT23+CT29+CT31)</f>
      </c>
      <c r="CU34" s="6">
        <f>SUM(CU11+CU17+CU23+CU29+CU31)</f>
      </c>
      <c r="CV34" s="6">
        <f>SUM(CV11+CV17+CV23+CV29+CV31)</f>
      </c>
      <c r="CW34" s="6">
        <f>SUM(CW11+CW17+CW23+CW29+CW31)</f>
      </c>
      <c r="CX34" s="6">
        <f>SUM(CX11+CX17+CX23+CX29+CX31)</f>
      </c>
      <c r="CY34" s="6">
        <f>SUM(CY11+CY17+CY23+CY29+CY31)</f>
      </c>
      <c r="CZ34" s="6">
        <f>SUM(CZ11+CZ17+CZ23+CZ29+CZ31)</f>
      </c>
      <c r="DA34" s="6">
        <f>SUM(DA11+DA17+DA23+DA29+DA31)</f>
      </c>
      <c r="DB34" s="6">
        <f>SUM(DB11+DB17+DB23+DB29+DB31)</f>
      </c>
      <c r="DC34" s="6">
        <f>SUM(DC11+DC17+DC23+DC29+DC31)</f>
      </c>
      <c r="DD34" s="6">
        <f>SUM(DD11+DD17+DD23+DD29+DD31)</f>
      </c>
      <c r="DE34" s="6">
        <f>SUM(DE11+DE17+DE23+DE29+DE31)</f>
      </c>
      <c r="DF34" s="6">
        <f>SUM(DF11+DF17+DF23+DF29+DF31)</f>
      </c>
      <c r="DG34" s="6">
        <f>SUM(DG11+DG17+DG23+DG29+DG31)</f>
      </c>
      <c r="DH34" s="6">
        <f>SUM(DH11+DH17+DH23+DH29+DH31)</f>
      </c>
      <c r="DI34" s="124"/>
      <c r="DJ34" s="124"/>
      <c r="DK34" s="6"/>
      <c r="DL34" s="6"/>
      <c r="DM34" s="143"/>
      <c r="DN34" s="6">
        <f>SUM(DN11+DN17+DN23+DN29+DN31)</f>
      </c>
      <c r="DO34" s="6"/>
      <c r="DP34" s="6">
        <f>SUM(DP11+DP17+DP23+DP29+DP31)</f>
      </c>
      <c r="DQ34" s="144">
        <f>IFERROR(DP34/DN34*100,0)</f>
      </c>
      <c r="DR34" s="6">
        <f>SUM(DR11+DR17+DR23+DR29+DR31)</f>
      </c>
      <c r="DS34" s="144">
        <f>IFERROR(DR34/DP34*100,0)</f>
      </c>
      <c r="DT34" s="6">
        <f>SUM(DT11+DT17+DT23+DT29+DT31)</f>
      </c>
      <c r="DU34" s="144">
        <f>IFERROR(DT34/DR34*100,0)</f>
      </c>
      <c r="DV34" s="6">
        <f>SUM(DV11+DV17+DV23+DV29+DV31)</f>
      </c>
      <c r="DW34" s="144">
        <f>IFERROR(DV34/DT34*100,0)</f>
      </c>
      <c r="DX34" s="6">
        <f>SUM(DX11+DX17+DX23+DX29+DX31)</f>
      </c>
      <c r="DY34" s="144">
        <f>IFERROR(DX34/DV34*100,0)</f>
      </c>
      <c r="DZ34" s="6">
        <f>SUM(DZ11+DZ17+DZ23+DZ29+DZ31)</f>
      </c>
      <c r="EA34" s="144">
        <f>IFERROR(DZ34/DX34*100,0)</f>
      </c>
      <c r="EB34" s="125"/>
      <c r="EC34" s="6"/>
      <c r="ED34" s="6"/>
      <c r="EE34" s="6"/>
      <c r="EF34" s="124"/>
      <c r="EG34" s="124"/>
      <c r="EH34" s="125"/>
      <c r="EI34" s="125"/>
      <c r="EJ34" s="124"/>
      <c r="EK34" s="2"/>
      <c r="EL34" s="2"/>
    </row>
    <row x14ac:dyDescent="0.25" r="35" customHeight="1" ht="18.75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124"/>
      <c r="DJ35" s="124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125"/>
      <c r="EC35" s="6"/>
      <c r="ED35" s="6"/>
      <c r="EE35" s="6"/>
      <c r="EF35" s="124"/>
      <c r="EG35" s="124"/>
      <c r="EH35" s="125"/>
      <c r="EI35" s="125"/>
      <c r="EJ35" s="124"/>
      <c r="EK35" s="2"/>
      <c r="EL35" s="2"/>
    </row>
    <row x14ac:dyDescent="0.25" r="36" customHeight="1" ht="18.75">
      <c r="A36" s="110" t="s">
        <v>141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124"/>
      <c r="DJ36" s="124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125"/>
      <c r="EC36" s="6"/>
      <c r="ED36" s="6"/>
      <c r="EE36" s="6"/>
      <c r="EF36" s="124"/>
      <c r="EG36" s="124"/>
      <c r="EH36" s="125"/>
      <c r="EI36" s="125"/>
      <c r="EJ36" s="124"/>
      <c r="EK36" s="2"/>
      <c r="EL36" s="2"/>
    </row>
    <row x14ac:dyDescent="0.25" r="37" customHeight="1" ht="18.75" hidden="1">
      <c r="A37" s="133" t="s">
        <v>127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6">
        <v>75</v>
      </c>
      <c r="AA37" s="6">
        <v>75</v>
      </c>
      <c r="AB37" s="6">
        <v>75</v>
      </c>
      <c r="AC37" s="6">
        <v>75</v>
      </c>
      <c r="AD37" s="6">
        <v>75</v>
      </c>
      <c r="AE37" s="6">
        <v>75</v>
      </c>
      <c r="AF37" s="6">
        <v>75</v>
      </c>
      <c r="AG37" s="6">
        <v>75</v>
      </c>
      <c r="AH37" s="6">
        <v>75</v>
      </c>
      <c r="AI37" s="6">
        <v>75</v>
      </c>
      <c r="AJ37" s="6">
        <v>75</v>
      </c>
      <c r="AK37" s="6">
        <v>75</v>
      </c>
      <c r="AL37" s="6">
        <v>75</v>
      </c>
      <c r="AM37" s="6">
        <v>75</v>
      </c>
      <c r="AN37" s="6">
        <v>75</v>
      </c>
      <c r="AO37" s="6">
        <v>75</v>
      </c>
      <c r="AP37" s="6">
        <v>75</v>
      </c>
      <c r="AQ37" s="6">
        <v>75</v>
      </c>
      <c r="AR37" s="6">
        <v>75</v>
      </c>
      <c r="AS37" s="6">
        <v>75</v>
      </c>
      <c r="AT37" s="6">
        <v>75</v>
      </c>
      <c r="AU37" s="6">
        <v>80</v>
      </c>
      <c r="AV37" s="6">
        <v>80</v>
      </c>
      <c r="AW37" s="6">
        <v>80</v>
      </c>
      <c r="AX37" s="6"/>
      <c r="AY37" s="6">
        <v>80</v>
      </c>
      <c r="AZ37" s="6">
        <v>80</v>
      </c>
      <c r="BA37" s="6">
        <v>80</v>
      </c>
      <c r="BB37" s="6">
        <v>80</v>
      </c>
      <c r="BC37" s="6">
        <v>80</v>
      </c>
      <c r="BD37" s="6">
        <v>80</v>
      </c>
      <c r="BE37" s="6">
        <v>80</v>
      </c>
      <c r="BF37" s="6">
        <v>80</v>
      </c>
      <c r="BG37" s="6">
        <v>80</v>
      </c>
      <c r="BH37" s="6">
        <v>80</v>
      </c>
      <c r="BI37" s="6">
        <v>80</v>
      </c>
      <c r="BJ37" s="6">
        <v>80</v>
      </c>
      <c r="BK37" s="6"/>
      <c r="BL37" s="6">
        <v>80</v>
      </c>
      <c r="BM37" s="6">
        <v>80</v>
      </c>
      <c r="BN37" s="6">
        <v>80</v>
      </c>
      <c r="BO37" s="6">
        <v>80</v>
      </c>
      <c r="BP37" s="6">
        <v>80</v>
      </c>
      <c r="BQ37" s="6">
        <v>80</v>
      </c>
      <c r="BR37" s="6">
        <v>80</v>
      </c>
      <c r="BS37" s="6">
        <v>80</v>
      </c>
      <c r="BT37" s="6">
        <v>80</v>
      </c>
      <c r="BU37" s="6">
        <v>80</v>
      </c>
      <c r="BV37" s="6">
        <v>80</v>
      </c>
      <c r="BW37" s="6">
        <v>80</v>
      </c>
      <c r="BX37" s="6"/>
      <c r="BY37" s="6">
        <v>80</v>
      </c>
      <c r="BZ37" s="6">
        <v>80</v>
      </c>
      <c r="CA37" s="6">
        <v>80</v>
      </c>
      <c r="CB37" s="6">
        <v>80</v>
      </c>
      <c r="CC37" s="6">
        <v>80</v>
      </c>
      <c r="CD37" s="6">
        <v>80</v>
      </c>
      <c r="CE37" s="6">
        <v>80</v>
      </c>
      <c r="CF37" s="6">
        <v>80</v>
      </c>
      <c r="CG37" s="6">
        <v>80</v>
      </c>
      <c r="CH37" s="6">
        <v>80</v>
      </c>
      <c r="CI37" s="6">
        <v>80</v>
      </c>
      <c r="CJ37" s="6">
        <v>80</v>
      </c>
      <c r="CK37" s="6">
        <v>80</v>
      </c>
      <c r="CL37" s="6">
        <v>80</v>
      </c>
      <c r="CM37" s="6">
        <v>80</v>
      </c>
      <c r="CN37" s="6">
        <v>80</v>
      </c>
      <c r="CO37" s="6">
        <v>80</v>
      </c>
      <c r="CP37" s="6">
        <v>80</v>
      </c>
      <c r="CQ37" s="6">
        <v>80</v>
      </c>
      <c r="CR37" s="6">
        <v>80</v>
      </c>
      <c r="CS37" s="6">
        <v>80</v>
      </c>
      <c r="CT37" s="6">
        <v>80</v>
      </c>
      <c r="CU37" s="6">
        <v>80</v>
      </c>
      <c r="CV37" s="6">
        <v>80</v>
      </c>
      <c r="CW37" s="6">
        <v>80</v>
      </c>
      <c r="CX37" s="6">
        <v>80</v>
      </c>
      <c r="CY37" s="6">
        <v>80</v>
      </c>
      <c r="CZ37" s="6">
        <v>80</v>
      </c>
      <c r="DA37" s="6">
        <v>80</v>
      </c>
      <c r="DB37" s="6">
        <v>80</v>
      </c>
      <c r="DC37" s="6">
        <v>80</v>
      </c>
      <c r="DD37" s="6">
        <v>80</v>
      </c>
      <c r="DE37" s="6">
        <v>80</v>
      </c>
      <c r="DF37" s="6">
        <v>80</v>
      </c>
      <c r="DG37" s="6">
        <v>80</v>
      </c>
      <c r="DH37" s="6">
        <v>80</v>
      </c>
      <c r="DI37" s="124"/>
      <c r="DJ37" s="124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125"/>
      <c r="EC37" s="6"/>
      <c r="ED37" s="6"/>
      <c r="EE37" s="6"/>
      <c r="EF37" s="124"/>
      <c r="EG37" s="124"/>
      <c r="EH37" s="125"/>
      <c r="EI37" s="125"/>
      <c r="EJ37" s="124"/>
      <c r="EK37" s="2"/>
      <c r="EL37" s="2"/>
    </row>
    <row x14ac:dyDescent="0.25" r="38" customHeight="1" ht="18.75" hidden="1">
      <c r="A38" s="133" t="s">
        <v>128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6">
        <v>90</v>
      </c>
      <c r="AA38" s="6">
        <v>90</v>
      </c>
      <c r="AB38" s="6">
        <v>90</v>
      </c>
      <c r="AC38" s="6">
        <v>90</v>
      </c>
      <c r="AD38" s="6">
        <v>90</v>
      </c>
      <c r="AE38" s="6">
        <v>90</v>
      </c>
      <c r="AF38" s="6">
        <v>90</v>
      </c>
      <c r="AG38" s="6">
        <v>90</v>
      </c>
      <c r="AH38" s="6">
        <v>90</v>
      </c>
      <c r="AI38" s="6">
        <v>90</v>
      </c>
      <c r="AJ38" s="6">
        <v>90</v>
      </c>
      <c r="AK38" s="6">
        <v>90</v>
      </c>
      <c r="AL38" s="6">
        <v>90</v>
      </c>
      <c r="AM38" s="6">
        <v>90</v>
      </c>
      <c r="AN38" s="6">
        <v>90</v>
      </c>
      <c r="AO38" s="6">
        <v>90</v>
      </c>
      <c r="AP38" s="6">
        <v>90</v>
      </c>
      <c r="AQ38" s="6">
        <v>90</v>
      </c>
      <c r="AR38" s="6">
        <v>90</v>
      </c>
      <c r="AS38" s="6">
        <v>90</v>
      </c>
      <c r="AT38" s="6">
        <v>90</v>
      </c>
      <c r="AU38" s="6">
        <v>90</v>
      </c>
      <c r="AV38" s="6">
        <v>90</v>
      </c>
      <c r="AW38" s="6">
        <v>90</v>
      </c>
      <c r="AX38" s="6"/>
      <c r="AY38" s="6">
        <v>90</v>
      </c>
      <c r="AZ38" s="6">
        <v>90</v>
      </c>
      <c r="BA38" s="6">
        <v>90</v>
      </c>
      <c r="BB38" s="6">
        <v>90</v>
      </c>
      <c r="BC38" s="6">
        <v>90</v>
      </c>
      <c r="BD38" s="6">
        <v>90</v>
      </c>
      <c r="BE38" s="6">
        <v>110</v>
      </c>
      <c r="BF38" s="6">
        <v>110</v>
      </c>
      <c r="BG38" s="6">
        <v>110</v>
      </c>
      <c r="BH38" s="6">
        <v>110</v>
      </c>
      <c r="BI38" s="6">
        <v>110</v>
      </c>
      <c r="BJ38" s="6">
        <v>110</v>
      </c>
      <c r="BK38" s="6"/>
      <c r="BL38" s="6">
        <v>110</v>
      </c>
      <c r="BM38" s="6">
        <v>110</v>
      </c>
      <c r="BN38" s="6">
        <v>110</v>
      </c>
      <c r="BO38" s="6">
        <v>110</v>
      </c>
      <c r="BP38" s="6">
        <v>110</v>
      </c>
      <c r="BQ38" s="6">
        <v>110</v>
      </c>
      <c r="BR38" s="6">
        <v>110</v>
      </c>
      <c r="BS38" s="6">
        <v>110</v>
      </c>
      <c r="BT38" s="6">
        <v>110</v>
      </c>
      <c r="BU38" s="6">
        <v>110</v>
      </c>
      <c r="BV38" s="6">
        <v>110</v>
      </c>
      <c r="BW38" s="6">
        <v>110</v>
      </c>
      <c r="BX38" s="6"/>
      <c r="BY38" s="6">
        <v>110</v>
      </c>
      <c r="BZ38" s="6">
        <v>110</v>
      </c>
      <c r="CA38" s="6">
        <v>110</v>
      </c>
      <c r="CB38" s="6">
        <v>110</v>
      </c>
      <c r="CC38" s="6">
        <v>110</v>
      </c>
      <c r="CD38" s="6">
        <v>110</v>
      </c>
      <c r="CE38" s="6">
        <v>110</v>
      </c>
      <c r="CF38" s="6">
        <v>110</v>
      </c>
      <c r="CG38" s="6">
        <v>110</v>
      </c>
      <c r="CH38" s="6">
        <v>110</v>
      </c>
      <c r="CI38" s="6">
        <v>110</v>
      </c>
      <c r="CJ38" s="6">
        <v>110</v>
      </c>
      <c r="CK38" s="6">
        <v>110</v>
      </c>
      <c r="CL38" s="6">
        <v>110</v>
      </c>
      <c r="CM38" s="6">
        <v>110</v>
      </c>
      <c r="CN38" s="6">
        <v>110</v>
      </c>
      <c r="CO38" s="6">
        <v>110</v>
      </c>
      <c r="CP38" s="6">
        <v>110</v>
      </c>
      <c r="CQ38" s="6">
        <v>110</v>
      </c>
      <c r="CR38" s="6">
        <v>110</v>
      </c>
      <c r="CS38" s="6">
        <v>110</v>
      </c>
      <c r="CT38" s="6">
        <v>110</v>
      </c>
      <c r="CU38" s="6">
        <v>110</v>
      </c>
      <c r="CV38" s="6">
        <v>110</v>
      </c>
      <c r="CW38" s="6">
        <v>110</v>
      </c>
      <c r="CX38" s="6">
        <v>110</v>
      </c>
      <c r="CY38" s="6">
        <v>110</v>
      </c>
      <c r="CZ38" s="6">
        <v>110</v>
      </c>
      <c r="DA38" s="6">
        <v>110</v>
      </c>
      <c r="DB38" s="6">
        <v>110</v>
      </c>
      <c r="DC38" s="6">
        <v>110</v>
      </c>
      <c r="DD38" s="6">
        <v>110</v>
      </c>
      <c r="DE38" s="6">
        <v>110</v>
      </c>
      <c r="DF38" s="6">
        <v>110</v>
      </c>
      <c r="DG38" s="6">
        <v>110</v>
      </c>
      <c r="DH38" s="6">
        <v>110</v>
      </c>
      <c r="DI38" s="124"/>
      <c r="DJ38" s="124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125"/>
      <c r="EC38" s="6"/>
      <c r="ED38" s="6"/>
      <c r="EE38" s="6"/>
      <c r="EF38" s="124"/>
      <c r="EG38" s="124"/>
      <c r="EH38" s="125"/>
      <c r="EI38" s="125"/>
      <c r="EJ38" s="124"/>
      <c r="EK38" s="2"/>
      <c r="EL38" s="2"/>
    </row>
    <row x14ac:dyDescent="0.25" r="39" customHeight="1" ht="18.75" hidden="1">
      <c r="A39" s="133" t="s">
        <v>129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6">
        <v>12</v>
      </c>
      <c r="AA39" s="6">
        <v>12</v>
      </c>
      <c r="AB39" s="6">
        <v>12</v>
      </c>
      <c r="AC39" s="6">
        <v>12</v>
      </c>
      <c r="AD39" s="6">
        <v>12</v>
      </c>
      <c r="AE39" s="6">
        <v>12</v>
      </c>
      <c r="AF39" s="6">
        <v>12</v>
      </c>
      <c r="AG39" s="6">
        <v>12</v>
      </c>
      <c r="AH39" s="6">
        <v>12</v>
      </c>
      <c r="AI39" s="6">
        <v>12</v>
      </c>
      <c r="AJ39" s="6">
        <v>12</v>
      </c>
      <c r="AK39" s="6">
        <v>12</v>
      </c>
      <c r="AL39" s="6">
        <v>12</v>
      </c>
      <c r="AM39" s="6">
        <v>12</v>
      </c>
      <c r="AN39" s="6">
        <v>12</v>
      </c>
      <c r="AO39" s="6">
        <v>12</v>
      </c>
      <c r="AP39" s="6">
        <v>12</v>
      </c>
      <c r="AQ39" s="6">
        <v>12</v>
      </c>
      <c r="AR39" s="6">
        <v>12</v>
      </c>
      <c r="AS39" s="6">
        <v>12</v>
      </c>
      <c r="AT39" s="6">
        <v>12</v>
      </c>
      <c r="AU39" s="6">
        <v>12</v>
      </c>
      <c r="AV39" s="6">
        <v>12</v>
      </c>
      <c r="AW39" s="6">
        <v>12</v>
      </c>
      <c r="AX39" s="6"/>
      <c r="AY39" s="6">
        <v>12</v>
      </c>
      <c r="AZ39" s="6">
        <v>12</v>
      </c>
      <c r="BA39" s="6">
        <v>12</v>
      </c>
      <c r="BB39" s="6">
        <v>12</v>
      </c>
      <c r="BC39" s="6">
        <v>12</v>
      </c>
      <c r="BD39" s="6">
        <v>12</v>
      </c>
      <c r="BE39" s="6">
        <v>12</v>
      </c>
      <c r="BF39" s="6">
        <v>12</v>
      </c>
      <c r="BG39" s="6">
        <v>12</v>
      </c>
      <c r="BH39" s="6">
        <v>12</v>
      </c>
      <c r="BI39" s="6">
        <v>12</v>
      </c>
      <c r="BJ39" s="6">
        <v>12</v>
      </c>
      <c r="BK39" s="6"/>
      <c r="BL39" s="6">
        <v>12</v>
      </c>
      <c r="BM39" s="6">
        <v>12</v>
      </c>
      <c r="BN39" s="6">
        <v>12</v>
      </c>
      <c r="BO39" s="6">
        <v>12</v>
      </c>
      <c r="BP39" s="6">
        <v>12</v>
      </c>
      <c r="BQ39" s="6">
        <v>12</v>
      </c>
      <c r="BR39" s="6">
        <v>12</v>
      </c>
      <c r="BS39" s="6">
        <v>12</v>
      </c>
      <c r="BT39" s="6">
        <v>12</v>
      </c>
      <c r="BU39" s="6">
        <v>12</v>
      </c>
      <c r="BV39" s="6">
        <v>12</v>
      </c>
      <c r="BW39" s="6">
        <v>12</v>
      </c>
      <c r="BX39" s="6"/>
      <c r="BY39" s="6">
        <v>12</v>
      </c>
      <c r="BZ39" s="6">
        <v>12</v>
      </c>
      <c r="CA39" s="6">
        <v>12</v>
      </c>
      <c r="CB39" s="6">
        <v>12</v>
      </c>
      <c r="CC39" s="6">
        <v>12</v>
      </c>
      <c r="CD39" s="6">
        <v>12</v>
      </c>
      <c r="CE39" s="6">
        <v>12</v>
      </c>
      <c r="CF39" s="6">
        <v>12</v>
      </c>
      <c r="CG39" s="6">
        <v>12</v>
      </c>
      <c r="CH39" s="6">
        <v>12</v>
      </c>
      <c r="CI39" s="6">
        <v>12</v>
      </c>
      <c r="CJ39" s="6">
        <v>12</v>
      </c>
      <c r="CK39" s="6">
        <v>12</v>
      </c>
      <c r="CL39" s="6">
        <v>12</v>
      </c>
      <c r="CM39" s="6">
        <v>12</v>
      </c>
      <c r="CN39" s="6">
        <v>12</v>
      </c>
      <c r="CO39" s="6">
        <v>12</v>
      </c>
      <c r="CP39" s="6">
        <v>12</v>
      </c>
      <c r="CQ39" s="6">
        <v>12</v>
      </c>
      <c r="CR39" s="6">
        <v>12</v>
      </c>
      <c r="CS39" s="6">
        <v>12</v>
      </c>
      <c r="CT39" s="6">
        <v>12</v>
      </c>
      <c r="CU39" s="6">
        <v>12</v>
      </c>
      <c r="CV39" s="6">
        <v>12</v>
      </c>
      <c r="CW39" s="6">
        <v>12</v>
      </c>
      <c r="CX39" s="6">
        <v>12</v>
      </c>
      <c r="CY39" s="6">
        <v>12</v>
      </c>
      <c r="CZ39" s="6">
        <v>12</v>
      </c>
      <c r="DA39" s="6">
        <v>12</v>
      </c>
      <c r="DB39" s="6">
        <v>12</v>
      </c>
      <c r="DC39" s="6">
        <v>12</v>
      </c>
      <c r="DD39" s="6">
        <v>12</v>
      </c>
      <c r="DE39" s="6">
        <v>12</v>
      </c>
      <c r="DF39" s="6">
        <v>12</v>
      </c>
      <c r="DG39" s="6">
        <v>12</v>
      </c>
      <c r="DH39" s="6">
        <v>12</v>
      </c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125"/>
      <c r="EC39" s="6"/>
      <c r="ED39" s="6"/>
      <c r="EE39" s="6"/>
      <c r="EF39" s="124"/>
      <c r="EG39" s="124"/>
      <c r="EH39" s="125"/>
      <c r="EI39" s="125"/>
      <c r="EJ39" s="124"/>
      <c r="EK39" s="2"/>
      <c r="EL39" s="2"/>
    </row>
    <row x14ac:dyDescent="0.25" r="40" customHeight="1" ht="18.75" hidden="1">
      <c r="A40" s="133" t="s">
        <v>130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6">
        <f>Z37*Z38*Z39/1000</f>
      </c>
      <c r="AA40" s="6">
        <f>AA37*AA38*AA39/1000</f>
      </c>
      <c r="AB40" s="6">
        <f>AB37*AB38*AB39/1000</f>
      </c>
      <c r="AC40" s="6">
        <f>AC37*AC38*AC39/1000</f>
      </c>
      <c r="AD40" s="6">
        <f>AD37*AD38*AD39/1000</f>
      </c>
      <c r="AE40" s="6">
        <f>AE37*AE38*AE39/1000</f>
      </c>
      <c r="AF40" s="6">
        <f>AF37*AF38*AF39/1000</f>
      </c>
      <c r="AG40" s="6">
        <f>AG37*AG38*AG39/1000</f>
      </c>
      <c r="AH40" s="6">
        <f>AH37*AH38*AH39/1000</f>
      </c>
      <c r="AI40" s="6">
        <f>AI37*AI38*AI39/1000</f>
      </c>
      <c r="AJ40" s="6">
        <f>AJ37*AJ38*AJ39/1000</f>
      </c>
      <c r="AK40" s="6">
        <f>AK37*AK38*AK39/1000</f>
      </c>
      <c r="AL40" s="6">
        <f>AL37*AL38*AL39/1000</f>
      </c>
      <c r="AM40" s="6">
        <f>AM37*AM38*AM39/1000</f>
      </c>
      <c r="AN40" s="6">
        <f>AN37*AN38*AN39/1000</f>
      </c>
      <c r="AO40" s="6">
        <f>AO37*AO38*AO39/1000</f>
      </c>
      <c r="AP40" s="6">
        <f>AP37*AP38*AP39/1000</f>
      </c>
      <c r="AQ40" s="6">
        <f>AQ37*AQ38*AQ39/1000</f>
      </c>
      <c r="AR40" s="6">
        <f>AR37*AR38*AR39/1000</f>
      </c>
      <c r="AS40" s="6">
        <f>AS37*AS38*AS39/1000</f>
      </c>
      <c r="AT40" s="6">
        <f>AT37*AT38*AT39/1000</f>
      </c>
      <c r="AU40" s="6">
        <f>AU37*AU38*AU39/1000</f>
      </c>
      <c r="AV40" s="6">
        <f>AV37*AV38*AV39/1000</f>
      </c>
      <c r="AW40" s="6">
        <f>AW37*AW38*AW39/1000</f>
      </c>
      <c r="AX40" s="6"/>
      <c r="AY40" s="6">
        <f>AY37*AY38*AY39/1000</f>
      </c>
      <c r="AZ40" s="6">
        <f>AZ37*AZ38*AZ39/1000</f>
      </c>
      <c r="BA40" s="6">
        <f>BA37*BA38*BA39/1000</f>
      </c>
      <c r="BB40" s="6">
        <f>BB37*BB38*BB39/1000</f>
      </c>
      <c r="BC40" s="6">
        <f>BC37*BC38*BC39/1000</f>
      </c>
      <c r="BD40" s="6">
        <f>BD37*BD38*BD39/1000</f>
      </c>
      <c r="BE40" s="6">
        <f>BE37*BE38*BE39/1000</f>
      </c>
      <c r="BF40" s="6">
        <f>BF37*BF38*BF39/1000</f>
      </c>
      <c r="BG40" s="6">
        <f>BG37*BG38*BG39/1000</f>
      </c>
      <c r="BH40" s="6">
        <f>BH37*BH38*BH39/1000</f>
      </c>
      <c r="BI40" s="6">
        <f>BI37*BI38*BI39/1000</f>
      </c>
      <c r="BJ40" s="6">
        <f>BJ37*BJ38*BJ39/1000</f>
      </c>
      <c r="BK40" s="6"/>
      <c r="BL40" s="6">
        <f>BL37*BL38*BL39/1000</f>
      </c>
      <c r="BM40" s="6">
        <f>BM37*BM38*BM39/1000</f>
      </c>
      <c r="BN40" s="6">
        <f>BN37*BN38*BN39/1000</f>
      </c>
      <c r="BO40" s="6">
        <f>BO37*BO38*BO39/1000</f>
      </c>
      <c r="BP40" s="6">
        <f>BP37*BP38*BP39/1000</f>
      </c>
      <c r="BQ40" s="6">
        <f>BQ37*BQ38*BQ39/1000</f>
      </c>
      <c r="BR40" s="6">
        <f>BR37*BR38*BR39/1000</f>
      </c>
      <c r="BS40" s="6">
        <f>BS37*BS38*BS39/1000</f>
      </c>
      <c r="BT40" s="6">
        <f>BT37*BT38*BT39/1000</f>
      </c>
      <c r="BU40" s="6">
        <f>BU37*BU38*BU39/1000</f>
      </c>
      <c r="BV40" s="6">
        <f>BV37*BV38*BV39/1000</f>
      </c>
      <c r="BW40" s="6">
        <f>BW37*BW38*BW39/1000</f>
      </c>
      <c r="BX40" s="6"/>
      <c r="BY40" s="6">
        <f>BY37*BY38*BY39/1000</f>
      </c>
      <c r="BZ40" s="6">
        <f>BZ37*BZ38*BZ39/1000</f>
      </c>
      <c r="CA40" s="6">
        <f>CA37*CA38*CA39/1000</f>
      </c>
      <c r="CB40" s="6">
        <f>CB37*CB38*CB39/1000</f>
      </c>
      <c r="CC40" s="6">
        <f>CC37*CC38*CC39/1000</f>
      </c>
      <c r="CD40" s="6">
        <f>CD37*CD38*CD39/1000</f>
      </c>
      <c r="CE40" s="6">
        <f>CE37*CE38*CE39/1000</f>
      </c>
      <c r="CF40" s="6">
        <f>CF37*CF38*CF39/1000</f>
      </c>
      <c r="CG40" s="6">
        <f>CG37*CG38*CG39/1000</f>
      </c>
      <c r="CH40" s="6">
        <f>CH37*CH38*CH39/1000</f>
      </c>
      <c r="CI40" s="6">
        <f>CI37*CI38*CI39/1000</f>
      </c>
      <c r="CJ40" s="6">
        <f>CJ37*CJ38*CJ39/1000</f>
      </c>
      <c r="CK40" s="6">
        <f>CK37*CK38*CK39/1000</f>
      </c>
      <c r="CL40" s="6">
        <f>CL37*CL38*CL39/1000</f>
      </c>
      <c r="CM40" s="6">
        <f>CM37*CM38*CM39/1000</f>
      </c>
      <c r="CN40" s="6">
        <f>CN37*CN38*CN39/1000</f>
      </c>
      <c r="CO40" s="6">
        <f>CO37*CO38*CO39/1000</f>
      </c>
      <c r="CP40" s="6">
        <f>CP37*CP38*CP39/1000</f>
      </c>
      <c r="CQ40" s="6">
        <f>CQ37*CQ38*CQ39/1000</f>
      </c>
      <c r="CR40" s="6">
        <f>CR37*CR38*CR39/1000</f>
      </c>
      <c r="CS40" s="6">
        <f>CS37*CS38*CS39/1000</f>
      </c>
      <c r="CT40" s="6">
        <f>CT37*CT38*CT39/1000</f>
      </c>
      <c r="CU40" s="6">
        <f>CU37*CU38*CU39/1000</f>
      </c>
      <c r="CV40" s="6">
        <f>CV37*CV38*CV39/1000</f>
      </c>
      <c r="CW40" s="6">
        <f>CW37*CW38*CW39/1000</f>
      </c>
      <c r="CX40" s="6">
        <f>CX37*CX38*CX39/1000</f>
      </c>
      <c r="CY40" s="6">
        <f>CY37*CY38*CY39/1000</f>
      </c>
      <c r="CZ40" s="6">
        <f>CZ37*CZ38*CZ39/1000</f>
      </c>
      <c r="DA40" s="6">
        <f>DA37*DA38*DA39/1000</f>
      </c>
      <c r="DB40" s="6">
        <f>DB37*DB38*DB39/1000</f>
      </c>
      <c r="DC40" s="6">
        <f>DC37*DC38*DC39/1000</f>
      </c>
      <c r="DD40" s="6">
        <f>DD37*DD38*DD39/1000</f>
      </c>
      <c r="DE40" s="6">
        <f>DE37*DE38*DE39/1000</f>
      </c>
      <c r="DF40" s="6">
        <f>DF37*DF38*DF39/1000</f>
      </c>
      <c r="DG40" s="6">
        <f>DG37*DG38*DG39/1000</f>
      </c>
      <c r="DH40" s="6">
        <f>DH37*DH38*DH39/1000</f>
      </c>
      <c r="DI40" s="124"/>
      <c r="DJ40" s="124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125"/>
      <c r="EC40" s="6"/>
      <c r="ED40" s="6"/>
      <c r="EE40" s="6"/>
      <c r="EF40" s="124"/>
      <c r="EG40" s="124"/>
      <c r="EH40" s="125"/>
      <c r="EI40" s="125"/>
      <c r="EJ40" s="124"/>
      <c r="EK40" s="2"/>
      <c r="EL40" s="2"/>
    </row>
    <row x14ac:dyDescent="0.25" r="41" customHeight="1" ht="18.75" hidden="1">
      <c r="A41" s="133" t="s">
        <v>142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6">
        <v>9</v>
      </c>
      <c r="AA41" s="6">
        <v>9</v>
      </c>
      <c r="AB41" s="6">
        <v>9</v>
      </c>
      <c r="AC41" s="6">
        <v>9</v>
      </c>
      <c r="AD41" s="6">
        <v>9</v>
      </c>
      <c r="AE41" s="6">
        <v>9</v>
      </c>
      <c r="AF41" s="6">
        <v>9</v>
      </c>
      <c r="AG41" s="6">
        <v>9</v>
      </c>
      <c r="AH41" s="6">
        <v>9</v>
      </c>
      <c r="AI41" s="6">
        <v>9</v>
      </c>
      <c r="AJ41" s="6">
        <v>9</v>
      </c>
      <c r="AK41" s="6">
        <v>9</v>
      </c>
      <c r="AL41" s="6">
        <v>9</v>
      </c>
      <c r="AM41" s="6">
        <v>9</v>
      </c>
      <c r="AN41" s="6">
        <v>9</v>
      </c>
      <c r="AO41" s="6">
        <v>9</v>
      </c>
      <c r="AP41" s="6">
        <v>9</v>
      </c>
      <c r="AQ41" s="6">
        <v>10</v>
      </c>
      <c r="AR41" s="6">
        <v>10</v>
      </c>
      <c r="AS41" s="6">
        <v>10</v>
      </c>
      <c r="AT41" s="6">
        <v>10</v>
      </c>
      <c r="AU41" s="6">
        <v>10</v>
      </c>
      <c r="AV41" s="6">
        <v>10</v>
      </c>
      <c r="AW41" s="6">
        <v>10</v>
      </c>
      <c r="AX41" s="6"/>
      <c r="AY41" s="6">
        <v>10</v>
      </c>
      <c r="AZ41" s="6">
        <v>10</v>
      </c>
      <c r="BA41" s="6">
        <v>10</v>
      </c>
      <c r="BB41" s="6">
        <v>11</v>
      </c>
      <c r="BC41" s="6">
        <v>11</v>
      </c>
      <c r="BD41" s="6">
        <v>11</v>
      </c>
      <c r="BE41" s="6">
        <v>12</v>
      </c>
      <c r="BF41" s="6">
        <v>12</v>
      </c>
      <c r="BG41" s="6">
        <v>12</v>
      </c>
      <c r="BH41" s="6">
        <v>12</v>
      </c>
      <c r="BI41" s="6">
        <v>12</v>
      </c>
      <c r="BJ41" s="6">
        <v>12</v>
      </c>
      <c r="BK41" s="6"/>
      <c r="BL41" s="6">
        <v>12</v>
      </c>
      <c r="BM41" s="6">
        <v>12</v>
      </c>
      <c r="BN41" s="6">
        <v>12</v>
      </c>
      <c r="BO41" s="6">
        <v>12</v>
      </c>
      <c r="BP41" s="6">
        <v>12</v>
      </c>
      <c r="BQ41" s="6">
        <v>12</v>
      </c>
      <c r="BR41" s="6">
        <v>13</v>
      </c>
      <c r="BS41" s="6">
        <v>13</v>
      </c>
      <c r="BT41" s="6">
        <v>13</v>
      </c>
      <c r="BU41" s="6">
        <v>13</v>
      </c>
      <c r="BV41" s="6">
        <v>13</v>
      </c>
      <c r="BW41" s="6">
        <v>13</v>
      </c>
      <c r="BX41" s="6"/>
      <c r="BY41" s="6">
        <v>12</v>
      </c>
      <c r="BZ41" s="6">
        <v>12</v>
      </c>
      <c r="CA41" s="6">
        <v>12</v>
      </c>
      <c r="CB41" s="6">
        <v>12</v>
      </c>
      <c r="CC41" s="6">
        <v>12</v>
      </c>
      <c r="CD41" s="6">
        <v>12</v>
      </c>
      <c r="CE41" s="6">
        <v>12</v>
      </c>
      <c r="CF41" s="6">
        <v>12</v>
      </c>
      <c r="CG41" s="6">
        <v>12</v>
      </c>
      <c r="CH41" s="6">
        <v>12</v>
      </c>
      <c r="CI41" s="6">
        <v>12</v>
      </c>
      <c r="CJ41" s="6">
        <v>12</v>
      </c>
      <c r="CK41" s="6">
        <v>12</v>
      </c>
      <c r="CL41" s="6">
        <v>12</v>
      </c>
      <c r="CM41" s="6">
        <v>12</v>
      </c>
      <c r="CN41" s="6">
        <v>6</v>
      </c>
      <c r="CO41" s="6">
        <v>6</v>
      </c>
      <c r="CP41" s="6">
        <v>6</v>
      </c>
      <c r="CQ41" s="6">
        <v>3</v>
      </c>
      <c r="CR41" s="6">
        <v>3</v>
      </c>
      <c r="CS41" s="6">
        <v>3</v>
      </c>
      <c r="CT41" s="6">
        <v>3</v>
      </c>
      <c r="CU41" s="6">
        <v>3</v>
      </c>
      <c r="CV41" s="6">
        <v>3</v>
      </c>
      <c r="CW41" s="6">
        <v>1</v>
      </c>
      <c r="CX41" s="6">
        <v>1</v>
      </c>
      <c r="CY41" s="6">
        <v>1</v>
      </c>
      <c r="CZ41" s="6">
        <v>1</v>
      </c>
      <c r="DA41" s="6">
        <v>1</v>
      </c>
      <c r="DB41" s="6">
        <v>1</v>
      </c>
      <c r="DC41" s="6"/>
      <c r="DD41" s="6"/>
      <c r="DE41" s="6"/>
      <c r="DF41" s="6"/>
      <c r="DG41" s="6"/>
      <c r="DH41" s="6"/>
      <c r="DI41" s="124"/>
      <c r="DJ41" s="124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125"/>
      <c r="EC41" s="6"/>
      <c r="ED41" s="6"/>
      <c r="EE41" s="6"/>
      <c r="EF41" s="124"/>
      <c r="EG41" s="124"/>
      <c r="EH41" s="125"/>
      <c r="EI41" s="125"/>
      <c r="EJ41" s="124"/>
      <c r="EK41" s="2"/>
      <c r="EL41" s="2"/>
    </row>
    <row x14ac:dyDescent="0.25" r="42" customHeight="1" ht="18.75" hidden="1">
      <c r="A42" s="146" t="s">
        <v>143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6">
        <f>Z40*Z41</f>
      </c>
      <c r="AA42" s="6">
        <f>AA40*AA41</f>
      </c>
      <c r="AB42" s="6">
        <f>AB40*AB41</f>
      </c>
      <c r="AC42" s="6">
        <f>AC40*AC41</f>
      </c>
      <c r="AD42" s="6">
        <f>AD40*AD41</f>
      </c>
      <c r="AE42" s="6">
        <f>AE40*AE41</f>
      </c>
      <c r="AF42" s="6">
        <f>AF40*AF41</f>
      </c>
      <c r="AG42" s="6">
        <f>AG40*AG41</f>
      </c>
      <c r="AH42" s="6">
        <f>AH40*AH41</f>
      </c>
      <c r="AI42" s="6">
        <f>AI40*AI41</f>
      </c>
      <c r="AJ42" s="6">
        <f>AJ40*AJ41</f>
      </c>
      <c r="AK42" s="6">
        <f>AK40*AK41</f>
      </c>
      <c r="AL42" s="6">
        <f>AL40*AL41</f>
      </c>
      <c r="AM42" s="6">
        <f>AM40*AM41</f>
      </c>
      <c r="AN42" s="6">
        <f>AN40*AN41</f>
      </c>
      <c r="AO42" s="6">
        <f>AO40*AO41</f>
      </c>
      <c r="AP42" s="6">
        <f>AP40*AP41</f>
      </c>
      <c r="AQ42" s="6">
        <f>AQ40*AQ41</f>
      </c>
      <c r="AR42" s="6">
        <f>AR40*AR41</f>
      </c>
      <c r="AS42" s="6">
        <f>AS40*AS41</f>
      </c>
      <c r="AT42" s="6">
        <f>AT40*AT41</f>
      </c>
      <c r="AU42" s="6">
        <f>AU40*AU41</f>
      </c>
      <c r="AV42" s="6">
        <f>AV40*AV41</f>
      </c>
      <c r="AW42" s="6">
        <f>AW40*AW41</f>
      </c>
      <c r="AX42" s="6"/>
      <c r="AY42" s="6">
        <f>AY40*AY41</f>
      </c>
      <c r="AZ42" s="6">
        <f>AZ40*AZ41</f>
      </c>
      <c r="BA42" s="6">
        <f>BA40*BA41</f>
      </c>
      <c r="BB42" s="6">
        <f>BB40*BB41</f>
      </c>
      <c r="BC42" s="6">
        <f>BC40*BC41</f>
      </c>
      <c r="BD42" s="6">
        <f>BD40*BD41</f>
      </c>
      <c r="BE42" s="6">
        <f>BE40*BE41</f>
      </c>
      <c r="BF42" s="6">
        <f>BF40*BF41</f>
      </c>
      <c r="BG42" s="6">
        <f>BG40*BG41</f>
      </c>
      <c r="BH42" s="6">
        <f>BH40*BH41</f>
      </c>
      <c r="BI42" s="6">
        <f>BI40*BI41</f>
      </c>
      <c r="BJ42" s="6">
        <f>BJ40*BJ41</f>
      </c>
      <c r="BK42" s="6"/>
      <c r="BL42" s="6">
        <f>BL40*BL41</f>
      </c>
      <c r="BM42" s="6">
        <f>BM40*BM41</f>
      </c>
      <c r="BN42" s="6">
        <f>BN40*BN41</f>
      </c>
      <c r="BO42" s="6">
        <f>BO40*BO41</f>
      </c>
      <c r="BP42" s="6">
        <f>BP40*BP41</f>
      </c>
      <c r="BQ42" s="6">
        <f>BQ40*BQ41</f>
      </c>
      <c r="BR42" s="6">
        <f>BR40*BR41</f>
      </c>
      <c r="BS42" s="6">
        <f>BS40*BS41</f>
      </c>
      <c r="BT42" s="6">
        <f>BT40*BT41</f>
      </c>
      <c r="BU42" s="6">
        <f>BU40*BU41</f>
      </c>
      <c r="BV42" s="6">
        <f>BV40*BV41</f>
      </c>
      <c r="BW42" s="6">
        <f>BW40*BW41</f>
      </c>
      <c r="BX42" s="6"/>
      <c r="BY42" s="6">
        <f>BY40*BY41</f>
      </c>
      <c r="BZ42" s="6">
        <f>BZ40*BZ41</f>
      </c>
      <c r="CA42" s="6">
        <f>CA40*CA41</f>
      </c>
      <c r="CB42" s="6">
        <f>CB40*CB41</f>
      </c>
      <c r="CC42" s="6">
        <f>CC40*CC41</f>
      </c>
      <c r="CD42" s="6">
        <f>CD40*CD41</f>
      </c>
      <c r="CE42" s="6">
        <f>CE40*CE41</f>
      </c>
      <c r="CF42" s="6">
        <f>CF40*CF41</f>
      </c>
      <c r="CG42" s="6">
        <f>CG40*CG41</f>
      </c>
      <c r="CH42" s="6">
        <f>CH40*CH41</f>
      </c>
      <c r="CI42" s="6">
        <f>CI40*CI41</f>
      </c>
      <c r="CJ42" s="6">
        <f>CJ40*CJ41</f>
      </c>
      <c r="CK42" s="6">
        <f>CK40*CK41</f>
      </c>
      <c r="CL42" s="6">
        <f>CL40*CL41</f>
      </c>
      <c r="CM42" s="6">
        <f>CM40*CM41</f>
      </c>
      <c r="CN42" s="6">
        <f>CN40*CN41</f>
      </c>
      <c r="CO42" s="6">
        <f>CO40*CO41</f>
      </c>
      <c r="CP42" s="6">
        <f>CP40*CP41</f>
      </c>
      <c r="CQ42" s="6">
        <f>CQ40*CQ41</f>
      </c>
      <c r="CR42" s="6">
        <f>CR40*CR41</f>
      </c>
      <c r="CS42" s="6">
        <f>CS40*CS41</f>
      </c>
      <c r="CT42" s="6">
        <f>CT40*CT41</f>
      </c>
      <c r="CU42" s="6">
        <f>CU40*CU41</f>
      </c>
      <c r="CV42" s="6">
        <f>CV40*CV41</f>
      </c>
      <c r="CW42" s="6">
        <f>CW40*CW41</f>
      </c>
      <c r="CX42" s="6">
        <f>CX40*CX41</f>
      </c>
      <c r="CY42" s="6">
        <f>CY40*CY41</f>
      </c>
      <c r="CZ42" s="6">
        <f>CZ40*CZ41</f>
      </c>
      <c r="DA42" s="6">
        <f>DA40*DA41</f>
      </c>
      <c r="DB42" s="6">
        <f>DB40*DB41</f>
      </c>
      <c r="DC42" s="6">
        <f>DC40*DC41</f>
      </c>
      <c r="DD42" s="6">
        <f>DD40*DD41</f>
      </c>
      <c r="DE42" s="6">
        <f>DE40*DE41</f>
      </c>
      <c r="DF42" s="6">
        <f>DF40*DF41</f>
      </c>
      <c r="DG42" s="6">
        <f>DG40*DG41</f>
      </c>
      <c r="DH42" s="6">
        <f>DH40*DH41</f>
      </c>
      <c r="DI42" s="124"/>
      <c r="DJ42" s="124"/>
      <c r="DK42" s="6"/>
      <c r="DL42" s="6"/>
      <c r="DM42" s="143"/>
      <c r="DN42" s="6">
        <f>SUM(Z42:AK42)</f>
      </c>
      <c r="DO42" s="6"/>
      <c r="DP42" s="6">
        <f>SUM(AL42:AW42)</f>
      </c>
      <c r="DQ42" s="144">
        <f>IFERROR(DP42/DN42*100,0)</f>
      </c>
      <c r="DR42" s="6">
        <f>SUM(AY42:BJ42)</f>
      </c>
      <c r="DS42" s="144">
        <f>IFERROR(DR42/DP42*100,0)</f>
      </c>
      <c r="DT42" s="6">
        <f>SUM(BL42:BW42)</f>
      </c>
      <c r="DU42" s="144">
        <f>IFERROR(DT42/DR42*100,0)</f>
      </c>
      <c r="DV42" s="6">
        <f>SUM(BY42:CJ42)</f>
      </c>
      <c r="DW42" s="144">
        <f>IFERROR(DV42/DT42*100,0)</f>
      </c>
      <c r="DX42" s="6">
        <f>SUM(CA42:CL42)</f>
      </c>
      <c r="DY42" s="144">
        <f>IFERROR(DX42/DV42*100,0)</f>
      </c>
      <c r="DZ42" s="6">
        <f>SUM(CW42:DH42)</f>
      </c>
      <c r="EA42" s="144">
        <f>IFERROR(DZ42/DX42*100,0)</f>
      </c>
      <c r="EB42" s="125"/>
      <c r="EC42" s="6"/>
      <c r="ED42" s="6"/>
      <c r="EE42" s="6"/>
      <c r="EF42" s="124"/>
      <c r="EG42" s="124"/>
      <c r="EH42" s="125"/>
      <c r="EI42" s="125"/>
      <c r="EJ42" s="124"/>
      <c r="EK42" s="2"/>
      <c r="EL42" s="2"/>
    </row>
    <row x14ac:dyDescent="0.25" r="43" customHeight="1" ht="18.75" hidden="1">
      <c r="A43" s="146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124"/>
      <c r="DJ43" s="124"/>
      <c r="DK43" s="6"/>
      <c r="DL43" s="6"/>
      <c r="DM43" s="143"/>
      <c r="DN43" s="6"/>
      <c r="DO43" s="6"/>
      <c r="DP43" s="6"/>
      <c r="DQ43" s="144"/>
      <c r="DR43" s="6"/>
      <c r="DS43" s="144"/>
      <c r="DT43" s="6"/>
      <c r="DU43" s="144"/>
      <c r="DV43" s="6"/>
      <c r="DW43" s="144"/>
      <c r="DX43" s="6"/>
      <c r="DY43" s="144"/>
      <c r="DZ43" s="6"/>
      <c r="EA43" s="144"/>
      <c r="EB43" s="125"/>
      <c r="EC43" s="6"/>
      <c r="ED43" s="6"/>
      <c r="EE43" s="6"/>
      <c r="EF43" s="124"/>
      <c r="EG43" s="124"/>
      <c r="EH43" s="125"/>
      <c r="EI43" s="125"/>
      <c r="EJ43" s="124"/>
      <c r="EK43" s="2"/>
      <c r="EL43" s="2"/>
    </row>
    <row x14ac:dyDescent="0.25" r="44" customHeight="1" ht="18.75" hidden="1">
      <c r="A44" s="146" t="s">
        <v>144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124"/>
      <c r="DJ44" s="124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125"/>
      <c r="EC44" s="6"/>
      <c r="ED44" s="6"/>
      <c r="EE44" s="6"/>
      <c r="EF44" s="124"/>
      <c r="EG44" s="124"/>
      <c r="EH44" s="125"/>
      <c r="EI44" s="125"/>
      <c r="EJ44" s="124"/>
      <c r="EK44" s="2"/>
      <c r="EL44" s="2"/>
    </row>
    <row x14ac:dyDescent="0.25" r="45" customHeight="1" ht="18.75" hidden="1">
      <c r="A45" s="133" t="s">
        <v>127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6">
        <v>60</v>
      </c>
      <c r="AA45" s="6">
        <v>60</v>
      </c>
      <c r="AB45" s="6">
        <v>60</v>
      </c>
      <c r="AC45" s="6">
        <v>60</v>
      </c>
      <c r="AD45" s="6">
        <v>60</v>
      </c>
      <c r="AE45" s="6">
        <v>60</v>
      </c>
      <c r="AF45" s="6">
        <v>60</v>
      </c>
      <c r="AG45" s="6">
        <v>60</v>
      </c>
      <c r="AH45" s="6">
        <v>60</v>
      </c>
      <c r="AI45" s="6">
        <v>60</v>
      </c>
      <c r="AJ45" s="6">
        <v>60</v>
      </c>
      <c r="AK45" s="6">
        <v>60</v>
      </c>
      <c r="AL45" s="6">
        <v>60</v>
      </c>
      <c r="AM45" s="6">
        <v>60</v>
      </c>
      <c r="AN45" s="6">
        <v>60</v>
      </c>
      <c r="AO45" s="6">
        <v>60</v>
      </c>
      <c r="AP45" s="6">
        <v>60</v>
      </c>
      <c r="AQ45" s="6">
        <v>60</v>
      </c>
      <c r="AR45" s="6">
        <v>60</v>
      </c>
      <c r="AS45" s="6">
        <v>60</v>
      </c>
      <c r="AT45" s="6">
        <v>60</v>
      </c>
      <c r="AU45" s="6">
        <v>60</v>
      </c>
      <c r="AV45" s="6">
        <v>60</v>
      </c>
      <c r="AW45" s="6">
        <v>60</v>
      </c>
      <c r="AX45" s="6"/>
      <c r="AY45" s="6">
        <v>60</v>
      </c>
      <c r="AZ45" s="6">
        <v>60</v>
      </c>
      <c r="BA45" s="6">
        <v>60</v>
      </c>
      <c r="BB45" s="6">
        <v>60</v>
      </c>
      <c r="BC45" s="6">
        <v>60</v>
      </c>
      <c r="BD45" s="6">
        <v>60</v>
      </c>
      <c r="BE45" s="6">
        <v>60</v>
      </c>
      <c r="BF45" s="6">
        <v>60</v>
      </c>
      <c r="BG45" s="6">
        <v>60</v>
      </c>
      <c r="BH45" s="6">
        <v>60</v>
      </c>
      <c r="BI45" s="6">
        <v>60</v>
      </c>
      <c r="BJ45" s="6">
        <v>60</v>
      </c>
      <c r="BK45" s="6"/>
      <c r="BL45" s="6">
        <v>60</v>
      </c>
      <c r="BM45" s="6">
        <v>60</v>
      </c>
      <c r="BN45" s="6">
        <v>60</v>
      </c>
      <c r="BO45" s="6">
        <v>60</v>
      </c>
      <c r="BP45" s="6">
        <v>60</v>
      </c>
      <c r="BQ45" s="6">
        <v>60</v>
      </c>
      <c r="BR45" s="6">
        <v>60</v>
      </c>
      <c r="BS45" s="6">
        <v>60</v>
      </c>
      <c r="BT45" s="6">
        <v>60</v>
      </c>
      <c r="BU45" s="6">
        <v>60</v>
      </c>
      <c r="BV45" s="6">
        <v>60</v>
      </c>
      <c r="BW45" s="6">
        <v>60</v>
      </c>
      <c r="BX45" s="6"/>
      <c r="BY45" s="6">
        <v>60</v>
      </c>
      <c r="BZ45" s="6">
        <v>60</v>
      </c>
      <c r="CA45" s="6">
        <v>60</v>
      </c>
      <c r="CB45" s="6">
        <v>60</v>
      </c>
      <c r="CC45" s="6">
        <v>60</v>
      </c>
      <c r="CD45" s="6">
        <v>60</v>
      </c>
      <c r="CE45" s="6">
        <v>60</v>
      </c>
      <c r="CF45" s="6">
        <v>60</v>
      </c>
      <c r="CG45" s="6">
        <v>60</v>
      </c>
      <c r="CH45" s="6">
        <v>60</v>
      </c>
      <c r="CI45" s="6">
        <v>60</v>
      </c>
      <c r="CJ45" s="6">
        <v>60</v>
      </c>
      <c r="CK45" s="6">
        <v>60</v>
      </c>
      <c r="CL45" s="6">
        <v>60</v>
      </c>
      <c r="CM45" s="6">
        <v>60</v>
      </c>
      <c r="CN45" s="6">
        <v>60</v>
      </c>
      <c r="CO45" s="6">
        <v>60</v>
      </c>
      <c r="CP45" s="6">
        <v>60</v>
      </c>
      <c r="CQ45" s="6">
        <v>60</v>
      </c>
      <c r="CR45" s="6">
        <v>60</v>
      </c>
      <c r="CS45" s="6">
        <v>60</v>
      </c>
      <c r="CT45" s="6">
        <v>60</v>
      </c>
      <c r="CU45" s="6">
        <v>60</v>
      </c>
      <c r="CV45" s="6">
        <v>60</v>
      </c>
      <c r="CW45" s="6">
        <v>60</v>
      </c>
      <c r="CX45" s="6">
        <v>60</v>
      </c>
      <c r="CY45" s="6">
        <v>60</v>
      </c>
      <c r="CZ45" s="6">
        <v>60</v>
      </c>
      <c r="DA45" s="6">
        <v>60</v>
      </c>
      <c r="DB45" s="6">
        <v>60</v>
      </c>
      <c r="DC45" s="6">
        <v>60</v>
      </c>
      <c r="DD45" s="6">
        <v>60</v>
      </c>
      <c r="DE45" s="6">
        <v>60</v>
      </c>
      <c r="DF45" s="6">
        <v>60</v>
      </c>
      <c r="DG45" s="6">
        <v>60</v>
      </c>
      <c r="DH45" s="6">
        <v>60</v>
      </c>
      <c r="DI45" s="124"/>
      <c r="DJ45" s="124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125"/>
      <c r="EC45" s="6"/>
      <c r="ED45" s="6"/>
      <c r="EE45" s="6"/>
      <c r="EF45" s="124"/>
      <c r="EG45" s="124"/>
      <c r="EH45" s="125"/>
      <c r="EI45" s="125"/>
      <c r="EJ45" s="124"/>
      <c r="EK45" s="2"/>
      <c r="EL45" s="2"/>
    </row>
    <row x14ac:dyDescent="0.25" r="46" customHeight="1" ht="18.75" hidden="1">
      <c r="A46" s="133" t="s">
        <v>128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6">
        <v>90</v>
      </c>
      <c r="AA46" s="6">
        <v>90</v>
      </c>
      <c r="AB46" s="6">
        <v>90</v>
      </c>
      <c r="AC46" s="6">
        <v>90</v>
      </c>
      <c r="AD46" s="6">
        <v>90</v>
      </c>
      <c r="AE46" s="6">
        <v>90</v>
      </c>
      <c r="AF46" s="6">
        <v>90</v>
      </c>
      <c r="AG46" s="6">
        <v>90</v>
      </c>
      <c r="AH46" s="6">
        <v>90</v>
      </c>
      <c r="AI46" s="6">
        <v>90</v>
      </c>
      <c r="AJ46" s="6">
        <v>90</v>
      </c>
      <c r="AK46" s="6">
        <v>90</v>
      </c>
      <c r="AL46" s="6">
        <v>90</v>
      </c>
      <c r="AM46" s="6">
        <v>90</v>
      </c>
      <c r="AN46" s="6">
        <v>90</v>
      </c>
      <c r="AO46" s="6">
        <v>90</v>
      </c>
      <c r="AP46" s="6">
        <v>90</v>
      </c>
      <c r="AQ46" s="6">
        <v>90</v>
      </c>
      <c r="AR46" s="6">
        <v>90</v>
      </c>
      <c r="AS46" s="6">
        <v>90</v>
      </c>
      <c r="AT46" s="6">
        <v>90</v>
      </c>
      <c r="AU46" s="6">
        <v>90</v>
      </c>
      <c r="AV46" s="6">
        <v>90</v>
      </c>
      <c r="AW46" s="6">
        <v>90</v>
      </c>
      <c r="AX46" s="6"/>
      <c r="AY46" s="6">
        <v>90</v>
      </c>
      <c r="AZ46" s="6">
        <v>90</v>
      </c>
      <c r="BA46" s="6">
        <v>90</v>
      </c>
      <c r="BB46" s="6">
        <v>90</v>
      </c>
      <c r="BC46" s="6">
        <v>90</v>
      </c>
      <c r="BD46" s="6">
        <v>90</v>
      </c>
      <c r="BE46" s="6">
        <v>90</v>
      </c>
      <c r="BF46" s="6">
        <v>90</v>
      </c>
      <c r="BG46" s="6">
        <v>90</v>
      </c>
      <c r="BH46" s="6">
        <v>90</v>
      </c>
      <c r="BI46" s="6">
        <v>90</v>
      </c>
      <c r="BJ46" s="6">
        <v>90</v>
      </c>
      <c r="BK46" s="6"/>
      <c r="BL46" s="6">
        <v>90</v>
      </c>
      <c r="BM46" s="6">
        <v>90</v>
      </c>
      <c r="BN46" s="6">
        <v>90</v>
      </c>
      <c r="BO46" s="6">
        <v>90</v>
      </c>
      <c r="BP46" s="6">
        <v>90</v>
      </c>
      <c r="BQ46" s="6">
        <v>90</v>
      </c>
      <c r="BR46" s="6">
        <v>90</v>
      </c>
      <c r="BS46" s="6">
        <v>90</v>
      </c>
      <c r="BT46" s="6">
        <v>90</v>
      </c>
      <c r="BU46" s="6">
        <v>90</v>
      </c>
      <c r="BV46" s="6">
        <v>90</v>
      </c>
      <c r="BW46" s="6">
        <v>90</v>
      </c>
      <c r="BX46" s="6"/>
      <c r="BY46" s="6">
        <v>90</v>
      </c>
      <c r="BZ46" s="6">
        <v>90</v>
      </c>
      <c r="CA46" s="6">
        <v>90</v>
      </c>
      <c r="CB46" s="6">
        <v>90</v>
      </c>
      <c r="CC46" s="6">
        <v>90</v>
      </c>
      <c r="CD46" s="6">
        <v>90</v>
      </c>
      <c r="CE46" s="6">
        <v>90</v>
      </c>
      <c r="CF46" s="6">
        <v>90</v>
      </c>
      <c r="CG46" s="6">
        <v>90</v>
      </c>
      <c r="CH46" s="6">
        <v>90</v>
      </c>
      <c r="CI46" s="6">
        <v>90</v>
      </c>
      <c r="CJ46" s="6">
        <v>90</v>
      </c>
      <c r="CK46" s="6">
        <v>90</v>
      </c>
      <c r="CL46" s="6">
        <v>90</v>
      </c>
      <c r="CM46" s="6">
        <v>90</v>
      </c>
      <c r="CN46" s="6">
        <v>90</v>
      </c>
      <c r="CO46" s="6">
        <v>90</v>
      </c>
      <c r="CP46" s="6">
        <v>90</v>
      </c>
      <c r="CQ46" s="6">
        <v>90</v>
      </c>
      <c r="CR46" s="6">
        <v>90</v>
      </c>
      <c r="CS46" s="6">
        <v>90</v>
      </c>
      <c r="CT46" s="6">
        <v>90</v>
      </c>
      <c r="CU46" s="6">
        <v>90</v>
      </c>
      <c r="CV46" s="6">
        <v>90</v>
      </c>
      <c r="CW46" s="6">
        <v>90</v>
      </c>
      <c r="CX46" s="6">
        <v>90</v>
      </c>
      <c r="CY46" s="6">
        <v>90</v>
      </c>
      <c r="CZ46" s="6">
        <v>90</v>
      </c>
      <c r="DA46" s="6">
        <v>90</v>
      </c>
      <c r="DB46" s="6">
        <v>90</v>
      </c>
      <c r="DC46" s="6">
        <v>90</v>
      </c>
      <c r="DD46" s="6">
        <v>90</v>
      </c>
      <c r="DE46" s="6">
        <v>90</v>
      </c>
      <c r="DF46" s="6">
        <v>90</v>
      </c>
      <c r="DG46" s="6">
        <v>90</v>
      </c>
      <c r="DH46" s="6">
        <v>90</v>
      </c>
      <c r="DI46" s="124"/>
      <c r="DJ46" s="124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125"/>
      <c r="EC46" s="6"/>
      <c r="ED46" s="6"/>
      <c r="EE46" s="6"/>
      <c r="EF46" s="124"/>
      <c r="EG46" s="124"/>
      <c r="EH46" s="125"/>
      <c r="EI46" s="125"/>
      <c r="EJ46" s="124"/>
      <c r="EK46" s="2"/>
      <c r="EL46" s="2"/>
    </row>
    <row x14ac:dyDescent="0.25" r="47" customHeight="1" ht="18.75" hidden="1">
      <c r="A47" s="133" t="s">
        <v>129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6">
        <f>(6/12)*18</f>
      </c>
      <c r="AA47" s="6">
        <f>(6/12)*18</f>
      </c>
      <c r="AB47" s="6">
        <f>(6/12)*18</f>
      </c>
      <c r="AC47" s="6">
        <f>(6/12)*18</f>
      </c>
      <c r="AD47" s="6">
        <f>(6/12)*18</f>
      </c>
      <c r="AE47" s="6">
        <f>(6/12)*18</f>
      </c>
      <c r="AF47" s="6">
        <f>(6/12)*18</f>
      </c>
      <c r="AG47" s="6">
        <f>(6/12)*18</f>
      </c>
      <c r="AH47" s="6">
        <f>(6/12)*18</f>
      </c>
      <c r="AI47" s="6">
        <f>(6/12)*18</f>
      </c>
      <c r="AJ47" s="6">
        <f>(6/12)*18</f>
      </c>
      <c r="AK47" s="6">
        <f>(6/12)*18</f>
      </c>
      <c r="AL47" s="6">
        <f>(6/12)*18</f>
      </c>
      <c r="AM47" s="6">
        <f>(6/12)*18</f>
      </c>
      <c r="AN47" s="6">
        <f>(6/12)*18</f>
      </c>
      <c r="AO47" s="6">
        <f>(6/12)*18</f>
      </c>
      <c r="AP47" s="6">
        <f>(6/12)*18</f>
      </c>
      <c r="AQ47" s="6">
        <f>(6/12)*18</f>
      </c>
      <c r="AR47" s="6">
        <f>(6/12)*18</f>
      </c>
      <c r="AS47" s="6">
        <f>(6/12)*18</f>
      </c>
      <c r="AT47" s="6">
        <f>(6/12)*18</f>
      </c>
      <c r="AU47" s="6">
        <f>(6/12)*18</f>
      </c>
      <c r="AV47" s="6">
        <f>(6/12)*18</f>
      </c>
      <c r="AW47" s="6">
        <f>(6/12)*18</f>
      </c>
      <c r="AX47" s="6"/>
      <c r="AY47" s="6">
        <f>(6/12)*18</f>
      </c>
      <c r="AZ47" s="6">
        <f>(6/12)*18</f>
      </c>
      <c r="BA47" s="6">
        <f>(6/12)*18</f>
      </c>
      <c r="BB47" s="6">
        <f>(6/12)*18</f>
      </c>
      <c r="BC47" s="6">
        <f>(6/12)*18</f>
      </c>
      <c r="BD47" s="6">
        <f>(6/12)*18</f>
      </c>
      <c r="BE47" s="6">
        <f>(6/12)*18</f>
      </c>
      <c r="BF47" s="6">
        <f>(6/12)*18</f>
      </c>
      <c r="BG47" s="6">
        <f>(6/12)*18</f>
      </c>
      <c r="BH47" s="6">
        <f>(6/12)*18</f>
      </c>
      <c r="BI47" s="6">
        <f>(6/12)*18</f>
      </c>
      <c r="BJ47" s="6">
        <f>(6/12)*18</f>
      </c>
      <c r="BK47" s="6"/>
      <c r="BL47" s="6">
        <f>(6/12)*18</f>
      </c>
      <c r="BM47" s="6">
        <f>(6/12)*18</f>
      </c>
      <c r="BN47" s="6">
        <f>(6/12)*18</f>
      </c>
      <c r="BO47" s="6">
        <f>(6/12)*18</f>
      </c>
      <c r="BP47" s="6">
        <f>(6/12)*18</f>
      </c>
      <c r="BQ47" s="6">
        <f>(6/12)*18</f>
      </c>
      <c r="BR47" s="6">
        <f>(6/12)*18</f>
      </c>
      <c r="BS47" s="6">
        <f>(6/12)*18</f>
      </c>
      <c r="BT47" s="6">
        <f>(6/12)*18</f>
      </c>
      <c r="BU47" s="6">
        <f>(6/12)*18</f>
      </c>
      <c r="BV47" s="6">
        <f>(6/12)*18</f>
      </c>
      <c r="BW47" s="6">
        <f>(6/12)*18</f>
      </c>
      <c r="BX47" s="6"/>
      <c r="BY47" s="6">
        <f>(6/12)*18</f>
      </c>
      <c r="BZ47" s="6">
        <f>(6/12)*18</f>
      </c>
      <c r="CA47" s="6">
        <f>(6/12)*18</f>
      </c>
      <c r="CB47" s="6">
        <f>(6/12)*18</f>
      </c>
      <c r="CC47" s="6">
        <f>(6/12)*18</f>
      </c>
      <c r="CD47" s="6">
        <f>(6/12)*18</f>
      </c>
      <c r="CE47" s="6">
        <f>(6/12)*18</f>
      </c>
      <c r="CF47" s="6">
        <f>(6/12)*18</f>
      </c>
      <c r="CG47" s="6">
        <f>(6/12)*18</f>
      </c>
      <c r="CH47" s="6">
        <f>(6/12)*18</f>
      </c>
      <c r="CI47" s="6">
        <f>(6/12)*18</f>
      </c>
      <c r="CJ47" s="6">
        <f>(6/12)*18</f>
      </c>
      <c r="CK47" s="6">
        <f>(6/12)*18</f>
      </c>
      <c r="CL47" s="6">
        <f>(6/12)*18</f>
      </c>
      <c r="CM47" s="6">
        <f>(6/12)*18</f>
      </c>
      <c r="CN47" s="6">
        <f>(6/12)*18</f>
      </c>
      <c r="CO47" s="6">
        <f>(6/12)*18</f>
      </c>
      <c r="CP47" s="6">
        <f>(6/12)*18</f>
      </c>
      <c r="CQ47" s="6">
        <f>(6/12)*18</f>
      </c>
      <c r="CR47" s="6">
        <f>(6/12)*18</f>
      </c>
      <c r="CS47" s="6">
        <f>(6/12)*18</f>
      </c>
      <c r="CT47" s="6">
        <f>(6/12)*18</f>
      </c>
      <c r="CU47" s="6">
        <f>(6/12)*18</f>
      </c>
      <c r="CV47" s="6">
        <f>(6/12)*18</f>
      </c>
      <c r="CW47" s="6">
        <f>(6/12)*18</f>
      </c>
      <c r="CX47" s="6">
        <f>(6/12)*18</f>
      </c>
      <c r="CY47" s="6">
        <f>(6/12)*18</f>
      </c>
      <c r="CZ47" s="6">
        <f>(6/12)*18</f>
      </c>
      <c r="DA47" s="6">
        <f>(6/12)*18</f>
      </c>
      <c r="DB47" s="6">
        <f>(6/12)*18</f>
      </c>
      <c r="DC47" s="6">
        <f>(6/12)*18</f>
      </c>
      <c r="DD47" s="6">
        <f>(6/12)*18</f>
      </c>
      <c r="DE47" s="6">
        <f>(6/12)*18</f>
      </c>
      <c r="DF47" s="6">
        <f>(6/12)*18</f>
      </c>
      <c r="DG47" s="6">
        <f>(6/12)*18</f>
      </c>
      <c r="DH47" s="6">
        <f>(6/12)*18</f>
      </c>
      <c r="DI47" s="124"/>
      <c r="DJ47" s="124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125"/>
      <c r="EC47" s="6"/>
      <c r="ED47" s="6"/>
      <c r="EE47" s="6"/>
      <c r="EF47" s="124"/>
      <c r="EG47" s="124"/>
      <c r="EH47" s="125"/>
      <c r="EI47" s="125"/>
      <c r="EJ47" s="124"/>
      <c r="EK47" s="2"/>
      <c r="EL47" s="2"/>
    </row>
    <row x14ac:dyDescent="0.25" r="48" customHeight="1" ht="18.75" hidden="1">
      <c r="A48" s="133" t="s">
        <v>142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6">
        <v>3</v>
      </c>
      <c r="AA48" s="6">
        <v>3</v>
      </c>
      <c r="AB48" s="6">
        <v>3</v>
      </c>
      <c r="AC48" s="6">
        <v>3</v>
      </c>
      <c r="AD48" s="6">
        <v>3</v>
      </c>
      <c r="AE48" s="6">
        <v>3</v>
      </c>
      <c r="AF48" s="6">
        <v>3</v>
      </c>
      <c r="AG48" s="6">
        <v>3</v>
      </c>
      <c r="AH48" s="6">
        <v>3</v>
      </c>
      <c r="AI48" s="6">
        <v>3</v>
      </c>
      <c r="AJ48" s="6">
        <v>3</v>
      </c>
      <c r="AK48" s="6">
        <v>3</v>
      </c>
      <c r="AL48" s="6">
        <v>3</v>
      </c>
      <c r="AM48" s="6">
        <v>3</v>
      </c>
      <c r="AN48" s="6">
        <v>3</v>
      </c>
      <c r="AO48" s="6">
        <v>3</v>
      </c>
      <c r="AP48" s="6">
        <v>3</v>
      </c>
      <c r="AQ48" s="6">
        <v>3</v>
      </c>
      <c r="AR48" s="6">
        <v>3</v>
      </c>
      <c r="AS48" s="6">
        <v>3</v>
      </c>
      <c r="AT48" s="6">
        <v>3</v>
      </c>
      <c r="AU48" s="6">
        <v>3</v>
      </c>
      <c r="AV48" s="6">
        <v>3</v>
      </c>
      <c r="AW48" s="6">
        <v>3</v>
      </c>
      <c r="AX48" s="6"/>
      <c r="AY48" s="6">
        <v>3</v>
      </c>
      <c r="AZ48" s="6">
        <v>3</v>
      </c>
      <c r="BA48" s="6">
        <v>3</v>
      </c>
      <c r="BB48" s="6">
        <v>3</v>
      </c>
      <c r="BC48" s="6">
        <v>3</v>
      </c>
      <c r="BD48" s="6">
        <v>3</v>
      </c>
      <c r="BE48" s="6">
        <v>3</v>
      </c>
      <c r="BF48" s="6">
        <v>3</v>
      </c>
      <c r="BG48" s="6">
        <v>3</v>
      </c>
      <c r="BH48" s="6">
        <v>3</v>
      </c>
      <c r="BI48" s="6">
        <v>3</v>
      </c>
      <c r="BJ48" s="6">
        <v>3</v>
      </c>
      <c r="BK48" s="6"/>
      <c r="BL48" s="6">
        <v>3</v>
      </c>
      <c r="BM48" s="6">
        <v>3</v>
      </c>
      <c r="BN48" s="6">
        <v>3</v>
      </c>
      <c r="BO48" s="6">
        <v>3</v>
      </c>
      <c r="BP48" s="6">
        <v>3</v>
      </c>
      <c r="BQ48" s="6">
        <v>3</v>
      </c>
      <c r="BR48" s="6">
        <v>3</v>
      </c>
      <c r="BS48" s="6">
        <v>3</v>
      </c>
      <c r="BT48" s="6">
        <v>3</v>
      </c>
      <c r="BU48" s="6">
        <v>3</v>
      </c>
      <c r="BV48" s="6">
        <v>3</v>
      </c>
      <c r="BW48" s="6">
        <v>3</v>
      </c>
      <c r="BX48" s="6"/>
      <c r="BY48" s="6">
        <v>3</v>
      </c>
      <c r="BZ48" s="6">
        <v>3</v>
      </c>
      <c r="CA48" s="6">
        <v>3</v>
      </c>
      <c r="CB48" s="6">
        <v>3</v>
      </c>
      <c r="CC48" s="6">
        <v>3</v>
      </c>
      <c r="CD48" s="6">
        <v>3</v>
      </c>
      <c r="CE48" s="6">
        <v>3</v>
      </c>
      <c r="CF48" s="6">
        <v>3</v>
      </c>
      <c r="CG48" s="6">
        <v>3</v>
      </c>
      <c r="CH48" s="6">
        <v>3</v>
      </c>
      <c r="CI48" s="6">
        <v>3</v>
      </c>
      <c r="CJ48" s="6">
        <v>3</v>
      </c>
      <c r="CK48" s="6">
        <v>3</v>
      </c>
      <c r="CL48" s="6">
        <v>3</v>
      </c>
      <c r="CM48" s="6">
        <v>3</v>
      </c>
      <c r="CN48" s="6">
        <v>1</v>
      </c>
      <c r="CO48" s="6">
        <v>1</v>
      </c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3</v>
      </c>
      <c r="CX48" s="6">
        <v>3</v>
      </c>
      <c r="CY48" s="6">
        <v>3</v>
      </c>
      <c r="CZ48" s="6">
        <v>3</v>
      </c>
      <c r="DA48" s="6">
        <v>3</v>
      </c>
      <c r="DB48" s="6">
        <v>3</v>
      </c>
      <c r="DC48" s="6">
        <v>1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124"/>
      <c r="DJ48" s="124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125"/>
      <c r="EC48" s="6"/>
      <c r="ED48" s="6"/>
      <c r="EE48" s="6"/>
      <c r="EF48" s="124"/>
      <c r="EG48" s="124"/>
      <c r="EH48" s="125"/>
      <c r="EI48" s="125"/>
      <c r="EJ48" s="124"/>
      <c r="EK48" s="2"/>
      <c r="EL48" s="2"/>
    </row>
    <row x14ac:dyDescent="0.25" r="49" customHeight="1" ht="18.75" hidden="1">
      <c r="A49" s="146" t="s">
        <v>145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6">
        <f>Z45*Z46*Z47/1000*Z48</f>
      </c>
      <c r="AA49" s="6">
        <f>AA45*AA46*AA47/1000*AA48</f>
      </c>
      <c r="AB49" s="6">
        <f>AB45*AB46*AB47/1000*AB48</f>
      </c>
      <c r="AC49" s="6">
        <f>AC45*AC46*AC47/1000*AC48</f>
      </c>
      <c r="AD49" s="6">
        <f>AD45*AD46*AD47/1000*AD48</f>
      </c>
      <c r="AE49" s="6">
        <f>AE45*AE46*AE47/1000*AE48</f>
      </c>
      <c r="AF49" s="6">
        <f>AF45*AF46*AF47/1000*AF48</f>
      </c>
      <c r="AG49" s="6">
        <f>AG45*AG46*AG47/1000*AG48</f>
      </c>
      <c r="AH49" s="6">
        <f>AH45*AH46*AH47/1000*AH48</f>
      </c>
      <c r="AI49" s="6">
        <f>AI45*AI46*AI47/1000*AI48</f>
      </c>
      <c r="AJ49" s="6">
        <f>AJ45*AJ46*AJ47/1000*AJ48</f>
      </c>
      <c r="AK49" s="6">
        <f>AK45*AK46*AK47/1000*AK48</f>
      </c>
      <c r="AL49" s="6">
        <f>AL45*AL46*AL47/1000*AL48</f>
      </c>
      <c r="AM49" s="6">
        <f>AM45*AM46*AM47/1000*AM48</f>
      </c>
      <c r="AN49" s="6">
        <f>AN45*AN46*AN47/1000*AN48</f>
      </c>
      <c r="AO49" s="6">
        <f>AO45*AO46*AO47/1000*AO48</f>
      </c>
      <c r="AP49" s="6">
        <f>AP45*AP46*AP47/1000*AP48</f>
      </c>
      <c r="AQ49" s="6">
        <f>AQ45*AQ46*AQ47/1000*AQ48</f>
      </c>
      <c r="AR49" s="6">
        <f>AR45*AR46*AR47/1000*AR48</f>
      </c>
      <c r="AS49" s="6">
        <f>AS45*AS46*AS47/1000*AS48</f>
      </c>
      <c r="AT49" s="6">
        <f>AT45*AT46*AT47/1000*AT48</f>
      </c>
      <c r="AU49" s="6">
        <f>AU45*AU46*AU47/1000*AU48</f>
      </c>
      <c r="AV49" s="6">
        <f>AV45*AV46*AV47/1000*AV48</f>
      </c>
      <c r="AW49" s="6">
        <f>AW45*AW46*AW47/1000*AW48</f>
      </c>
      <c r="AX49" s="6"/>
      <c r="AY49" s="6">
        <f>AY45*AY46*AY47/1000*AY48</f>
      </c>
      <c r="AZ49" s="6">
        <f>AZ45*AZ46*AZ47/1000*AZ48</f>
      </c>
      <c r="BA49" s="6">
        <f>BA45*BA46*BA47/1000*BA48</f>
      </c>
      <c r="BB49" s="6">
        <f>BB45*BB46*BB47/1000*BB48</f>
      </c>
      <c r="BC49" s="6">
        <f>BC45*BC46*BC47/1000*BC48</f>
      </c>
      <c r="BD49" s="6">
        <f>BD45*BD46*BD47/1000*BD48</f>
      </c>
      <c r="BE49" s="6">
        <f>BE45*BE46*BE47/1000*BE48</f>
      </c>
      <c r="BF49" s="6">
        <f>BF45*BF46*BF47/1000*BF48</f>
      </c>
      <c r="BG49" s="6">
        <f>BG45*BG46*BG47/1000*BG48</f>
      </c>
      <c r="BH49" s="6">
        <f>BH45*BH46*BH47/1000*BH48</f>
      </c>
      <c r="BI49" s="6">
        <f>BI45*BI46*BI47/1000*BI48</f>
      </c>
      <c r="BJ49" s="6">
        <f>BJ45*BJ46*BJ47/1000*BJ48</f>
      </c>
      <c r="BK49" s="6"/>
      <c r="BL49" s="6">
        <f>BL45*BL46*BL47/1000*BL48</f>
      </c>
      <c r="BM49" s="6">
        <f>BM45*BM46*BM47/1000*BM48</f>
      </c>
      <c r="BN49" s="6">
        <f>BN45*BN46*BN47/1000*BN48</f>
      </c>
      <c r="BO49" s="6">
        <f>BO45*BO46*BO47/1000*BO48</f>
      </c>
      <c r="BP49" s="6">
        <f>BP45*BP46*BP47/1000*BP48</f>
      </c>
      <c r="BQ49" s="6">
        <f>BQ45*BQ46*BQ47/1000*BQ48</f>
      </c>
      <c r="BR49" s="6">
        <f>BR45*BR46*BR47/1000*BR48</f>
      </c>
      <c r="BS49" s="6">
        <f>BS45*BS46*BS47/1000*BS48</f>
      </c>
      <c r="BT49" s="6">
        <f>BT45*BT46*BT47/1000*BT48</f>
      </c>
      <c r="BU49" s="6">
        <f>BU45*BU46*BU47/1000*BU48</f>
      </c>
      <c r="BV49" s="6">
        <f>BV45*BV46*BV47/1000*BV48</f>
      </c>
      <c r="BW49" s="6">
        <f>BW45*BW46*BW47/1000*BW48</f>
      </c>
      <c r="BX49" s="6"/>
      <c r="BY49" s="6">
        <f>BY45*BY46*BY47/1000*BY48</f>
      </c>
      <c r="BZ49" s="6">
        <f>BZ45*BZ46*BZ47/1000*BZ48</f>
      </c>
      <c r="CA49" s="6">
        <f>CA45*CA46*CA47/1000*CA48</f>
      </c>
      <c r="CB49" s="6">
        <f>CB45*CB46*CB47/1000*CB48</f>
      </c>
      <c r="CC49" s="6">
        <f>CC45*CC46*CC47/1000*CC48</f>
      </c>
      <c r="CD49" s="6">
        <f>CD45*CD46*CD47/1000*CD48</f>
      </c>
      <c r="CE49" s="6">
        <f>CE45*CE46*CE47/1000*CE48</f>
      </c>
      <c r="CF49" s="6">
        <f>CF45*CF46*CF47/1000*CF48</f>
      </c>
      <c r="CG49" s="6">
        <f>CG45*CG46*CG47/1000*CG48</f>
      </c>
      <c r="CH49" s="6">
        <f>CH45*CH46*CH47/1000*CH48</f>
      </c>
      <c r="CI49" s="6">
        <f>CI45*CI46*CI47/1000*CI48</f>
      </c>
      <c r="CJ49" s="6">
        <f>CJ45*CJ46*CJ47/1000*CJ48</f>
      </c>
      <c r="CK49" s="6">
        <f>CK45*CK46*CK47/1000*CK48</f>
      </c>
      <c r="CL49" s="6">
        <f>CL45*CL46*CL47/1000*CL48</f>
      </c>
      <c r="CM49" s="6">
        <f>CM45*CM46*CM47/1000*CM48</f>
      </c>
      <c r="CN49" s="6">
        <f>CN45*CN46*CN47/1000*CN48</f>
      </c>
      <c r="CO49" s="6">
        <f>CO45*CO46*CO47/1000*CO48</f>
      </c>
      <c r="CP49" s="6">
        <f>CP45*CP46*CP47/1000*CP48</f>
      </c>
      <c r="CQ49" s="6">
        <f>CQ45*CQ46*CQ47/1000*CQ48</f>
      </c>
      <c r="CR49" s="6">
        <f>CR45*CR46*CR47/1000*CR48</f>
      </c>
      <c r="CS49" s="6">
        <f>CS45*CS46*CS47/1000*CS48</f>
      </c>
      <c r="CT49" s="6">
        <f>CT45*CT46*CT47/1000*CT48</f>
      </c>
      <c r="CU49" s="6">
        <f>CU45*CU46*CU47/1000*CU48</f>
      </c>
      <c r="CV49" s="6">
        <f>CV45*CV46*CV47/1000*CV48</f>
      </c>
      <c r="CW49" s="6">
        <f>CW45*CW46*CW47/1000*CW48</f>
      </c>
      <c r="CX49" s="6">
        <f>CX45*CX46*CX47/1000*CX48</f>
      </c>
      <c r="CY49" s="6">
        <f>CY45*CY46*CY47/1000*CY48</f>
      </c>
      <c r="CZ49" s="6">
        <f>CZ45*CZ46*CZ47/1000*CZ48</f>
      </c>
      <c r="DA49" s="6">
        <f>DA45*DA46*DA47/1000*DA48</f>
      </c>
      <c r="DB49" s="6">
        <f>DB45*DB46*DB47/1000*DB48</f>
      </c>
      <c r="DC49" s="6">
        <f>DC45*DC46*DC47/1000*DC48</f>
      </c>
      <c r="DD49" s="6">
        <f>DD45*DD46*DD47/1000*DD48</f>
      </c>
      <c r="DE49" s="6">
        <f>DE45*DE46*DE47/1000*DE48</f>
      </c>
      <c r="DF49" s="6">
        <f>DF45*DF46*DF47/1000*DF48</f>
      </c>
      <c r="DG49" s="6">
        <f>DG45*DG46*DG47/1000*DG48</f>
      </c>
      <c r="DH49" s="6">
        <f>DH45*DH46*DH47/1000*DH48</f>
      </c>
      <c r="DI49" s="124"/>
      <c r="DJ49" s="124"/>
      <c r="DK49" s="6"/>
      <c r="DL49" s="6"/>
      <c r="DM49" s="143"/>
      <c r="DN49" s="6">
        <f>SUM(Z49:AK49)</f>
      </c>
      <c r="DO49" s="6"/>
      <c r="DP49" s="6">
        <f>SUM(AL49:AW49)</f>
      </c>
      <c r="DQ49" s="144">
        <f>IFERROR(DP49/DN49*100,0)</f>
      </c>
      <c r="DR49" s="6">
        <f>SUM(AY49:BJ49)</f>
      </c>
      <c r="DS49" s="144">
        <f>IFERROR(DR49/DP49*100,0)</f>
      </c>
      <c r="DT49" s="6">
        <f>SUM(BL49:BW49)</f>
      </c>
      <c r="DU49" s="144">
        <f>IFERROR(DT49/DR49*100,0)</f>
      </c>
      <c r="DV49" s="6">
        <f>SUM(BY49:CJ49)</f>
      </c>
      <c r="DW49" s="144">
        <f>IFERROR(DV49/DT49*100,0)</f>
      </c>
      <c r="DX49" s="6">
        <f>SUM(CA49:CL49)</f>
      </c>
      <c r="DY49" s="144">
        <f>IFERROR(DX49/DV49*100,0)</f>
      </c>
      <c r="DZ49" s="6">
        <f>SUM(CC49:CN49)</f>
      </c>
      <c r="EA49" s="144">
        <f>IFERROR(DZ49/DX49*100,0)</f>
      </c>
      <c r="EB49" s="125"/>
      <c r="EC49" s="6"/>
      <c r="ED49" s="6"/>
      <c r="EE49" s="6"/>
      <c r="EF49" s="124"/>
      <c r="EG49" s="124"/>
      <c r="EH49" s="125"/>
      <c r="EI49" s="125"/>
      <c r="EJ49" s="124"/>
      <c r="EK49" s="2"/>
      <c r="EL49" s="2"/>
    </row>
    <row x14ac:dyDescent="0.25" r="50" customHeight="1" ht="18.75" hidden="1">
      <c r="A50" s="146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124"/>
      <c r="DJ50" s="124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125"/>
      <c r="EC50" s="6"/>
      <c r="ED50" s="6"/>
      <c r="EE50" s="6"/>
      <c r="EF50" s="124"/>
      <c r="EG50" s="124"/>
      <c r="EH50" s="125"/>
      <c r="EI50" s="125"/>
      <c r="EJ50" s="124"/>
      <c r="EK50" s="2"/>
      <c r="EL50" s="2"/>
    </row>
    <row x14ac:dyDescent="0.25" r="51" customHeight="1" ht="18.75" hidden="1">
      <c r="A51" s="133" t="s">
        <v>127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6">
        <v>70</v>
      </c>
      <c r="AA51" s="6">
        <v>70</v>
      </c>
      <c r="AB51" s="6">
        <v>70</v>
      </c>
      <c r="AC51" s="6">
        <v>70</v>
      </c>
      <c r="AD51" s="6">
        <v>70</v>
      </c>
      <c r="AE51" s="6">
        <v>70</v>
      </c>
      <c r="AF51" s="6">
        <v>70</v>
      </c>
      <c r="AG51" s="6">
        <v>70</v>
      </c>
      <c r="AH51" s="6">
        <v>70</v>
      </c>
      <c r="AI51" s="6">
        <v>70</v>
      </c>
      <c r="AJ51" s="6">
        <v>70</v>
      </c>
      <c r="AK51" s="6">
        <v>70</v>
      </c>
      <c r="AL51" s="6">
        <v>70</v>
      </c>
      <c r="AM51" s="6">
        <v>70</v>
      </c>
      <c r="AN51" s="6">
        <v>70</v>
      </c>
      <c r="AO51" s="6">
        <v>70</v>
      </c>
      <c r="AP51" s="6">
        <v>70</v>
      </c>
      <c r="AQ51" s="6">
        <v>70</v>
      </c>
      <c r="AR51" s="6">
        <v>70</v>
      </c>
      <c r="AS51" s="6">
        <v>70</v>
      </c>
      <c r="AT51" s="6">
        <v>70</v>
      </c>
      <c r="AU51" s="6">
        <v>70</v>
      </c>
      <c r="AV51" s="6">
        <v>70</v>
      </c>
      <c r="AW51" s="6">
        <v>70</v>
      </c>
      <c r="AX51" s="6"/>
      <c r="AY51" s="6">
        <v>70</v>
      </c>
      <c r="AZ51" s="6">
        <v>70</v>
      </c>
      <c r="BA51" s="6">
        <v>70</v>
      </c>
      <c r="BB51" s="6">
        <v>70</v>
      </c>
      <c r="BC51" s="6">
        <v>70</v>
      </c>
      <c r="BD51" s="6">
        <v>70</v>
      </c>
      <c r="BE51" s="6">
        <v>70</v>
      </c>
      <c r="BF51" s="6">
        <v>70</v>
      </c>
      <c r="BG51" s="6">
        <v>70</v>
      </c>
      <c r="BH51" s="6">
        <v>70</v>
      </c>
      <c r="BI51" s="6">
        <v>70</v>
      </c>
      <c r="BJ51" s="6">
        <v>70</v>
      </c>
      <c r="BK51" s="6"/>
      <c r="BL51" s="6">
        <v>70</v>
      </c>
      <c r="BM51" s="6">
        <v>70</v>
      </c>
      <c r="BN51" s="6">
        <v>70</v>
      </c>
      <c r="BO51" s="6">
        <v>70</v>
      </c>
      <c r="BP51" s="6">
        <v>70</v>
      </c>
      <c r="BQ51" s="6">
        <v>70</v>
      </c>
      <c r="BR51" s="6">
        <v>70</v>
      </c>
      <c r="BS51" s="6">
        <v>70</v>
      </c>
      <c r="BT51" s="6">
        <v>70</v>
      </c>
      <c r="BU51" s="6">
        <v>70</v>
      </c>
      <c r="BV51" s="6">
        <v>70</v>
      </c>
      <c r="BW51" s="6">
        <v>70</v>
      </c>
      <c r="BX51" s="6"/>
      <c r="BY51" s="6">
        <v>70</v>
      </c>
      <c r="BZ51" s="6">
        <v>70</v>
      </c>
      <c r="CA51" s="6">
        <v>70</v>
      </c>
      <c r="CB51" s="6">
        <v>70</v>
      </c>
      <c r="CC51" s="6">
        <v>70</v>
      </c>
      <c r="CD51" s="6">
        <v>70</v>
      </c>
      <c r="CE51" s="6">
        <v>70</v>
      </c>
      <c r="CF51" s="6">
        <v>70</v>
      </c>
      <c r="CG51" s="6">
        <v>70</v>
      </c>
      <c r="CH51" s="6">
        <v>70</v>
      </c>
      <c r="CI51" s="6">
        <v>70</v>
      </c>
      <c r="CJ51" s="6">
        <v>70</v>
      </c>
      <c r="CK51" s="6">
        <v>70</v>
      </c>
      <c r="CL51" s="6">
        <v>70</v>
      </c>
      <c r="CM51" s="6">
        <v>70</v>
      </c>
      <c r="CN51" s="6">
        <v>70</v>
      </c>
      <c r="CO51" s="6">
        <v>70</v>
      </c>
      <c r="CP51" s="6">
        <v>70</v>
      </c>
      <c r="CQ51" s="6">
        <v>70</v>
      </c>
      <c r="CR51" s="6">
        <v>70</v>
      </c>
      <c r="CS51" s="6">
        <v>70</v>
      </c>
      <c r="CT51" s="6">
        <v>70</v>
      </c>
      <c r="CU51" s="6">
        <v>70</v>
      </c>
      <c r="CV51" s="6">
        <v>70</v>
      </c>
      <c r="CW51" s="6">
        <v>70</v>
      </c>
      <c r="CX51" s="6">
        <v>70</v>
      </c>
      <c r="CY51" s="6">
        <v>70</v>
      </c>
      <c r="CZ51" s="6">
        <v>70</v>
      </c>
      <c r="DA51" s="6">
        <v>70</v>
      </c>
      <c r="DB51" s="6">
        <v>70</v>
      </c>
      <c r="DC51" s="6">
        <v>70</v>
      </c>
      <c r="DD51" s="6">
        <v>70</v>
      </c>
      <c r="DE51" s="6">
        <v>70</v>
      </c>
      <c r="DF51" s="6">
        <v>70</v>
      </c>
      <c r="DG51" s="6">
        <v>70</v>
      </c>
      <c r="DH51" s="6">
        <v>70</v>
      </c>
      <c r="DI51" s="124"/>
      <c r="DJ51" s="124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125"/>
      <c r="EC51" s="6"/>
      <c r="ED51" s="6"/>
      <c r="EE51" s="6"/>
      <c r="EF51" s="124"/>
      <c r="EG51" s="124"/>
      <c r="EH51" s="125"/>
      <c r="EI51" s="125"/>
      <c r="EJ51" s="124"/>
      <c r="EK51" s="2"/>
      <c r="EL51" s="2"/>
    </row>
    <row x14ac:dyDescent="0.25" r="52" customHeight="1" ht="18.75" hidden="1">
      <c r="A52" s="133" t="s">
        <v>128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6">
        <v>90</v>
      </c>
      <c r="AA52" s="6">
        <v>90</v>
      </c>
      <c r="AB52" s="6">
        <v>90</v>
      </c>
      <c r="AC52" s="6">
        <v>90</v>
      </c>
      <c r="AD52" s="6">
        <v>90</v>
      </c>
      <c r="AE52" s="6">
        <v>90</v>
      </c>
      <c r="AF52" s="6">
        <v>90</v>
      </c>
      <c r="AG52" s="6">
        <v>90</v>
      </c>
      <c r="AH52" s="6">
        <v>90</v>
      </c>
      <c r="AI52" s="6">
        <v>90</v>
      </c>
      <c r="AJ52" s="6">
        <v>90</v>
      </c>
      <c r="AK52" s="6">
        <v>90</v>
      </c>
      <c r="AL52" s="6">
        <v>90</v>
      </c>
      <c r="AM52" s="6">
        <v>90</v>
      </c>
      <c r="AN52" s="6">
        <v>90</v>
      </c>
      <c r="AO52" s="6">
        <v>90</v>
      </c>
      <c r="AP52" s="6">
        <v>90</v>
      </c>
      <c r="AQ52" s="6">
        <v>90</v>
      </c>
      <c r="AR52" s="6">
        <v>90</v>
      </c>
      <c r="AS52" s="6">
        <v>90</v>
      </c>
      <c r="AT52" s="6">
        <v>90</v>
      </c>
      <c r="AU52" s="6">
        <v>90</v>
      </c>
      <c r="AV52" s="6">
        <v>90</v>
      </c>
      <c r="AW52" s="6">
        <v>90</v>
      </c>
      <c r="AX52" s="6"/>
      <c r="AY52" s="6">
        <v>90</v>
      </c>
      <c r="AZ52" s="6">
        <v>90</v>
      </c>
      <c r="BA52" s="6">
        <v>90</v>
      </c>
      <c r="BB52" s="6">
        <v>90</v>
      </c>
      <c r="BC52" s="6">
        <v>90</v>
      </c>
      <c r="BD52" s="6">
        <v>90</v>
      </c>
      <c r="BE52" s="6">
        <v>90</v>
      </c>
      <c r="BF52" s="6">
        <v>90</v>
      </c>
      <c r="BG52" s="6">
        <v>90</v>
      </c>
      <c r="BH52" s="6">
        <v>90</v>
      </c>
      <c r="BI52" s="6">
        <v>90</v>
      </c>
      <c r="BJ52" s="6">
        <v>90</v>
      </c>
      <c r="BK52" s="6"/>
      <c r="BL52" s="6">
        <v>90</v>
      </c>
      <c r="BM52" s="6">
        <v>90</v>
      </c>
      <c r="BN52" s="6">
        <v>90</v>
      </c>
      <c r="BO52" s="6">
        <v>90</v>
      </c>
      <c r="BP52" s="6">
        <v>90</v>
      </c>
      <c r="BQ52" s="6">
        <v>90</v>
      </c>
      <c r="BR52" s="6">
        <v>90</v>
      </c>
      <c r="BS52" s="6">
        <v>90</v>
      </c>
      <c r="BT52" s="6">
        <v>90</v>
      </c>
      <c r="BU52" s="6">
        <v>90</v>
      </c>
      <c r="BV52" s="6">
        <v>90</v>
      </c>
      <c r="BW52" s="6">
        <v>90</v>
      </c>
      <c r="BX52" s="6"/>
      <c r="BY52" s="6">
        <v>90</v>
      </c>
      <c r="BZ52" s="6">
        <v>90</v>
      </c>
      <c r="CA52" s="6">
        <v>90</v>
      </c>
      <c r="CB52" s="6">
        <v>90</v>
      </c>
      <c r="CC52" s="6">
        <v>90</v>
      </c>
      <c r="CD52" s="6">
        <v>90</v>
      </c>
      <c r="CE52" s="6">
        <v>90</v>
      </c>
      <c r="CF52" s="6">
        <v>90</v>
      </c>
      <c r="CG52" s="6">
        <v>90</v>
      </c>
      <c r="CH52" s="6">
        <v>90</v>
      </c>
      <c r="CI52" s="6">
        <v>90</v>
      </c>
      <c r="CJ52" s="6">
        <v>90</v>
      </c>
      <c r="CK52" s="6">
        <v>90</v>
      </c>
      <c r="CL52" s="6">
        <v>90</v>
      </c>
      <c r="CM52" s="6">
        <v>90</v>
      </c>
      <c r="CN52" s="6">
        <v>90</v>
      </c>
      <c r="CO52" s="6">
        <v>90</v>
      </c>
      <c r="CP52" s="6">
        <v>90</v>
      </c>
      <c r="CQ52" s="6">
        <v>90</v>
      </c>
      <c r="CR52" s="6">
        <v>90</v>
      </c>
      <c r="CS52" s="6">
        <v>90</v>
      </c>
      <c r="CT52" s="6">
        <v>90</v>
      </c>
      <c r="CU52" s="6">
        <v>90</v>
      </c>
      <c r="CV52" s="6">
        <v>90</v>
      </c>
      <c r="CW52" s="6">
        <v>90</v>
      </c>
      <c r="CX52" s="6">
        <v>90</v>
      </c>
      <c r="CY52" s="6">
        <v>90</v>
      </c>
      <c r="CZ52" s="6">
        <v>90</v>
      </c>
      <c r="DA52" s="6">
        <v>90</v>
      </c>
      <c r="DB52" s="6">
        <v>90</v>
      </c>
      <c r="DC52" s="6">
        <v>90</v>
      </c>
      <c r="DD52" s="6">
        <v>90</v>
      </c>
      <c r="DE52" s="6">
        <v>90</v>
      </c>
      <c r="DF52" s="6">
        <v>90</v>
      </c>
      <c r="DG52" s="6">
        <v>90</v>
      </c>
      <c r="DH52" s="6">
        <v>90</v>
      </c>
      <c r="DI52" s="124"/>
      <c r="DJ52" s="124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125"/>
      <c r="EC52" s="6"/>
      <c r="ED52" s="6"/>
      <c r="EE52" s="6"/>
      <c r="EF52" s="124"/>
      <c r="EG52" s="124"/>
      <c r="EH52" s="125"/>
      <c r="EI52" s="125"/>
      <c r="EJ52" s="124"/>
      <c r="EK52" s="2"/>
      <c r="EL52" s="2"/>
    </row>
    <row x14ac:dyDescent="0.25" r="53" customHeight="1" ht="18.75" hidden="1">
      <c r="A53" s="133" t="s">
        <v>129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6">
        <f>(4/12)*12</f>
      </c>
      <c r="AA53" s="6">
        <f>(4/12)*12</f>
      </c>
      <c r="AB53" s="6">
        <f>(4/12)*12</f>
      </c>
      <c r="AC53" s="6">
        <f>(4/12)*12</f>
      </c>
      <c r="AD53" s="6">
        <f>(4/12)*12</f>
      </c>
      <c r="AE53" s="6">
        <f>(4/12)*12</f>
      </c>
      <c r="AF53" s="6">
        <f>(4/12)*12</f>
      </c>
      <c r="AG53" s="6">
        <f>(4/12)*12</f>
      </c>
      <c r="AH53" s="6">
        <f>(4/12)*12</f>
      </c>
      <c r="AI53" s="6">
        <f>(4/12)*12</f>
      </c>
      <c r="AJ53" s="6">
        <f>(4/12)*12</f>
      </c>
      <c r="AK53" s="6">
        <f>(4/12)*12</f>
      </c>
      <c r="AL53" s="6">
        <f>(4/12)*12</f>
      </c>
      <c r="AM53" s="6">
        <f>(4/12)*12</f>
      </c>
      <c r="AN53" s="6">
        <f>(4/12)*12</f>
      </c>
      <c r="AO53" s="6">
        <f>(4/12)*12</f>
      </c>
      <c r="AP53" s="6">
        <f>(4/12)*12</f>
      </c>
      <c r="AQ53" s="6">
        <f>(4/12)*12</f>
      </c>
      <c r="AR53" s="6">
        <f>(4/12)*12</f>
      </c>
      <c r="AS53" s="6">
        <f>(4/12)*12</f>
      </c>
      <c r="AT53" s="6">
        <f>(4/12)*12</f>
      </c>
      <c r="AU53" s="6">
        <f>(4/12)*12</f>
      </c>
      <c r="AV53" s="6">
        <f>(4/12)*12</f>
      </c>
      <c r="AW53" s="6">
        <f>(4/12)*12</f>
      </c>
      <c r="AX53" s="6"/>
      <c r="AY53" s="6">
        <f>(4/12)*12</f>
      </c>
      <c r="AZ53" s="6">
        <f>(4/12)*12</f>
      </c>
      <c r="BA53" s="6">
        <f>(4/12)*12</f>
      </c>
      <c r="BB53" s="6">
        <f>(4/12)*12</f>
      </c>
      <c r="BC53" s="6">
        <f>(4/12)*12</f>
      </c>
      <c r="BD53" s="6">
        <f>(4/12)*12</f>
      </c>
      <c r="BE53" s="6">
        <f>(4/12)*12</f>
      </c>
      <c r="BF53" s="6">
        <f>(4/12)*12</f>
      </c>
      <c r="BG53" s="6">
        <f>(4/12)*12</f>
      </c>
      <c r="BH53" s="6">
        <f>(4/12)*12</f>
      </c>
      <c r="BI53" s="6">
        <f>(4/12)*12</f>
      </c>
      <c r="BJ53" s="6">
        <f>(4/12)*12</f>
      </c>
      <c r="BK53" s="6"/>
      <c r="BL53" s="6">
        <f>(4/12)*12</f>
      </c>
      <c r="BM53" s="6">
        <f>(4/12)*12</f>
      </c>
      <c r="BN53" s="6">
        <f>(4/12)*12</f>
      </c>
      <c r="BO53" s="6">
        <f>(4/12)*12</f>
      </c>
      <c r="BP53" s="6">
        <f>(4/12)*12</f>
      </c>
      <c r="BQ53" s="6">
        <f>(4/12)*12</f>
      </c>
      <c r="BR53" s="6">
        <f>(4/12)*12</f>
      </c>
      <c r="BS53" s="6">
        <f>(4/12)*12</f>
      </c>
      <c r="BT53" s="6">
        <f>(4/12)*12</f>
      </c>
      <c r="BU53" s="6">
        <f>(4/12)*12</f>
      </c>
      <c r="BV53" s="6">
        <f>(4/12)*12</f>
      </c>
      <c r="BW53" s="6">
        <f>(4/12)*12</f>
      </c>
      <c r="BX53" s="6"/>
      <c r="BY53" s="6">
        <f>(4/12)*12</f>
      </c>
      <c r="BZ53" s="6">
        <f>(4/12)*12</f>
      </c>
      <c r="CA53" s="6">
        <f>(4/12)*12</f>
      </c>
      <c r="CB53" s="6">
        <f>(4/12)*12</f>
      </c>
      <c r="CC53" s="6">
        <f>(4/12)*12</f>
      </c>
      <c r="CD53" s="6">
        <f>(4/12)*12</f>
      </c>
      <c r="CE53" s="6">
        <f>(4/12)*12</f>
      </c>
      <c r="CF53" s="6">
        <f>(4/12)*12</f>
      </c>
      <c r="CG53" s="6">
        <f>(4/12)*12</f>
      </c>
      <c r="CH53" s="6">
        <f>(4/12)*12</f>
      </c>
      <c r="CI53" s="6">
        <f>(4/12)*12</f>
      </c>
      <c r="CJ53" s="6">
        <f>(4/12)*12</f>
      </c>
      <c r="CK53" s="6">
        <f>(4/12)*12</f>
      </c>
      <c r="CL53" s="6">
        <f>(4/12)*12</f>
      </c>
      <c r="CM53" s="6">
        <f>(4/12)*12</f>
      </c>
      <c r="CN53" s="6">
        <f>(4/12)*12</f>
      </c>
      <c r="CO53" s="6">
        <f>(4/12)*12</f>
      </c>
      <c r="CP53" s="6">
        <f>(4/12)*12</f>
      </c>
      <c r="CQ53" s="6">
        <f>(4/12)*12</f>
      </c>
      <c r="CR53" s="6">
        <f>(4/12)*12</f>
      </c>
      <c r="CS53" s="6">
        <f>(4/12)*12</f>
      </c>
      <c r="CT53" s="6">
        <f>(4/12)*12</f>
      </c>
      <c r="CU53" s="6">
        <f>(4/12)*12</f>
      </c>
      <c r="CV53" s="6">
        <f>(4/12)*12</f>
      </c>
      <c r="CW53" s="6">
        <f>(4/12)*12</f>
      </c>
      <c r="CX53" s="6">
        <f>(4/12)*12</f>
      </c>
      <c r="CY53" s="6">
        <f>(4/12)*12</f>
      </c>
      <c r="CZ53" s="6">
        <f>(4/12)*12</f>
      </c>
      <c r="DA53" s="6">
        <f>(4/12)*12</f>
      </c>
      <c r="DB53" s="6">
        <f>(4/12)*12</f>
      </c>
      <c r="DC53" s="6">
        <f>(4/12)*12</f>
      </c>
      <c r="DD53" s="6">
        <f>(4/12)*12</f>
      </c>
      <c r="DE53" s="6">
        <f>(4/12)*12</f>
      </c>
      <c r="DF53" s="6">
        <f>(4/12)*12</f>
      </c>
      <c r="DG53" s="6">
        <f>(4/12)*12</f>
      </c>
      <c r="DH53" s="6">
        <f>(4/12)*12</f>
      </c>
      <c r="DI53" s="124"/>
      <c r="DJ53" s="124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125"/>
      <c r="EC53" s="6"/>
      <c r="ED53" s="6"/>
      <c r="EE53" s="6"/>
      <c r="EF53" s="124"/>
      <c r="EG53" s="124"/>
      <c r="EH53" s="125"/>
      <c r="EI53" s="125"/>
      <c r="EJ53" s="124"/>
      <c r="EK53" s="2"/>
      <c r="EL53" s="2"/>
    </row>
    <row x14ac:dyDescent="0.25" r="54" customHeight="1" ht="18.75" hidden="1">
      <c r="A54" s="133" t="s">
        <v>142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6">
        <v>6</v>
      </c>
      <c r="AA54" s="6">
        <v>6</v>
      </c>
      <c r="AB54" s="6">
        <v>6</v>
      </c>
      <c r="AC54" s="6">
        <v>6</v>
      </c>
      <c r="AD54" s="6">
        <v>6</v>
      </c>
      <c r="AE54" s="6">
        <v>6</v>
      </c>
      <c r="AF54" s="6">
        <v>6</v>
      </c>
      <c r="AG54" s="6">
        <v>6</v>
      </c>
      <c r="AH54" s="6">
        <v>6</v>
      </c>
      <c r="AI54" s="6">
        <v>6</v>
      </c>
      <c r="AJ54" s="6">
        <v>6</v>
      </c>
      <c r="AK54" s="6">
        <v>6</v>
      </c>
      <c r="AL54" s="6">
        <v>6</v>
      </c>
      <c r="AM54" s="6">
        <v>6</v>
      </c>
      <c r="AN54" s="6">
        <v>6</v>
      </c>
      <c r="AO54" s="6">
        <v>6</v>
      </c>
      <c r="AP54" s="6">
        <v>6</v>
      </c>
      <c r="AQ54" s="6">
        <v>7</v>
      </c>
      <c r="AR54" s="6">
        <v>7</v>
      </c>
      <c r="AS54" s="6">
        <v>7</v>
      </c>
      <c r="AT54" s="6">
        <v>7</v>
      </c>
      <c r="AU54" s="6">
        <v>7</v>
      </c>
      <c r="AV54" s="6">
        <v>7</v>
      </c>
      <c r="AW54" s="6">
        <v>6</v>
      </c>
      <c r="AX54" s="6"/>
      <c r="AY54" s="6">
        <v>7</v>
      </c>
      <c r="AZ54" s="6">
        <v>7</v>
      </c>
      <c r="BA54" s="6">
        <v>7</v>
      </c>
      <c r="BB54" s="6">
        <v>8</v>
      </c>
      <c r="BC54" s="6">
        <v>8</v>
      </c>
      <c r="BD54" s="6">
        <v>8</v>
      </c>
      <c r="BE54" s="6">
        <v>9</v>
      </c>
      <c r="BF54" s="6">
        <v>9</v>
      </c>
      <c r="BG54" s="6">
        <v>9</v>
      </c>
      <c r="BH54" s="6">
        <v>9</v>
      </c>
      <c r="BI54" s="6">
        <v>9</v>
      </c>
      <c r="BJ54" s="6">
        <v>9</v>
      </c>
      <c r="BK54" s="6"/>
      <c r="BL54" s="6">
        <v>8</v>
      </c>
      <c r="BM54" s="6">
        <v>8</v>
      </c>
      <c r="BN54" s="6">
        <v>8</v>
      </c>
      <c r="BO54" s="6">
        <v>8</v>
      </c>
      <c r="BP54" s="6">
        <v>8</v>
      </c>
      <c r="BQ54" s="6">
        <v>8</v>
      </c>
      <c r="BR54" s="6">
        <v>9</v>
      </c>
      <c r="BS54" s="6">
        <v>9</v>
      </c>
      <c r="BT54" s="6">
        <v>9</v>
      </c>
      <c r="BU54" s="6">
        <v>9</v>
      </c>
      <c r="BV54" s="6">
        <v>9</v>
      </c>
      <c r="BW54" s="6">
        <v>9</v>
      </c>
      <c r="BX54" s="6"/>
      <c r="BY54" s="6">
        <v>9</v>
      </c>
      <c r="BZ54" s="6">
        <v>9</v>
      </c>
      <c r="CA54" s="6">
        <v>9</v>
      </c>
      <c r="CB54" s="6">
        <v>9</v>
      </c>
      <c r="CC54" s="6">
        <v>9</v>
      </c>
      <c r="CD54" s="6">
        <v>9</v>
      </c>
      <c r="CE54" s="6">
        <v>9</v>
      </c>
      <c r="CF54" s="6">
        <v>9</v>
      </c>
      <c r="CG54" s="6">
        <v>9</v>
      </c>
      <c r="CH54" s="6">
        <v>9</v>
      </c>
      <c r="CI54" s="6">
        <v>9</v>
      </c>
      <c r="CJ54" s="6">
        <v>9</v>
      </c>
      <c r="CK54" s="6">
        <v>9</v>
      </c>
      <c r="CL54" s="6">
        <v>9</v>
      </c>
      <c r="CM54" s="6">
        <v>9</v>
      </c>
      <c r="CN54" s="6">
        <v>4</v>
      </c>
      <c r="CO54" s="6">
        <v>4</v>
      </c>
      <c r="CP54" s="6">
        <v>4</v>
      </c>
      <c r="CQ54" s="6">
        <v>1</v>
      </c>
      <c r="CR54" s="6">
        <v>1</v>
      </c>
      <c r="CS54" s="6">
        <v>1</v>
      </c>
      <c r="CT54" s="6">
        <v>1</v>
      </c>
      <c r="CU54" s="6">
        <v>1</v>
      </c>
      <c r="CV54" s="6">
        <v>1</v>
      </c>
      <c r="CW54" s="6">
        <v>2</v>
      </c>
      <c r="CX54" s="6">
        <v>2</v>
      </c>
      <c r="CY54" s="6">
        <v>1</v>
      </c>
      <c r="CZ54" s="6">
        <v>1</v>
      </c>
      <c r="DA54" s="6">
        <v>1</v>
      </c>
      <c r="DB54" s="6">
        <v>1</v>
      </c>
      <c r="DC54" s="6">
        <v>1</v>
      </c>
      <c r="DD54" s="6">
        <v>1</v>
      </c>
      <c r="DE54" s="6">
        <v>1</v>
      </c>
      <c r="DF54" s="6">
        <v>1</v>
      </c>
      <c r="DG54" s="6">
        <v>1</v>
      </c>
      <c r="DH54" s="6">
        <v>1</v>
      </c>
      <c r="DI54" s="124"/>
      <c r="DJ54" s="124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125"/>
      <c r="EC54" s="6"/>
      <c r="ED54" s="6"/>
      <c r="EE54" s="6"/>
      <c r="EF54" s="124"/>
      <c r="EG54" s="124"/>
      <c r="EH54" s="125"/>
      <c r="EI54" s="125"/>
      <c r="EJ54" s="124"/>
      <c r="EK54" s="2"/>
      <c r="EL54" s="2"/>
    </row>
    <row x14ac:dyDescent="0.25" r="55" customHeight="1" ht="18.75" hidden="1">
      <c r="A55" s="146" t="s">
        <v>146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6">
        <f>Z51*Z52*Z53/1000*Z54</f>
      </c>
      <c r="AA55" s="6">
        <f>AA51*AA52*AA53/1000*AA54</f>
      </c>
      <c r="AB55" s="6">
        <f>AB51*AB52*AB53/1000*AB54</f>
      </c>
      <c r="AC55" s="6">
        <f>AC51*AC52*AC53/1000*AC54</f>
      </c>
      <c r="AD55" s="6">
        <f>AD51*AD52*AD53/1000*AD54</f>
      </c>
      <c r="AE55" s="6">
        <f>AE51*AE52*AE53/1000*AE54</f>
      </c>
      <c r="AF55" s="6">
        <f>AF51*AF52*AF53/1000*AF54</f>
      </c>
      <c r="AG55" s="6">
        <f>AG51*AG52*AG53/1000*AG54</f>
      </c>
      <c r="AH55" s="6">
        <f>AH51*AH52*AH53/1000*AH54</f>
      </c>
      <c r="AI55" s="6">
        <f>AI51*AI52*AI53/1000*AI54</f>
      </c>
      <c r="AJ55" s="6">
        <f>AJ51*AJ52*AJ53/1000*AJ54</f>
      </c>
      <c r="AK55" s="6">
        <f>AK51*AK52*AK53/1000*AK54</f>
      </c>
      <c r="AL55" s="6">
        <f>AL51*AL52*AL53/1000*AL54</f>
      </c>
      <c r="AM55" s="6">
        <f>AM51*AM52*AM53/1000*AM54</f>
      </c>
      <c r="AN55" s="6">
        <f>AN51*AN52*AN53/1000*AN54</f>
      </c>
      <c r="AO55" s="6">
        <f>AO51*AO52*AO53/1000*AO54</f>
      </c>
      <c r="AP55" s="6">
        <f>AP51*AP52*AP53/1000*AP54</f>
      </c>
      <c r="AQ55" s="6">
        <f>AQ51*AQ52*AQ53/1000*AQ54</f>
      </c>
      <c r="AR55" s="6">
        <f>AR51*AR52*AR53/1000*AR54</f>
      </c>
      <c r="AS55" s="6">
        <f>AS51*AS52*AS53/1000*AS54</f>
      </c>
      <c r="AT55" s="6">
        <f>AT51*AT52*AT53/1000*AT54</f>
      </c>
      <c r="AU55" s="6">
        <f>AU51*AU52*AU53/1000*AU54</f>
      </c>
      <c r="AV55" s="6">
        <f>AV51*AV52*AV53/1000*AV54</f>
      </c>
      <c r="AW55" s="6">
        <f>AW51*AW52*AW53/1000*AW54</f>
      </c>
      <c r="AX55" s="6"/>
      <c r="AY55" s="6">
        <f>AY51*AY52*AY53/1000*AY54</f>
      </c>
      <c r="AZ55" s="6">
        <f>AZ51*AZ52*AZ53/1000*AZ54</f>
      </c>
      <c r="BA55" s="6">
        <f>BA51*BA52*BA53/1000*BA54</f>
      </c>
      <c r="BB55" s="6">
        <f>BB51*BB52*BB53/1000*BB54</f>
      </c>
      <c r="BC55" s="6">
        <f>BC51*BC52*BC53/1000*BC54</f>
      </c>
      <c r="BD55" s="6">
        <f>BD51*BD52*BD53/1000*BD54</f>
      </c>
      <c r="BE55" s="6">
        <f>BE51*BE52*BE53/1000*BE54</f>
      </c>
      <c r="BF55" s="6">
        <f>BF51*BF52*BF53/1000*BF54</f>
      </c>
      <c r="BG55" s="6">
        <f>BG51*BG52*BG53/1000*BG54</f>
      </c>
      <c r="BH55" s="6">
        <f>BH51*BH52*BH53/1000*BH54</f>
      </c>
      <c r="BI55" s="6">
        <f>BI51*BI52*BI53/1000*BI54</f>
      </c>
      <c r="BJ55" s="6">
        <f>BJ51*BJ52*BJ53/1000*BJ54</f>
      </c>
      <c r="BK55" s="6"/>
      <c r="BL55" s="6">
        <f>BL51*BL52*BL53/1000*BL54</f>
      </c>
      <c r="BM55" s="6">
        <f>BM51*BM52*BM53/1000*BM54</f>
      </c>
      <c r="BN55" s="6">
        <f>BN51*BN52*BN53/1000*BN54</f>
      </c>
      <c r="BO55" s="6">
        <f>BO51*BO52*BO53/1000*BO54</f>
      </c>
      <c r="BP55" s="6">
        <f>BP51*BP52*BP53/1000*BP54</f>
      </c>
      <c r="BQ55" s="6">
        <f>BQ51*BQ52*BQ53/1000*BQ54</f>
      </c>
      <c r="BR55" s="6">
        <f>BR51*BR52*BR53/1000*BR54</f>
      </c>
      <c r="BS55" s="6">
        <f>BS51*BS52*BS53/1000*BS54</f>
      </c>
      <c r="BT55" s="6">
        <f>BT51*BT52*BT53/1000*BT54</f>
      </c>
      <c r="BU55" s="6">
        <f>BU51*BU52*BU53/1000*BU54</f>
      </c>
      <c r="BV55" s="6">
        <f>BV51*BV52*BV53/1000*BV54</f>
      </c>
      <c r="BW55" s="6">
        <f>BW51*BW52*BW53/1000*BW54</f>
      </c>
      <c r="BX55" s="6"/>
      <c r="BY55" s="6">
        <f>BY51*BY52*BY53/1000*BY54</f>
      </c>
      <c r="BZ55" s="6">
        <f>BZ51*BZ52*BZ53/1000*BZ54</f>
      </c>
      <c r="CA55" s="6">
        <f>CA51*CA52*CA53/1000*CA54</f>
      </c>
      <c r="CB55" s="6">
        <f>CB51*CB52*CB53/1000*CB54</f>
      </c>
      <c r="CC55" s="6">
        <f>CC51*CC52*CC53/1000*CC54</f>
      </c>
      <c r="CD55" s="6">
        <f>CD51*CD52*CD53/1000*CD54</f>
      </c>
      <c r="CE55" s="6">
        <f>CE51*CE52*CE53/1000*CE54</f>
      </c>
      <c r="CF55" s="6">
        <f>CF51*CF52*CF53/1000*CF54</f>
      </c>
      <c r="CG55" s="6">
        <f>CG51*CG52*CG53/1000*CG54</f>
      </c>
      <c r="CH55" s="6">
        <f>CH51*CH52*CH53/1000*CH54</f>
      </c>
      <c r="CI55" s="6">
        <f>CI51*CI52*CI53/1000*CI54</f>
      </c>
      <c r="CJ55" s="6">
        <f>CJ51*CJ52*CJ53/1000*CJ54</f>
      </c>
      <c r="CK55" s="6">
        <f>CK51*CK52*CK53/1000*CK54</f>
      </c>
      <c r="CL55" s="6">
        <f>CL51*CL52*CL53/1000*CL54</f>
      </c>
      <c r="CM55" s="6">
        <f>CM51*CM52*CM53/1000*CM54</f>
      </c>
      <c r="CN55" s="6">
        <f>CN51*CN52*CN53/1000*CN54</f>
      </c>
      <c r="CO55" s="6">
        <f>CO51*CO52*CO53/1000*CO54</f>
      </c>
      <c r="CP55" s="6">
        <f>CP51*CP52*CP53/1000*CP54</f>
      </c>
      <c r="CQ55" s="6">
        <f>CQ51*CQ52*CQ53/1000*CQ54</f>
      </c>
      <c r="CR55" s="6">
        <f>CR51*CR52*CR53/1000*CR54</f>
      </c>
      <c r="CS55" s="6">
        <f>CS51*CS52*CS53/1000*CS54</f>
      </c>
      <c r="CT55" s="6">
        <f>CT51*CT52*CT53/1000*CT54</f>
      </c>
      <c r="CU55" s="6">
        <f>CU51*CU52*CU53/1000*CU54</f>
      </c>
      <c r="CV55" s="6">
        <f>CV51*CV52*CV53/1000*CV54</f>
      </c>
      <c r="CW55" s="6">
        <f>CW51*CW52*CW53/1000*CW54</f>
      </c>
      <c r="CX55" s="6">
        <f>CX51*CX52*CX53/1000*CX54</f>
      </c>
      <c r="CY55" s="6">
        <f>CY51*CY52*CY53/1000*CY54</f>
      </c>
      <c r="CZ55" s="6">
        <f>CZ51*CZ52*CZ53/1000*CZ54</f>
      </c>
      <c r="DA55" s="6">
        <f>DA51*DA52*DA53/1000*DA54</f>
      </c>
      <c r="DB55" s="6">
        <f>DB51*DB52*DB53/1000*DB54</f>
      </c>
      <c r="DC55" s="6">
        <f>DC51*DC52*DC53/1000*DC54</f>
      </c>
      <c r="DD55" s="6">
        <f>DD51*DD52*DD53/1000*DD54</f>
      </c>
      <c r="DE55" s="6">
        <f>DE51*DE52*DE53/1000*DE54</f>
      </c>
      <c r="DF55" s="6">
        <f>DF51*DF52*DF53/1000*DF54</f>
      </c>
      <c r="DG55" s="6">
        <f>DG51*DG52*DG53/1000*DG54</f>
      </c>
      <c r="DH55" s="6">
        <f>DH51*DH52*DH53/1000*DH54</f>
      </c>
      <c r="DI55" s="124"/>
      <c r="DJ55" s="124"/>
      <c r="DK55" s="6"/>
      <c r="DL55" s="6"/>
      <c r="DM55" s="143"/>
      <c r="DN55" s="6">
        <f>SUM(Z55:AK55)</f>
      </c>
      <c r="DO55" s="6"/>
      <c r="DP55" s="6">
        <f>SUM(AL55:AW55)</f>
      </c>
      <c r="DQ55" s="144">
        <f>IFERROR(DP55/DN55*100,0)</f>
      </c>
      <c r="DR55" s="6">
        <f>SUM(AY55:BJ55)</f>
      </c>
      <c r="DS55" s="144">
        <f>IFERROR(DR55/DP55*100,0)</f>
      </c>
      <c r="DT55" s="6">
        <f>SUM(BL55:BW55)</f>
      </c>
      <c r="DU55" s="144">
        <f>IFERROR(DT55/DR55*100,0)</f>
      </c>
      <c r="DV55" s="6">
        <f>SUM(BY55:CJ55)</f>
      </c>
      <c r="DW55" s="144">
        <f>IFERROR(DV55/DT55*100,0)</f>
      </c>
      <c r="DX55" s="6">
        <f>SUM(CA55:CL55)</f>
      </c>
      <c r="DY55" s="144">
        <f>IFERROR(DX55/DV55*100,0)</f>
      </c>
      <c r="DZ55" s="6">
        <f>SUM(CC55:CN55)</f>
      </c>
      <c r="EA55" s="144">
        <f>IFERROR(DZ55/DX55*100,0)</f>
      </c>
      <c r="EB55" s="125"/>
      <c r="EC55" s="6"/>
      <c r="ED55" s="6"/>
      <c r="EE55" s="6"/>
      <c r="EF55" s="124"/>
      <c r="EG55" s="124"/>
      <c r="EH55" s="125"/>
      <c r="EI55" s="125"/>
      <c r="EJ55" s="124"/>
      <c r="EK55" s="2"/>
      <c r="EL55" s="2"/>
    </row>
    <row x14ac:dyDescent="0.25" r="56" customHeight="1" ht="18.75" hidden="1">
      <c r="A56" s="146" t="s">
        <v>144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>
        <f>BE49+BE55</f>
      </c>
      <c r="BF56" s="6">
        <f>BF49+BF55</f>
      </c>
      <c r="BG56" s="6">
        <f>BG49+BG55</f>
      </c>
      <c r="BH56" s="6">
        <f>BH49+BH55</f>
      </c>
      <c r="BI56" s="6">
        <f>BI49+BI55</f>
      </c>
      <c r="BJ56" s="6">
        <f>BJ49+BJ55</f>
      </c>
      <c r="BK56" s="6"/>
      <c r="BL56" s="6">
        <f>BL49+BL55</f>
      </c>
      <c r="BM56" s="6">
        <f>BM49+BM55</f>
      </c>
      <c r="BN56" s="6">
        <f>BN49+BN55</f>
      </c>
      <c r="BO56" s="6">
        <f>BO49+BO55</f>
      </c>
      <c r="BP56" s="6">
        <f>BP49+BP55</f>
      </c>
      <c r="BQ56" s="6">
        <f>BQ49+BQ55</f>
      </c>
      <c r="BR56" s="6">
        <f>BR49+BR55</f>
      </c>
      <c r="BS56" s="6">
        <f>BS49+BS55</f>
      </c>
      <c r="BT56" s="6">
        <f>BT49+BT55</f>
      </c>
      <c r="BU56" s="6">
        <f>BU49+BU55</f>
      </c>
      <c r="BV56" s="6">
        <f>BV49+BV55</f>
      </c>
      <c r="BW56" s="6">
        <f>BW49+BW55</f>
      </c>
      <c r="BX56" s="6"/>
      <c r="BY56" s="6">
        <f>BY49+BY55</f>
      </c>
      <c r="BZ56" s="6">
        <f>BZ49+BZ55</f>
      </c>
      <c r="CA56" s="6">
        <f>CA49+CA55</f>
      </c>
      <c r="CB56" s="6">
        <f>CB49+CB55</f>
      </c>
      <c r="CC56" s="6">
        <f>CC49+CC55</f>
      </c>
      <c r="CD56" s="6">
        <f>CD49+CD55</f>
      </c>
      <c r="CE56" s="6">
        <f>CE49+CE55</f>
      </c>
      <c r="CF56" s="6">
        <f>CF49+CF55</f>
      </c>
      <c r="CG56" s="6">
        <f>CG49+CG55</f>
      </c>
      <c r="CH56" s="6">
        <f>CH49+CH55</f>
      </c>
      <c r="CI56" s="6">
        <f>CI49+CI55</f>
      </c>
      <c r="CJ56" s="6">
        <f>CJ49+CJ55</f>
      </c>
      <c r="CK56" s="6">
        <f>CK49+CK55</f>
      </c>
      <c r="CL56" s="6">
        <f>CL49+CL55</f>
      </c>
      <c r="CM56" s="6">
        <f>CM49+CM55</f>
      </c>
      <c r="CN56" s="6">
        <f>CN49+CN55</f>
      </c>
      <c r="CO56" s="6">
        <f>CO49+CO55</f>
      </c>
      <c r="CP56" s="6">
        <f>CP49+CP55</f>
      </c>
      <c r="CQ56" s="6">
        <f>CQ49+CQ55</f>
      </c>
      <c r="CR56" s="6">
        <f>CR49+CR55</f>
      </c>
      <c r="CS56" s="6">
        <f>CS49+CS55</f>
      </c>
      <c r="CT56" s="6">
        <f>CT49+CT55</f>
      </c>
      <c r="CU56" s="6">
        <f>CU49+CU55</f>
      </c>
      <c r="CV56" s="6">
        <f>CV49+CV55</f>
      </c>
      <c r="CW56" s="6">
        <f>CW49+CW55</f>
      </c>
      <c r="CX56" s="6">
        <f>CX49+CX55</f>
      </c>
      <c r="CY56" s="6">
        <f>CY49+CY55</f>
      </c>
      <c r="CZ56" s="6">
        <f>CZ49+CZ55</f>
      </c>
      <c r="DA56" s="6">
        <f>DA49+DA55</f>
      </c>
      <c r="DB56" s="6">
        <f>DB49+DB55</f>
      </c>
      <c r="DC56" s="6">
        <f>DC49+DC55</f>
      </c>
      <c r="DD56" s="6">
        <f>DD49+DD55</f>
      </c>
      <c r="DE56" s="6">
        <f>DE49+DE55</f>
      </c>
      <c r="DF56" s="6">
        <f>DF49+DF55</f>
      </c>
      <c r="DG56" s="6">
        <f>DG49+DG55</f>
      </c>
      <c r="DH56" s="6">
        <f>DH49+DH55</f>
      </c>
      <c r="DI56" s="124"/>
      <c r="DJ56" s="124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125"/>
      <c r="EC56" s="6"/>
      <c r="ED56" s="6"/>
      <c r="EE56" s="6"/>
      <c r="EF56" s="124"/>
      <c r="EG56" s="124"/>
      <c r="EH56" s="125"/>
      <c r="EI56" s="125"/>
      <c r="EJ56" s="124"/>
      <c r="EK56" s="2"/>
      <c r="EL56" s="2"/>
    </row>
    <row x14ac:dyDescent="0.25" r="57" customHeight="1" ht="18.75" hidden="1">
      <c r="A57" s="146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124"/>
      <c r="DJ57" s="124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125"/>
      <c r="EC57" s="6"/>
      <c r="ED57" s="6"/>
      <c r="EE57" s="6"/>
      <c r="EF57" s="124"/>
      <c r="EG57" s="124"/>
      <c r="EH57" s="125"/>
      <c r="EI57" s="125"/>
      <c r="EJ57" s="124"/>
      <c r="EK57" s="2"/>
      <c r="EL57" s="2"/>
    </row>
    <row x14ac:dyDescent="0.25" r="58" customHeight="1" ht="18.75">
      <c r="A58" s="141" t="s">
        <v>147</v>
      </c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6">
        <f>Z55++Z49+Z42</f>
      </c>
      <c r="AA58" s="6">
        <f>AA55++AA49+AA42</f>
      </c>
      <c r="AB58" s="6">
        <f>AB55++AB49+AB42</f>
      </c>
      <c r="AC58" s="6">
        <f>AC55++AC49+AC42</f>
      </c>
      <c r="AD58" s="6">
        <f>AD55++AD49+AD42</f>
      </c>
      <c r="AE58" s="6">
        <f>AE55++AE49+AE42</f>
      </c>
      <c r="AF58" s="6">
        <f>AF55++AF49+AF42</f>
      </c>
      <c r="AG58" s="6">
        <f>AG55++AG49+AG42</f>
      </c>
      <c r="AH58" s="6">
        <f>AH55++AH49+AH42</f>
      </c>
      <c r="AI58" s="6">
        <f>AI55++AI49+AI42</f>
      </c>
      <c r="AJ58" s="6">
        <f>AJ55++AJ49+AJ42</f>
      </c>
      <c r="AK58" s="6">
        <f>AK55++AK49+AK42</f>
      </c>
      <c r="AL58" s="6">
        <f>AL55++AL49+AL42</f>
      </c>
      <c r="AM58" s="6">
        <f>AM55++AM49+AM42</f>
      </c>
      <c r="AN58" s="6">
        <f>AN55++AN49+AN42</f>
      </c>
      <c r="AO58" s="6">
        <f>AO55++AO49+AO42</f>
      </c>
      <c r="AP58" s="6">
        <f>AP55++AP49+AP42</f>
      </c>
      <c r="AQ58" s="6">
        <f>AQ55++AQ49+AQ42</f>
      </c>
      <c r="AR58" s="6">
        <f>AR55++AR49+AR42</f>
      </c>
      <c r="AS58" s="6">
        <f>AS55++AS49+AS42</f>
      </c>
      <c r="AT58" s="6">
        <f>AT55++AT49+AT42</f>
      </c>
      <c r="AU58" s="6">
        <f>AU55++AU49+AU42</f>
      </c>
      <c r="AV58" s="6">
        <f>AV55++AV49+AV42</f>
      </c>
      <c r="AW58" s="6">
        <f>AW55++AW49+AW42</f>
      </c>
      <c r="AX58" s="6"/>
      <c r="AY58" s="6">
        <f>AY55++AY49+AY42</f>
      </c>
      <c r="AZ58" s="6">
        <f>AZ55++AZ49+AZ42</f>
      </c>
      <c r="BA58" s="6">
        <f>BA55++BA49+BA42</f>
      </c>
      <c r="BB58" s="6">
        <f>BB55++BB49+BB42</f>
      </c>
      <c r="BC58" s="6">
        <f>BC55++BC49+BC42</f>
      </c>
      <c r="BD58" s="6">
        <f>BD55++BD49+BD42</f>
      </c>
      <c r="BE58" s="6">
        <f>BE55++BE49+BE42</f>
      </c>
      <c r="BF58" s="6">
        <f>BF55++BF49+BF42</f>
      </c>
      <c r="BG58" s="6">
        <f>BG55++BG49+BG42</f>
      </c>
      <c r="BH58" s="6">
        <f>BH55++BH49+BH42</f>
      </c>
      <c r="BI58" s="6">
        <f>BI55++BI49+BI42</f>
      </c>
      <c r="BJ58" s="6">
        <f>BJ55++BJ49+BJ42</f>
      </c>
      <c r="BK58" s="6"/>
      <c r="BL58" s="6">
        <f>BL55++BL49+BL42</f>
      </c>
      <c r="BM58" s="6">
        <f>BM55++BM49+BM42</f>
      </c>
      <c r="BN58" s="6">
        <f>BN55++BN49+BN42</f>
      </c>
      <c r="BO58" s="6">
        <f>BO55++BO49+BO42</f>
      </c>
      <c r="BP58" s="6">
        <f>BP55++BP49+BP42</f>
      </c>
      <c r="BQ58" s="6">
        <f>BQ55++BQ49+BQ42</f>
      </c>
      <c r="BR58" s="6">
        <f>BR55++BR49+BR42</f>
      </c>
      <c r="BS58" s="6">
        <f>BS55++BS49+BS42</f>
      </c>
      <c r="BT58" s="6">
        <f>BT55++BT49+BT42</f>
      </c>
      <c r="BU58" s="6">
        <f>BU55++BU49+BU42</f>
      </c>
      <c r="BV58" s="6">
        <f>BV55++BV49+BV42</f>
      </c>
      <c r="BW58" s="6">
        <f>BW55++BW49+BW42</f>
      </c>
      <c r="BX58" s="6"/>
      <c r="BY58" s="6">
        <f>BY55++BY49+BY42</f>
      </c>
      <c r="BZ58" s="6">
        <f>BZ55++BZ49+BZ42</f>
      </c>
      <c r="CA58" s="6">
        <f>CA55++CA49+CA42</f>
      </c>
      <c r="CB58" s="6">
        <f>CB55++CB49+CB42</f>
      </c>
      <c r="CC58" s="6">
        <f>CC55++CC49+CC42</f>
      </c>
      <c r="CD58" s="6">
        <f>CD55++CD49+CD42</f>
      </c>
      <c r="CE58" s="6">
        <f>CE55++CE49+CE42</f>
      </c>
      <c r="CF58" s="6">
        <f>CF55++CF49+CF42</f>
      </c>
      <c r="CG58" s="6">
        <f>CG55++CG49+CG42</f>
      </c>
      <c r="CH58" s="6">
        <f>CH55++CH49+CH42</f>
      </c>
      <c r="CI58" s="6">
        <f>CI55++CI49+CI42</f>
      </c>
      <c r="CJ58" s="6">
        <f>CJ55++CJ49+CJ42</f>
      </c>
      <c r="CK58" s="6">
        <f>CK55++CK49+CK42</f>
      </c>
      <c r="CL58" s="6">
        <f>CL55++CL49+CL42</f>
      </c>
      <c r="CM58" s="6">
        <f>CM55++CM49+CM42</f>
      </c>
      <c r="CN58" s="6">
        <f>CN55++CN49+CN42</f>
      </c>
      <c r="CO58" s="6">
        <f>CO55++CO49+CO42</f>
      </c>
      <c r="CP58" s="6">
        <f>CP55++CP49+CP42</f>
      </c>
      <c r="CQ58" s="6">
        <f>CQ55++CQ49+CQ42</f>
      </c>
      <c r="CR58" s="6">
        <f>CR55++CR49+CR42</f>
      </c>
      <c r="CS58" s="6">
        <f>CS55++CS49+CS42</f>
      </c>
      <c r="CT58" s="6">
        <f>CT55++CT49+CT42</f>
      </c>
      <c r="CU58" s="6">
        <f>CU55++CU49+CU42</f>
      </c>
      <c r="CV58" s="6">
        <f>CV55++CV49+CV42</f>
      </c>
      <c r="CW58" s="6">
        <f>CW55++CW49+CW42</f>
      </c>
      <c r="CX58" s="6">
        <f>CX55++CX49+CX42</f>
      </c>
      <c r="CY58" s="6">
        <f>CY55++CY49+CY42</f>
      </c>
      <c r="CZ58" s="6">
        <f>CZ55++CZ49+CZ42</f>
      </c>
      <c r="DA58" s="6">
        <f>DA55++DA49+DA42</f>
      </c>
      <c r="DB58" s="6">
        <f>DB55++DB49+DB42</f>
      </c>
      <c r="DC58" s="6">
        <f>DC55++DC49+DC42</f>
      </c>
      <c r="DD58" s="6">
        <f>DD55++DD49+DD42</f>
      </c>
      <c r="DE58" s="6">
        <f>DE55++DE49+DE42</f>
      </c>
      <c r="DF58" s="6">
        <f>DF55++DF49+DF42</f>
      </c>
      <c r="DG58" s="6">
        <f>DG55++DG49+DG42</f>
      </c>
      <c r="DH58" s="6">
        <f>DH55++DH49+DH42</f>
      </c>
      <c r="DI58" s="124"/>
      <c r="DJ58" s="124"/>
      <c r="DK58" s="6"/>
      <c r="DL58" s="6"/>
      <c r="DM58" s="143"/>
      <c r="DN58" s="6">
        <f>SUM(Z58:AK58)</f>
      </c>
      <c r="DO58" s="6"/>
      <c r="DP58" s="6">
        <f>SUM(AL58:AW58)</f>
      </c>
      <c r="DQ58" s="144">
        <f>IFERROR(DP58/DN58*100,0)</f>
      </c>
      <c r="DR58" s="6">
        <f>SUM(AY58:BJ58)</f>
      </c>
      <c r="DS58" s="144">
        <f>IFERROR(DR58/DP58*100,0)</f>
      </c>
      <c r="DT58" s="6">
        <f>SUM(BL58:BW58)</f>
      </c>
      <c r="DU58" s="144">
        <f>IFERROR(DT58/DR58*100,0)</f>
      </c>
      <c r="DV58" s="6">
        <f>SUM(BY58:CJ58)</f>
      </c>
      <c r="DW58" s="144">
        <f>IFERROR(DV58/DT58*100,0)</f>
      </c>
      <c r="DX58" s="6">
        <f>SUM(CA58:CL58)</f>
      </c>
      <c r="DY58" s="144">
        <f>IFERROR(DX58/DV58*100,0)</f>
      </c>
      <c r="DZ58" s="6">
        <f>SUM(CC58:CN58)</f>
      </c>
      <c r="EA58" s="144">
        <f>IFERROR(DZ58/DX58*100,0)</f>
      </c>
      <c r="EB58" s="125"/>
      <c r="EC58" s="6"/>
      <c r="ED58" s="6"/>
      <c r="EE58" s="6"/>
      <c r="EF58" s="124"/>
      <c r="EG58" s="124"/>
      <c r="EH58" s="125"/>
      <c r="EI58" s="125"/>
      <c r="EJ58" s="124"/>
      <c r="EK58" s="2"/>
      <c r="EL58" s="2"/>
    </row>
    <row x14ac:dyDescent="0.25" r="59" customHeight="1" ht="18.75">
      <c r="A59" s="141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124"/>
      <c r="DJ59" s="124"/>
      <c r="DK59" s="6"/>
      <c r="DL59" s="6"/>
      <c r="DM59" s="143"/>
      <c r="DN59" s="6"/>
      <c r="DO59" s="6"/>
      <c r="DP59" s="6"/>
      <c r="DQ59" s="144"/>
      <c r="DR59" s="6"/>
      <c r="DS59" s="144"/>
      <c r="DT59" s="6"/>
      <c r="DU59" s="144"/>
      <c r="DV59" s="6"/>
      <c r="DW59" s="144"/>
      <c r="DX59" s="6"/>
      <c r="DY59" s="144"/>
      <c r="DZ59" s="6"/>
      <c r="EA59" s="144"/>
      <c r="EB59" s="125"/>
      <c r="EC59" s="6"/>
      <c r="ED59" s="6"/>
      <c r="EE59" s="6"/>
      <c r="EF59" s="124"/>
      <c r="EG59" s="124"/>
      <c r="EH59" s="125"/>
      <c r="EI59" s="125"/>
      <c r="EJ59" s="124"/>
      <c r="EK59" s="2"/>
      <c r="EL59" s="2"/>
    </row>
    <row x14ac:dyDescent="0.25" r="60" customHeight="1" ht="18.75">
      <c r="A60" s="133" t="s">
        <v>148</v>
      </c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124"/>
      <c r="DJ60" s="124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125"/>
      <c r="EC60" s="6"/>
      <c r="ED60" s="6"/>
      <c r="EE60" s="6"/>
      <c r="EF60" s="124"/>
      <c r="EG60" s="124"/>
      <c r="EH60" s="125"/>
      <c r="EI60" s="125"/>
      <c r="EJ60" s="124"/>
      <c r="EK60" s="2"/>
      <c r="EL60" s="2"/>
    </row>
    <row x14ac:dyDescent="0.25" r="61" customHeight="1" ht="18.75" hidden="1">
      <c r="A61" s="133" t="s">
        <v>127</v>
      </c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>
        <v>60</v>
      </c>
      <c r="AM61" s="6">
        <v>60</v>
      </c>
      <c r="AN61" s="6">
        <v>60</v>
      </c>
      <c r="AO61" s="6">
        <v>60</v>
      </c>
      <c r="AP61" s="6">
        <v>60</v>
      </c>
      <c r="AQ61" s="6">
        <v>60</v>
      </c>
      <c r="AR61" s="6">
        <v>60</v>
      </c>
      <c r="AS61" s="6">
        <v>60</v>
      </c>
      <c r="AT61" s="6">
        <v>60</v>
      </c>
      <c r="AU61" s="6">
        <v>60</v>
      </c>
      <c r="AV61" s="6">
        <v>60</v>
      </c>
      <c r="AW61" s="6">
        <v>60</v>
      </c>
      <c r="AX61" s="6"/>
      <c r="AY61" s="6">
        <v>60</v>
      </c>
      <c r="AZ61" s="6">
        <v>60</v>
      </c>
      <c r="BA61" s="6">
        <v>60</v>
      </c>
      <c r="BB61" s="6">
        <v>60</v>
      </c>
      <c r="BC61" s="6">
        <v>60</v>
      </c>
      <c r="BD61" s="6">
        <v>60</v>
      </c>
      <c r="BE61" s="6">
        <v>60</v>
      </c>
      <c r="BF61" s="6">
        <v>60</v>
      </c>
      <c r="BG61" s="6">
        <v>60</v>
      </c>
      <c r="BH61" s="6">
        <v>60</v>
      </c>
      <c r="BI61" s="6">
        <v>60</v>
      </c>
      <c r="BJ61" s="6">
        <v>60</v>
      </c>
      <c r="BK61" s="6"/>
      <c r="BL61" s="6">
        <v>60</v>
      </c>
      <c r="BM61" s="6">
        <v>60</v>
      </c>
      <c r="BN61" s="6">
        <v>60</v>
      </c>
      <c r="BO61" s="6">
        <v>60</v>
      </c>
      <c r="BP61" s="6">
        <v>60</v>
      </c>
      <c r="BQ61" s="6">
        <v>60</v>
      </c>
      <c r="BR61" s="6">
        <v>60</v>
      </c>
      <c r="BS61" s="6">
        <v>60</v>
      </c>
      <c r="BT61" s="6">
        <v>60</v>
      </c>
      <c r="BU61" s="6">
        <v>60</v>
      </c>
      <c r="BV61" s="6">
        <v>60</v>
      </c>
      <c r="BW61" s="6">
        <v>60</v>
      </c>
      <c r="BX61" s="6"/>
      <c r="BY61" s="6">
        <v>60</v>
      </c>
      <c r="BZ61" s="6">
        <v>60</v>
      </c>
      <c r="CA61" s="6">
        <v>60</v>
      </c>
      <c r="CB61" s="6">
        <v>60</v>
      </c>
      <c r="CC61" s="6">
        <v>60</v>
      </c>
      <c r="CD61" s="6">
        <v>60</v>
      </c>
      <c r="CE61" s="6">
        <v>60</v>
      </c>
      <c r="CF61" s="6">
        <v>60</v>
      </c>
      <c r="CG61" s="6">
        <v>60</v>
      </c>
      <c r="CH61" s="6">
        <v>60</v>
      </c>
      <c r="CI61" s="6">
        <v>60</v>
      </c>
      <c r="CJ61" s="6">
        <v>60</v>
      </c>
      <c r="CK61" s="6">
        <v>60</v>
      </c>
      <c r="CL61" s="6">
        <v>60</v>
      </c>
      <c r="CM61" s="6">
        <v>60</v>
      </c>
      <c r="CN61" s="6">
        <v>60</v>
      </c>
      <c r="CO61" s="6">
        <v>60</v>
      </c>
      <c r="CP61" s="6">
        <v>60</v>
      </c>
      <c r="CQ61" s="6">
        <v>60</v>
      </c>
      <c r="CR61" s="6">
        <v>60</v>
      </c>
      <c r="CS61" s="6">
        <v>60</v>
      </c>
      <c r="CT61" s="6">
        <v>60</v>
      </c>
      <c r="CU61" s="6">
        <v>60</v>
      </c>
      <c r="CV61" s="6">
        <v>60</v>
      </c>
      <c r="CW61" s="6">
        <v>60</v>
      </c>
      <c r="CX61" s="6">
        <v>60</v>
      </c>
      <c r="CY61" s="6">
        <v>60</v>
      </c>
      <c r="CZ61" s="6">
        <v>60</v>
      </c>
      <c r="DA61" s="6">
        <v>60</v>
      </c>
      <c r="DB61" s="6">
        <v>60</v>
      </c>
      <c r="DC61" s="6">
        <v>60</v>
      </c>
      <c r="DD61" s="6">
        <v>60</v>
      </c>
      <c r="DE61" s="6">
        <v>60</v>
      </c>
      <c r="DF61" s="6">
        <v>60</v>
      </c>
      <c r="DG61" s="6">
        <v>60</v>
      </c>
      <c r="DH61" s="6">
        <v>60</v>
      </c>
      <c r="DI61" s="124"/>
      <c r="DJ61" s="124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125"/>
      <c r="EC61" s="6"/>
      <c r="ED61" s="6"/>
      <c r="EE61" s="6"/>
      <c r="EF61" s="124"/>
      <c r="EG61" s="124"/>
      <c r="EH61" s="125"/>
      <c r="EI61" s="125"/>
      <c r="EJ61" s="124"/>
      <c r="EK61" s="2"/>
      <c r="EL61" s="2"/>
    </row>
    <row x14ac:dyDescent="0.25" r="62" customHeight="1" ht="18.75" hidden="1">
      <c r="A62" s="148" t="s">
        <v>149</v>
      </c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>
        <v>90</v>
      </c>
      <c r="AM62" s="6">
        <v>90</v>
      </c>
      <c r="AN62" s="6">
        <v>90</v>
      </c>
      <c r="AO62" s="6">
        <v>90</v>
      </c>
      <c r="AP62" s="6">
        <v>90</v>
      </c>
      <c r="AQ62" s="6">
        <v>90</v>
      </c>
      <c r="AR62" s="6">
        <v>90</v>
      </c>
      <c r="AS62" s="6">
        <v>90</v>
      </c>
      <c r="AT62" s="6">
        <v>90</v>
      </c>
      <c r="AU62" s="6">
        <v>90</v>
      </c>
      <c r="AV62" s="6">
        <v>90</v>
      </c>
      <c r="AW62" s="6">
        <v>90</v>
      </c>
      <c r="AX62" s="6"/>
      <c r="AY62" s="6">
        <v>90</v>
      </c>
      <c r="AZ62" s="6">
        <v>90</v>
      </c>
      <c r="BA62" s="6">
        <v>90</v>
      </c>
      <c r="BB62" s="6">
        <v>90</v>
      </c>
      <c r="BC62" s="6">
        <v>90</v>
      </c>
      <c r="BD62" s="6">
        <v>90</v>
      </c>
      <c r="BE62" s="6">
        <v>90</v>
      </c>
      <c r="BF62" s="6">
        <v>90</v>
      </c>
      <c r="BG62" s="6">
        <v>90</v>
      </c>
      <c r="BH62" s="6">
        <v>90</v>
      </c>
      <c r="BI62" s="6">
        <v>90</v>
      </c>
      <c r="BJ62" s="6">
        <v>90</v>
      </c>
      <c r="BK62" s="6"/>
      <c r="BL62" s="6">
        <v>90</v>
      </c>
      <c r="BM62" s="6">
        <v>90</v>
      </c>
      <c r="BN62" s="6">
        <v>90</v>
      </c>
      <c r="BO62" s="6">
        <v>90</v>
      </c>
      <c r="BP62" s="6">
        <v>90</v>
      </c>
      <c r="BQ62" s="6">
        <v>90</v>
      </c>
      <c r="BR62" s="6">
        <v>90</v>
      </c>
      <c r="BS62" s="6">
        <v>90</v>
      </c>
      <c r="BT62" s="6">
        <v>90</v>
      </c>
      <c r="BU62" s="6">
        <v>90</v>
      </c>
      <c r="BV62" s="6">
        <v>90</v>
      </c>
      <c r="BW62" s="6">
        <v>90</v>
      </c>
      <c r="BX62" s="6"/>
      <c r="BY62" s="6">
        <v>90</v>
      </c>
      <c r="BZ62" s="6">
        <v>90</v>
      </c>
      <c r="CA62" s="6">
        <v>90</v>
      </c>
      <c r="CB62" s="6">
        <v>90</v>
      </c>
      <c r="CC62" s="6">
        <v>90</v>
      </c>
      <c r="CD62" s="6">
        <v>90</v>
      </c>
      <c r="CE62" s="6">
        <v>90</v>
      </c>
      <c r="CF62" s="6">
        <v>90</v>
      </c>
      <c r="CG62" s="6">
        <v>90</v>
      </c>
      <c r="CH62" s="6">
        <v>90</v>
      </c>
      <c r="CI62" s="6">
        <v>90</v>
      </c>
      <c r="CJ62" s="6">
        <v>90</v>
      </c>
      <c r="CK62" s="6">
        <v>90</v>
      </c>
      <c r="CL62" s="6">
        <v>90</v>
      </c>
      <c r="CM62" s="6">
        <v>90</v>
      </c>
      <c r="CN62" s="6">
        <v>90</v>
      </c>
      <c r="CO62" s="6">
        <v>90</v>
      </c>
      <c r="CP62" s="6">
        <v>90</v>
      </c>
      <c r="CQ62" s="6">
        <v>90</v>
      </c>
      <c r="CR62" s="6">
        <v>90</v>
      </c>
      <c r="CS62" s="6">
        <v>90</v>
      </c>
      <c r="CT62" s="6">
        <v>90</v>
      </c>
      <c r="CU62" s="6">
        <v>90</v>
      </c>
      <c r="CV62" s="6">
        <v>90</v>
      </c>
      <c r="CW62" s="6">
        <v>90</v>
      </c>
      <c r="CX62" s="6">
        <v>90</v>
      </c>
      <c r="CY62" s="6">
        <v>90</v>
      </c>
      <c r="CZ62" s="6">
        <v>90</v>
      </c>
      <c r="DA62" s="6">
        <v>90</v>
      </c>
      <c r="DB62" s="6">
        <v>90</v>
      </c>
      <c r="DC62" s="6">
        <v>90</v>
      </c>
      <c r="DD62" s="6">
        <v>90</v>
      </c>
      <c r="DE62" s="6">
        <v>90</v>
      </c>
      <c r="DF62" s="6">
        <v>90</v>
      </c>
      <c r="DG62" s="6">
        <v>90</v>
      </c>
      <c r="DH62" s="6">
        <v>90</v>
      </c>
      <c r="DI62" s="124"/>
      <c r="DJ62" s="124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125"/>
      <c r="EC62" s="6"/>
      <c r="ED62" s="6"/>
      <c r="EE62" s="6"/>
      <c r="EF62" s="124"/>
      <c r="EG62" s="124"/>
      <c r="EH62" s="125"/>
      <c r="EI62" s="125"/>
      <c r="EJ62" s="124"/>
      <c r="EK62" s="2"/>
      <c r="EL62" s="2"/>
    </row>
    <row x14ac:dyDescent="0.25" r="63" customHeight="1" ht="18.75" hidden="1">
      <c r="A63" s="148" t="s">
        <v>150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>
        <v>7</v>
      </c>
      <c r="AM63" s="6">
        <v>7</v>
      </c>
      <c r="AN63" s="6">
        <v>7</v>
      </c>
      <c r="AO63" s="6">
        <v>10</v>
      </c>
      <c r="AP63" s="6">
        <v>7</v>
      </c>
      <c r="AQ63" s="6">
        <v>7</v>
      </c>
      <c r="AR63" s="6">
        <v>7</v>
      </c>
      <c r="AS63" s="6">
        <v>7</v>
      </c>
      <c r="AT63" s="6">
        <v>7</v>
      </c>
      <c r="AU63" s="6">
        <v>7</v>
      </c>
      <c r="AV63" s="6">
        <v>7</v>
      </c>
      <c r="AW63" s="6">
        <v>7</v>
      </c>
      <c r="AX63" s="6"/>
      <c r="AY63" s="6">
        <v>7</v>
      </c>
      <c r="AZ63" s="6">
        <v>7</v>
      </c>
      <c r="BA63" s="6">
        <v>7</v>
      </c>
      <c r="BB63" s="6">
        <v>10</v>
      </c>
      <c r="BC63" s="6">
        <v>7</v>
      </c>
      <c r="BD63" s="6">
        <v>7</v>
      </c>
      <c r="BE63" s="6">
        <v>7</v>
      </c>
      <c r="BF63" s="6">
        <v>7</v>
      </c>
      <c r="BG63" s="6">
        <v>7</v>
      </c>
      <c r="BH63" s="6">
        <v>7</v>
      </c>
      <c r="BI63" s="6">
        <v>7</v>
      </c>
      <c r="BJ63" s="6">
        <v>7</v>
      </c>
      <c r="BK63" s="6"/>
      <c r="BL63" s="6">
        <v>7</v>
      </c>
      <c r="BM63" s="6">
        <v>7</v>
      </c>
      <c r="BN63" s="6">
        <v>7</v>
      </c>
      <c r="BO63" s="6">
        <v>10</v>
      </c>
      <c r="BP63" s="6">
        <v>7</v>
      </c>
      <c r="BQ63" s="6">
        <v>7</v>
      </c>
      <c r="BR63" s="6">
        <v>7</v>
      </c>
      <c r="BS63" s="6">
        <v>7</v>
      </c>
      <c r="BT63" s="6">
        <v>7</v>
      </c>
      <c r="BU63" s="6">
        <v>7</v>
      </c>
      <c r="BV63" s="6">
        <v>7</v>
      </c>
      <c r="BW63" s="6">
        <v>7</v>
      </c>
      <c r="BX63" s="6"/>
      <c r="BY63" s="6">
        <v>7</v>
      </c>
      <c r="BZ63" s="6">
        <v>7</v>
      </c>
      <c r="CA63" s="6">
        <v>7</v>
      </c>
      <c r="CB63" s="6">
        <v>10</v>
      </c>
      <c r="CC63" s="6">
        <v>7</v>
      </c>
      <c r="CD63" s="6">
        <v>7</v>
      </c>
      <c r="CE63" s="6">
        <v>7</v>
      </c>
      <c r="CF63" s="6">
        <v>7</v>
      </c>
      <c r="CG63" s="6">
        <v>7</v>
      </c>
      <c r="CH63" s="6">
        <v>7</v>
      </c>
      <c r="CI63" s="6">
        <v>7</v>
      </c>
      <c r="CJ63" s="6">
        <v>7</v>
      </c>
      <c r="CK63" s="6">
        <v>7</v>
      </c>
      <c r="CL63" s="6">
        <v>7</v>
      </c>
      <c r="CM63" s="6">
        <v>7</v>
      </c>
      <c r="CN63" s="6">
        <v>10</v>
      </c>
      <c r="CO63" s="6">
        <v>7</v>
      </c>
      <c r="CP63" s="6">
        <v>7</v>
      </c>
      <c r="CQ63" s="6">
        <v>7</v>
      </c>
      <c r="CR63" s="6">
        <v>7</v>
      </c>
      <c r="CS63" s="6">
        <v>7</v>
      </c>
      <c r="CT63" s="6">
        <v>7</v>
      </c>
      <c r="CU63" s="6">
        <v>7</v>
      </c>
      <c r="CV63" s="6">
        <v>7</v>
      </c>
      <c r="CW63" s="6">
        <v>7</v>
      </c>
      <c r="CX63" s="6">
        <v>7</v>
      </c>
      <c r="CY63" s="6">
        <v>7</v>
      </c>
      <c r="CZ63" s="6">
        <v>10</v>
      </c>
      <c r="DA63" s="6">
        <v>7</v>
      </c>
      <c r="DB63" s="6">
        <v>7</v>
      </c>
      <c r="DC63" s="6">
        <v>7</v>
      </c>
      <c r="DD63" s="6">
        <v>7</v>
      </c>
      <c r="DE63" s="6">
        <v>7</v>
      </c>
      <c r="DF63" s="6">
        <v>7</v>
      </c>
      <c r="DG63" s="6">
        <v>7</v>
      </c>
      <c r="DH63" s="6">
        <v>7</v>
      </c>
      <c r="DI63" s="124"/>
      <c r="DJ63" s="124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125"/>
      <c r="EC63" s="6"/>
      <c r="ED63" s="6"/>
      <c r="EE63" s="6"/>
      <c r="EF63" s="124"/>
      <c r="EG63" s="124"/>
      <c r="EH63" s="125"/>
      <c r="EI63" s="125"/>
      <c r="EJ63" s="124"/>
      <c r="EK63" s="2"/>
      <c r="EL63" s="2"/>
    </row>
    <row x14ac:dyDescent="0.25" r="64" customHeight="1" ht="18.75" hidden="1">
      <c r="A64" s="136" t="s">
        <v>151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>
        <v>1</v>
      </c>
      <c r="AM64" s="6"/>
      <c r="AN64" s="6">
        <v>1</v>
      </c>
      <c r="AO64" s="6">
        <v>1</v>
      </c>
      <c r="AP64" s="6"/>
      <c r="AQ64" s="6"/>
      <c r="AR64" s="6"/>
      <c r="AS64" s="6"/>
      <c r="AT64" s="6">
        <v>1</v>
      </c>
      <c r="AU64" s="6"/>
      <c r="AV64" s="6">
        <v>1</v>
      </c>
      <c r="AW64" s="6"/>
      <c r="AX64" s="6"/>
      <c r="AY64" s="6">
        <v>1</v>
      </c>
      <c r="AZ64" s="6"/>
      <c r="BA64" s="6">
        <v>1</v>
      </c>
      <c r="BB64" s="6">
        <v>1</v>
      </c>
      <c r="BC64" s="6"/>
      <c r="BD64" s="6"/>
      <c r="BE64" s="6"/>
      <c r="BF64" s="6"/>
      <c r="BG64" s="6">
        <v>1</v>
      </c>
      <c r="BH64" s="6"/>
      <c r="BI64" s="6">
        <v>1</v>
      </c>
      <c r="BJ64" s="6"/>
      <c r="BK64" s="6"/>
      <c r="BL64" s="6">
        <v>1</v>
      </c>
      <c r="BM64" s="6"/>
      <c r="BN64" s="6">
        <v>1</v>
      </c>
      <c r="BO64" s="6">
        <v>1</v>
      </c>
      <c r="BP64" s="6"/>
      <c r="BQ64" s="6"/>
      <c r="BR64" s="6"/>
      <c r="BS64" s="6"/>
      <c r="BT64" s="6">
        <v>1</v>
      </c>
      <c r="BU64" s="6"/>
      <c r="BV64" s="6">
        <v>1</v>
      </c>
      <c r="BW64" s="6"/>
      <c r="BX64" s="6"/>
      <c r="BY64" s="6">
        <v>1</v>
      </c>
      <c r="BZ64" s="6"/>
      <c r="CA64" s="6">
        <v>1</v>
      </c>
      <c r="CB64" s="6">
        <v>1</v>
      </c>
      <c r="CC64" s="6"/>
      <c r="CD64" s="6"/>
      <c r="CE64" s="6"/>
      <c r="CF64" s="6"/>
      <c r="CG64" s="6">
        <v>1</v>
      </c>
      <c r="CH64" s="6"/>
      <c r="CI64" s="6">
        <v>1</v>
      </c>
      <c r="CJ64" s="6"/>
      <c r="CK64" s="6">
        <v>1</v>
      </c>
      <c r="CL64" s="6"/>
      <c r="CM64" s="6">
        <v>1</v>
      </c>
      <c r="CN64" s="6">
        <v>1</v>
      </c>
      <c r="CO64" s="6"/>
      <c r="CP64" s="6"/>
      <c r="CQ64" s="6"/>
      <c r="CR64" s="6"/>
      <c r="CS64" s="6">
        <v>1</v>
      </c>
      <c r="CT64" s="6"/>
      <c r="CU64" s="6">
        <v>1</v>
      </c>
      <c r="CV64" s="6"/>
      <c r="CW64" s="6">
        <v>1</v>
      </c>
      <c r="CX64" s="6"/>
      <c r="CY64" s="6">
        <v>1</v>
      </c>
      <c r="CZ64" s="6">
        <v>1</v>
      </c>
      <c r="DA64" s="6"/>
      <c r="DB64" s="6"/>
      <c r="DC64" s="6"/>
      <c r="DD64" s="6"/>
      <c r="DE64" s="6">
        <v>1</v>
      </c>
      <c r="DF64" s="6"/>
      <c r="DG64" s="6">
        <v>1</v>
      </c>
      <c r="DH64" s="6"/>
      <c r="DI64" s="124"/>
      <c r="DJ64" s="124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125"/>
      <c r="EC64" s="6"/>
      <c r="ED64" s="6"/>
      <c r="EE64" s="6"/>
      <c r="EF64" s="124"/>
      <c r="EG64" s="124"/>
      <c r="EH64" s="125"/>
      <c r="EI64" s="125"/>
      <c r="EJ64" s="124"/>
      <c r="EK64" s="2"/>
      <c r="EL64" s="2"/>
    </row>
    <row x14ac:dyDescent="0.25" r="65" customHeight="1" ht="18.75" hidden="1">
      <c r="A65" s="146" t="s">
        <v>152</v>
      </c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>
        <f>AL61*AL62*AL63*AL64/1000</f>
      </c>
      <c r="AM65" s="6">
        <f>AM61*AM62*AM63*AM64/1000</f>
      </c>
      <c r="AN65" s="6">
        <f>AN61*AN62*AN63*AN64/1000</f>
      </c>
      <c r="AO65" s="6">
        <f>AO61*AO62*AO63*AO64/1000</f>
      </c>
      <c r="AP65" s="6">
        <f>AP61*AP62*AP63*AP64/1000</f>
      </c>
      <c r="AQ65" s="6">
        <f>AQ61*AQ62*AQ63*AQ64/1000</f>
      </c>
      <c r="AR65" s="6">
        <f>AR61*AR62*AR63*AR64/1000</f>
      </c>
      <c r="AS65" s="6">
        <f>AS61*AS62*AS63*AS64/1000</f>
      </c>
      <c r="AT65" s="6">
        <f>AT61*AT62*AT63*AT64/1000</f>
      </c>
      <c r="AU65" s="6">
        <f>AU61*AU62*AU63*AU64/1000</f>
      </c>
      <c r="AV65" s="6">
        <f>AV61*AV62*AV63*AV64/1000</f>
      </c>
      <c r="AW65" s="6">
        <f>AW61*AW62*AW63*AW64/1000</f>
      </c>
      <c r="AX65" s="6"/>
      <c r="AY65" s="6">
        <f>AY61*AY62*AY63*AY64/1000</f>
      </c>
      <c r="AZ65" s="6">
        <f>AZ61*AZ62*AZ63*AZ64/1000</f>
      </c>
      <c r="BA65" s="6">
        <f>BA61*BA62*BA63*BA64/1000</f>
      </c>
      <c r="BB65" s="6">
        <f>BB61*BB62*BB63*BB64/1000</f>
      </c>
      <c r="BC65" s="6">
        <f>BC61*BC62*BC63*BC64/1000</f>
      </c>
      <c r="BD65" s="6">
        <f>BD61*BD62*BD63*BD64/1000</f>
      </c>
      <c r="BE65" s="6">
        <f>BE61*BE62*BE63*BE64/1000</f>
      </c>
      <c r="BF65" s="6">
        <f>BF61*BF62*BF63*BF64/1000</f>
      </c>
      <c r="BG65" s="6">
        <f>BG61*BG62*BG63*BG64/1000</f>
      </c>
      <c r="BH65" s="6">
        <f>BH61*BH62*BH63*BH64/1000</f>
      </c>
      <c r="BI65" s="6">
        <f>BI61*BI62*BI63*BI64/1000</f>
      </c>
      <c r="BJ65" s="6">
        <f>BJ61*BJ62*BJ63*BJ64/1000</f>
      </c>
      <c r="BK65" s="6"/>
      <c r="BL65" s="6">
        <f>BL61*BL62*BL63*BL64/1000</f>
      </c>
      <c r="BM65" s="6">
        <f>BM61*BM62*BM63*BM64/1000</f>
      </c>
      <c r="BN65" s="6">
        <f>BN61*BN62*BN63*BN64/1000</f>
      </c>
      <c r="BO65" s="6">
        <f>BO61*BO62*BO63*BO64/1000</f>
      </c>
      <c r="BP65" s="6">
        <f>BP61*BP62*BP63*BP64/1000</f>
      </c>
      <c r="BQ65" s="6">
        <f>BQ61*BQ62*BQ63*BQ64/1000</f>
      </c>
      <c r="BR65" s="6">
        <f>BR61*BR62*BR63*BR64/1000</f>
      </c>
      <c r="BS65" s="6">
        <f>BS61*BS62*BS63*BS64/1000</f>
      </c>
      <c r="BT65" s="6">
        <f>BT61*BT62*BT63*BT64/1000</f>
      </c>
      <c r="BU65" s="6">
        <f>BU61*BU62*BU63*BU64/1000</f>
      </c>
      <c r="BV65" s="6">
        <f>BV61*BV62*BV63*BV64/1000</f>
      </c>
      <c r="BW65" s="6">
        <f>BW61*BW62*BW63*BW64/1000</f>
      </c>
      <c r="BX65" s="6"/>
      <c r="BY65" s="6">
        <f>BY61*BY62*BY63*BY64/1000</f>
      </c>
      <c r="BZ65" s="6">
        <f>BZ61*BZ62*BZ63*BZ64/1000</f>
      </c>
      <c r="CA65" s="6">
        <f>CA61*CA62*CA63*CA64/1000</f>
      </c>
      <c r="CB65" s="6">
        <f>CB61*CB62*CB63*CB64/1000</f>
      </c>
      <c r="CC65" s="6">
        <f>CC61*CC62*CC63*CC64/1000</f>
      </c>
      <c r="CD65" s="6">
        <f>CD61*CD62*CD63*CD64/1000</f>
      </c>
      <c r="CE65" s="6">
        <f>CE61*CE62*CE63*CE64/1000</f>
      </c>
      <c r="CF65" s="6">
        <f>CF61*CF62*CF63*CF64/1000</f>
      </c>
      <c r="CG65" s="6">
        <f>CG61*CG62*CG63*CG64/1000</f>
      </c>
      <c r="CH65" s="6">
        <f>CH61*CH62*CH63*CH64/1000</f>
      </c>
      <c r="CI65" s="6">
        <f>CI61*CI62*CI63*CI64/1000</f>
      </c>
      <c r="CJ65" s="6">
        <f>CJ61*CJ62*CJ63*CJ64/1000</f>
      </c>
      <c r="CK65" s="6">
        <f>CK61*CK62*CK63*CK64/1000</f>
      </c>
      <c r="CL65" s="6">
        <f>CL61*CL62*CL63*CL64/1000</f>
      </c>
      <c r="CM65" s="6">
        <f>CM61*CM62*CM63*CM64/1000</f>
      </c>
      <c r="CN65" s="6">
        <f>CN61*CN62*CN63*CN64/1000</f>
      </c>
      <c r="CO65" s="6">
        <f>CO61*CO62*CO63*CO64/1000</f>
      </c>
      <c r="CP65" s="6">
        <f>CP61*CP62*CP63*CP64/1000</f>
      </c>
      <c r="CQ65" s="6">
        <f>CQ61*CQ62*CQ63*CQ64/1000</f>
      </c>
      <c r="CR65" s="6">
        <f>CR61*CR62*CR63*CR64/1000</f>
      </c>
      <c r="CS65" s="6">
        <f>CS61*CS62*CS63*CS64/1000</f>
      </c>
      <c r="CT65" s="6">
        <f>CT61*CT62*CT63*CT64/1000</f>
      </c>
      <c r="CU65" s="6">
        <f>CU61*CU62*CU63*CU64/1000</f>
      </c>
      <c r="CV65" s="6">
        <f>CV61*CV62*CV63*CV64/1000</f>
      </c>
      <c r="CW65" s="6">
        <f>CW61*CW62*CW63*CW64/1000</f>
      </c>
      <c r="CX65" s="6">
        <f>CX61*CX62*CX63*CX64/1000</f>
      </c>
      <c r="CY65" s="6">
        <f>CY61*CY62*CY63*CY64/1000</f>
      </c>
      <c r="CZ65" s="6">
        <f>CZ61*CZ62*CZ63*CZ64/1000</f>
      </c>
      <c r="DA65" s="6">
        <f>DA61*DA62*DA63*DA64/1000</f>
      </c>
      <c r="DB65" s="6">
        <f>DB61*DB62*DB63*DB64/1000</f>
      </c>
      <c r="DC65" s="6">
        <f>DC61*DC62*DC63*DC64/1000</f>
      </c>
      <c r="DD65" s="6">
        <f>DD61*DD62*DD63*DD64/1000</f>
      </c>
      <c r="DE65" s="6">
        <f>DE61*DE62*DE63*DE64/1000</f>
      </c>
      <c r="DF65" s="6">
        <f>DF61*DF62*DF63*DF64/1000</f>
      </c>
      <c r="DG65" s="6">
        <f>DG61*DG62*DG63*DG64/1000</f>
      </c>
      <c r="DH65" s="6">
        <f>DH61*DH62*DH63*DH64/1000</f>
      </c>
      <c r="DI65" s="124"/>
      <c r="DJ65" s="124"/>
      <c r="DK65" s="6"/>
      <c r="DL65" s="6"/>
      <c r="DM65" s="6"/>
      <c r="DN65" s="6"/>
      <c r="DO65" s="6"/>
      <c r="DP65" s="6">
        <f>SUM(AL65:AW65)</f>
      </c>
      <c r="DQ65" s="6"/>
      <c r="DR65" s="6">
        <f>SUM(AY65:BJ65)</f>
      </c>
      <c r="DS65" s="6"/>
      <c r="DT65" s="6">
        <f>SUM(BL65:BW65)</f>
      </c>
      <c r="DU65" s="6"/>
      <c r="DV65" s="6">
        <f>SUM(BY65:CJ65)</f>
      </c>
      <c r="DW65" s="6"/>
      <c r="DX65" s="6">
        <f>SUM(CA65:CL65)</f>
      </c>
      <c r="DY65" s="6"/>
      <c r="DZ65" s="6">
        <f>SUM(CC65:CN65)</f>
      </c>
      <c r="EA65" s="6"/>
      <c r="EB65" s="125"/>
      <c r="EC65" s="6"/>
      <c r="ED65" s="6"/>
      <c r="EE65" s="6"/>
      <c r="EF65" s="124"/>
      <c r="EG65" s="124"/>
      <c r="EH65" s="125"/>
      <c r="EI65" s="125"/>
      <c r="EJ65" s="124"/>
      <c r="EK65" s="2"/>
      <c r="EL65" s="2"/>
    </row>
    <row x14ac:dyDescent="0.25" r="66" customHeight="1" ht="18.75" hidden="1">
      <c r="A66" s="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124"/>
      <c r="DJ66" s="124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125"/>
      <c r="EC66" s="6"/>
      <c r="ED66" s="6"/>
      <c r="EE66" s="6"/>
      <c r="EF66" s="124"/>
      <c r="EG66" s="124"/>
      <c r="EH66" s="125"/>
      <c r="EI66" s="125"/>
      <c r="EJ66" s="124"/>
      <c r="EK66" s="2"/>
      <c r="EL66" s="2"/>
    </row>
    <row x14ac:dyDescent="0.25" r="67" customHeight="1" ht="18.75" hidden="1">
      <c r="A67" s="136" t="s">
        <v>127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>
        <v>60</v>
      </c>
      <c r="AM67" s="6">
        <v>60</v>
      </c>
      <c r="AN67" s="6">
        <v>60</v>
      </c>
      <c r="AO67" s="6">
        <v>60</v>
      </c>
      <c r="AP67" s="6">
        <v>60</v>
      </c>
      <c r="AQ67" s="6">
        <v>60</v>
      </c>
      <c r="AR67" s="6">
        <v>60</v>
      </c>
      <c r="AS67" s="6">
        <v>60</v>
      </c>
      <c r="AT67" s="6">
        <v>60</v>
      </c>
      <c r="AU67" s="6">
        <v>60</v>
      </c>
      <c r="AV67" s="6">
        <v>60</v>
      </c>
      <c r="AW67" s="6">
        <v>60</v>
      </c>
      <c r="AX67" s="6"/>
      <c r="AY67" s="6">
        <v>60</v>
      </c>
      <c r="AZ67" s="6">
        <v>60</v>
      </c>
      <c r="BA67" s="6">
        <v>60</v>
      </c>
      <c r="BB67" s="6">
        <v>60</v>
      </c>
      <c r="BC67" s="6">
        <v>60</v>
      </c>
      <c r="BD67" s="6">
        <v>60</v>
      </c>
      <c r="BE67" s="6">
        <v>60</v>
      </c>
      <c r="BF67" s="6">
        <v>60</v>
      </c>
      <c r="BG67" s="6">
        <v>60</v>
      </c>
      <c r="BH67" s="6">
        <v>60</v>
      </c>
      <c r="BI67" s="6">
        <v>60</v>
      </c>
      <c r="BJ67" s="6">
        <v>60</v>
      </c>
      <c r="BK67" s="6"/>
      <c r="BL67" s="6">
        <v>60</v>
      </c>
      <c r="BM67" s="6">
        <v>60</v>
      </c>
      <c r="BN67" s="6">
        <v>60</v>
      </c>
      <c r="BO67" s="6">
        <v>60</v>
      </c>
      <c r="BP67" s="6">
        <v>60</v>
      </c>
      <c r="BQ67" s="6">
        <v>60</v>
      </c>
      <c r="BR67" s="6">
        <v>60</v>
      </c>
      <c r="BS67" s="6">
        <v>60</v>
      </c>
      <c r="BT67" s="6">
        <v>60</v>
      </c>
      <c r="BU67" s="6">
        <v>60</v>
      </c>
      <c r="BV67" s="6">
        <v>60</v>
      </c>
      <c r="BW67" s="6">
        <v>60</v>
      </c>
      <c r="BX67" s="6"/>
      <c r="BY67" s="6">
        <v>60</v>
      </c>
      <c r="BZ67" s="6">
        <v>60</v>
      </c>
      <c r="CA67" s="6">
        <v>60</v>
      </c>
      <c r="CB67" s="6">
        <v>60</v>
      </c>
      <c r="CC67" s="6">
        <v>60</v>
      </c>
      <c r="CD67" s="6">
        <v>60</v>
      </c>
      <c r="CE67" s="6">
        <v>60</v>
      </c>
      <c r="CF67" s="6">
        <v>60</v>
      </c>
      <c r="CG67" s="6">
        <v>60</v>
      </c>
      <c r="CH67" s="6">
        <v>60</v>
      </c>
      <c r="CI67" s="6">
        <v>60</v>
      </c>
      <c r="CJ67" s="6">
        <v>60</v>
      </c>
      <c r="CK67" s="6">
        <v>60</v>
      </c>
      <c r="CL67" s="6">
        <v>60</v>
      </c>
      <c r="CM67" s="6">
        <v>60</v>
      </c>
      <c r="CN67" s="6">
        <v>60</v>
      </c>
      <c r="CO67" s="6">
        <v>60</v>
      </c>
      <c r="CP67" s="6">
        <v>60</v>
      </c>
      <c r="CQ67" s="6">
        <v>60</v>
      </c>
      <c r="CR67" s="6">
        <v>60</v>
      </c>
      <c r="CS67" s="6">
        <v>60</v>
      </c>
      <c r="CT67" s="6">
        <v>60</v>
      </c>
      <c r="CU67" s="6">
        <v>60</v>
      </c>
      <c r="CV67" s="6">
        <v>60</v>
      </c>
      <c r="CW67" s="6">
        <v>60</v>
      </c>
      <c r="CX67" s="6">
        <v>60</v>
      </c>
      <c r="CY67" s="6">
        <v>60</v>
      </c>
      <c r="CZ67" s="6">
        <v>60</v>
      </c>
      <c r="DA67" s="6">
        <v>60</v>
      </c>
      <c r="DB67" s="6">
        <v>60</v>
      </c>
      <c r="DC67" s="6">
        <v>60</v>
      </c>
      <c r="DD67" s="6">
        <v>60</v>
      </c>
      <c r="DE67" s="6">
        <v>60</v>
      </c>
      <c r="DF67" s="6">
        <v>60</v>
      </c>
      <c r="DG67" s="6">
        <v>60</v>
      </c>
      <c r="DH67" s="6">
        <v>60</v>
      </c>
      <c r="DI67" s="124"/>
      <c r="DJ67" s="124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125"/>
      <c r="EC67" s="6"/>
      <c r="ED67" s="6"/>
      <c r="EE67" s="6"/>
      <c r="EF67" s="124"/>
      <c r="EG67" s="124"/>
      <c r="EH67" s="125"/>
      <c r="EI67" s="125"/>
      <c r="EJ67" s="124"/>
      <c r="EK67" s="2"/>
      <c r="EL67" s="2"/>
    </row>
    <row x14ac:dyDescent="0.25" r="68" customHeight="1" ht="18.75" hidden="1">
      <c r="A68" s="136" t="s">
        <v>149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>
        <v>90</v>
      </c>
      <c r="AM68" s="6">
        <v>90</v>
      </c>
      <c r="AN68" s="6">
        <v>90</v>
      </c>
      <c r="AO68" s="6">
        <v>90</v>
      </c>
      <c r="AP68" s="6">
        <v>90</v>
      </c>
      <c r="AQ68" s="6">
        <v>90</v>
      </c>
      <c r="AR68" s="6">
        <v>90</v>
      </c>
      <c r="AS68" s="6">
        <v>90</v>
      </c>
      <c r="AT68" s="6">
        <v>90</v>
      </c>
      <c r="AU68" s="6">
        <v>90</v>
      </c>
      <c r="AV68" s="6">
        <v>90</v>
      </c>
      <c r="AW68" s="6">
        <v>90</v>
      </c>
      <c r="AX68" s="6"/>
      <c r="AY68" s="6">
        <v>90</v>
      </c>
      <c r="AZ68" s="6">
        <v>90</v>
      </c>
      <c r="BA68" s="6">
        <v>90</v>
      </c>
      <c r="BB68" s="6">
        <v>90</v>
      </c>
      <c r="BC68" s="6">
        <v>90</v>
      </c>
      <c r="BD68" s="6">
        <v>90</v>
      </c>
      <c r="BE68" s="6">
        <v>90</v>
      </c>
      <c r="BF68" s="6">
        <v>90</v>
      </c>
      <c r="BG68" s="6">
        <v>90</v>
      </c>
      <c r="BH68" s="6">
        <v>90</v>
      </c>
      <c r="BI68" s="6">
        <v>90</v>
      </c>
      <c r="BJ68" s="6">
        <v>90</v>
      </c>
      <c r="BK68" s="6"/>
      <c r="BL68" s="6">
        <v>90</v>
      </c>
      <c r="BM68" s="6">
        <v>90</v>
      </c>
      <c r="BN68" s="6">
        <v>90</v>
      </c>
      <c r="BO68" s="6">
        <v>90</v>
      </c>
      <c r="BP68" s="6">
        <v>90</v>
      </c>
      <c r="BQ68" s="6">
        <v>90</v>
      </c>
      <c r="BR68" s="6">
        <v>90</v>
      </c>
      <c r="BS68" s="6">
        <v>90</v>
      </c>
      <c r="BT68" s="6">
        <v>90</v>
      </c>
      <c r="BU68" s="6">
        <v>90</v>
      </c>
      <c r="BV68" s="6">
        <v>90</v>
      </c>
      <c r="BW68" s="6">
        <v>90</v>
      </c>
      <c r="BX68" s="6"/>
      <c r="BY68" s="6">
        <v>90</v>
      </c>
      <c r="BZ68" s="6">
        <v>90</v>
      </c>
      <c r="CA68" s="6">
        <v>90</v>
      </c>
      <c r="CB68" s="6">
        <v>90</v>
      </c>
      <c r="CC68" s="6">
        <v>90</v>
      </c>
      <c r="CD68" s="6">
        <v>90</v>
      </c>
      <c r="CE68" s="6">
        <v>90</v>
      </c>
      <c r="CF68" s="6">
        <v>90</v>
      </c>
      <c r="CG68" s="6">
        <v>90</v>
      </c>
      <c r="CH68" s="6">
        <v>90</v>
      </c>
      <c r="CI68" s="6">
        <v>90</v>
      </c>
      <c r="CJ68" s="6">
        <v>90</v>
      </c>
      <c r="CK68" s="6">
        <v>90</v>
      </c>
      <c r="CL68" s="6">
        <v>90</v>
      </c>
      <c r="CM68" s="6">
        <v>90</v>
      </c>
      <c r="CN68" s="6">
        <v>90</v>
      </c>
      <c r="CO68" s="6">
        <v>90</v>
      </c>
      <c r="CP68" s="6">
        <v>90</v>
      </c>
      <c r="CQ68" s="6">
        <v>90</v>
      </c>
      <c r="CR68" s="6">
        <v>90</v>
      </c>
      <c r="CS68" s="6">
        <v>90</v>
      </c>
      <c r="CT68" s="6">
        <v>90</v>
      </c>
      <c r="CU68" s="6">
        <v>90</v>
      </c>
      <c r="CV68" s="6">
        <v>90</v>
      </c>
      <c r="CW68" s="6">
        <v>90</v>
      </c>
      <c r="CX68" s="6">
        <v>90</v>
      </c>
      <c r="CY68" s="6">
        <v>90</v>
      </c>
      <c r="CZ68" s="6">
        <v>90</v>
      </c>
      <c r="DA68" s="6">
        <v>90</v>
      </c>
      <c r="DB68" s="6">
        <v>90</v>
      </c>
      <c r="DC68" s="6">
        <v>90</v>
      </c>
      <c r="DD68" s="6">
        <v>90</v>
      </c>
      <c r="DE68" s="6">
        <v>90</v>
      </c>
      <c r="DF68" s="6">
        <v>90</v>
      </c>
      <c r="DG68" s="6">
        <v>90</v>
      </c>
      <c r="DH68" s="6">
        <v>90</v>
      </c>
      <c r="DI68" s="124"/>
      <c r="DJ68" s="124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125"/>
      <c r="EC68" s="6"/>
      <c r="ED68" s="6"/>
      <c r="EE68" s="6"/>
      <c r="EF68" s="124"/>
      <c r="EG68" s="124"/>
      <c r="EH68" s="125"/>
      <c r="EI68" s="125"/>
      <c r="EJ68" s="124"/>
      <c r="EK68" s="2"/>
      <c r="EL68" s="2"/>
    </row>
    <row x14ac:dyDescent="0.25" r="69" customHeight="1" ht="18.75" hidden="1">
      <c r="A69" s="136" t="s">
        <v>129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>
        <v>4</v>
      </c>
      <c r="AM69" s="6">
        <v>4</v>
      </c>
      <c r="AN69" s="6">
        <v>4</v>
      </c>
      <c r="AO69" s="6">
        <v>4</v>
      </c>
      <c r="AP69" s="6">
        <v>4</v>
      </c>
      <c r="AQ69" s="6">
        <v>4</v>
      </c>
      <c r="AR69" s="6">
        <v>4</v>
      </c>
      <c r="AS69" s="6">
        <v>4</v>
      </c>
      <c r="AT69" s="6">
        <v>4</v>
      </c>
      <c r="AU69" s="6">
        <v>4</v>
      </c>
      <c r="AV69" s="6">
        <v>4</v>
      </c>
      <c r="AW69" s="6">
        <v>4</v>
      </c>
      <c r="AX69" s="6"/>
      <c r="AY69" s="6">
        <v>4</v>
      </c>
      <c r="AZ69" s="6">
        <v>4</v>
      </c>
      <c r="BA69" s="6">
        <v>4</v>
      </c>
      <c r="BB69" s="6">
        <v>4</v>
      </c>
      <c r="BC69" s="6">
        <v>4</v>
      </c>
      <c r="BD69" s="6">
        <v>4</v>
      </c>
      <c r="BE69" s="6">
        <v>4</v>
      </c>
      <c r="BF69" s="6">
        <v>4</v>
      </c>
      <c r="BG69" s="6">
        <v>4</v>
      </c>
      <c r="BH69" s="6">
        <v>4</v>
      </c>
      <c r="BI69" s="6">
        <v>4</v>
      </c>
      <c r="BJ69" s="6">
        <v>4</v>
      </c>
      <c r="BK69" s="6"/>
      <c r="BL69" s="6">
        <v>4</v>
      </c>
      <c r="BM69" s="6">
        <v>4</v>
      </c>
      <c r="BN69" s="6">
        <v>4</v>
      </c>
      <c r="BO69" s="6">
        <v>4</v>
      </c>
      <c r="BP69" s="6">
        <v>4</v>
      </c>
      <c r="BQ69" s="6">
        <v>4</v>
      </c>
      <c r="BR69" s="6">
        <v>4</v>
      </c>
      <c r="BS69" s="6">
        <v>4</v>
      </c>
      <c r="BT69" s="6">
        <v>4</v>
      </c>
      <c r="BU69" s="6">
        <v>4</v>
      </c>
      <c r="BV69" s="6">
        <v>4</v>
      </c>
      <c r="BW69" s="6">
        <v>4</v>
      </c>
      <c r="BX69" s="6"/>
      <c r="BY69" s="6">
        <v>4</v>
      </c>
      <c r="BZ69" s="6">
        <v>4</v>
      </c>
      <c r="CA69" s="6">
        <v>4</v>
      </c>
      <c r="CB69" s="6">
        <v>4</v>
      </c>
      <c r="CC69" s="6">
        <v>4</v>
      </c>
      <c r="CD69" s="6">
        <v>4</v>
      </c>
      <c r="CE69" s="6">
        <v>4</v>
      </c>
      <c r="CF69" s="6">
        <v>4</v>
      </c>
      <c r="CG69" s="6">
        <v>4</v>
      </c>
      <c r="CH69" s="6">
        <v>4</v>
      </c>
      <c r="CI69" s="6">
        <v>4</v>
      </c>
      <c r="CJ69" s="6">
        <v>4</v>
      </c>
      <c r="CK69" s="6">
        <v>4</v>
      </c>
      <c r="CL69" s="6">
        <v>4</v>
      </c>
      <c r="CM69" s="6">
        <v>4</v>
      </c>
      <c r="CN69" s="6">
        <v>4</v>
      </c>
      <c r="CO69" s="6">
        <v>4</v>
      </c>
      <c r="CP69" s="6">
        <v>4</v>
      </c>
      <c r="CQ69" s="6">
        <v>4</v>
      </c>
      <c r="CR69" s="6">
        <v>4</v>
      </c>
      <c r="CS69" s="6">
        <v>4</v>
      </c>
      <c r="CT69" s="6">
        <v>4</v>
      </c>
      <c r="CU69" s="6">
        <v>4</v>
      </c>
      <c r="CV69" s="6">
        <v>4</v>
      </c>
      <c r="CW69" s="6">
        <v>4</v>
      </c>
      <c r="CX69" s="6">
        <v>4</v>
      </c>
      <c r="CY69" s="6">
        <v>4</v>
      </c>
      <c r="CZ69" s="6">
        <v>4</v>
      </c>
      <c r="DA69" s="6">
        <v>4</v>
      </c>
      <c r="DB69" s="6">
        <v>4</v>
      </c>
      <c r="DC69" s="6">
        <v>4</v>
      </c>
      <c r="DD69" s="6">
        <v>4</v>
      </c>
      <c r="DE69" s="6">
        <v>4</v>
      </c>
      <c r="DF69" s="6">
        <v>4</v>
      </c>
      <c r="DG69" s="6">
        <v>4</v>
      </c>
      <c r="DH69" s="6">
        <v>4</v>
      </c>
      <c r="DI69" s="124"/>
      <c r="DJ69" s="124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125"/>
      <c r="EC69" s="6"/>
      <c r="ED69" s="6"/>
      <c r="EE69" s="6"/>
      <c r="EF69" s="124"/>
      <c r="EG69" s="124"/>
      <c r="EH69" s="125"/>
      <c r="EI69" s="125"/>
      <c r="EJ69" s="124"/>
      <c r="EK69" s="2"/>
      <c r="EL69" s="2"/>
    </row>
    <row x14ac:dyDescent="0.25" r="70" customHeight="1" ht="18.75" hidden="1">
      <c r="A70" s="136" t="s">
        <v>153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/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  <c r="BJ70" s="6">
        <v>1</v>
      </c>
      <c r="BK70" s="6"/>
      <c r="BL70" s="6">
        <v>1</v>
      </c>
      <c r="BM70" s="6">
        <v>1</v>
      </c>
      <c r="BN70" s="6">
        <v>1</v>
      </c>
      <c r="BO70" s="6">
        <v>1</v>
      </c>
      <c r="BP70" s="6">
        <v>1</v>
      </c>
      <c r="BQ70" s="6">
        <v>1</v>
      </c>
      <c r="BR70" s="6">
        <v>1</v>
      </c>
      <c r="BS70" s="6">
        <v>1</v>
      </c>
      <c r="BT70" s="6">
        <v>1</v>
      </c>
      <c r="BU70" s="6">
        <v>1</v>
      </c>
      <c r="BV70" s="6">
        <v>1</v>
      </c>
      <c r="BW70" s="6">
        <v>1</v>
      </c>
      <c r="BX70" s="6"/>
      <c r="BY70" s="6">
        <v>1</v>
      </c>
      <c r="BZ70" s="6">
        <v>1</v>
      </c>
      <c r="CA70" s="6">
        <v>1</v>
      </c>
      <c r="CB70" s="6">
        <v>1</v>
      </c>
      <c r="CC70" s="6">
        <v>1</v>
      </c>
      <c r="CD70" s="6">
        <v>1</v>
      </c>
      <c r="CE70" s="6">
        <v>1</v>
      </c>
      <c r="CF70" s="6">
        <v>1</v>
      </c>
      <c r="CG70" s="6">
        <v>1</v>
      </c>
      <c r="CH70" s="6">
        <v>1</v>
      </c>
      <c r="CI70" s="6">
        <v>1</v>
      </c>
      <c r="CJ70" s="6">
        <v>1</v>
      </c>
      <c r="CK70" s="6">
        <v>1</v>
      </c>
      <c r="CL70" s="6">
        <v>1</v>
      </c>
      <c r="CM70" s="6">
        <v>1</v>
      </c>
      <c r="CN70" s="6">
        <v>1</v>
      </c>
      <c r="CO70" s="6">
        <v>1</v>
      </c>
      <c r="CP70" s="6">
        <v>1</v>
      </c>
      <c r="CQ70" s="6">
        <v>1</v>
      </c>
      <c r="CR70" s="6">
        <v>1</v>
      </c>
      <c r="CS70" s="6">
        <v>1</v>
      </c>
      <c r="CT70" s="6">
        <v>1</v>
      </c>
      <c r="CU70" s="6">
        <v>1</v>
      </c>
      <c r="CV70" s="6">
        <v>1</v>
      </c>
      <c r="CW70" s="6">
        <v>1</v>
      </c>
      <c r="CX70" s="6">
        <v>1</v>
      </c>
      <c r="CY70" s="6">
        <v>1</v>
      </c>
      <c r="CZ70" s="6">
        <v>1</v>
      </c>
      <c r="DA70" s="6">
        <v>1</v>
      </c>
      <c r="DB70" s="6">
        <v>1</v>
      </c>
      <c r="DC70" s="6">
        <v>1</v>
      </c>
      <c r="DD70" s="6">
        <v>1</v>
      </c>
      <c r="DE70" s="6">
        <v>1</v>
      </c>
      <c r="DF70" s="6">
        <v>1</v>
      </c>
      <c r="DG70" s="6">
        <v>1</v>
      </c>
      <c r="DH70" s="6">
        <v>1</v>
      </c>
      <c r="DI70" s="124"/>
      <c r="DJ70" s="124"/>
      <c r="DK70" s="6"/>
      <c r="DL70" s="6"/>
      <c r="DM70" s="6"/>
      <c r="DN70" s="6"/>
      <c r="DO70" s="6"/>
      <c r="DP70" s="6"/>
      <c r="DQ70" s="6"/>
      <c r="DR70" s="6"/>
      <c r="DS70" s="6"/>
      <c r="DT70" s="2"/>
      <c r="DU70" s="2"/>
      <c r="DV70" s="2"/>
      <c r="DW70" s="2"/>
      <c r="DX70" s="2"/>
      <c r="DY70" s="2"/>
      <c r="DZ70" s="2"/>
      <c r="EA70" s="2"/>
      <c r="EB70" s="125"/>
      <c r="EC70" s="6"/>
      <c r="ED70" s="6"/>
      <c r="EE70" s="6"/>
      <c r="EF70" s="124"/>
      <c r="EG70" s="124"/>
      <c r="EH70" s="125"/>
      <c r="EI70" s="125"/>
      <c r="EJ70" s="124"/>
      <c r="EK70" s="2"/>
      <c r="EL70" s="2"/>
    </row>
    <row x14ac:dyDescent="0.25" r="71" customHeight="1" ht="18.75" hidden="1">
      <c r="A71" s="146" t="s">
        <v>152</v>
      </c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>
        <f>AL67*AL68*AL69*AL70/1000</f>
      </c>
      <c r="AM71" s="6">
        <f>AM67*AM68*AM69*AM70/1000</f>
      </c>
      <c r="AN71" s="6">
        <f>AN67*AN68*AN69*AN70/1000</f>
      </c>
      <c r="AO71" s="6">
        <f>AO67*AO68*AO69*AO70/1000</f>
      </c>
      <c r="AP71" s="6">
        <f>AP67*AP68*AP69*AP70/1000</f>
      </c>
      <c r="AQ71" s="6">
        <f>AQ67*AQ68*AQ69*AQ70/1000</f>
      </c>
      <c r="AR71" s="6">
        <f>AR67*AR68*AR69*AR70/1000</f>
      </c>
      <c r="AS71" s="6">
        <f>AS67*AS68*AS69*AS70/1000</f>
      </c>
      <c r="AT71" s="6">
        <f>AT67*AT68*AT69*AT70/1000</f>
      </c>
      <c r="AU71" s="6">
        <f>AU67*AU68*AU69*AU70/1000</f>
      </c>
      <c r="AV71" s="6">
        <f>AV67*AV68*AV69*AV70/1000</f>
      </c>
      <c r="AW71" s="6">
        <f>AW67*AW68*AW69*AW70/1000</f>
      </c>
      <c r="AX71" s="6"/>
      <c r="AY71" s="6">
        <f>AY67*AY68*AY69*AY70/1000</f>
      </c>
      <c r="AZ71" s="6">
        <f>AZ67*AZ68*AZ69*AZ70/1000</f>
      </c>
      <c r="BA71" s="6">
        <f>BA67*BA68*BA69*BA70/1000</f>
      </c>
      <c r="BB71" s="6">
        <f>BB67*BB68*BB69*BB70/1000</f>
      </c>
      <c r="BC71" s="6">
        <f>BC67*BC68*BC69*BC70/1000</f>
      </c>
      <c r="BD71" s="6">
        <f>BD67*BD68*BD69*BD70/1000</f>
      </c>
      <c r="BE71" s="6">
        <f>BE67*BE68*BE69*BE70/1000</f>
      </c>
      <c r="BF71" s="6">
        <f>BF67*BF68*BF69*BF70/1000</f>
      </c>
      <c r="BG71" s="6">
        <f>BG67*BG68*BG69*BG70/1000</f>
      </c>
      <c r="BH71" s="6">
        <f>BH67*BH68*BH69*BH70/1000</f>
      </c>
      <c r="BI71" s="6">
        <f>BI67*BI68*BI69*BI70/1000</f>
      </c>
      <c r="BJ71" s="6">
        <f>BJ67*BJ68*BJ69*BJ70/1000</f>
      </c>
      <c r="BK71" s="6"/>
      <c r="BL71" s="6">
        <f>BL67*BL68*BL69*BL70/1000</f>
      </c>
      <c r="BM71" s="6">
        <f>BM67*BM68*BM69*BM70/1000</f>
      </c>
      <c r="BN71" s="6">
        <f>BN67*BN68*BN69*BN70/1000</f>
      </c>
      <c r="BO71" s="6">
        <f>BO67*BO68*BO69*BO70/1000</f>
      </c>
      <c r="BP71" s="6">
        <f>BP67*BP68*BP69*BP70/1000</f>
      </c>
      <c r="BQ71" s="6">
        <f>BQ67*BQ68*BQ69*BQ70/1000</f>
      </c>
      <c r="BR71" s="6">
        <f>BR67*BR68*BR69*BR70/1000</f>
      </c>
      <c r="BS71" s="6">
        <f>BS67*BS68*BS69*BS70/1000</f>
      </c>
      <c r="BT71" s="6">
        <f>BT67*BT68*BT69*BT70/1000</f>
      </c>
      <c r="BU71" s="6">
        <f>BU67*BU68*BU69*BU70/1000</f>
      </c>
      <c r="BV71" s="6">
        <f>BV67*BV68*BV69*BV70/1000</f>
      </c>
      <c r="BW71" s="6">
        <f>BW67*BW68*BW69*BW70/1000</f>
      </c>
      <c r="BX71" s="6"/>
      <c r="BY71" s="6">
        <f>BY67*BY68*BY69*BY70/1000</f>
      </c>
      <c r="BZ71" s="6">
        <f>BZ67*BZ68*BZ69*BZ70/1000</f>
      </c>
      <c r="CA71" s="6">
        <f>CA67*CA68*CA69*CA70/1000</f>
      </c>
      <c r="CB71" s="6">
        <f>CB67*CB68*CB69*CB70/1000</f>
      </c>
      <c r="CC71" s="6">
        <f>CC67*CC68*CC69*CC70/1000</f>
      </c>
      <c r="CD71" s="6">
        <f>CD67*CD68*CD69*CD70/1000</f>
      </c>
      <c r="CE71" s="6">
        <f>CE67*CE68*CE69*CE70/1000</f>
      </c>
      <c r="CF71" s="6">
        <f>CF67*CF68*CF69*CF70/1000</f>
      </c>
      <c r="CG71" s="6">
        <f>CG67*CG68*CG69*CG70/1000</f>
      </c>
      <c r="CH71" s="6">
        <f>CH67*CH68*CH69*CH70/1000</f>
      </c>
      <c r="CI71" s="6">
        <f>CI67*CI68*CI69*CI70/1000</f>
      </c>
      <c r="CJ71" s="6">
        <f>CJ67*CJ68*CJ69*CJ70/1000</f>
      </c>
      <c r="CK71" s="6">
        <f>CK67*CK68*CK69*CK70/1000</f>
      </c>
      <c r="CL71" s="6">
        <f>CL67*CL68*CL69*CL70/1000</f>
      </c>
      <c r="CM71" s="6">
        <f>CM67*CM68*CM69*CM70/1000</f>
      </c>
      <c r="CN71" s="6">
        <f>CN67*CN68*CN69*CN70/1000</f>
      </c>
      <c r="CO71" s="6">
        <f>CO67*CO68*CO69*CO70/1000</f>
      </c>
      <c r="CP71" s="6">
        <f>CP67*CP68*CP69*CP70/1000</f>
      </c>
      <c r="CQ71" s="6">
        <f>CQ67*CQ68*CQ69*CQ70/1000</f>
      </c>
      <c r="CR71" s="6">
        <f>CR67*CR68*CR69*CR70/1000</f>
      </c>
      <c r="CS71" s="6">
        <f>CS67*CS68*CS69*CS70/1000</f>
      </c>
      <c r="CT71" s="6">
        <f>CT67*CT68*CT69*CT70/1000</f>
      </c>
      <c r="CU71" s="6">
        <f>CU67*CU68*CU69*CU70/1000</f>
      </c>
      <c r="CV71" s="6">
        <f>CV67*CV68*CV69*CV70/1000</f>
      </c>
      <c r="CW71" s="6">
        <f>CW67*CW68*CW69*CW70/1000</f>
      </c>
      <c r="CX71" s="6">
        <f>CX67*CX68*CX69*CX70/1000</f>
      </c>
      <c r="CY71" s="6">
        <f>CY67*CY68*CY69*CY70/1000</f>
      </c>
      <c r="CZ71" s="6">
        <f>CZ67*CZ68*CZ69*CZ70/1000</f>
      </c>
      <c r="DA71" s="6">
        <f>DA67*DA68*DA69*DA70/1000</f>
      </c>
      <c r="DB71" s="6">
        <f>DB67*DB68*DB69*DB70/1000</f>
      </c>
      <c r="DC71" s="6">
        <f>DC67*DC68*DC69*DC70/1000</f>
      </c>
      <c r="DD71" s="6">
        <f>DD67*DD68*DD69*DD70/1000</f>
      </c>
      <c r="DE71" s="6">
        <f>DE67*DE68*DE69*DE70/1000</f>
      </c>
      <c r="DF71" s="6">
        <f>DF67*DF68*DF69*DF70/1000</f>
      </c>
      <c r="DG71" s="6">
        <f>DG67*DG68*DG69*DG70/1000</f>
      </c>
      <c r="DH71" s="6">
        <f>DH67*DH68*DH69*DH70/1000</f>
      </c>
      <c r="DI71" s="124"/>
      <c r="DJ71" s="124"/>
      <c r="DK71" s="6"/>
      <c r="DL71" s="6"/>
      <c r="DM71" s="6"/>
      <c r="DN71" s="6"/>
      <c r="DO71" s="6"/>
      <c r="DP71" s="6">
        <f>SUM(AL71:AW71)</f>
      </c>
      <c r="DQ71" s="6"/>
      <c r="DR71" s="6">
        <f>SUM(AY71:BJ71)</f>
      </c>
      <c r="DS71" s="6"/>
      <c r="DT71" s="6">
        <f>SUM(BL71:BW71)</f>
      </c>
      <c r="DU71" s="2"/>
      <c r="DV71" s="6">
        <f>SUM(BY71:CJ71)</f>
      </c>
      <c r="DW71" s="2"/>
      <c r="DX71" s="6">
        <f>SUM(CA71:CL71)</f>
      </c>
      <c r="DY71" s="2"/>
      <c r="DZ71" s="6">
        <f>SUM(CC71:CN71)</f>
      </c>
      <c r="EA71" s="2"/>
      <c r="EB71" s="125"/>
      <c r="EC71" s="6"/>
      <c r="ED71" s="6"/>
      <c r="EE71" s="6"/>
      <c r="EF71" s="124"/>
      <c r="EG71" s="124"/>
      <c r="EH71" s="125"/>
      <c r="EI71" s="125"/>
      <c r="EJ71" s="124"/>
      <c r="EK71" s="2"/>
      <c r="EL71" s="2"/>
    </row>
    <row x14ac:dyDescent="0.25" r="72" customHeight="1" ht="18.75">
      <c r="A72" s="141" t="s">
        <v>154</v>
      </c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>
        <f>AL65+AL71</f>
      </c>
      <c r="AM72" s="6">
        <f>AM65+AM71</f>
      </c>
      <c r="AN72" s="6">
        <f>AN65+AN71</f>
      </c>
      <c r="AO72" s="6">
        <f>AO65+AO71</f>
      </c>
      <c r="AP72" s="6">
        <f>AP65+AP71</f>
      </c>
      <c r="AQ72" s="6">
        <f>AQ65+AQ71</f>
      </c>
      <c r="AR72" s="6">
        <f>AR65+AR71</f>
      </c>
      <c r="AS72" s="6">
        <f>AS65+AS71</f>
      </c>
      <c r="AT72" s="6">
        <f>AT65+AT71</f>
      </c>
      <c r="AU72" s="6">
        <f>AU65+AU71</f>
      </c>
      <c r="AV72" s="6">
        <f>AV65+AV71</f>
      </c>
      <c r="AW72" s="6">
        <f>AW65+AW71</f>
      </c>
      <c r="AX72" s="6"/>
      <c r="AY72" s="6">
        <f>AY65+AY71</f>
      </c>
      <c r="AZ72" s="6">
        <f>AZ65+AZ71</f>
      </c>
      <c r="BA72" s="6">
        <f>BA65+BA71</f>
      </c>
      <c r="BB72" s="6">
        <f>BB65+BB71</f>
      </c>
      <c r="BC72" s="6">
        <f>BC65+BC71</f>
      </c>
      <c r="BD72" s="6">
        <f>BD65+BD71</f>
      </c>
      <c r="BE72" s="6">
        <f>BE65+BE71</f>
      </c>
      <c r="BF72" s="6">
        <f>BF65+BF71</f>
      </c>
      <c r="BG72" s="6">
        <f>BG65+BG71</f>
      </c>
      <c r="BH72" s="6">
        <f>BH65+BH71</f>
      </c>
      <c r="BI72" s="6">
        <f>BI65+BI71</f>
      </c>
      <c r="BJ72" s="6">
        <f>BJ65+BJ71</f>
      </c>
      <c r="BK72" s="6"/>
      <c r="BL72" s="6">
        <f>BL65+BL71</f>
      </c>
      <c r="BM72" s="6">
        <f>BM65+BM71</f>
      </c>
      <c r="BN72" s="6">
        <f>BN65+BN71</f>
      </c>
      <c r="BO72" s="6">
        <f>BO65+BO71</f>
      </c>
      <c r="BP72" s="6">
        <f>BP65+BP71</f>
      </c>
      <c r="BQ72" s="6">
        <f>BQ65+BQ71</f>
      </c>
      <c r="BR72" s="6">
        <f>BR65+BR71</f>
      </c>
      <c r="BS72" s="6">
        <f>BS65+BS71</f>
      </c>
      <c r="BT72" s="6">
        <f>BT65+BT71</f>
      </c>
      <c r="BU72" s="6">
        <f>BU65+BU71</f>
      </c>
      <c r="BV72" s="6">
        <f>BV65+BV71</f>
      </c>
      <c r="BW72" s="6">
        <f>BW65+BW71</f>
      </c>
      <c r="BX72" s="6"/>
      <c r="BY72" s="6">
        <f>BY65+BY71</f>
      </c>
      <c r="BZ72" s="6">
        <f>BZ65+BZ71</f>
      </c>
      <c r="CA72" s="6">
        <f>CA65+CA71</f>
      </c>
      <c r="CB72" s="6">
        <f>CB65+CB71</f>
      </c>
      <c r="CC72" s="6">
        <f>CC65+CC71</f>
      </c>
      <c r="CD72" s="6">
        <f>CD65+CD71</f>
      </c>
      <c r="CE72" s="6">
        <f>CE65+CE71</f>
      </c>
      <c r="CF72" s="6">
        <f>CF65+CF71</f>
      </c>
      <c r="CG72" s="6">
        <f>CG65+CG71</f>
      </c>
      <c r="CH72" s="6">
        <f>CH65+CH71</f>
      </c>
      <c r="CI72" s="6">
        <f>CI65+CI71</f>
      </c>
      <c r="CJ72" s="6">
        <f>CJ65+CJ71</f>
      </c>
      <c r="CK72" s="6">
        <f>CK65+CK71</f>
      </c>
      <c r="CL72" s="6">
        <f>CL65+CL71</f>
      </c>
      <c r="CM72" s="6">
        <f>CM65+CM71</f>
      </c>
      <c r="CN72" s="6">
        <f>CN65+CN71</f>
      </c>
      <c r="CO72" s="6">
        <f>CO65+CO71</f>
      </c>
      <c r="CP72" s="6">
        <f>CP65+CP71</f>
      </c>
      <c r="CQ72" s="6">
        <f>CQ65+CQ71</f>
      </c>
      <c r="CR72" s="6">
        <f>CR65+CR71</f>
      </c>
      <c r="CS72" s="6">
        <f>CS65+CS71</f>
      </c>
      <c r="CT72" s="6">
        <f>CT65+CT71</f>
      </c>
      <c r="CU72" s="6">
        <f>CU65+CU71</f>
      </c>
      <c r="CV72" s="6">
        <f>CV65+CV71</f>
      </c>
      <c r="CW72" s="6">
        <f>CW65+CW71</f>
      </c>
      <c r="CX72" s="6">
        <f>CX65+CX71</f>
      </c>
      <c r="CY72" s="6">
        <f>CY65+CY71</f>
      </c>
      <c r="CZ72" s="6">
        <f>CZ65+CZ71</f>
      </c>
      <c r="DA72" s="6">
        <f>DA65+DA71</f>
      </c>
      <c r="DB72" s="6">
        <f>DB65+DB71</f>
      </c>
      <c r="DC72" s="6">
        <f>DC65+DC71</f>
      </c>
      <c r="DD72" s="6">
        <f>DD65+DD71</f>
      </c>
      <c r="DE72" s="6">
        <f>DE65+DE71</f>
      </c>
      <c r="DF72" s="6">
        <f>DF65+DF71</f>
      </c>
      <c r="DG72" s="6">
        <f>DG65+DG71</f>
      </c>
      <c r="DH72" s="6">
        <f>DH65+DH71</f>
      </c>
      <c r="DI72" s="124"/>
      <c r="DJ72" s="124"/>
      <c r="DK72" s="6"/>
      <c r="DL72" s="6"/>
      <c r="DM72" s="6"/>
      <c r="DN72" s="6"/>
      <c r="DO72" s="6"/>
      <c r="DP72" s="6">
        <f>SUM(AL72:AW72)</f>
      </c>
      <c r="DQ72" s="6"/>
      <c r="DR72" s="6">
        <f>SUM(AY72:BJ72)</f>
      </c>
      <c r="DS72" s="6"/>
      <c r="DT72" s="6">
        <f>SUM(BL72:BW72)</f>
      </c>
      <c r="DU72" s="2"/>
      <c r="DV72" s="6">
        <f>DV65+DV71</f>
      </c>
      <c r="DW72" s="2"/>
      <c r="DX72" s="6">
        <f>DX65+DX71</f>
      </c>
      <c r="DY72" s="2"/>
      <c r="DZ72" s="6">
        <f>DZ65+DZ71</f>
      </c>
      <c r="EA72" s="2"/>
      <c r="EB72" s="125"/>
      <c r="EC72" s="6"/>
      <c r="ED72" s="6"/>
      <c r="EE72" s="6"/>
      <c r="EF72" s="124"/>
      <c r="EG72" s="124"/>
      <c r="EH72" s="125"/>
      <c r="EI72" s="125"/>
      <c r="EJ72" s="124"/>
      <c r="EK72" s="2"/>
      <c r="EL72" s="2"/>
    </row>
    <row x14ac:dyDescent="0.25" r="73" customHeight="1" ht="18.75">
      <c r="A73" s="141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124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2"/>
      <c r="BN73" s="124"/>
      <c r="BO73" s="6"/>
      <c r="BP73" s="124"/>
      <c r="BQ73" s="124"/>
      <c r="BR73" s="124"/>
      <c r="BS73" s="124"/>
      <c r="BT73" s="124"/>
      <c r="BU73" s="124"/>
      <c r="BV73" s="124"/>
      <c r="BW73" s="124"/>
      <c r="BX73" s="6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6"/>
      <c r="DL73" s="6"/>
      <c r="DM73" s="6"/>
      <c r="DN73" s="6"/>
      <c r="DO73" s="6"/>
      <c r="DP73" s="6"/>
      <c r="DQ73" s="6"/>
      <c r="DR73" s="6"/>
      <c r="DS73" s="6"/>
      <c r="DT73" s="2"/>
      <c r="DU73" s="2"/>
      <c r="DV73" s="2"/>
      <c r="DW73" s="2"/>
      <c r="DX73" s="2"/>
      <c r="DY73" s="2"/>
      <c r="DZ73" s="2"/>
      <c r="EA73" s="2"/>
      <c r="EB73" s="125"/>
      <c r="EC73" s="6"/>
      <c r="ED73" s="6"/>
      <c r="EE73" s="6"/>
      <c r="EF73" s="124"/>
      <c r="EG73" s="124"/>
      <c r="EH73" s="125"/>
      <c r="EI73" s="125"/>
      <c r="EJ73" s="124"/>
      <c r="EK73" s="2"/>
      <c r="EL73" s="2"/>
    </row>
    <row x14ac:dyDescent="0.25" r="74" customHeight="1" ht="18.75">
      <c r="A74" s="133" t="s">
        <v>155</v>
      </c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124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124"/>
      <c r="BM74" s="2"/>
      <c r="BN74" s="124"/>
      <c r="BO74" s="6"/>
      <c r="BP74" s="124"/>
      <c r="BQ74" s="124"/>
      <c r="BR74" s="124"/>
      <c r="BS74" s="124"/>
      <c r="BT74" s="124"/>
      <c r="BU74" s="124"/>
      <c r="BV74" s="124"/>
      <c r="BW74" s="124"/>
      <c r="BX74" s="6"/>
      <c r="BY74" s="124"/>
      <c r="BZ74" s="124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124"/>
      <c r="CL74" s="124"/>
      <c r="CM74" s="124"/>
      <c r="CN74" s="124"/>
      <c r="CO74" s="124"/>
      <c r="CP74" s="124"/>
      <c r="CQ74" s="12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6"/>
      <c r="DL74" s="6"/>
      <c r="DM74" s="6"/>
      <c r="DN74" s="6"/>
      <c r="DO74" s="6"/>
      <c r="DP74" s="6"/>
      <c r="DQ74" s="6"/>
      <c r="DR74" s="6"/>
      <c r="DS74" s="6"/>
      <c r="DT74" s="2"/>
      <c r="DU74" s="2"/>
      <c r="DV74" s="2"/>
      <c r="DW74" s="2"/>
      <c r="DX74" s="2"/>
      <c r="DY74" s="2"/>
      <c r="DZ74" s="2"/>
      <c r="EA74" s="2"/>
      <c r="EB74" s="125"/>
      <c r="EC74" s="6"/>
      <c r="ED74" s="6"/>
      <c r="EE74" s="6"/>
      <c r="EF74" s="124"/>
      <c r="EG74" s="124"/>
      <c r="EH74" s="125"/>
      <c r="EI74" s="125"/>
      <c r="EJ74" s="124"/>
      <c r="EK74" s="2"/>
      <c r="EL74" s="2"/>
    </row>
    <row x14ac:dyDescent="0.25" r="75" customHeight="1" ht="18.75" hidden="1">
      <c r="A75" s="2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124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124"/>
      <c r="BM75" s="2"/>
      <c r="BN75" s="124"/>
      <c r="BO75" s="6"/>
      <c r="BP75" s="124"/>
      <c r="BQ75" s="124"/>
      <c r="BR75" s="124"/>
      <c r="BS75" s="124"/>
      <c r="BT75" s="124"/>
      <c r="BU75" s="124"/>
      <c r="BV75" s="124"/>
      <c r="BW75" s="124"/>
      <c r="BX75" s="6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6"/>
      <c r="DL75" s="6"/>
      <c r="DM75" s="6"/>
      <c r="DN75" s="6"/>
      <c r="DO75" s="6"/>
      <c r="DP75" s="6"/>
      <c r="DQ75" s="6"/>
      <c r="DR75" s="6"/>
      <c r="DS75" s="6"/>
      <c r="DT75" s="2"/>
      <c r="DU75" s="2"/>
      <c r="DV75" s="2"/>
      <c r="DW75" s="2"/>
      <c r="DX75" s="2"/>
      <c r="DY75" s="2"/>
      <c r="DZ75" s="2"/>
      <c r="EA75" s="2"/>
      <c r="EB75" s="125"/>
      <c r="EC75" s="6"/>
      <c r="ED75" s="6"/>
      <c r="EE75" s="6"/>
      <c r="EF75" s="124"/>
      <c r="EG75" s="124"/>
      <c r="EH75" s="125"/>
      <c r="EI75" s="125"/>
      <c r="EJ75" s="124"/>
      <c r="EK75" s="2"/>
      <c r="EL75" s="2"/>
    </row>
    <row x14ac:dyDescent="0.25" r="76" customHeight="1" ht="18.75" hidden="1">
      <c r="A76" s="133" t="s">
        <v>127</v>
      </c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6">
        <v>70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>
        <v>70</v>
      </c>
      <c r="AM76" s="6">
        <v>70</v>
      </c>
      <c r="AN76" s="6">
        <v>70</v>
      </c>
      <c r="AO76" s="6">
        <v>70</v>
      </c>
      <c r="AP76" s="6">
        <v>70</v>
      </c>
      <c r="AQ76" s="6">
        <v>70</v>
      </c>
      <c r="AR76" s="6">
        <v>70</v>
      </c>
      <c r="AS76" s="6">
        <v>70</v>
      </c>
      <c r="AT76" s="6">
        <v>70</v>
      </c>
      <c r="AU76" s="6">
        <v>70</v>
      </c>
      <c r="AV76" s="6">
        <v>70</v>
      </c>
      <c r="AW76" s="6">
        <v>70</v>
      </c>
      <c r="AX76" s="124"/>
      <c r="AY76" s="6">
        <v>70</v>
      </c>
      <c r="AZ76" s="6">
        <v>70</v>
      </c>
      <c r="BA76" s="6">
        <v>70</v>
      </c>
      <c r="BB76" s="6">
        <v>70</v>
      </c>
      <c r="BC76" s="6">
        <v>70</v>
      </c>
      <c r="BD76" s="6">
        <v>70</v>
      </c>
      <c r="BE76" s="6">
        <v>70</v>
      </c>
      <c r="BF76" s="6">
        <v>70</v>
      </c>
      <c r="BG76" s="6">
        <v>70</v>
      </c>
      <c r="BH76" s="6">
        <v>70</v>
      </c>
      <c r="BI76" s="6">
        <v>70</v>
      </c>
      <c r="BJ76" s="6">
        <v>70</v>
      </c>
      <c r="BK76" s="6"/>
      <c r="BL76" s="6">
        <v>70</v>
      </c>
      <c r="BM76" s="6">
        <v>70</v>
      </c>
      <c r="BN76" s="6">
        <v>70</v>
      </c>
      <c r="BO76" s="6">
        <v>70</v>
      </c>
      <c r="BP76" s="6">
        <v>70</v>
      </c>
      <c r="BQ76" s="6">
        <v>70</v>
      </c>
      <c r="BR76" s="6">
        <v>70</v>
      </c>
      <c r="BS76" s="6">
        <v>70</v>
      </c>
      <c r="BT76" s="6">
        <v>70</v>
      </c>
      <c r="BU76" s="6">
        <v>70</v>
      </c>
      <c r="BV76" s="6">
        <v>70</v>
      </c>
      <c r="BW76" s="6">
        <v>70</v>
      </c>
      <c r="BX76" s="6"/>
      <c r="BY76" s="6">
        <v>70</v>
      </c>
      <c r="BZ76" s="6">
        <v>70</v>
      </c>
      <c r="CA76" s="6">
        <v>70</v>
      </c>
      <c r="CB76" s="6">
        <v>70</v>
      </c>
      <c r="CC76" s="6">
        <v>70</v>
      </c>
      <c r="CD76" s="6">
        <v>70</v>
      </c>
      <c r="CE76" s="6">
        <v>70</v>
      </c>
      <c r="CF76" s="6">
        <v>70</v>
      </c>
      <c r="CG76" s="6">
        <v>70</v>
      </c>
      <c r="CH76" s="6">
        <v>70</v>
      </c>
      <c r="CI76" s="6">
        <v>70</v>
      </c>
      <c r="CJ76" s="6">
        <v>70</v>
      </c>
      <c r="CK76" s="6">
        <v>70</v>
      </c>
      <c r="CL76" s="6">
        <v>70</v>
      </c>
      <c r="CM76" s="6">
        <v>70</v>
      </c>
      <c r="CN76" s="6">
        <v>70</v>
      </c>
      <c r="CO76" s="6">
        <v>70</v>
      </c>
      <c r="CP76" s="6">
        <v>70</v>
      </c>
      <c r="CQ76" s="6">
        <v>70</v>
      </c>
      <c r="CR76" s="6">
        <v>70</v>
      </c>
      <c r="CS76" s="6">
        <v>70</v>
      </c>
      <c r="CT76" s="6">
        <v>70</v>
      </c>
      <c r="CU76" s="6">
        <v>70</v>
      </c>
      <c r="CV76" s="6">
        <v>70</v>
      </c>
      <c r="CW76" s="6">
        <v>70</v>
      </c>
      <c r="CX76" s="6">
        <v>70</v>
      </c>
      <c r="CY76" s="6">
        <v>70</v>
      </c>
      <c r="CZ76" s="6">
        <v>70</v>
      </c>
      <c r="DA76" s="6">
        <v>70</v>
      </c>
      <c r="DB76" s="6">
        <v>70</v>
      </c>
      <c r="DC76" s="6">
        <v>70</v>
      </c>
      <c r="DD76" s="6">
        <v>70</v>
      </c>
      <c r="DE76" s="6">
        <v>70</v>
      </c>
      <c r="DF76" s="6">
        <v>70</v>
      </c>
      <c r="DG76" s="6">
        <v>70</v>
      </c>
      <c r="DH76" s="6">
        <v>70</v>
      </c>
      <c r="DI76" s="124"/>
      <c r="DJ76" s="124"/>
      <c r="DK76" s="6"/>
      <c r="DL76" s="6"/>
      <c r="DM76" s="6"/>
      <c r="DN76" s="6"/>
      <c r="DO76" s="6"/>
      <c r="DP76" s="6"/>
      <c r="DQ76" s="6"/>
      <c r="DR76" s="6"/>
      <c r="DS76" s="6"/>
      <c r="DT76" s="2"/>
      <c r="DU76" s="2"/>
      <c r="DV76" s="2"/>
      <c r="DW76" s="2"/>
      <c r="DX76" s="2"/>
      <c r="DY76" s="2"/>
      <c r="DZ76" s="2"/>
      <c r="EA76" s="2"/>
      <c r="EB76" s="125"/>
      <c r="EC76" s="6"/>
      <c r="ED76" s="6"/>
      <c r="EE76" s="6"/>
      <c r="EF76" s="124"/>
      <c r="EG76" s="124"/>
      <c r="EH76" s="125"/>
      <c r="EI76" s="125"/>
      <c r="EJ76" s="124"/>
      <c r="EK76" s="2"/>
      <c r="EL76" s="2"/>
    </row>
    <row x14ac:dyDescent="0.25" r="77" customHeight="1" ht="18.75" hidden="1">
      <c r="A77" s="133" t="s">
        <v>128</v>
      </c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6">
        <v>90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>
        <v>90</v>
      </c>
      <c r="AM77" s="6">
        <v>90</v>
      </c>
      <c r="AN77" s="6">
        <v>90</v>
      </c>
      <c r="AO77" s="6">
        <v>90</v>
      </c>
      <c r="AP77" s="6">
        <v>90</v>
      </c>
      <c r="AQ77" s="6">
        <v>90</v>
      </c>
      <c r="AR77" s="6">
        <v>90</v>
      </c>
      <c r="AS77" s="6">
        <v>90</v>
      </c>
      <c r="AT77" s="6">
        <v>90</v>
      </c>
      <c r="AU77" s="6">
        <v>90</v>
      </c>
      <c r="AV77" s="6">
        <v>90</v>
      </c>
      <c r="AW77" s="6">
        <v>90</v>
      </c>
      <c r="AX77" s="124"/>
      <c r="AY77" s="6">
        <v>90</v>
      </c>
      <c r="AZ77" s="6">
        <v>90</v>
      </c>
      <c r="BA77" s="6">
        <v>90</v>
      </c>
      <c r="BB77" s="6">
        <v>90</v>
      </c>
      <c r="BC77" s="6">
        <v>90</v>
      </c>
      <c r="BD77" s="6">
        <v>90</v>
      </c>
      <c r="BE77" s="6">
        <v>90</v>
      </c>
      <c r="BF77" s="6">
        <v>90</v>
      </c>
      <c r="BG77" s="6">
        <v>90</v>
      </c>
      <c r="BH77" s="6">
        <v>90</v>
      </c>
      <c r="BI77" s="6">
        <v>90</v>
      </c>
      <c r="BJ77" s="6">
        <v>90</v>
      </c>
      <c r="BK77" s="6"/>
      <c r="BL77" s="6">
        <v>90</v>
      </c>
      <c r="BM77" s="6">
        <v>90</v>
      </c>
      <c r="BN77" s="6">
        <v>90</v>
      </c>
      <c r="BO77" s="6">
        <v>90</v>
      </c>
      <c r="BP77" s="6">
        <v>90</v>
      </c>
      <c r="BQ77" s="6">
        <v>90</v>
      </c>
      <c r="BR77" s="6">
        <v>90</v>
      </c>
      <c r="BS77" s="6">
        <v>90</v>
      </c>
      <c r="BT77" s="6">
        <v>90</v>
      </c>
      <c r="BU77" s="6">
        <v>90</v>
      </c>
      <c r="BV77" s="6">
        <v>90</v>
      </c>
      <c r="BW77" s="6">
        <v>90</v>
      </c>
      <c r="BX77" s="6"/>
      <c r="BY77" s="6">
        <v>90</v>
      </c>
      <c r="BZ77" s="6">
        <v>90</v>
      </c>
      <c r="CA77" s="6">
        <v>90</v>
      </c>
      <c r="CB77" s="6">
        <v>90</v>
      </c>
      <c r="CC77" s="6">
        <v>90</v>
      </c>
      <c r="CD77" s="6">
        <v>90</v>
      </c>
      <c r="CE77" s="6">
        <v>90</v>
      </c>
      <c r="CF77" s="6">
        <v>90</v>
      </c>
      <c r="CG77" s="6">
        <v>90</v>
      </c>
      <c r="CH77" s="6">
        <v>90</v>
      </c>
      <c r="CI77" s="6">
        <v>90</v>
      </c>
      <c r="CJ77" s="6">
        <v>90</v>
      </c>
      <c r="CK77" s="6">
        <v>90</v>
      </c>
      <c r="CL77" s="6">
        <v>90</v>
      </c>
      <c r="CM77" s="6">
        <v>90</v>
      </c>
      <c r="CN77" s="6">
        <v>90</v>
      </c>
      <c r="CO77" s="6">
        <v>90</v>
      </c>
      <c r="CP77" s="6">
        <v>90</v>
      </c>
      <c r="CQ77" s="6">
        <v>90</v>
      </c>
      <c r="CR77" s="6">
        <v>90</v>
      </c>
      <c r="CS77" s="6">
        <v>90</v>
      </c>
      <c r="CT77" s="6">
        <v>90</v>
      </c>
      <c r="CU77" s="6">
        <v>90</v>
      </c>
      <c r="CV77" s="6">
        <v>90</v>
      </c>
      <c r="CW77" s="6">
        <v>90</v>
      </c>
      <c r="CX77" s="6">
        <v>90</v>
      </c>
      <c r="CY77" s="6">
        <v>90</v>
      </c>
      <c r="CZ77" s="6">
        <v>90</v>
      </c>
      <c r="DA77" s="6">
        <v>90</v>
      </c>
      <c r="DB77" s="6">
        <v>90</v>
      </c>
      <c r="DC77" s="6">
        <v>90</v>
      </c>
      <c r="DD77" s="6">
        <v>90</v>
      </c>
      <c r="DE77" s="6">
        <v>90</v>
      </c>
      <c r="DF77" s="6">
        <v>90</v>
      </c>
      <c r="DG77" s="6">
        <v>90</v>
      </c>
      <c r="DH77" s="6">
        <v>90</v>
      </c>
      <c r="DI77" s="124"/>
      <c r="DJ77" s="124"/>
      <c r="DK77" s="6"/>
      <c r="DL77" s="6"/>
      <c r="DM77" s="6"/>
      <c r="DN77" s="6"/>
      <c r="DO77" s="6"/>
      <c r="DP77" s="6"/>
      <c r="DQ77" s="6"/>
      <c r="DR77" s="6"/>
      <c r="DS77" s="6"/>
      <c r="DT77" s="2"/>
      <c r="DU77" s="2"/>
      <c r="DV77" s="2"/>
      <c r="DW77" s="2"/>
      <c r="DX77" s="2"/>
      <c r="DY77" s="2"/>
      <c r="DZ77" s="2"/>
      <c r="EA77" s="2"/>
      <c r="EB77" s="125"/>
      <c r="EC77" s="6"/>
      <c r="ED77" s="6"/>
      <c r="EE77" s="6"/>
      <c r="EF77" s="124"/>
      <c r="EG77" s="124"/>
      <c r="EH77" s="125"/>
      <c r="EI77" s="125"/>
      <c r="EJ77" s="124"/>
      <c r="EK77" s="2"/>
      <c r="EL77" s="2"/>
    </row>
    <row x14ac:dyDescent="0.25" r="78" customHeight="1" ht="18.75" hidden="1">
      <c r="A78" s="133" t="s">
        <v>156</v>
      </c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6">
        <v>20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>
        <v>20</v>
      </c>
      <c r="AM78" s="6">
        <v>20</v>
      </c>
      <c r="AN78" s="6">
        <v>20</v>
      </c>
      <c r="AO78" s="6">
        <v>20</v>
      </c>
      <c r="AP78" s="6">
        <v>20</v>
      </c>
      <c r="AQ78" s="6">
        <v>20</v>
      </c>
      <c r="AR78" s="6">
        <v>20</v>
      </c>
      <c r="AS78" s="6">
        <v>20</v>
      </c>
      <c r="AT78" s="6">
        <v>20</v>
      </c>
      <c r="AU78" s="6">
        <v>20</v>
      </c>
      <c r="AV78" s="6">
        <v>20</v>
      </c>
      <c r="AW78" s="6">
        <v>20</v>
      </c>
      <c r="AX78" s="124"/>
      <c r="AY78" s="6">
        <v>20</v>
      </c>
      <c r="AZ78" s="6">
        <v>20</v>
      </c>
      <c r="BA78" s="6">
        <v>20</v>
      </c>
      <c r="BB78" s="6">
        <v>20</v>
      </c>
      <c r="BC78" s="6">
        <v>20</v>
      </c>
      <c r="BD78" s="6">
        <v>20</v>
      </c>
      <c r="BE78" s="6">
        <v>20</v>
      </c>
      <c r="BF78" s="6">
        <v>20</v>
      </c>
      <c r="BG78" s="6">
        <v>20</v>
      </c>
      <c r="BH78" s="6">
        <v>20</v>
      </c>
      <c r="BI78" s="6">
        <v>20</v>
      </c>
      <c r="BJ78" s="6">
        <v>20</v>
      </c>
      <c r="BK78" s="6"/>
      <c r="BL78" s="6">
        <v>18</v>
      </c>
      <c r="BM78" s="6">
        <v>18</v>
      </c>
      <c r="BN78" s="6">
        <v>18</v>
      </c>
      <c r="BO78" s="6">
        <v>18</v>
      </c>
      <c r="BP78" s="6">
        <v>18</v>
      </c>
      <c r="BQ78" s="6">
        <v>18</v>
      </c>
      <c r="BR78" s="6">
        <v>18</v>
      </c>
      <c r="BS78" s="6">
        <v>18</v>
      </c>
      <c r="BT78" s="6">
        <v>18</v>
      </c>
      <c r="BU78" s="6">
        <v>18</v>
      </c>
      <c r="BV78" s="6">
        <v>18</v>
      </c>
      <c r="BW78" s="6">
        <v>18</v>
      </c>
      <c r="BX78" s="6"/>
      <c r="BY78" s="6">
        <v>16</v>
      </c>
      <c r="BZ78" s="6">
        <v>16</v>
      </c>
      <c r="CA78" s="6">
        <v>16</v>
      </c>
      <c r="CB78" s="6">
        <v>16</v>
      </c>
      <c r="CC78" s="6">
        <v>16</v>
      </c>
      <c r="CD78" s="6">
        <v>16</v>
      </c>
      <c r="CE78" s="6">
        <v>16</v>
      </c>
      <c r="CF78" s="6">
        <v>16</v>
      </c>
      <c r="CG78" s="6">
        <v>16</v>
      </c>
      <c r="CH78" s="6">
        <v>16</v>
      </c>
      <c r="CI78" s="6">
        <v>16</v>
      </c>
      <c r="CJ78" s="6">
        <v>16</v>
      </c>
      <c r="CK78" s="6">
        <v>16</v>
      </c>
      <c r="CL78" s="6">
        <v>16</v>
      </c>
      <c r="CM78" s="6">
        <v>16</v>
      </c>
      <c r="CN78" s="6">
        <v>16</v>
      </c>
      <c r="CO78" s="6">
        <v>16</v>
      </c>
      <c r="CP78" s="6">
        <v>16</v>
      </c>
      <c r="CQ78" s="6">
        <v>16</v>
      </c>
      <c r="CR78" s="6">
        <v>16</v>
      </c>
      <c r="CS78" s="6">
        <v>16</v>
      </c>
      <c r="CT78" s="6">
        <v>16</v>
      </c>
      <c r="CU78" s="6">
        <v>16</v>
      </c>
      <c r="CV78" s="6">
        <v>16</v>
      </c>
      <c r="CW78" s="6">
        <v>16</v>
      </c>
      <c r="CX78" s="6">
        <v>16</v>
      </c>
      <c r="CY78" s="6">
        <v>16</v>
      </c>
      <c r="CZ78" s="6">
        <v>16</v>
      </c>
      <c r="DA78" s="6">
        <v>16</v>
      </c>
      <c r="DB78" s="6">
        <v>16</v>
      </c>
      <c r="DC78" s="6">
        <v>16</v>
      </c>
      <c r="DD78" s="6">
        <v>16</v>
      </c>
      <c r="DE78" s="6">
        <v>16</v>
      </c>
      <c r="DF78" s="6">
        <v>16</v>
      </c>
      <c r="DG78" s="6">
        <v>16</v>
      </c>
      <c r="DH78" s="6">
        <v>16</v>
      </c>
      <c r="DI78" s="124"/>
      <c r="DJ78" s="124"/>
      <c r="DK78" s="6"/>
      <c r="DL78" s="6"/>
      <c r="DM78" s="6"/>
      <c r="DN78" s="6"/>
      <c r="DO78" s="6"/>
      <c r="DP78" s="6"/>
      <c r="DQ78" s="6"/>
      <c r="DR78" s="6"/>
      <c r="DS78" s="6"/>
      <c r="DT78" s="2"/>
      <c r="DU78" s="2"/>
      <c r="DV78" s="2"/>
      <c r="DW78" s="2"/>
      <c r="DX78" s="2"/>
      <c r="DY78" s="2"/>
      <c r="DZ78" s="2"/>
      <c r="EA78" s="2"/>
      <c r="EB78" s="125"/>
      <c r="EC78" s="6"/>
      <c r="ED78" s="6"/>
      <c r="EE78" s="6"/>
      <c r="EF78" s="124"/>
      <c r="EG78" s="124"/>
      <c r="EH78" s="125"/>
      <c r="EI78" s="125"/>
      <c r="EJ78" s="124"/>
      <c r="EK78" s="2"/>
      <c r="EL78" s="2"/>
    </row>
    <row x14ac:dyDescent="0.25" r="79" customHeight="1" ht="18.75" hidden="1">
      <c r="A79" s="133" t="s">
        <v>157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6">
        <f>(Z76*Z77*Z78)/1000</f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>
        <f>(AL76*AL77*AL78)/1000</f>
      </c>
      <c r="AM79" s="6">
        <f>(AM76*AM77*AM78)/1000</f>
      </c>
      <c r="AN79" s="6">
        <f>(AN76*AN77*AN78)/1000</f>
      </c>
      <c r="AO79" s="6">
        <f>(AO76*AO77*AO78)/1000</f>
      </c>
      <c r="AP79" s="6">
        <f>(AP76*AP77*AP78)/1000</f>
      </c>
      <c r="AQ79" s="6">
        <f>(AQ76*AQ77*AQ78)/1000</f>
      </c>
      <c r="AR79" s="6">
        <f>(AR76*AR77*AR78)/1000</f>
      </c>
      <c r="AS79" s="6">
        <f>(AS76*AS77*AS78)/1000</f>
      </c>
      <c r="AT79" s="6">
        <f>(AT76*AT77*AT78)/1000</f>
      </c>
      <c r="AU79" s="6">
        <f>(AU76*AU77*AU78)/1000</f>
      </c>
      <c r="AV79" s="6">
        <f>(AV76*AV77*AV78)/1000</f>
      </c>
      <c r="AW79" s="6">
        <f>(AW76*AW77*AW78)/1000</f>
      </c>
      <c r="AX79" s="124"/>
      <c r="AY79" s="6">
        <f>(AY76*AY77*AY78)/1000</f>
      </c>
      <c r="AZ79" s="6">
        <f>(AZ76*AZ77*AZ78)/1000</f>
      </c>
      <c r="BA79" s="6">
        <f>(BA76*BA77*BA78)/1000</f>
      </c>
      <c r="BB79" s="6">
        <f>(BB76*BB77*BB78)/1000</f>
      </c>
      <c r="BC79" s="6">
        <f>(BC76*BC77*BC78)/1000</f>
      </c>
      <c r="BD79" s="6">
        <f>(BD76*BD77*BD78)/1000</f>
      </c>
      <c r="BE79" s="6">
        <f>(BE76*BE77*BE78)/1000</f>
      </c>
      <c r="BF79" s="6">
        <f>(BF76*BF77*BF78)/1000</f>
      </c>
      <c r="BG79" s="6">
        <f>(BG76*BG77*BG78)/1000</f>
      </c>
      <c r="BH79" s="6">
        <f>(BH76*BH77*BH78)/1000</f>
      </c>
      <c r="BI79" s="6">
        <f>(BI76*BI77*BI78)/1000</f>
      </c>
      <c r="BJ79" s="6">
        <f>(BJ76*BJ77*BJ78)/1000</f>
      </c>
      <c r="BK79" s="6"/>
      <c r="BL79" s="2">
        <f>(BL76*BL77*BL78)/1000</f>
      </c>
      <c r="BM79" s="2">
        <f>(BM76*BM77*BM78)/1000</f>
      </c>
      <c r="BN79" s="2">
        <f>(BN76*BN77*BN78)/1000</f>
      </c>
      <c r="BO79" s="2">
        <f>(BO76*BO77*BO78)/1000</f>
      </c>
      <c r="BP79" s="2">
        <f>(BP76*BP77*BP78)/1000</f>
      </c>
      <c r="BQ79" s="2">
        <f>(BQ76*BQ77*BQ78)/1000</f>
      </c>
      <c r="BR79" s="2">
        <f>(BR76*BR77*BR78)/1000</f>
      </c>
      <c r="BS79" s="2">
        <f>(BS76*BS77*BS78)/1000</f>
      </c>
      <c r="BT79" s="2">
        <f>(BT76*BT77*BT78)/1000</f>
      </c>
      <c r="BU79" s="2">
        <f>(BU76*BU77*BU78)/1000</f>
      </c>
      <c r="BV79" s="2">
        <f>(BV76*BV77*BV78)/1000</f>
      </c>
      <c r="BW79" s="2">
        <f>(BW76*BW77*BW78)/1000</f>
      </c>
      <c r="BX79" s="6"/>
      <c r="BY79" s="2">
        <f>(BY76*BY77*BY78)/1000</f>
      </c>
      <c r="BZ79" s="2">
        <f>(BZ76*BZ77*BZ78)/1000</f>
      </c>
      <c r="CA79" s="2">
        <f>(CA76*CA77*CA78)/1000</f>
      </c>
      <c r="CB79" s="2">
        <f>(CB76*CB77*CB78)/1000</f>
      </c>
      <c r="CC79" s="2">
        <f>(CC76*CC77*CC78)/1000</f>
      </c>
      <c r="CD79" s="2">
        <f>(CD76*CD77*CD78)/1000</f>
      </c>
      <c r="CE79" s="2">
        <f>(CE76*CE77*CE78)/1000</f>
      </c>
      <c r="CF79" s="2">
        <f>(CF76*CF77*CF78)/1000</f>
      </c>
      <c r="CG79" s="2">
        <f>(CG76*CG77*CG78)/1000</f>
      </c>
      <c r="CH79" s="2">
        <f>(CH76*CH77*CH78)/1000</f>
      </c>
      <c r="CI79" s="2">
        <f>(CI76*CI77*CI78)/1000</f>
      </c>
      <c r="CJ79" s="2">
        <f>(CJ76*CJ77*CJ78)/1000</f>
      </c>
      <c r="CK79" s="2">
        <f>(CK76*CK77*CK78)/1000</f>
      </c>
      <c r="CL79" s="2">
        <f>(CL76*CL77*CL78)/1000</f>
      </c>
      <c r="CM79" s="2">
        <f>(CM76*CM77*CM78)/1000</f>
      </c>
      <c r="CN79" s="2">
        <f>(CN76*CN77*CN78)/1000</f>
      </c>
      <c r="CO79" s="2">
        <f>(CO76*CO77*CO78)/1000</f>
      </c>
      <c r="CP79" s="2">
        <f>(CP76*CP77*CP78)/1000</f>
      </c>
      <c r="CQ79" s="2">
        <f>(CQ76*CQ77*CQ78)/1000</f>
      </c>
      <c r="CR79" s="2">
        <f>(CR76*CR77*CR78)/1000</f>
      </c>
      <c r="CS79" s="2">
        <f>(CS76*CS77*CS78)/1000</f>
      </c>
      <c r="CT79" s="2">
        <f>(CT76*CT77*CT78)/1000</f>
      </c>
      <c r="CU79" s="2">
        <f>(CU76*CU77*CU78)/1000</f>
      </c>
      <c r="CV79" s="2">
        <f>(CV76*CV77*CV78)/1000</f>
      </c>
      <c r="CW79" s="2">
        <f>(CW76*CW77*CW78)/1000</f>
      </c>
      <c r="CX79" s="2">
        <f>(CX76*CX77*CX78)/1000</f>
      </c>
      <c r="CY79" s="2">
        <f>(CY76*CY77*CY78)/1000</f>
      </c>
      <c r="CZ79" s="2">
        <f>(CZ76*CZ77*CZ78)/1000</f>
      </c>
      <c r="DA79" s="2">
        <f>(DA76*DA77*DA78)/1000</f>
      </c>
      <c r="DB79" s="2">
        <f>(DB76*DB77*DB78)/1000</f>
      </c>
      <c r="DC79" s="2">
        <f>(DC76*DC77*DC78)/1000</f>
      </c>
      <c r="DD79" s="2">
        <f>(DD76*DD77*DD78)/1000</f>
      </c>
      <c r="DE79" s="2">
        <f>(DE76*DE77*DE78)/1000</f>
      </c>
      <c r="DF79" s="2">
        <f>(DF76*DF77*DF78)/1000</f>
      </c>
      <c r="DG79" s="2">
        <f>(DG76*DG77*DG78)/1000</f>
      </c>
      <c r="DH79" s="2">
        <f>(DH76*DH77*DH78)/1000</f>
      </c>
      <c r="DI79" s="124"/>
      <c r="DJ79" s="124"/>
      <c r="DK79" s="6"/>
      <c r="DL79" s="6"/>
      <c r="DM79" s="6"/>
      <c r="DN79" s="6"/>
      <c r="DO79" s="6"/>
      <c r="DP79" s="6"/>
      <c r="DQ79" s="6"/>
      <c r="DR79" s="6"/>
      <c r="DS79" s="6"/>
      <c r="DT79" s="2"/>
      <c r="DU79" s="2"/>
      <c r="DV79" s="2"/>
      <c r="DW79" s="2"/>
      <c r="DX79" s="2"/>
      <c r="DY79" s="2"/>
      <c r="DZ79" s="2"/>
      <c r="EA79" s="2"/>
      <c r="EB79" s="125"/>
      <c r="EC79" s="6"/>
      <c r="ED79" s="6"/>
      <c r="EE79" s="6"/>
      <c r="EF79" s="124"/>
      <c r="EG79" s="124"/>
      <c r="EH79" s="125"/>
      <c r="EI79" s="125"/>
      <c r="EJ79" s="124"/>
      <c r="EK79" s="2"/>
      <c r="EL79" s="2"/>
    </row>
    <row x14ac:dyDescent="0.25" r="80" customHeight="1" ht="18.75" hidden="1">
      <c r="A80" s="133" t="s">
        <v>158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39">
        <f>1.5/1000000*50000000/12</f>
      </c>
      <c r="AM80" s="139">
        <f>1.5/1000000*50000000/12</f>
      </c>
      <c r="AN80" s="139">
        <f>1.5/1000000*50000000/12</f>
      </c>
      <c r="AO80" s="139">
        <f>1.5/1000000*50000000/12</f>
      </c>
      <c r="AP80" s="139">
        <f>1.5/1000000*50000000/12</f>
      </c>
      <c r="AQ80" s="139">
        <f>1.5/1000000*50000000/12</f>
      </c>
      <c r="AR80" s="139">
        <f>1.5/1000000*50000000/12</f>
      </c>
      <c r="AS80" s="139">
        <f>1.5/1000000*50000000/12</f>
      </c>
      <c r="AT80" s="139">
        <f>1.5/1000000*50000000/12</f>
      </c>
      <c r="AU80" s="139">
        <f>1.5/1000000*50000000/12</f>
      </c>
      <c r="AV80" s="139">
        <f>1.5/1000000*50000000/12</f>
      </c>
      <c r="AW80" s="139">
        <f>1.5/1000000*50000000/12</f>
      </c>
      <c r="AX80" s="140"/>
      <c r="AY80" s="139">
        <f>1.5/1000000*50000000/12</f>
      </c>
      <c r="AZ80" s="139">
        <f>1.5/1000000*50000000/12</f>
      </c>
      <c r="BA80" s="139">
        <f>1.5/1000000*50000000/12</f>
      </c>
      <c r="BB80" s="139">
        <f>1.5/1000000*50000000/12</f>
      </c>
      <c r="BC80" s="139">
        <f>1.5/1000000*50000000/12</f>
      </c>
      <c r="BD80" s="139">
        <f>1.5/1000000*50000000/12</f>
      </c>
      <c r="BE80" s="139">
        <f>1.5/1000000*50000000/12</f>
      </c>
      <c r="BF80" s="139">
        <f>1.5/1000000*50000000/12</f>
      </c>
      <c r="BG80" s="139">
        <f>1.5/1000000*50000000/12</f>
      </c>
      <c r="BH80" s="139">
        <f>1.5/1000000*50000000/12</f>
      </c>
      <c r="BI80" s="139">
        <f>1.5/1000000*50000000/12</f>
      </c>
      <c r="BJ80" s="139">
        <f>1.5/1000000*50000000/12</f>
      </c>
      <c r="BK80" s="140"/>
      <c r="BL80" s="139">
        <f>1.5/1000000*50000000/12</f>
      </c>
      <c r="BM80" s="139">
        <f>1.5/1000000*50000000/12</f>
      </c>
      <c r="BN80" s="139">
        <f>1.5/1000000*50000000/12</f>
      </c>
      <c r="BO80" s="139">
        <f>1.5/1000000*50000000/12</f>
      </c>
      <c r="BP80" s="139">
        <f>1.5/1000000*50000000/12</f>
      </c>
      <c r="BQ80" s="139">
        <f>1.5/1000000*50000000/12</f>
      </c>
      <c r="BR80" s="139">
        <f>1.5/1000000*50000000/12</f>
      </c>
      <c r="BS80" s="139">
        <f>1.5/1000000*50000000/12</f>
      </c>
      <c r="BT80" s="139">
        <f>1.5/1000000*50000000/12</f>
      </c>
      <c r="BU80" s="139">
        <f>1.5/1000000*50000000/12</f>
      </c>
      <c r="BV80" s="139">
        <f>1.5/1000000*50000000/12</f>
      </c>
      <c r="BW80" s="139">
        <f>1.5/1000000*50000000/12</f>
      </c>
      <c r="BX80" s="140"/>
      <c r="BY80" s="139">
        <f>1.5/1000000*50000000/12</f>
      </c>
      <c r="BZ80" s="139">
        <f>1.5/1000000*50000000/12</f>
      </c>
      <c r="CA80" s="139">
        <f>1.5/1000000*50000000/12</f>
      </c>
      <c r="CB80" s="139">
        <f>1.5/1000000*50000000/12</f>
      </c>
      <c r="CC80" s="139">
        <f>1.5/1000000*50000000/12</f>
      </c>
      <c r="CD80" s="139">
        <f>1.5/1000000*50000000/12</f>
      </c>
      <c r="CE80" s="139">
        <f>1.5/1000000*50000000/12</f>
      </c>
      <c r="CF80" s="139">
        <f>1.5/1000000*50000000/12</f>
      </c>
      <c r="CG80" s="139">
        <f>1.5/1000000*50000000/12</f>
      </c>
      <c r="CH80" s="139">
        <f>1.5/1000000*50000000/12</f>
      </c>
      <c r="CI80" s="139">
        <f>1.5/1000000*50000000/12</f>
      </c>
      <c r="CJ80" s="139">
        <f>1.5/1000000*50000000/12</f>
      </c>
      <c r="CK80" s="139">
        <f>1.5/1000000*50000000/12</f>
      </c>
      <c r="CL80" s="139">
        <f>1.5/1000000*50000000/12</f>
      </c>
      <c r="CM80" s="139">
        <f>1.5/1000000*50000000/12</f>
      </c>
      <c r="CN80" s="139">
        <f>1.5/1000000*50000000/12</f>
      </c>
      <c r="CO80" s="139">
        <f>1.5/1000000*50000000/12</f>
      </c>
      <c r="CP80" s="139">
        <f>1.5/1000000*50000000/12</f>
      </c>
      <c r="CQ80" s="139">
        <f>1.5/1000000*50000000/12</f>
      </c>
      <c r="CR80" s="139">
        <f>1.5/1000000*50000000/12</f>
      </c>
      <c r="CS80" s="139">
        <f>1.5/1000000*50000000/12</f>
      </c>
      <c r="CT80" s="139">
        <f>1.5/1000000*50000000/12</f>
      </c>
      <c r="CU80" s="139">
        <f>1.5/1000000*50000000/12</f>
      </c>
      <c r="CV80" s="139">
        <f>1.5/1000000*50000000/12</f>
      </c>
      <c r="CW80" s="139">
        <f>1.5/1000000*50000000/12</f>
      </c>
      <c r="CX80" s="139">
        <f>1.5/1000000*50000000/12</f>
      </c>
      <c r="CY80" s="139">
        <f>1.5/1000000*50000000/12</f>
      </c>
      <c r="CZ80" s="139">
        <f>1.5/1000000*50000000/12</f>
      </c>
      <c r="DA80" s="139">
        <f>1.5/1000000*50000000/12</f>
      </c>
      <c r="DB80" s="139">
        <f>1.5/1000000*50000000/12</f>
      </c>
      <c r="DC80" s="139">
        <f>1.5/1000000*50000000/12</f>
      </c>
      <c r="DD80" s="139">
        <f>1.5/1000000*50000000/12</f>
      </c>
      <c r="DE80" s="139">
        <f>1.5/1000000*50000000/12</f>
      </c>
      <c r="DF80" s="139">
        <f>1.5/1000000*50000000/12</f>
      </c>
      <c r="DG80" s="139">
        <f>1.5/1000000*50000000/12</f>
      </c>
      <c r="DH80" s="139">
        <f>1.5/1000000*50000000/12</f>
      </c>
      <c r="DI80" s="124"/>
      <c r="DJ80" s="124"/>
      <c r="DK80" s="6"/>
      <c r="DL80" s="6"/>
      <c r="DM80" s="6"/>
      <c r="DN80" s="6"/>
      <c r="DO80" s="6"/>
      <c r="DP80" s="6"/>
      <c r="DQ80" s="6"/>
      <c r="DR80" s="6"/>
      <c r="DS80" s="6"/>
      <c r="DT80" s="2"/>
      <c r="DU80" s="2"/>
      <c r="DV80" s="2"/>
      <c r="DW80" s="2"/>
      <c r="DX80" s="2"/>
      <c r="DY80" s="2"/>
      <c r="DZ80" s="2"/>
      <c r="EA80" s="2"/>
      <c r="EB80" s="125"/>
      <c r="EC80" s="6"/>
      <c r="ED80" s="6"/>
      <c r="EE80" s="6"/>
      <c r="EF80" s="124"/>
      <c r="EG80" s="124"/>
      <c r="EH80" s="125"/>
      <c r="EI80" s="125"/>
      <c r="EJ80" s="124"/>
      <c r="EK80" s="2"/>
      <c r="EL80" s="2"/>
    </row>
    <row x14ac:dyDescent="0.25" r="81" customHeight="1" ht="18.75" hidden="1">
      <c r="A81" s="133" t="s">
        <v>159</v>
      </c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124">
        <v>0.3</v>
      </c>
      <c r="AM81" s="124">
        <v>0.3</v>
      </c>
      <c r="AN81" s="124">
        <v>0.3</v>
      </c>
      <c r="AO81" s="124">
        <v>0.4</v>
      </c>
      <c r="AP81" s="124">
        <v>0.4</v>
      </c>
      <c r="AQ81" s="124">
        <v>0.4</v>
      </c>
      <c r="AR81" s="124">
        <v>0.4</v>
      </c>
      <c r="AS81" s="124">
        <v>0.4</v>
      </c>
      <c r="AT81" s="124">
        <v>0.4</v>
      </c>
      <c r="AU81" s="124">
        <v>0.45</v>
      </c>
      <c r="AV81" s="124">
        <v>0.4</v>
      </c>
      <c r="AW81" s="124">
        <v>0.4</v>
      </c>
      <c r="AX81" s="124"/>
      <c r="AY81" s="124">
        <f>AW81+10%</f>
      </c>
      <c r="AZ81" s="124">
        <f>AY81</f>
      </c>
      <c r="BA81" s="124">
        <f>AZ81</f>
      </c>
      <c r="BB81" s="124">
        <f>BA81</f>
      </c>
      <c r="BC81" s="124">
        <f>BB81</f>
      </c>
      <c r="BD81" s="124">
        <f>BC81</f>
      </c>
      <c r="BE81" s="124">
        <f>BD81</f>
      </c>
      <c r="BF81" s="124">
        <f>BE81</f>
      </c>
      <c r="BG81" s="124">
        <f>BF81</f>
      </c>
      <c r="BH81" s="124">
        <f>BG81</f>
      </c>
      <c r="BI81" s="124">
        <f>BH81</f>
      </c>
      <c r="BJ81" s="124">
        <f>BI81</f>
      </c>
      <c r="BK81" s="124"/>
      <c r="BL81" s="124">
        <v>0.65</v>
      </c>
      <c r="BM81" s="124">
        <f>BL81</f>
      </c>
      <c r="BN81" s="124">
        <f>BM81</f>
      </c>
      <c r="BO81" s="124">
        <f>BN81</f>
      </c>
      <c r="BP81" s="124">
        <f>BO81</f>
      </c>
      <c r="BQ81" s="124">
        <f>BP81</f>
      </c>
      <c r="BR81" s="124">
        <f>BQ81</f>
      </c>
      <c r="BS81" s="124">
        <f>BR81</f>
      </c>
      <c r="BT81" s="124">
        <f>BS81</f>
      </c>
      <c r="BU81" s="124">
        <f>BT81</f>
      </c>
      <c r="BV81" s="124">
        <f>BU81</f>
      </c>
      <c r="BW81" s="124">
        <f>BV81</f>
      </c>
      <c r="BX81" s="124"/>
      <c r="BY81" s="124">
        <v>0.8</v>
      </c>
      <c r="BZ81" s="124">
        <f>BY81</f>
      </c>
      <c r="CA81" s="124">
        <f>BZ81</f>
      </c>
      <c r="CB81" s="124">
        <f>CA81</f>
      </c>
      <c r="CC81" s="124">
        <f>CB81</f>
      </c>
      <c r="CD81" s="124">
        <f>CC81</f>
      </c>
      <c r="CE81" s="124">
        <f>CD81</f>
      </c>
      <c r="CF81" s="124">
        <f>CE81</f>
      </c>
      <c r="CG81" s="124">
        <f>CF81</f>
      </c>
      <c r="CH81" s="124">
        <f>CG81</f>
      </c>
      <c r="CI81" s="124">
        <f>CH81</f>
      </c>
      <c r="CJ81" s="124">
        <f>CI81</f>
      </c>
      <c r="CK81" s="124">
        <v>0.85</v>
      </c>
      <c r="CL81" s="124">
        <f>CK81</f>
      </c>
      <c r="CM81" s="124">
        <f>CL81</f>
      </c>
      <c r="CN81" s="124">
        <f>CM81</f>
      </c>
      <c r="CO81" s="124">
        <f>CN81</f>
      </c>
      <c r="CP81" s="124">
        <f>CO81</f>
      </c>
      <c r="CQ81" s="124">
        <f>CP81</f>
      </c>
      <c r="CR81" s="124">
        <f>CQ81</f>
      </c>
      <c r="CS81" s="124">
        <f>CR81</f>
      </c>
      <c r="CT81" s="124">
        <f>CS81</f>
      </c>
      <c r="CU81" s="124">
        <f>CT81</f>
      </c>
      <c r="CV81" s="124">
        <f>CU81</f>
      </c>
      <c r="CW81" s="124">
        <v>0.85</v>
      </c>
      <c r="CX81" s="124">
        <f>CW81</f>
      </c>
      <c r="CY81" s="124">
        <f>CX81</f>
      </c>
      <c r="CZ81" s="124">
        <f>CY81</f>
      </c>
      <c r="DA81" s="124">
        <f>CZ81</f>
      </c>
      <c r="DB81" s="124">
        <f>DA81</f>
      </c>
      <c r="DC81" s="124">
        <f>DB81</f>
      </c>
      <c r="DD81" s="124">
        <f>DC81</f>
      </c>
      <c r="DE81" s="124">
        <f>DD81</f>
      </c>
      <c r="DF81" s="124">
        <f>DE81</f>
      </c>
      <c r="DG81" s="124">
        <f>DF81</f>
      </c>
      <c r="DH81" s="124">
        <f>DG81</f>
      </c>
      <c r="DI81" s="124"/>
      <c r="DJ81" s="124"/>
      <c r="DK81" s="6"/>
      <c r="DL81" s="6"/>
      <c r="DM81" s="6"/>
      <c r="DN81" s="6"/>
      <c r="DO81" s="6"/>
      <c r="DP81" s="6"/>
      <c r="DQ81" s="6"/>
      <c r="DR81" s="6"/>
      <c r="DS81" s="6"/>
      <c r="DT81" s="2"/>
      <c r="DU81" s="2"/>
      <c r="DV81" s="2"/>
      <c r="DW81" s="2"/>
      <c r="DX81" s="2"/>
      <c r="DY81" s="2"/>
      <c r="DZ81" s="2"/>
      <c r="EA81" s="2"/>
      <c r="EB81" s="125"/>
      <c r="EC81" s="6"/>
      <c r="ED81" s="6"/>
      <c r="EE81" s="6"/>
      <c r="EF81" s="124"/>
      <c r="EG81" s="124"/>
      <c r="EH81" s="125"/>
      <c r="EI81" s="125"/>
      <c r="EJ81" s="124"/>
      <c r="EK81" s="2"/>
      <c r="EL81" s="2"/>
    </row>
    <row x14ac:dyDescent="0.25" r="82" customHeight="1" ht="18.75" hidden="1">
      <c r="A82" s="133" t="s">
        <v>160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50">
        <f>AL80*AL81</f>
      </c>
      <c r="AM82" s="150">
        <f>AM80*AM81</f>
      </c>
      <c r="AN82" s="150">
        <f>AN80*AN81</f>
      </c>
      <c r="AO82" s="150">
        <f>AO80*AO81</f>
      </c>
      <c r="AP82" s="150">
        <f>AP80*AP81</f>
      </c>
      <c r="AQ82" s="150">
        <f>AQ80*AQ81</f>
      </c>
      <c r="AR82" s="150">
        <f>AR80*AR81</f>
      </c>
      <c r="AS82" s="150">
        <f>AS80*AS81</f>
      </c>
      <c r="AT82" s="150">
        <f>AT80*AT81</f>
      </c>
      <c r="AU82" s="150">
        <f>AU80*AU81</f>
      </c>
      <c r="AV82" s="150">
        <f>AV80*AV81</f>
      </c>
      <c r="AW82" s="150">
        <f>AW80*AW81</f>
      </c>
      <c r="AX82" s="150"/>
      <c r="AY82" s="150">
        <f>AY80*AY81</f>
      </c>
      <c r="AZ82" s="150">
        <f>AZ80*AZ81</f>
      </c>
      <c r="BA82" s="150">
        <f>BA80*BA81</f>
      </c>
      <c r="BB82" s="150">
        <f>BB80*BB81</f>
      </c>
      <c r="BC82" s="150">
        <f>BC80*BC81</f>
      </c>
      <c r="BD82" s="150">
        <f>BD80*BD81</f>
      </c>
      <c r="BE82" s="150">
        <f>BE80*BE81</f>
      </c>
      <c r="BF82" s="150">
        <f>BF80*BF81</f>
      </c>
      <c r="BG82" s="150">
        <f>BG80*BG81</f>
      </c>
      <c r="BH82" s="150">
        <f>BH80*BH81</f>
      </c>
      <c r="BI82" s="150">
        <f>BI80*BI81</f>
      </c>
      <c r="BJ82" s="150">
        <f>BJ80*BJ81</f>
      </c>
      <c r="BK82" s="150"/>
      <c r="BL82" s="150">
        <f>BL80*BL81</f>
      </c>
      <c r="BM82" s="150">
        <f>BM80*BM81</f>
      </c>
      <c r="BN82" s="150">
        <f>BN80*BN81</f>
      </c>
      <c r="BO82" s="150">
        <f>BO80*BO81</f>
      </c>
      <c r="BP82" s="150">
        <f>BP80*BP81</f>
      </c>
      <c r="BQ82" s="150">
        <f>BQ80*BQ81</f>
      </c>
      <c r="BR82" s="150">
        <f>BR80*BR81</f>
      </c>
      <c r="BS82" s="150">
        <f>BS80*BS81</f>
      </c>
      <c r="BT82" s="150">
        <f>BT80*BT81</f>
      </c>
      <c r="BU82" s="150">
        <f>BU80*BU81</f>
      </c>
      <c r="BV82" s="150">
        <f>BV80*BV81</f>
      </c>
      <c r="BW82" s="150">
        <f>BW80*BW81</f>
      </c>
      <c r="BX82" s="150"/>
      <c r="BY82" s="150">
        <f>BY80*BY81</f>
      </c>
      <c r="BZ82" s="150">
        <f>BZ80*BZ81</f>
      </c>
      <c r="CA82" s="150">
        <f>CA80*CA81</f>
      </c>
      <c r="CB82" s="150">
        <f>CB80*CB81</f>
      </c>
      <c r="CC82" s="150">
        <f>CC80*CC81</f>
      </c>
      <c r="CD82" s="150">
        <f>CD80*CD81</f>
      </c>
      <c r="CE82" s="150">
        <f>CE80*CE81</f>
      </c>
      <c r="CF82" s="150">
        <f>CF80*CF81</f>
      </c>
      <c r="CG82" s="150">
        <f>CG80*CG81</f>
      </c>
      <c r="CH82" s="150">
        <f>CH80*CH81</f>
      </c>
      <c r="CI82" s="150">
        <f>CI80*CI81</f>
      </c>
      <c r="CJ82" s="150">
        <f>CJ80*CJ81</f>
      </c>
      <c r="CK82" s="150">
        <f>CK80*CK81</f>
      </c>
      <c r="CL82" s="150">
        <f>CL80*CL81</f>
      </c>
      <c r="CM82" s="150">
        <f>CM80*CM81</f>
      </c>
      <c r="CN82" s="150">
        <f>CN80*CN81</f>
      </c>
      <c r="CO82" s="150">
        <f>CO80*CO81</f>
      </c>
      <c r="CP82" s="150">
        <f>CP80*CP81</f>
      </c>
      <c r="CQ82" s="150">
        <f>CQ80*CQ81</f>
      </c>
      <c r="CR82" s="150">
        <f>CR80*CR81</f>
      </c>
      <c r="CS82" s="150">
        <f>CS80*CS81</f>
      </c>
      <c r="CT82" s="150">
        <f>CT80*CT81</f>
      </c>
      <c r="CU82" s="150">
        <f>CU80*CU81</f>
      </c>
      <c r="CV82" s="150">
        <f>CV80*CV81</f>
      </c>
      <c r="CW82" s="150">
        <f>CW80*CW81</f>
      </c>
      <c r="CX82" s="150">
        <f>CX80*CX81</f>
      </c>
      <c r="CY82" s="150">
        <f>CY80*CY81</f>
      </c>
      <c r="CZ82" s="150">
        <f>CZ80*CZ81</f>
      </c>
      <c r="DA82" s="150">
        <f>DA80*DA81</f>
      </c>
      <c r="DB82" s="150">
        <f>DB80*DB81</f>
      </c>
      <c r="DC82" s="150">
        <f>DC80*DC81</f>
      </c>
      <c r="DD82" s="150">
        <f>DD80*DD81</f>
      </c>
      <c r="DE82" s="150">
        <f>DE80*DE81</f>
      </c>
      <c r="DF82" s="150">
        <f>DF80*DF81</f>
      </c>
      <c r="DG82" s="150">
        <f>DG80*DG81</f>
      </c>
      <c r="DH82" s="150">
        <f>DH80*DH81</f>
      </c>
      <c r="DI82" s="124"/>
      <c r="DJ82" s="124"/>
      <c r="DK82" s="6"/>
      <c r="DL82" s="6"/>
      <c r="DM82" s="6"/>
      <c r="DN82" s="6"/>
      <c r="DO82" s="6"/>
      <c r="DP82" s="6"/>
      <c r="DQ82" s="6"/>
      <c r="DR82" s="6"/>
      <c r="DS82" s="6"/>
      <c r="DT82" s="2"/>
      <c r="DU82" s="2"/>
      <c r="DV82" s="2"/>
      <c r="DW82" s="2"/>
      <c r="DX82" s="2"/>
      <c r="DY82" s="2"/>
      <c r="DZ82" s="2"/>
      <c r="EA82" s="2"/>
      <c r="EB82" s="125"/>
      <c r="EC82" s="6"/>
      <c r="ED82" s="6"/>
      <c r="EE82" s="6"/>
      <c r="EF82" s="124"/>
      <c r="EG82" s="124"/>
      <c r="EH82" s="125"/>
      <c r="EI82" s="125"/>
      <c r="EJ82" s="124"/>
      <c r="EK82" s="2"/>
      <c r="EL82" s="2"/>
    </row>
    <row x14ac:dyDescent="0.25" r="83" customHeight="1" ht="18.75" hidden="1">
      <c r="A83" s="133" t="s">
        <v>161</v>
      </c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151">
        <v>0.7</v>
      </c>
      <c r="AM83" s="151">
        <v>0.7</v>
      </c>
      <c r="AN83" s="151">
        <v>0.7</v>
      </c>
      <c r="AO83" s="151">
        <v>0.7</v>
      </c>
      <c r="AP83" s="151">
        <v>0.7</v>
      </c>
      <c r="AQ83" s="151">
        <v>0.7</v>
      </c>
      <c r="AR83" s="151">
        <v>0.7</v>
      </c>
      <c r="AS83" s="151">
        <v>0.7</v>
      </c>
      <c r="AT83" s="151">
        <v>0.7</v>
      </c>
      <c r="AU83" s="151">
        <v>0.7</v>
      </c>
      <c r="AV83" s="151">
        <v>0.7</v>
      </c>
      <c r="AW83" s="151">
        <v>0.7</v>
      </c>
      <c r="AX83" s="151"/>
      <c r="AY83" s="151">
        <v>0.7</v>
      </c>
      <c r="AZ83" s="151">
        <v>0.7</v>
      </c>
      <c r="BA83" s="151">
        <v>0.7</v>
      </c>
      <c r="BB83" s="151">
        <v>0.7</v>
      </c>
      <c r="BC83" s="151">
        <v>0.7</v>
      </c>
      <c r="BD83" s="151">
        <v>0.7</v>
      </c>
      <c r="BE83" s="151">
        <v>0.7</v>
      </c>
      <c r="BF83" s="151">
        <v>0.7</v>
      </c>
      <c r="BG83" s="151">
        <v>0.7</v>
      </c>
      <c r="BH83" s="151">
        <v>0.7</v>
      </c>
      <c r="BI83" s="151">
        <v>0.7</v>
      </c>
      <c r="BJ83" s="151">
        <v>0.7</v>
      </c>
      <c r="BK83" s="151"/>
      <c r="BL83" s="151">
        <v>0.7</v>
      </c>
      <c r="BM83" s="151">
        <v>0.7</v>
      </c>
      <c r="BN83" s="151">
        <v>0.7</v>
      </c>
      <c r="BO83" s="151">
        <v>0.7</v>
      </c>
      <c r="BP83" s="151">
        <v>0.7</v>
      </c>
      <c r="BQ83" s="151">
        <v>0.7</v>
      </c>
      <c r="BR83" s="151">
        <v>0.7</v>
      </c>
      <c r="BS83" s="151">
        <v>0.7</v>
      </c>
      <c r="BT83" s="151">
        <v>0.7</v>
      </c>
      <c r="BU83" s="151">
        <v>0.7</v>
      </c>
      <c r="BV83" s="151">
        <v>0.7</v>
      </c>
      <c r="BW83" s="151">
        <v>0.7</v>
      </c>
      <c r="BX83" s="151"/>
      <c r="BY83" s="151">
        <v>0.7</v>
      </c>
      <c r="BZ83" s="151">
        <v>0.7</v>
      </c>
      <c r="CA83" s="151">
        <v>0.7</v>
      </c>
      <c r="CB83" s="151">
        <v>0.7</v>
      </c>
      <c r="CC83" s="151">
        <v>0.7</v>
      </c>
      <c r="CD83" s="151">
        <v>0.7</v>
      </c>
      <c r="CE83" s="151">
        <v>0.7</v>
      </c>
      <c r="CF83" s="151">
        <v>0.7</v>
      </c>
      <c r="CG83" s="151">
        <v>0.7</v>
      </c>
      <c r="CH83" s="151">
        <v>0.7</v>
      </c>
      <c r="CI83" s="151">
        <v>0.7</v>
      </c>
      <c r="CJ83" s="151">
        <v>0.7</v>
      </c>
      <c r="CK83" s="151">
        <v>0.7</v>
      </c>
      <c r="CL83" s="151">
        <v>0.7</v>
      </c>
      <c r="CM83" s="151">
        <v>0.7</v>
      </c>
      <c r="CN83" s="151">
        <v>0.7</v>
      </c>
      <c r="CO83" s="151">
        <v>0.7</v>
      </c>
      <c r="CP83" s="151">
        <v>0.7</v>
      </c>
      <c r="CQ83" s="151">
        <v>0.7</v>
      </c>
      <c r="CR83" s="151">
        <v>0.7</v>
      </c>
      <c r="CS83" s="151">
        <v>0.7</v>
      </c>
      <c r="CT83" s="151">
        <v>0.7</v>
      </c>
      <c r="CU83" s="151">
        <v>0.7</v>
      </c>
      <c r="CV83" s="151">
        <v>0.7</v>
      </c>
      <c r="CW83" s="151">
        <v>0.7</v>
      </c>
      <c r="CX83" s="151">
        <v>0.7</v>
      </c>
      <c r="CY83" s="151">
        <v>0.7</v>
      </c>
      <c r="CZ83" s="151">
        <v>0.7</v>
      </c>
      <c r="DA83" s="151">
        <v>0.7</v>
      </c>
      <c r="DB83" s="151">
        <v>0.7</v>
      </c>
      <c r="DC83" s="151">
        <v>0.7</v>
      </c>
      <c r="DD83" s="151">
        <v>0.7</v>
      </c>
      <c r="DE83" s="151">
        <v>0.7</v>
      </c>
      <c r="DF83" s="151">
        <v>0.7</v>
      </c>
      <c r="DG83" s="151">
        <v>0.7</v>
      </c>
      <c r="DH83" s="151">
        <v>0.7</v>
      </c>
      <c r="DI83" s="124"/>
      <c r="DJ83" s="124"/>
      <c r="DK83" s="6"/>
      <c r="DL83" s="6"/>
      <c r="DM83" s="6"/>
      <c r="DN83" s="6"/>
      <c r="DO83" s="6"/>
      <c r="DP83" s="6"/>
      <c r="DQ83" s="6"/>
      <c r="DR83" s="6"/>
      <c r="DS83" s="6"/>
      <c r="DT83" s="2"/>
      <c r="DU83" s="2"/>
      <c r="DV83" s="2"/>
      <c r="DW83" s="2"/>
      <c r="DX83" s="2"/>
      <c r="DY83" s="2"/>
      <c r="DZ83" s="2"/>
      <c r="EA83" s="2"/>
      <c r="EB83" s="125"/>
      <c r="EC83" s="6"/>
      <c r="ED83" s="6"/>
      <c r="EE83" s="6"/>
      <c r="EF83" s="124"/>
      <c r="EG83" s="124"/>
      <c r="EH83" s="125"/>
      <c r="EI83" s="125"/>
      <c r="EJ83" s="124"/>
      <c r="EK83" s="2"/>
      <c r="EL83" s="2"/>
    </row>
    <row x14ac:dyDescent="0.25" r="84" customHeight="1" ht="18.75" hidden="1">
      <c r="A84" s="133" t="s">
        <v>162</v>
      </c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>
        <f>AL82*AL83</f>
      </c>
      <c r="AM84" s="6">
        <f>AM82*70%</f>
      </c>
      <c r="AN84" s="6">
        <f>AN82*70%</f>
      </c>
      <c r="AO84" s="6">
        <f>AO82*70%</f>
      </c>
      <c r="AP84" s="6">
        <f>AP82*70%</f>
      </c>
      <c r="AQ84" s="6">
        <f>AQ82*70%</f>
      </c>
      <c r="AR84" s="6">
        <f>AR82*70%</f>
      </c>
      <c r="AS84" s="6">
        <f>AS82*70%</f>
      </c>
      <c r="AT84" s="6">
        <f>AT82*70%</f>
      </c>
      <c r="AU84" s="6">
        <f>AU82*70%</f>
      </c>
      <c r="AV84" s="6">
        <f>AV82*70%</f>
      </c>
      <c r="AW84" s="6">
        <f>AW82*70%</f>
      </c>
      <c r="AX84" s="6"/>
      <c r="AY84" s="6">
        <f>AY82*AY83</f>
      </c>
      <c r="AZ84" s="6">
        <f>AZ82*70%</f>
      </c>
      <c r="BA84" s="6">
        <f>BA82*70%</f>
      </c>
      <c r="BB84" s="6">
        <f>BB82*70%</f>
      </c>
      <c r="BC84" s="6">
        <f>BC82*70%</f>
      </c>
      <c r="BD84" s="6">
        <f>BD82*70%</f>
      </c>
      <c r="BE84" s="6">
        <f>BE82*70%</f>
      </c>
      <c r="BF84" s="6">
        <f>BF82*70%</f>
      </c>
      <c r="BG84" s="6">
        <f>BG82*70%</f>
      </c>
      <c r="BH84" s="6">
        <f>BH82*70%</f>
      </c>
      <c r="BI84" s="6">
        <f>BI82*70%</f>
      </c>
      <c r="BJ84" s="6">
        <f>BJ82*70%</f>
      </c>
      <c r="BK84" s="6"/>
      <c r="BL84" s="6">
        <f>BL82*BL83</f>
      </c>
      <c r="BM84" s="6">
        <f>BM82*70%</f>
      </c>
      <c r="BN84" s="6">
        <f>BN82*70%</f>
      </c>
      <c r="BO84" s="6">
        <f>BO82*70%</f>
      </c>
      <c r="BP84" s="6">
        <f>BP82*70%</f>
      </c>
      <c r="BQ84" s="6">
        <f>BQ82*70%</f>
      </c>
      <c r="BR84" s="6">
        <f>BR82*70%</f>
      </c>
      <c r="BS84" s="6">
        <f>BS82*70%</f>
      </c>
      <c r="BT84" s="6">
        <f>BT82*70%</f>
      </c>
      <c r="BU84" s="6">
        <f>BU82*70%</f>
      </c>
      <c r="BV84" s="6">
        <f>BV82*70%</f>
      </c>
      <c r="BW84" s="6">
        <f>BW82*70%</f>
      </c>
      <c r="BX84" s="6"/>
      <c r="BY84" s="6">
        <f>BY82*BY83</f>
      </c>
      <c r="BZ84" s="6">
        <f>BZ82*70%</f>
      </c>
      <c r="CA84" s="6">
        <f>CA82*70%</f>
      </c>
      <c r="CB84" s="6">
        <f>CB82*70%</f>
      </c>
      <c r="CC84" s="6">
        <f>CC82*70%</f>
      </c>
      <c r="CD84" s="6">
        <f>CD82*70%</f>
      </c>
      <c r="CE84" s="6">
        <f>CE82*70%</f>
      </c>
      <c r="CF84" s="6">
        <f>CF82*70%</f>
      </c>
      <c r="CG84" s="6">
        <f>CG82*70%</f>
      </c>
      <c r="CH84" s="6">
        <f>CH82*70%</f>
      </c>
      <c r="CI84" s="6">
        <f>CI82*70%</f>
      </c>
      <c r="CJ84" s="6">
        <f>CJ82*70%</f>
      </c>
      <c r="CK84" s="6">
        <f>CK82*CK83</f>
      </c>
      <c r="CL84" s="6">
        <f>CL82*70%</f>
      </c>
      <c r="CM84" s="6">
        <f>CM82*70%</f>
      </c>
      <c r="CN84" s="6">
        <f>CN82*70%</f>
      </c>
      <c r="CO84" s="6">
        <f>CO82*70%</f>
      </c>
      <c r="CP84" s="6">
        <f>CP82*70%</f>
      </c>
      <c r="CQ84" s="6">
        <f>CQ82*70%</f>
      </c>
      <c r="CR84" s="6">
        <f>CR82*70%</f>
      </c>
      <c r="CS84" s="6">
        <f>CS82*70%</f>
      </c>
      <c r="CT84" s="6">
        <f>CT82*70%</f>
      </c>
      <c r="CU84" s="6">
        <f>CU82*70%</f>
      </c>
      <c r="CV84" s="6">
        <f>CV82*70%</f>
      </c>
      <c r="CW84" s="6">
        <f>CW82*CW83</f>
      </c>
      <c r="CX84" s="6">
        <f>CX82*70%</f>
      </c>
      <c r="CY84" s="6">
        <f>CY82*70%</f>
      </c>
      <c r="CZ84" s="6">
        <f>CZ82*70%</f>
      </c>
      <c r="DA84" s="6">
        <f>DA82*70%</f>
      </c>
      <c r="DB84" s="6">
        <f>DB82*70%</f>
      </c>
      <c r="DC84" s="6">
        <f>DC82*70%</f>
      </c>
      <c r="DD84" s="6">
        <f>DD82*70%</f>
      </c>
      <c r="DE84" s="6">
        <f>DE82*70%</f>
      </c>
      <c r="DF84" s="6">
        <f>DF82*70%</f>
      </c>
      <c r="DG84" s="6">
        <f>DG82*70%</f>
      </c>
      <c r="DH84" s="6">
        <f>DH82*70%</f>
      </c>
      <c r="DI84" s="124"/>
      <c r="DJ84" s="124"/>
      <c r="DK84" s="6"/>
      <c r="DL84" s="6"/>
      <c r="DM84" s="6"/>
      <c r="DN84" s="6"/>
      <c r="DO84" s="6"/>
      <c r="DP84" s="6"/>
      <c r="DQ84" s="6"/>
      <c r="DR84" s="6"/>
      <c r="DS84" s="6"/>
      <c r="DT84" s="2"/>
      <c r="DU84" s="2"/>
      <c r="DV84" s="2"/>
      <c r="DW84" s="2"/>
      <c r="DX84" s="2"/>
      <c r="DY84" s="2"/>
      <c r="DZ84" s="2"/>
      <c r="EA84" s="2"/>
      <c r="EB84" s="125"/>
      <c r="EC84" s="6"/>
      <c r="ED84" s="6"/>
      <c r="EE84" s="6"/>
      <c r="EF84" s="124"/>
      <c r="EG84" s="124"/>
      <c r="EH84" s="125"/>
      <c r="EI84" s="125"/>
      <c r="EJ84" s="124"/>
      <c r="EK84" s="2"/>
      <c r="EL84" s="2"/>
    </row>
    <row x14ac:dyDescent="0.25" r="85" customHeight="1" ht="18.75" hidden="1">
      <c r="A85" s="133" t="s">
        <v>163</v>
      </c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124">
        <v>0.7</v>
      </c>
      <c r="AM85" s="124">
        <v>0.7</v>
      </c>
      <c r="AN85" s="124">
        <v>0.7</v>
      </c>
      <c r="AO85" s="124">
        <v>0.7</v>
      </c>
      <c r="AP85" s="124">
        <v>0.7</v>
      </c>
      <c r="AQ85" s="124">
        <v>0.7</v>
      </c>
      <c r="AR85" s="124">
        <v>0.7</v>
      </c>
      <c r="AS85" s="124">
        <v>0.7</v>
      </c>
      <c r="AT85" s="124">
        <v>0.7</v>
      </c>
      <c r="AU85" s="124">
        <v>0.7</v>
      </c>
      <c r="AV85" s="124">
        <v>0.7</v>
      </c>
      <c r="AW85" s="124">
        <v>0.7</v>
      </c>
      <c r="AX85" s="124"/>
      <c r="AY85" s="124">
        <v>0.7</v>
      </c>
      <c r="AZ85" s="124">
        <v>0.7</v>
      </c>
      <c r="BA85" s="124">
        <v>0.7</v>
      </c>
      <c r="BB85" s="124">
        <v>0.7</v>
      </c>
      <c r="BC85" s="124">
        <v>0.7</v>
      </c>
      <c r="BD85" s="124">
        <v>0.7</v>
      </c>
      <c r="BE85" s="124">
        <v>0.7</v>
      </c>
      <c r="BF85" s="124">
        <v>0.7</v>
      </c>
      <c r="BG85" s="124">
        <v>0.7</v>
      </c>
      <c r="BH85" s="124">
        <v>0.7</v>
      </c>
      <c r="BI85" s="124">
        <v>0.7</v>
      </c>
      <c r="BJ85" s="124">
        <v>0.7</v>
      </c>
      <c r="BK85" s="124"/>
      <c r="BL85" s="124">
        <v>0.75</v>
      </c>
      <c r="BM85" s="124">
        <v>0.75</v>
      </c>
      <c r="BN85" s="124">
        <v>0.75</v>
      </c>
      <c r="BO85" s="124">
        <v>0.75</v>
      </c>
      <c r="BP85" s="124">
        <v>0.75</v>
      </c>
      <c r="BQ85" s="124">
        <v>0.75</v>
      </c>
      <c r="BR85" s="124">
        <v>0.75</v>
      </c>
      <c r="BS85" s="124">
        <v>0.75</v>
      </c>
      <c r="BT85" s="124">
        <v>0.75</v>
      </c>
      <c r="BU85" s="124">
        <v>0.75</v>
      </c>
      <c r="BV85" s="124">
        <v>0.75</v>
      </c>
      <c r="BW85" s="124">
        <v>0.75</v>
      </c>
      <c r="BX85" s="124"/>
      <c r="BY85" s="124">
        <v>0.77</v>
      </c>
      <c r="BZ85" s="124">
        <v>0.77</v>
      </c>
      <c r="CA85" s="124">
        <v>0.77</v>
      </c>
      <c r="CB85" s="124">
        <v>0.77</v>
      </c>
      <c r="CC85" s="124">
        <v>0.77</v>
      </c>
      <c r="CD85" s="124">
        <v>0.77</v>
      </c>
      <c r="CE85" s="124">
        <v>0.77</v>
      </c>
      <c r="CF85" s="124">
        <v>0.77</v>
      </c>
      <c r="CG85" s="124">
        <v>0.77</v>
      </c>
      <c r="CH85" s="124">
        <v>0.77</v>
      </c>
      <c r="CI85" s="124">
        <v>0.77</v>
      </c>
      <c r="CJ85" s="124">
        <v>0.77</v>
      </c>
      <c r="CK85" s="124">
        <v>0.79</v>
      </c>
      <c r="CL85" s="124">
        <v>0.79</v>
      </c>
      <c r="CM85" s="124">
        <v>0.79</v>
      </c>
      <c r="CN85" s="124">
        <v>0.79</v>
      </c>
      <c r="CO85" s="124">
        <v>0.79</v>
      </c>
      <c r="CP85" s="124">
        <v>0.79</v>
      </c>
      <c r="CQ85" s="124">
        <v>0.79</v>
      </c>
      <c r="CR85" s="124">
        <v>0.79</v>
      </c>
      <c r="CS85" s="124">
        <v>0.79</v>
      </c>
      <c r="CT85" s="124">
        <v>0.79</v>
      </c>
      <c r="CU85" s="124">
        <v>0.79</v>
      </c>
      <c r="CV85" s="124">
        <v>0.79</v>
      </c>
      <c r="CW85" s="124">
        <v>0.81</v>
      </c>
      <c r="CX85" s="124">
        <v>0.81</v>
      </c>
      <c r="CY85" s="124">
        <v>0.81</v>
      </c>
      <c r="CZ85" s="124">
        <v>0.81</v>
      </c>
      <c r="DA85" s="124">
        <v>0.81</v>
      </c>
      <c r="DB85" s="124">
        <v>0.81</v>
      </c>
      <c r="DC85" s="124">
        <v>0.81</v>
      </c>
      <c r="DD85" s="124">
        <v>0.81</v>
      </c>
      <c r="DE85" s="124">
        <v>0.81</v>
      </c>
      <c r="DF85" s="124">
        <v>0.81</v>
      </c>
      <c r="DG85" s="124">
        <v>0.81</v>
      </c>
      <c r="DH85" s="124">
        <v>0.81</v>
      </c>
      <c r="DI85" s="124"/>
      <c r="DJ85" s="124"/>
      <c r="DK85" s="6"/>
      <c r="DL85" s="6"/>
      <c r="DM85" s="6"/>
      <c r="DN85" s="6"/>
      <c r="DO85" s="6"/>
      <c r="DP85" s="6"/>
      <c r="DQ85" s="6"/>
      <c r="DR85" s="6"/>
      <c r="DS85" s="6"/>
      <c r="DT85" s="2"/>
      <c r="DU85" s="2"/>
      <c r="DV85" s="2"/>
      <c r="DW85" s="2"/>
      <c r="DX85" s="2"/>
      <c r="DY85" s="2"/>
      <c r="DZ85" s="2"/>
      <c r="EA85" s="2"/>
      <c r="EB85" s="125"/>
      <c r="EC85" s="6"/>
      <c r="ED85" s="6"/>
      <c r="EE85" s="6"/>
      <c r="EF85" s="124"/>
      <c r="EG85" s="124"/>
      <c r="EH85" s="125"/>
      <c r="EI85" s="125"/>
      <c r="EJ85" s="124"/>
      <c r="EK85" s="2"/>
      <c r="EL85" s="2"/>
    </row>
    <row x14ac:dyDescent="0.25" r="86" customHeight="1" ht="18.75" hidden="1">
      <c r="A86" s="133" t="s">
        <v>164</v>
      </c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25">
        <f>AL80*AL81*AL83*AL85</f>
      </c>
      <c r="AM86" s="125">
        <f>AM80*AM81*AM83*AM85</f>
      </c>
      <c r="AN86" s="125">
        <f>AN80*AN81*AN83*AN85</f>
      </c>
      <c r="AO86" s="125">
        <f>AO80*AO81*AO83*AO85</f>
      </c>
      <c r="AP86" s="125">
        <f>AP80*AP81*AP83*AP85</f>
      </c>
      <c r="AQ86" s="125">
        <f>AQ80*AQ81*AQ83*AQ85</f>
      </c>
      <c r="AR86" s="125">
        <f>AR80*AR81*AR83*AR85</f>
      </c>
      <c r="AS86" s="125">
        <f>AS80*AS81*AS83*AS85</f>
      </c>
      <c r="AT86" s="125">
        <f>AT80*AT81*AT83*AT85</f>
      </c>
      <c r="AU86" s="125">
        <f>AU80*AU81*AU83*AU85</f>
      </c>
      <c r="AV86" s="125">
        <f>AV80*AV81*AV83*AV85</f>
      </c>
      <c r="AW86" s="125">
        <f>AW80*AW81*AW83*AW85</f>
      </c>
      <c r="AX86" s="124"/>
      <c r="AY86" s="125">
        <f>AY80*AY81*AY83*AY85</f>
      </c>
      <c r="AZ86" s="125">
        <f>AZ80*AZ81*AZ83*AZ85</f>
      </c>
      <c r="BA86" s="125">
        <f>BA80*BA81*BA83*BA85</f>
      </c>
      <c r="BB86" s="125">
        <f>BB80*BB81*BB83*BB85</f>
      </c>
      <c r="BC86" s="125">
        <f>BC80*BC81*BC83*BC85</f>
      </c>
      <c r="BD86" s="125">
        <f>BD80*BD81*BD83*BD85</f>
      </c>
      <c r="BE86" s="125">
        <f>BE80*BE81*BE83*BE85</f>
      </c>
      <c r="BF86" s="125">
        <f>BF80*BF81*BF83*BF85</f>
      </c>
      <c r="BG86" s="125">
        <f>BG80*BG81*BG83*BG85</f>
      </c>
      <c r="BH86" s="125">
        <f>BH80*BH81*BH83*BH85</f>
      </c>
      <c r="BI86" s="125">
        <f>BI80*BI81*BI83*BI85</f>
      </c>
      <c r="BJ86" s="125">
        <f>BJ80*BJ81*BJ83*BJ85</f>
      </c>
      <c r="BK86" s="6"/>
      <c r="BL86" s="125">
        <f>BL80*BL81*BL83*BL85</f>
      </c>
      <c r="BM86" s="125">
        <f>BM80*BM81*BM83*BM85</f>
      </c>
      <c r="BN86" s="125">
        <f>BN80*BN81*BN83*BN85</f>
      </c>
      <c r="BO86" s="125">
        <f>BO80*BO81*BO83*BO85</f>
      </c>
      <c r="BP86" s="125">
        <f>BP80*BP81*BP83*BP85</f>
      </c>
      <c r="BQ86" s="125">
        <f>BQ80*BQ81*BQ83*BQ85</f>
      </c>
      <c r="BR86" s="125">
        <f>BR80*BR81*BR83*BR85</f>
      </c>
      <c r="BS86" s="125">
        <f>BS80*BS81*BS83*BS85</f>
      </c>
      <c r="BT86" s="125">
        <f>BT80*BT81*BT83*BT85</f>
      </c>
      <c r="BU86" s="125">
        <f>BU80*BU81*BU83*BU85</f>
      </c>
      <c r="BV86" s="125">
        <f>BV80*BV81*BV83*BV85</f>
      </c>
      <c r="BW86" s="125">
        <f>BW80*BW81*BW83*BW85</f>
      </c>
      <c r="BX86" s="6"/>
      <c r="BY86" s="125">
        <f>BY80*BY81*BY83*BY85</f>
      </c>
      <c r="BZ86" s="125">
        <f>BZ80*BZ81*BZ83*BZ85</f>
      </c>
      <c r="CA86" s="125">
        <f>CA80*CA81*CA83*CA85</f>
      </c>
      <c r="CB86" s="125">
        <f>CB80*CB81*CB83*CB85</f>
      </c>
      <c r="CC86" s="125">
        <f>CC80*CC81*CC83*CC85</f>
      </c>
      <c r="CD86" s="125">
        <f>CD80*CD81*CD83*CD85</f>
      </c>
      <c r="CE86" s="125">
        <f>CE80*CE81*CE83*CE85</f>
      </c>
      <c r="CF86" s="125">
        <f>CF80*CF81*CF83*CF85</f>
      </c>
      <c r="CG86" s="125">
        <f>CG80*CG81*CG83*CG85</f>
      </c>
      <c r="CH86" s="125">
        <f>CH80*CH81*CH83*CH85</f>
      </c>
      <c r="CI86" s="125">
        <f>CI80*CI81*CI83*CI85</f>
      </c>
      <c r="CJ86" s="125">
        <f>CJ80*CJ81*CJ83*CJ85</f>
      </c>
      <c r="CK86" s="125">
        <f>CK80*CK81*CK83*CK85</f>
      </c>
      <c r="CL86" s="125">
        <f>CL80*CL81*CL83*CL85</f>
      </c>
      <c r="CM86" s="125">
        <f>CM80*CM81*CM83*CM85</f>
      </c>
      <c r="CN86" s="125">
        <f>CN80*CN81*CN83*CN85</f>
      </c>
      <c r="CO86" s="125">
        <f>CO80*CO81*CO83*CO85</f>
      </c>
      <c r="CP86" s="125">
        <f>CP80*CP81*CP83*CP85</f>
      </c>
      <c r="CQ86" s="125">
        <f>CQ80*CQ81*CQ83*CQ85</f>
      </c>
      <c r="CR86" s="125">
        <f>CR80*CR81*CR83*CR85</f>
      </c>
      <c r="CS86" s="125">
        <f>CS80*CS81*CS83*CS85</f>
      </c>
      <c r="CT86" s="125">
        <f>CT80*CT81*CT83*CT85</f>
      </c>
      <c r="CU86" s="125">
        <f>CU80*CU81*CU83*CU85</f>
      </c>
      <c r="CV86" s="125">
        <f>CV80*CV81*CV83*CV85</f>
      </c>
      <c r="CW86" s="125">
        <f>CW80*CW81*CW83*CW85</f>
      </c>
      <c r="CX86" s="125">
        <f>CX80*CX81*CX83*CX85</f>
      </c>
      <c r="CY86" s="125">
        <f>CY80*CY81*CY83*CY85</f>
      </c>
      <c r="CZ86" s="125">
        <f>CZ80*CZ81*CZ83*CZ85</f>
      </c>
      <c r="DA86" s="125">
        <f>DA80*DA81*DA83*DA85</f>
      </c>
      <c r="DB86" s="125">
        <f>DB80*DB81*DB83*DB85</f>
      </c>
      <c r="DC86" s="125">
        <f>DC80*DC81*DC83*DC85</f>
      </c>
      <c r="DD86" s="125">
        <f>DD80*DD81*DD83*DD85</f>
      </c>
      <c r="DE86" s="125">
        <f>DE80*DE81*DE83*DE85</f>
      </c>
      <c r="DF86" s="125">
        <f>DF80*DF81*DF83*DF85</f>
      </c>
      <c r="DG86" s="125">
        <f>DG80*DG81*DG83*DG85</f>
      </c>
      <c r="DH86" s="125">
        <f>DH80*DH81*DH83*DH85</f>
      </c>
      <c r="DI86" s="124"/>
      <c r="DJ86" s="124"/>
      <c r="DK86" s="6"/>
      <c r="DL86" s="6"/>
      <c r="DM86" s="125"/>
      <c r="DN86" s="153">
        <v>11</v>
      </c>
      <c r="DO86" s="153"/>
      <c r="DP86" s="6">
        <f>SUM(AL86:AW86)</f>
      </c>
      <c r="DQ86" s="6"/>
      <c r="DR86" s="6">
        <f>SUM(AY86:BJ86)</f>
      </c>
      <c r="DS86" s="6"/>
      <c r="DT86" s="6">
        <f>SUM(BL86:BW86)</f>
      </c>
      <c r="DU86" s="2"/>
      <c r="DV86" s="6">
        <f>SUM(BY86:CJ86)</f>
      </c>
      <c r="DW86" s="2"/>
      <c r="DX86" s="6">
        <f>SUM(CK86:CV86)</f>
      </c>
      <c r="DY86" s="2"/>
      <c r="DZ86" s="6">
        <f>SUM(CW86:DH86)</f>
      </c>
      <c r="EA86" s="2"/>
      <c r="EB86" s="125"/>
      <c r="EC86" s="6"/>
      <c r="ED86" s="6"/>
      <c r="EE86" s="6"/>
      <c r="EF86" s="124"/>
      <c r="EG86" s="124"/>
      <c r="EH86" s="125"/>
      <c r="EI86" s="125"/>
      <c r="EJ86" s="124"/>
      <c r="EK86" s="2"/>
      <c r="EL86" s="2"/>
    </row>
    <row x14ac:dyDescent="0.25" r="87" customHeight="1" ht="18.75" hidden="1">
      <c r="A87" s="133" t="s">
        <v>165</v>
      </c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125">
        <v>2.5</v>
      </c>
      <c r="AM87" s="125">
        <v>2.5</v>
      </c>
      <c r="AN87" s="125">
        <v>2.5</v>
      </c>
      <c r="AO87" s="125">
        <v>2.5</v>
      </c>
      <c r="AP87" s="125">
        <v>2.5</v>
      </c>
      <c r="AQ87" s="125">
        <v>2.5</v>
      </c>
      <c r="AR87" s="125">
        <v>2.5</v>
      </c>
      <c r="AS87" s="125">
        <v>2.5</v>
      </c>
      <c r="AT87" s="125">
        <v>2.5</v>
      </c>
      <c r="AU87" s="125">
        <v>2.5</v>
      </c>
      <c r="AV87" s="125">
        <v>2.5</v>
      </c>
      <c r="AW87" s="125">
        <v>2.5</v>
      </c>
      <c r="AX87" s="125"/>
      <c r="AY87" s="125">
        <v>2.5</v>
      </c>
      <c r="AZ87" s="125">
        <v>2.5</v>
      </c>
      <c r="BA87" s="125">
        <v>2.5</v>
      </c>
      <c r="BB87" s="125">
        <v>2.5</v>
      </c>
      <c r="BC87" s="125">
        <v>2.5</v>
      </c>
      <c r="BD87" s="125">
        <v>2.5</v>
      </c>
      <c r="BE87" s="125">
        <v>2.5</v>
      </c>
      <c r="BF87" s="125">
        <v>2.5</v>
      </c>
      <c r="BG87" s="125">
        <v>2.5</v>
      </c>
      <c r="BH87" s="125">
        <v>2.5</v>
      </c>
      <c r="BI87" s="125">
        <v>2.5</v>
      </c>
      <c r="BJ87" s="125">
        <v>2.5</v>
      </c>
      <c r="BK87" s="125"/>
      <c r="BL87" s="125">
        <v>2.5</v>
      </c>
      <c r="BM87" s="125">
        <v>2.5</v>
      </c>
      <c r="BN87" s="125">
        <v>2.5</v>
      </c>
      <c r="BO87" s="125">
        <v>2.5</v>
      </c>
      <c r="BP87" s="125">
        <v>2.5</v>
      </c>
      <c r="BQ87" s="125">
        <v>2.5</v>
      </c>
      <c r="BR87" s="125">
        <v>2.5</v>
      </c>
      <c r="BS87" s="125">
        <v>2.5</v>
      </c>
      <c r="BT87" s="125">
        <v>2.5</v>
      </c>
      <c r="BU87" s="125">
        <v>2.5</v>
      </c>
      <c r="BV87" s="125">
        <v>2.5</v>
      </c>
      <c r="BW87" s="125">
        <v>2.5</v>
      </c>
      <c r="BX87" s="125"/>
      <c r="BY87" s="125">
        <v>2.5</v>
      </c>
      <c r="BZ87" s="125">
        <v>2.5</v>
      </c>
      <c r="CA87" s="125">
        <v>2.5</v>
      </c>
      <c r="CB87" s="125">
        <v>2.5</v>
      </c>
      <c r="CC87" s="125">
        <v>2.5</v>
      </c>
      <c r="CD87" s="125">
        <v>2.5</v>
      </c>
      <c r="CE87" s="125">
        <v>2.5</v>
      </c>
      <c r="CF87" s="125">
        <v>2.5</v>
      </c>
      <c r="CG87" s="125">
        <v>2.5</v>
      </c>
      <c r="CH87" s="125">
        <v>2.5</v>
      </c>
      <c r="CI87" s="125">
        <v>2.5</v>
      </c>
      <c r="CJ87" s="125">
        <v>2.5</v>
      </c>
      <c r="CK87" s="125">
        <v>2.5</v>
      </c>
      <c r="CL87" s="125">
        <v>2.5</v>
      </c>
      <c r="CM87" s="125">
        <v>2.5</v>
      </c>
      <c r="CN87" s="125">
        <v>2.5</v>
      </c>
      <c r="CO87" s="125">
        <v>2.5</v>
      </c>
      <c r="CP87" s="125">
        <v>2.5</v>
      </c>
      <c r="CQ87" s="125">
        <v>2.5</v>
      </c>
      <c r="CR87" s="125">
        <v>2.5</v>
      </c>
      <c r="CS87" s="125">
        <v>2.5</v>
      </c>
      <c r="CT87" s="125">
        <v>2.5</v>
      </c>
      <c r="CU87" s="125">
        <v>2.5</v>
      </c>
      <c r="CV87" s="125">
        <v>2.5</v>
      </c>
      <c r="CW87" s="125">
        <v>2.5</v>
      </c>
      <c r="CX87" s="125">
        <v>2.5</v>
      </c>
      <c r="CY87" s="125">
        <v>2.5</v>
      </c>
      <c r="CZ87" s="125">
        <v>2.5</v>
      </c>
      <c r="DA87" s="125">
        <v>2.5</v>
      </c>
      <c r="DB87" s="125">
        <v>2.5</v>
      </c>
      <c r="DC87" s="125">
        <v>2.5</v>
      </c>
      <c r="DD87" s="125">
        <v>2.5</v>
      </c>
      <c r="DE87" s="125">
        <v>2.5</v>
      </c>
      <c r="DF87" s="125">
        <v>2.5</v>
      </c>
      <c r="DG87" s="125">
        <v>2.5</v>
      </c>
      <c r="DH87" s="125">
        <v>2.5</v>
      </c>
      <c r="DI87" s="124"/>
      <c r="DJ87" s="124"/>
      <c r="DK87" s="6"/>
      <c r="DL87" s="6"/>
      <c r="DM87" s="125"/>
      <c r="DN87" s="6"/>
      <c r="DO87" s="6"/>
      <c r="DP87" s="6"/>
      <c r="DQ87" s="6"/>
      <c r="DR87" s="6"/>
      <c r="DS87" s="6"/>
      <c r="DT87" s="6"/>
      <c r="DU87" s="2"/>
      <c r="DV87" s="6"/>
      <c r="DW87" s="2"/>
      <c r="DX87" s="6"/>
      <c r="DY87" s="2"/>
      <c r="DZ87" s="6"/>
      <c r="EA87" s="2"/>
      <c r="EB87" s="125"/>
      <c r="EC87" s="6"/>
      <c r="ED87" s="6"/>
      <c r="EE87" s="6"/>
      <c r="EF87" s="124"/>
      <c r="EG87" s="124"/>
      <c r="EH87" s="125"/>
      <c r="EI87" s="125"/>
      <c r="EJ87" s="124"/>
      <c r="EK87" s="2"/>
      <c r="EL87" s="2"/>
    </row>
    <row x14ac:dyDescent="0.25" r="88" customHeight="1" ht="18.75" hidden="1">
      <c r="A88" s="133" t="s">
        <v>166</v>
      </c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25">
        <f>AL86*AL79*AL87</f>
      </c>
      <c r="AM88" s="125">
        <f>AM86*AM79*AM87</f>
      </c>
      <c r="AN88" s="125">
        <f>AN86*AN79*AN87</f>
      </c>
      <c r="AO88" s="125">
        <f>AO86*AO79*AO87</f>
      </c>
      <c r="AP88" s="125">
        <f>AP86*AP79*AP87</f>
      </c>
      <c r="AQ88" s="125">
        <f>AQ86*AQ79*AQ87</f>
      </c>
      <c r="AR88" s="125">
        <f>AR86*AR79*AR87</f>
      </c>
      <c r="AS88" s="125">
        <f>AS86*AS79*AS87</f>
      </c>
      <c r="AT88" s="125">
        <f>AT86*AT79*AT87</f>
      </c>
      <c r="AU88" s="125">
        <f>AU86*AU79*AU87</f>
      </c>
      <c r="AV88" s="125">
        <f>AV86*AV79*AV87</f>
      </c>
      <c r="AW88" s="125">
        <f>AW86*AW79*AW87</f>
      </c>
      <c r="AX88" s="125"/>
      <c r="AY88" s="125">
        <f>AY86*AY79*AY87</f>
      </c>
      <c r="AZ88" s="125">
        <f>AZ86*AZ79*AZ87</f>
      </c>
      <c r="BA88" s="125">
        <f>BA86*BA79*BA87</f>
      </c>
      <c r="BB88" s="125">
        <f>BB86*BB79*BB87</f>
      </c>
      <c r="BC88" s="125">
        <f>BC86*BC79*BC87</f>
      </c>
      <c r="BD88" s="125">
        <f>BD86*BD79*BD87</f>
      </c>
      <c r="BE88" s="125">
        <f>BE86*BE79*BE87</f>
      </c>
      <c r="BF88" s="125">
        <f>BF86*BF79*BF87</f>
      </c>
      <c r="BG88" s="125">
        <f>BG86*BG79*BG87</f>
      </c>
      <c r="BH88" s="125">
        <f>BH86*BH79*BH87</f>
      </c>
      <c r="BI88" s="125">
        <f>BI86*BI79*BI87</f>
      </c>
      <c r="BJ88" s="125">
        <f>BJ86*BJ79*BJ87</f>
      </c>
      <c r="BK88" s="125"/>
      <c r="BL88" s="125">
        <f>BL86*BL79*BL87</f>
      </c>
      <c r="BM88" s="125">
        <f>BM86*BM79*BM87</f>
      </c>
      <c r="BN88" s="125">
        <f>BN86*BN79*BN87</f>
      </c>
      <c r="BO88" s="125">
        <f>BO86*BO79*BO87</f>
      </c>
      <c r="BP88" s="125">
        <f>BP86*BP79*BP87</f>
      </c>
      <c r="BQ88" s="125">
        <f>BQ86*BQ79*BQ87</f>
      </c>
      <c r="BR88" s="125">
        <f>BR86*BR79*BR87</f>
      </c>
      <c r="BS88" s="125">
        <f>BS86*BS79*BS87</f>
      </c>
      <c r="BT88" s="125">
        <f>BT86*BT79*BT87</f>
      </c>
      <c r="BU88" s="125">
        <f>BU86*BU79*BU87</f>
      </c>
      <c r="BV88" s="125">
        <f>BV86*BV79*BV87</f>
      </c>
      <c r="BW88" s="125">
        <f>BW86*BW79*BW87</f>
      </c>
      <c r="BX88" s="125"/>
      <c r="BY88" s="125">
        <f>BY86*BY79*BY87</f>
      </c>
      <c r="BZ88" s="125">
        <f>BZ86*BZ79*BZ87</f>
      </c>
      <c r="CA88" s="125">
        <f>CA86*CA79*CA87</f>
      </c>
      <c r="CB88" s="125">
        <f>CB86*CB79*CB87</f>
      </c>
      <c r="CC88" s="125">
        <f>CC86*CC79*CC87</f>
      </c>
      <c r="CD88" s="125">
        <f>CD86*CD79*CD87</f>
      </c>
      <c r="CE88" s="125">
        <f>CE86*CE79*CE87</f>
      </c>
      <c r="CF88" s="125">
        <f>CF86*CF79*CF87</f>
      </c>
      <c r="CG88" s="125">
        <f>CG86*CG79*CG87</f>
      </c>
      <c r="CH88" s="125">
        <f>CH86*CH79*CH87</f>
      </c>
      <c r="CI88" s="125">
        <f>CI86*CI79*CI87</f>
      </c>
      <c r="CJ88" s="125">
        <f>CJ86*CJ79*CJ87</f>
      </c>
      <c r="CK88" s="125">
        <f>CK86*CK79*CK87</f>
      </c>
      <c r="CL88" s="125">
        <f>CL86*CL79*CL87</f>
      </c>
      <c r="CM88" s="125">
        <f>CM86*CM79*CM87</f>
      </c>
      <c r="CN88" s="125">
        <f>CN86*CN79*CN87</f>
      </c>
      <c r="CO88" s="125">
        <f>CO86*CO79*CO87</f>
      </c>
      <c r="CP88" s="125">
        <f>CP86*CP79*CP87</f>
      </c>
      <c r="CQ88" s="125">
        <f>CQ86*CQ79*CQ87</f>
      </c>
      <c r="CR88" s="125">
        <f>CR86*CR79*CR87</f>
      </c>
      <c r="CS88" s="125">
        <f>CS86*CS79*CS87</f>
      </c>
      <c r="CT88" s="125">
        <f>CT86*CT79*CT87</f>
      </c>
      <c r="CU88" s="125">
        <f>CU86*CU79*CU87</f>
      </c>
      <c r="CV88" s="125">
        <f>CV86*CV79*CV87</f>
      </c>
      <c r="CW88" s="125">
        <f>CW86*CW79*CW87</f>
      </c>
      <c r="CX88" s="125">
        <f>CX86*CX79*CX87</f>
      </c>
      <c r="CY88" s="125">
        <f>CY86*CY79*CY87</f>
      </c>
      <c r="CZ88" s="125">
        <f>CZ86*CZ79*CZ87</f>
      </c>
      <c r="DA88" s="125">
        <f>DA86*DA79*DA87</f>
      </c>
      <c r="DB88" s="125">
        <f>DB86*DB79*DB87</f>
      </c>
      <c r="DC88" s="125">
        <f>DC86*DC79*DC87</f>
      </c>
      <c r="DD88" s="125">
        <f>DD86*DD79*DD87</f>
      </c>
      <c r="DE88" s="125">
        <f>DE86*DE79*DE87</f>
      </c>
      <c r="DF88" s="125">
        <f>DF86*DF79*DF87</f>
      </c>
      <c r="DG88" s="125">
        <f>DG86*DG79*DG87</f>
      </c>
      <c r="DH88" s="125">
        <f>DH86*DH79*DH87</f>
      </c>
      <c r="DI88" s="124"/>
      <c r="DJ88" s="124"/>
      <c r="DK88" s="6"/>
      <c r="DL88" s="6"/>
      <c r="DM88" s="125"/>
      <c r="DN88" s="6"/>
      <c r="DO88" s="6"/>
      <c r="DP88" s="6">
        <f>SUM(AL88:AW88)</f>
      </c>
      <c r="DQ88" s="6"/>
      <c r="DR88" s="6">
        <f>SUM(AY88:BJ88)</f>
      </c>
      <c r="DS88" s="6"/>
      <c r="DT88" s="6">
        <f>SUM(BL88:BW88)</f>
      </c>
      <c r="DU88" s="2"/>
      <c r="DV88" s="6">
        <f>SUM(BY88:CJ88)</f>
      </c>
      <c r="DW88" s="2"/>
      <c r="DX88" s="6">
        <f>SUM(CK88:CV88)</f>
      </c>
      <c r="DY88" s="2"/>
      <c r="DZ88" s="6">
        <f>SUM(CW88:DH88)</f>
      </c>
      <c r="EA88" s="2"/>
      <c r="EB88" s="125"/>
      <c r="EC88" s="6"/>
      <c r="ED88" s="6"/>
      <c r="EE88" s="6"/>
      <c r="EF88" s="124"/>
      <c r="EG88" s="124"/>
      <c r="EH88" s="125"/>
      <c r="EI88" s="125"/>
      <c r="EJ88" s="124"/>
      <c r="EK88" s="2"/>
      <c r="EL88" s="2"/>
    </row>
    <row x14ac:dyDescent="0.25" r="89" customHeight="1" ht="18.75" hidden="1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6"/>
      <c r="AW89" s="125"/>
      <c r="AX89" s="125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124"/>
      <c r="BM89" s="2"/>
      <c r="BN89" s="124"/>
      <c r="BO89" s="6"/>
      <c r="BP89" s="124"/>
      <c r="BQ89" s="124"/>
      <c r="BR89" s="124"/>
      <c r="BS89" s="124"/>
      <c r="BT89" s="124"/>
      <c r="BU89" s="124"/>
      <c r="BV89" s="124"/>
      <c r="BW89" s="124"/>
      <c r="BX89" s="6"/>
      <c r="BY89" s="124"/>
      <c r="BZ89" s="124"/>
      <c r="CA89" s="124"/>
      <c r="CB89" s="124"/>
      <c r="CC89" s="124"/>
      <c r="CD89" s="124"/>
      <c r="CE89" s="124"/>
      <c r="CF89" s="124"/>
      <c r="CG89" s="124"/>
      <c r="CH89" s="124"/>
      <c r="CI89" s="124"/>
      <c r="CJ89" s="124"/>
      <c r="CK89" s="124"/>
      <c r="CL89" s="124"/>
      <c r="CM89" s="124"/>
      <c r="CN89" s="124"/>
      <c r="CO89" s="124"/>
      <c r="CP89" s="124"/>
      <c r="CQ89" s="124"/>
      <c r="CR89" s="124"/>
      <c r="CS89" s="124"/>
      <c r="CT89" s="124"/>
      <c r="CU89" s="124"/>
      <c r="CV89" s="124"/>
      <c r="CW89" s="124"/>
      <c r="CX89" s="124"/>
      <c r="CY89" s="124"/>
      <c r="CZ89" s="124"/>
      <c r="DA89" s="124"/>
      <c r="DB89" s="124"/>
      <c r="DC89" s="124"/>
      <c r="DD89" s="124"/>
      <c r="DE89" s="124"/>
      <c r="DF89" s="124"/>
      <c r="DG89" s="124"/>
      <c r="DH89" s="124"/>
      <c r="DI89" s="124"/>
      <c r="DJ89" s="124"/>
      <c r="DK89" s="6"/>
      <c r="DL89" s="6"/>
      <c r="DM89" s="125"/>
      <c r="DN89" s="6"/>
      <c r="DO89" s="6"/>
      <c r="DP89" s="6"/>
      <c r="DQ89" s="6"/>
      <c r="DR89" s="6"/>
      <c r="DS89" s="6"/>
      <c r="DT89" s="2"/>
      <c r="DU89" s="2"/>
      <c r="DV89" s="2"/>
      <c r="DW89" s="2"/>
      <c r="DX89" s="2"/>
      <c r="DY89" s="2"/>
      <c r="DZ89" s="2"/>
      <c r="EA89" s="2"/>
      <c r="EB89" s="125"/>
      <c r="EC89" s="6"/>
      <c r="ED89" s="6"/>
      <c r="EE89" s="6"/>
      <c r="EF89" s="124"/>
      <c r="EG89" s="124"/>
      <c r="EH89" s="125"/>
      <c r="EI89" s="125"/>
      <c r="EJ89" s="124"/>
      <c r="EK89" s="2"/>
      <c r="EL89" s="2"/>
    </row>
    <row x14ac:dyDescent="0.25" r="90" customHeight="1" ht="18.75" hidden="1">
      <c r="A90" s="133" t="s">
        <v>167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>
        <v>1</v>
      </c>
      <c r="AM90" s="6">
        <v>1</v>
      </c>
      <c r="AN90" s="125"/>
      <c r="AO90" s="125"/>
      <c r="AP90" s="125"/>
      <c r="AQ90" s="125"/>
      <c r="AR90" s="6">
        <v>1</v>
      </c>
      <c r="AS90" s="125"/>
      <c r="AT90" s="125"/>
      <c r="AU90" s="6">
        <v>1</v>
      </c>
      <c r="AV90" s="6"/>
      <c r="AW90" s="125"/>
      <c r="AX90" s="125"/>
      <c r="AY90" s="6"/>
      <c r="AZ90" s="6">
        <v>1</v>
      </c>
      <c r="BA90" s="6"/>
      <c r="BB90" s="6"/>
      <c r="BC90" s="6">
        <v>1</v>
      </c>
      <c r="BD90" s="6"/>
      <c r="BE90" s="6"/>
      <c r="BF90" s="6">
        <v>1</v>
      </c>
      <c r="BG90" s="6"/>
      <c r="BH90" s="6"/>
      <c r="BI90" s="6">
        <v>1</v>
      </c>
      <c r="BJ90" s="6"/>
      <c r="BK90" s="6"/>
      <c r="BL90" s="124"/>
      <c r="BM90" s="6">
        <v>1</v>
      </c>
      <c r="BN90" s="124"/>
      <c r="BO90" s="6"/>
      <c r="BP90" s="6">
        <v>1</v>
      </c>
      <c r="BQ90" s="124"/>
      <c r="BR90" s="6"/>
      <c r="BS90" s="6"/>
      <c r="BT90" s="124"/>
      <c r="BU90" s="124"/>
      <c r="BV90" s="6">
        <v>1</v>
      </c>
      <c r="BW90" s="124"/>
      <c r="BX90" s="6"/>
      <c r="BY90" s="6">
        <v>1</v>
      </c>
      <c r="BZ90" s="124"/>
      <c r="CA90" s="6">
        <v>1</v>
      </c>
      <c r="CB90" s="6">
        <v>1</v>
      </c>
      <c r="CC90" s="124"/>
      <c r="CD90" s="6">
        <v>1</v>
      </c>
      <c r="CE90" s="6">
        <v>1</v>
      </c>
      <c r="CF90" s="124"/>
      <c r="CG90" s="6">
        <v>1</v>
      </c>
      <c r="CH90" s="124"/>
      <c r="CI90" s="6">
        <v>1</v>
      </c>
      <c r="CJ90" s="6">
        <v>1</v>
      </c>
      <c r="CK90" s="6">
        <v>1</v>
      </c>
      <c r="CL90" s="124"/>
      <c r="CM90" s="6">
        <v>1</v>
      </c>
      <c r="CN90" s="6">
        <v>1</v>
      </c>
      <c r="CO90" s="124"/>
      <c r="CP90" s="6">
        <v>1</v>
      </c>
      <c r="CQ90" s="6">
        <v>1</v>
      </c>
      <c r="CR90" s="124"/>
      <c r="CS90" s="6">
        <v>1</v>
      </c>
      <c r="CT90" s="124"/>
      <c r="CU90" s="6">
        <v>1</v>
      </c>
      <c r="CV90" s="124"/>
      <c r="CW90" s="6">
        <v>1</v>
      </c>
      <c r="CX90" s="124"/>
      <c r="CY90" s="6">
        <v>1</v>
      </c>
      <c r="CZ90" s="6">
        <v>1</v>
      </c>
      <c r="DA90" s="124"/>
      <c r="DB90" s="6">
        <v>1</v>
      </c>
      <c r="DC90" s="6">
        <v>1</v>
      </c>
      <c r="DD90" s="124"/>
      <c r="DE90" s="6">
        <v>1</v>
      </c>
      <c r="DF90" s="124"/>
      <c r="DG90" s="6">
        <v>1</v>
      </c>
      <c r="DH90" s="124"/>
      <c r="DI90" s="124"/>
      <c r="DJ90" s="124"/>
      <c r="DK90" s="6"/>
      <c r="DL90" s="6"/>
      <c r="DM90" s="125"/>
      <c r="DN90" s="153">
        <v>3</v>
      </c>
      <c r="DO90" s="153"/>
      <c r="DP90" s="6"/>
      <c r="DQ90" s="6"/>
      <c r="DR90" s="6"/>
      <c r="DS90" s="6"/>
      <c r="DT90" s="2"/>
      <c r="DU90" s="2"/>
      <c r="DV90" s="2"/>
      <c r="DW90" s="2"/>
      <c r="DX90" s="2"/>
      <c r="DY90" s="2"/>
      <c r="DZ90" s="2"/>
      <c r="EA90" s="2"/>
      <c r="EB90" s="125"/>
      <c r="EC90" s="6"/>
      <c r="ED90" s="6"/>
      <c r="EE90" s="6"/>
      <c r="EF90" s="124"/>
      <c r="EG90" s="124"/>
      <c r="EH90" s="125"/>
      <c r="EI90" s="125"/>
      <c r="EJ90" s="124"/>
      <c r="EK90" s="2"/>
      <c r="EL90" s="2"/>
    </row>
    <row x14ac:dyDescent="0.25" r="91" customHeight="1" ht="18.75" hidden="1">
      <c r="A91" s="133" t="s">
        <v>128</v>
      </c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>
        <v>90</v>
      </c>
      <c r="AM91" s="6">
        <v>90</v>
      </c>
      <c r="AN91" s="125"/>
      <c r="AO91" s="125"/>
      <c r="AP91" s="125"/>
      <c r="AQ91" s="125"/>
      <c r="AR91" s="6">
        <v>90</v>
      </c>
      <c r="AS91" s="125"/>
      <c r="AT91" s="125"/>
      <c r="AU91" s="6">
        <v>90</v>
      </c>
      <c r="AV91" s="6"/>
      <c r="AW91" s="125"/>
      <c r="AX91" s="125"/>
      <c r="AY91" s="6"/>
      <c r="AZ91" s="6">
        <v>90</v>
      </c>
      <c r="BA91" s="6"/>
      <c r="BB91" s="6"/>
      <c r="BC91" s="6">
        <v>90</v>
      </c>
      <c r="BD91" s="6"/>
      <c r="BE91" s="6"/>
      <c r="BF91" s="6">
        <v>90</v>
      </c>
      <c r="BG91" s="6"/>
      <c r="BH91" s="6"/>
      <c r="BI91" s="6">
        <v>90</v>
      </c>
      <c r="BJ91" s="6"/>
      <c r="BK91" s="6"/>
      <c r="BL91" s="124"/>
      <c r="BM91" s="6">
        <v>90</v>
      </c>
      <c r="BN91" s="124"/>
      <c r="BO91" s="6"/>
      <c r="BP91" s="6">
        <v>90</v>
      </c>
      <c r="BQ91" s="124"/>
      <c r="BR91" s="6"/>
      <c r="BS91" s="6"/>
      <c r="BT91" s="124"/>
      <c r="BU91" s="124"/>
      <c r="BV91" s="6">
        <v>90</v>
      </c>
      <c r="BW91" s="124"/>
      <c r="BX91" s="6"/>
      <c r="BY91" s="6">
        <v>90</v>
      </c>
      <c r="BZ91" s="124"/>
      <c r="CA91" s="6">
        <v>90</v>
      </c>
      <c r="CB91" s="6">
        <v>90</v>
      </c>
      <c r="CC91" s="124"/>
      <c r="CD91" s="6">
        <v>90</v>
      </c>
      <c r="CE91" s="6">
        <v>90</v>
      </c>
      <c r="CF91" s="124"/>
      <c r="CG91" s="6">
        <v>90</v>
      </c>
      <c r="CH91" s="124"/>
      <c r="CI91" s="6">
        <v>90</v>
      </c>
      <c r="CJ91" s="6">
        <v>90</v>
      </c>
      <c r="CK91" s="6">
        <v>90</v>
      </c>
      <c r="CL91" s="124"/>
      <c r="CM91" s="6">
        <v>90</v>
      </c>
      <c r="CN91" s="6">
        <v>90</v>
      </c>
      <c r="CO91" s="124"/>
      <c r="CP91" s="6">
        <v>90</v>
      </c>
      <c r="CQ91" s="6">
        <v>90</v>
      </c>
      <c r="CR91" s="124"/>
      <c r="CS91" s="6">
        <v>90</v>
      </c>
      <c r="CT91" s="124"/>
      <c r="CU91" s="6">
        <v>90</v>
      </c>
      <c r="CV91" s="124"/>
      <c r="CW91" s="6">
        <v>90</v>
      </c>
      <c r="CX91" s="124"/>
      <c r="CY91" s="6">
        <v>90</v>
      </c>
      <c r="CZ91" s="6">
        <v>90</v>
      </c>
      <c r="DA91" s="124"/>
      <c r="DB91" s="6">
        <v>90</v>
      </c>
      <c r="DC91" s="6">
        <v>90</v>
      </c>
      <c r="DD91" s="124"/>
      <c r="DE91" s="6">
        <v>90</v>
      </c>
      <c r="DF91" s="124"/>
      <c r="DG91" s="6">
        <v>90</v>
      </c>
      <c r="DH91" s="124"/>
      <c r="DI91" s="124"/>
      <c r="DJ91" s="124"/>
      <c r="DK91" s="6"/>
      <c r="DL91" s="6"/>
      <c r="DM91" s="125"/>
      <c r="DN91" s="6"/>
      <c r="DO91" s="6"/>
      <c r="DP91" s="6"/>
      <c r="DQ91" s="6"/>
      <c r="DR91" s="6"/>
      <c r="DS91" s="6"/>
      <c r="DT91" s="2"/>
      <c r="DU91" s="2"/>
      <c r="DV91" s="2"/>
      <c r="DW91" s="2"/>
      <c r="DX91" s="2"/>
      <c r="DY91" s="2"/>
      <c r="DZ91" s="2"/>
      <c r="EA91" s="2"/>
      <c r="EB91" s="125"/>
      <c r="EC91" s="6"/>
      <c r="ED91" s="6"/>
      <c r="EE91" s="6"/>
      <c r="EF91" s="124"/>
      <c r="EG91" s="124"/>
      <c r="EH91" s="125"/>
      <c r="EI91" s="125"/>
      <c r="EJ91" s="124"/>
      <c r="EK91" s="2"/>
      <c r="EL91" s="2"/>
    </row>
    <row x14ac:dyDescent="0.25" r="92" customHeight="1" ht="18.75" hidden="1">
      <c r="A92" s="133" t="s">
        <v>156</v>
      </c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>
        <v>50</v>
      </c>
      <c r="AM92" s="6">
        <v>50</v>
      </c>
      <c r="AN92" s="125"/>
      <c r="AO92" s="125"/>
      <c r="AP92" s="125"/>
      <c r="AQ92" s="125"/>
      <c r="AR92" s="6">
        <v>50</v>
      </c>
      <c r="AS92" s="125"/>
      <c r="AT92" s="125"/>
      <c r="AU92" s="6">
        <v>50</v>
      </c>
      <c r="AV92" s="6"/>
      <c r="AW92" s="125"/>
      <c r="AX92" s="125"/>
      <c r="AY92" s="6"/>
      <c r="AZ92" s="6">
        <v>50</v>
      </c>
      <c r="BA92" s="6"/>
      <c r="BB92" s="6"/>
      <c r="BC92" s="6">
        <v>50</v>
      </c>
      <c r="BD92" s="6"/>
      <c r="BE92" s="6"/>
      <c r="BF92" s="6">
        <v>50</v>
      </c>
      <c r="BG92" s="6"/>
      <c r="BH92" s="6"/>
      <c r="BI92" s="6">
        <v>50</v>
      </c>
      <c r="BJ92" s="6"/>
      <c r="BK92" s="6"/>
      <c r="BL92" s="124"/>
      <c r="BM92" s="6">
        <v>50</v>
      </c>
      <c r="BN92" s="124"/>
      <c r="BO92" s="6"/>
      <c r="BP92" s="6">
        <v>50</v>
      </c>
      <c r="BQ92" s="124"/>
      <c r="BR92" s="6"/>
      <c r="BS92" s="6"/>
      <c r="BT92" s="124"/>
      <c r="BU92" s="124"/>
      <c r="BV92" s="6">
        <v>50</v>
      </c>
      <c r="BW92" s="124"/>
      <c r="BX92" s="6"/>
      <c r="BY92" s="6">
        <v>50</v>
      </c>
      <c r="BZ92" s="124"/>
      <c r="CA92" s="6">
        <v>50</v>
      </c>
      <c r="CB92" s="6">
        <v>50</v>
      </c>
      <c r="CC92" s="124"/>
      <c r="CD92" s="6">
        <v>50</v>
      </c>
      <c r="CE92" s="6">
        <v>50</v>
      </c>
      <c r="CF92" s="124"/>
      <c r="CG92" s="6">
        <v>50</v>
      </c>
      <c r="CH92" s="124"/>
      <c r="CI92" s="6">
        <v>50</v>
      </c>
      <c r="CJ92" s="6">
        <v>50</v>
      </c>
      <c r="CK92" s="6">
        <v>50</v>
      </c>
      <c r="CL92" s="124"/>
      <c r="CM92" s="6">
        <v>50</v>
      </c>
      <c r="CN92" s="6">
        <v>50</v>
      </c>
      <c r="CO92" s="124"/>
      <c r="CP92" s="6">
        <v>50</v>
      </c>
      <c r="CQ92" s="6">
        <v>50</v>
      </c>
      <c r="CR92" s="124"/>
      <c r="CS92" s="6">
        <v>50</v>
      </c>
      <c r="CT92" s="124"/>
      <c r="CU92" s="6">
        <v>50</v>
      </c>
      <c r="CV92" s="124"/>
      <c r="CW92" s="6">
        <v>50</v>
      </c>
      <c r="CX92" s="124"/>
      <c r="CY92" s="6">
        <v>50</v>
      </c>
      <c r="CZ92" s="6">
        <v>50</v>
      </c>
      <c r="DA92" s="124"/>
      <c r="DB92" s="6">
        <v>50</v>
      </c>
      <c r="DC92" s="6">
        <v>50</v>
      </c>
      <c r="DD92" s="124"/>
      <c r="DE92" s="6">
        <v>50</v>
      </c>
      <c r="DF92" s="124"/>
      <c r="DG92" s="6">
        <v>50</v>
      </c>
      <c r="DH92" s="124"/>
      <c r="DI92" s="124"/>
      <c r="DJ92" s="124"/>
      <c r="DK92" s="6"/>
      <c r="DL92" s="6"/>
      <c r="DM92" s="125"/>
      <c r="DN92" s="6"/>
      <c r="DO92" s="6"/>
      <c r="DP92" s="6"/>
      <c r="DQ92" s="6"/>
      <c r="DR92" s="6"/>
      <c r="DS92" s="6"/>
      <c r="DT92" s="2"/>
      <c r="DU92" s="2"/>
      <c r="DV92" s="2"/>
      <c r="DW92" s="2"/>
      <c r="DX92" s="2"/>
      <c r="DY92" s="2"/>
      <c r="DZ92" s="2"/>
      <c r="EA92" s="2"/>
      <c r="EB92" s="125"/>
      <c r="EC92" s="6"/>
      <c r="ED92" s="6"/>
      <c r="EE92" s="6"/>
      <c r="EF92" s="124"/>
      <c r="EG92" s="124"/>
      <c r="EH92" s="125"/>
      <c r="EI92" s="125"/>
      <c r="EJ92" s="124"/>
      <c r="EK92" s="2"/>
      <c r="EL92" s="2"/>
    </row>
    <row x14ac:dyDescent="0.25" r="93" customHeight="1" ht="18.75" hidden="1">
      <c r="A93" s="133" t="s">
        <v>157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>
        <f>AL76*AL90*AL91*AL92/1000</f>
      </c>
      <c r="AM93" s="6">
        <f>AM76*AM90*AM91*AM92/1000</f>
      </c>
      <c r="AN93" s="125"/>
      <c r="AO93" s="125"/>
      <c r="AP93" s="125"/>
      <c r="AQ93" s="125"/>
      <c r="AR93" s="6">
        <f>AR76*AR90*AR91*AR92/1000</f>
      </c>
      <c r="AS93" s="125"/>
      <c r="AT93" s="125"/>
      <c r="AU93" s="6">
        <f>AU76*AU90*AU91*AU92/1000</f>
      </c>
      <c r="AV93" s="6"/>
      <c r="AW93" s="125"/>
      <c r="AX93" s="125"/>
      <c r="AY93" s="6"/>
      <c r="AZ93" s="6">
        <f>AZ76*AZ90*AZ91*AZ92/1000</f>
      </c>
      <c r="BA93" s="6"/>
      <c r="BB93" s="6"/>
      <c r="BC93" s="6">
        <f>BC76*BC90*BC91*BC92/1000</f>
      </c>
      <c r="BD93" s="6"/>
      <c r="BE93" s="6"/>
      <c r="BF93" s="6">
        <f>BF76*BF90*BF91*BF92/1000</f>
      </c>
      <c r="BG93" s="6"/>
      <c r="BH93" s="6"/>
      <c r="BI93" s="6">
        <f>BI76*BI90*BI91*BI92/1000</f>
      </c>
      <c r="BJ93" s="6"/>
      <c r="BK93" s="6"/>
      <c r="BL93" s="124"/>
      <c r="BM93" s="6">
        <f>BM76*BM90*BM91*BM92/1000</f>
      </c>
      <c r="BN93" s="124"/>
      <c r="BO93" s="6"/>
      <c r="BP93" s="6">
        <f>BP76*BP90*BP91*BP92/1000</f>
      </c>
      <c r="BQ93" s="124"/>
      <c r="BR93" s="6"/>
      <c r="BS93" s="6"/>
      <c r="BT93" s="124"/>
      <c r="BU93" s="124"/>
      <c r="BV93" s="6">
        <f>BV76*BV90*BV91*BV92/1000</f>
      </c>
      <c r="BW93" s="124"/>
      <c r="BX93" s="6"/>
      <c r="BY93" s="6">
        <f>BY76*BY90*BY91*BY92/1000</f>
      </c>
      <c r="BZ93" s="124"/>
      <c r="CA93" s="6">
        <f>CA76*CA90*CA91*CA92/1000</f>
      </c>
      <c r="CB93" s="6">
        <f>CB76*CB90*CB91*CB92/1000</f>
      </c>
      <c r="CC93" s="124"/>
      <c r="CD93" s="6">
        <f>CD76*CD90*CD91*CD92/1000</f>
      </c>
      <c r="CE93" s="6">
        <f>CE76*CE90*CE91*CE92/1000</f>
      </c>
      <c r="CF93" s="124"/>
      <c r="CG93" s="6">
        <f>CG76*CG90*CG91*CG92/1000</f>
      </c>
      <c r="CH93" s="124"/>
      <c r="CI93" s="6">
        <f>CI76*CI90*CI91*CI92/1000</f>
      </c>
      <c r="CJ93" s="6">
        <f>CJ76*CJ90*CJ91*CJ92/1000</f>
      </c>
      <c r="CK93" s="6">
        <f>CK76*CK90*CK91*CK92/1000</f>
      </c>
      <c r="CL93" s="124"/>
      <c r="CM93" s="6">
        <f>CM76*CM90*CM91*CM92/1000</f>
      </c>
      <c r="CN93" s="6">
        <f>CN76*CN90*CN91*CN92/1000</f>
      </c>
      <c r="CO93" s="124"/>
      <c r="CP93" s="6">
        <f>CP76*CP90*CP91*CP92/1000</f>
      </c>
      <c r="CQ93" s="6">
        <f>CQ76*CQ90*CQ91*CQ92/1000</f>
      </c>
      <c r="CR93" s="124"/>
      <c r="CS93" s="6">
        <f>CS76*CS90*CS91*CS92/1000</f>
      </c>
      <c r="CT93" s="124"/>
      <c r="CU93" s="6">
        <f>CU76*CU90*CU91*CU92/1000</f>
      </c>
      <c r="CV93" s="124"/>
      <c r="CW93" s="6">
        <f>CW76*CW90*CW91*CW92/1000</f>
      </c>
      <c r="CX93" s="124"/>
      <c r="CY93" s="6">
        <f>CY76*CY90*CY91*CY92/1000</f>
      </c>
      <c r="CZ93" s="6">
        <f>CZ76*CZ90*CZ91*CZ92/1000</f>
      </c>
      <c r="DA93" s="124"/>
      <c r="DB93" s="6">
        <f>DB76*DB90*DB91*DB92/1000</f>
      </c>
      <c r="DC93" s="6">
        <f>DC76*DC90*DC91*DC92/1000</f>
      </c>
      <c r="DD93" s="124"/>
      <c r="DE93" s="6">
        <f>DE76*DE90*DE91*DE92/1000</f>
      </c>
      <c r="DF93" s="124"/>
      <c r="DG93" s="6">
        <f>DG76*DG90*DG91*DG92/1000</f>
      </c>
      <c r="DH93" s="124"/>
      <c r="DI93" s="124"/>
      <c r="DJ93" s="124"/>
      <c r="DK93" s="6"/>
      <c r="DL93" s="6"/>
      <c r="DM93" s="125"/>
      <c r="DN93" s="6"/>
      <c r="DO93" s="6"/>
      <c r="DP93" s="6">
        <f>SUM(AL93:AW93)</f>
      </c>
      <c r="DQ93" s="6"/>
      <c r="DR93" s="6">
        <f>SUM(AY93:BJ93)</f>
      </c>
      <c r="DS93" s="6"/>
      <c r="DT93" s="6">
        <f>SUM(BL93:BW93)</f>
      </c>
      <c r="DU93" s="2"/>
      <c r="DV93" s="6">
        <f>SUM(BY93:CJ93)</f>
      </c>
      <c r="DW93" s="2"/>
      <c r="DX93" s="6">
        <f>SUM(CK93:CV93)</f>
      </c>
      <c r="DY93" s="2"/>
      <c r="DZ93" s="6">
        <f>SUM(CW93:DH93)</f>
      </c>
      <c r="EA93" s="2"/>
      <c r="EB93" s="125"/>
      <c r="EC93" s="6"/>
      <c r="ED93" s="6"/>
      <c r="EE93" s="6"/>
      <c r="EF93" s="124"/>
      <c r="EG93" s="124"/>
      <c r="EH93" s="125"/>
      <c r="EI93" s="125"/>
      <c r="EJ93" s="124"/>
      <c r="EK93" s="2"/>
      <c r="EL93" s="2"/>
    </row>
    <row x14ac:dyDescent="0.25" r="94" customHeight="1" ht="18.75">
      <c r="A94" s="141" t="s">
        <v>168</v>
      </c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6">
        <f>Z79*#REF!</f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>
        <f>AL88+AL93</f>
      </c>
      <c r="AM94" s="6">
        <f>AM88+AM93</f>
      </c>
      <c r="AN94" s="6">
        <f>AN88+AN93</f>
      </c>
      <c r="AO94" s="6">
        <f>AO88+AO93</f>
      </c>
      <c r="AP94" s="6">
        <f>AP88+AP93</f>
      </c>
      <c r="AQ94" s="6">
        <f>AQ88+AQ93</f>
      </c>
      <c r="AR94" s="6">
        <f>AR88+AR93</f>
      </c>
      <c r="AS94" s="6">
        <f>AS88+AS93</f>
      </c>
      <c r="AT94" s="6">
        <f>AT88+AT93</f>
      </c>
      <c r="AU94" s="6">
        <f>AU88+AU93</f>
      </c>
      <c r="AV94" s="6">
        <f>AV88+AV93</f>
      </c>
      <c r="AW94" s="6">
        <f>AW88+AW93</f>
      </c>
      <c r="AX94" s="6"/>
      <c r="AY94" s="6">
        <f>AY88+AY93</f>
      </c>
      <c r="AZ94" s="6">
        <f>AZ88+AZ93</f>
      </c>
      <c r="BA94" s="6">
        <f>BA88+BA93</f>
      </c>
      <c r="BB94" s="6">
        <f>BB88+BB93</f>
      </c>
      <c r="BC94" s="6">
        <f>BC88+BC93</f>
      </c>
      <c r="BD94" s="6">
        <f>BD88+BD93</f>
      </c>
      <c r="BE94" s="6">
        <f>BE88+BE93</f>
      </c>
      <c r="BF94" s="6">
        <f>BF88+BF93</f>
      </c>
      <c r="BG94" s="6">
        <f>BG88+BG93</f>
      </c>
      <c r="BH94" s="6">
        <f>BH88+BH93</f>
      </c>
      <c r="BI94" s="6">
        <f>BI88+BI93</f>
      </c>
      <c r="BJ94" s="6">
        <f>BJ88+BJ93</f>
      </c>
      <c r="BK94" s="6"/>
      <c r="BL94" s="6">
        <f>BL88+BL93</f>
      </c>
      <c r="BM94" s="6">
        <f>BM88+BM93</f>
      </c>
      <c r="BN94" s="6">
        <f>BN88+BN93</f>
      </c>
      <c r="BO94" s="6">
        <f>BO88+BO93</f>
      </c>
      <c r="BP94" s="6">
        <f>BP88+BP93</f>
      </c>
      <c r="BQ94" s="6">
        <f>BQ88+BQ93</f>
      </c>
      <c r="BR94" s="6">
        <f>BR88+BR93</f>
      </c>
      <c r="BS94" s="6">
        <f>BS88+BS93</f>
      </c>
      <c r="BT94" s="6">
        <f>BT88+BT93</f>
      </c>
      <c r="BU94" s="6">
        <f>BU88+BU93</f>
      </c>
      <c r="BV94" s="6">
        <f>BV88+BV93</f>
      </c>
      <c r="BW94" s="6">
        <f>BW88+BW93</f>
      </c>
      <c r="BX94" s="6"/>
      <c r="BY94" s="6">
        <f>BY88+BY93</f>
      </c>
      <c r="BZ94" s="6">
        <f>BZ88+BZ93</f>
      </c>
      <c r="CA94" s="6">
        <f>CA88+CA93</f>
      </c>
      <c r="CB94" s="6">
        <f>CB88+CB93</f>
      </c>
      <c r="CC94" s="6">
        <f>CC88+CC93</f>
      </c>
      <c r="CD94" s="6">
        <f>CD88+CD93</f>
      </c>
      <c r="CE94" s="6">
        <f>CE88+CE93</f>
      </c>
      <c r="CF94" s="6">
        <f>CF88+CF93</f>
      </c>
      <c r="CG94" s="6">
        <f>CG88+CG93</f>
      </c>
      <c r="CH94" s="6">
        <f>CH88+CH93</f>
      </c>
      <c r="CI94" s="6">
        <f>CI88+CI93</f>
      </c>
      <c r="CJ94" s="6">
        <f>CJ88+CJ93</f>
      </c>
      <c r="CK94" s="6">
        <f>CK88+CK93</f>
      </c>
      <c r="CL94" s="6">
        <f>CL88+CL93</f>
      </c>
      <c r="CM94" s="6">
        <f>CM88+CM93</f>
      </c>
      <c r="CN94" s="6">
        <f>CN88+CN93</f>
      </c>
      <c r="CO94" s="6">
        <f>CO88+CO93</f>
      </c>
      <c r="CP94" s="6">
        <f>CP88+CP93</f>
      </c>
      <c r="CQ94" s="6">
        <f>CQ88+CQ93</f>
      </c>
      <c r="CR94" s="6">
        <f>CR88+CR93</f>
      </c>
      <c r="CS94" s="6">
        <f>CS88+CS93</f>
      </c>
      <c r="CT94" s="6">
        <f>CT88+CT93</f>
      </c>
      <c r="CU94" s="6">
        <f>CU88+CU93</f>
      </c>
      <c r="CV94" s="6">
        <f>CV88+CV93</f>
      </c>
      <c r="CW94" s="6">
        <f>CW88+CW93</f>
      </c>
      <c r="CX94" s="6">
        <f>CX88+CX93</f>
      </c>
      <c r="CY94" s="6">
        <f>CY88+CY93</f>
      </c>
      <c r="CZ94" s="6">
        <f>CZ88+CZ93</f>
      </c>
      <c r="DA94" s="6">
        <f>DA88+DA93</f>
      </c>
      <c r="DB94" s="6">
        <f>DB88+DB93</f>
      </c>
      <c r="DC94" s="6">
        <f>DC88+DC93</f>
      </c>
      <c r="DD94" s="6">
        <f>DD88+DD93</f>
      </c>
      <c r="DE94" s="6">
        <f>DE88+DE93</f>
      </c>
      <c r="DF94" s="6">
        <f>DF88+DF93</f>
      </c>
      <c r="DG94" s="6">
        <f>DG88+DG93</f>
      </c>
      <c r="DH94" s="6">
        <f>DH88+DH93</f>
      </c>
      <c r="DI94" s="124"/>
      <c r="DJ94" s="124"/>
      <c r="DK94" s="6"/>
      <c r="DL94" s="6"/>
      <c r="DM94" s="143"/>
      <c r="DN94" s="150">
        <v>4276</v>
      </c>
      <c r="DO94" s="154"/>
      <c r="DP94" s="6">
        <f>DP88+DP93</f>
      </c>
      <c r="DQ94" s="144">
        <f>IFERROR(DP94/DN94*100,0)</f>
      </c>
      <c r="DR94" s="6">
        <f>DR88+DR93</f>
      </c>
      <c r="DS94" s="144">
        <f>IFERROR(DR94/DP94*100,0)</f>
      </c>
      <c r="DT94" s="6">
        <f>DT88+DT93</f>
      </c>
      <c r="DU94" s="144">
        <f>IFERROR(DT94/DR94*100,0)</f>
      </c>
      <c r="DV94" s="6">
        <f>DV88+DV93</f>
      </c>
      <c r="DW94" s="144">
        <f>IFERROR(DV94/DT94*100,0)</f>
      </c>
      <c r="DX94" s="6">
        <f>DX88+DX93</f>
      </c>
      <c r="DY94" s="144">
        <f>IFERROR(DX94/DV94*100,0)</f>
      </c>
      <c r="DZ94" s="6">
        <f>DZ88+DZ93</f>
      </c>
      <c r="EA94" s="144">
        <f>IFERROR(DZ94/DX94*100,0)</f>
      </c>
      <c r="EB94" s="125"/>
      <c r="EC94" s="6"/>
      <c r="ED94" s="6"/>
      <c r="EE94" s="6"/>
      <c r="EF94" s="124"/>
      <c r="EG94" s="124"/>
      <c r="EH94" s="125"/>
      <c r="EI94" s="125"/>
      <c r="EJ94" s="124"/>
      <c r="EK94" s="2"/>
      <c r="EL94" s="2"/>
    </row>
    <row x14ac:dyDescent="0.25" r="95" customHeight="1" ht="18.75">
      <c r="A95" s="141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124"/>
      <c r="BM95" s="2"/>
      <c r="BN95" s="124"/>
      <c r="BO95" s="6"/>
      <c r="BP95" s="124"/>
      <c r="BQ95" s="124"/>
      <c r="BR95" s="124"/>
      <c r="BS95" s="124"/>
      <c r="BT95" s="124"/>
      <c r="BU95" s="124"/>
      <c r="BV95" s="124"/>
      <c r="BW95" s="124"/>
      <c r="BX95" s="6"/>
      <c r="BY95" s="124"/>
      <c r="BZ95" s="124"/>
      <c r="CA95" s="124"/>
      <c r="CB95" s="124"/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  <c r="CR95" s="124"/>
      <c r="CS95" s="124"/>
      <c r="CT95" s="124"/>
      <c r="CU95" s="124"/>
      <c r="CV95" s="124"/>
      <c r="CW95" s="124"/>
      <c r="CX95" s="124"/>
      <c r="CY95" s="124"/>
      <c r="CZ95" s="124"/>
      <c r="DA95" s="124"/>
      <c r="DB95" s="124"/>
      <c r="DC95" s="124"/>
      <c r="DD95" s="124"/>
      <c r="DE95" s="124"/>
      <c r="DF95" s="124"/>
      <c r="DG95" s="124"/>
      <c r="DH95" s="124"/>
      <c r="DI95" s="124"/>
      <c r="DJ95" s="124"/>
      <c r="DK95" s="6"/>
      <c r="DL95" s="6"/>
      <c r="DM95" s="6"/>
      <c r="DN95" s="6"/>
      <c r="DO95" s="6"/>
      <c r="DP95" s="6"/>
      <c r="DQ95" s="6"/>
      <c r="DR95" s="6"/>
      <c r="DS95" s="6"/>
      <c r="DT95" s="2"/>
      <c r="DU95" s="2"/>
      <c r="DV95" s="2"/>
      <c r="DW95" s="2"/>
      <c r="DX95" s="2"/>
      <c r="DY95" s="2"/>
      <c r="DZ95" s="2"/>
      <c r="EA95" s="2"/>
      <c r="EB95" s="125"/>
      <c r="EC95" s="6"/>
      <c r="ED95" s="6"/>
      <c r="EE95" s="6"/>
      <c r="EF95" s="124"/>
      <c r="EG95" s="124"/>
      <c r="EH95" s="125"/>
      <c r="EI95" s="125"/>
      <c r="EJ95" s="124"/>
      <c r="EK95" s="2"/>
      <c r="EL95" s="2"/>
    </row>
    <row x14ac:dyDescent="0.25" r="96" customHeight="1" ht="18.75">
      <c r="A96" s="133" t="s">
        <v>169</v>
      </c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124"/>
      <c r="BM96" s="2"/>
      <c r="BN96" s="124"/>
      <c r="BO96" s="6"/>
      <c r="BP96" s="124"/>
      <c r="BQ96" s="124"/>
      <c r="BR96" s="124"/>
      <c r="BS96" s="124"/>
      <c r="BT96" s="124"/>
      <c r="BU96" s="124"/>
      <c r="BV96" s="124"/>
      <c r="BW96" s="124"/>
      <c r="BX96" s="6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  <c r="CR96" s="124"/>
      <c r="CS96" s="124"/>
      <c r="CT96" s="124"/>
      <c r="CU96" s="124"/>
      <c r="CV96" s="124"/>
      <c r="CW96" s="124"/>
      <c r="CX96" s="124"/>
      <c r="CY96" s="124"/>
      <c r="CZ96" s="124"/>
      <c r="DA96" s="124"/>
      <c r="DB96" s="124"/>
      <c r="DC96" s="124"/>
      <c r="DD96" s="124"/>
      <c r="DE96" s="124"/>
      <c r="DF96" s="124"/>
      <c r="DG96" s="124"/>
      <c r="DH96" s="124"/>
      <c r="DI96" s="124"/>
      <c r="DJ96" s="124"/>
      <c r="DK96" s="6"/>
      <c r="DL96" s="6"/>
      <c r="DM96" s="6"/>
      <c r="DN96" s="6"/>
      <c r="DO96" s="6"/>
      <c r="DP96" s="6"/>
      <c r="DQ96" s="6"/>
      <c r="DR96" s="6"/>
      <c r="DS96" s="6"/>
      <c r="DT96" s="2"/>
      <c r="DU96" s="2"/>
      <c r="DV96" s="2"/>
      <c r="DW96" s="2"/>
      <c r="DX96" s="2"/>
      <c r="DY96" s="2"/>
      <c r="DZ96" s="2"/>
      <c r="EA96" s="2"/>
      <c r="EB96" s="125"/>
      <c r="EC96" s="6"/>
      <c r="ED96" s="6"/>
      <c r="EE96" s="6"/>
      <c r="EF96" s="124"/>
      <c r="EG96" s="124"/>
      <c r="EH96" s="125"/>
      <c r="EI96" s="125"/>
      <c r="EJ96" s="124"/>
      <c r="EK96" s="2"/>
      <c r="EL96" s="2"/>
    </row>
    <row x14ac:dyDescent="0.25" r="97" customHeight="1" ht="18.75">
      <c r="A97" s="133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124"/>
      <c r="BM97" s="2"/>
      <c r="BN97" s="124"/>
      <c r="BO97" s="6"/>
      <c r="BP97" s="124"/>
      <c r="BQ97" s="124"/>
      <c r="BR97" s="124"/>
      <c r="BS97" s="124"/>
      <c r="BT97" s="124"/>
      <c r="BU97" s="124"/>
      <c r="BV97" s="124"/>
      <c r="BW97" s="124"/>
      <c r="BX97" s="6"/>
      <c r="BY97" s="124"/>
      <c r="BZ97" s="124"/>
      <c r="CA97" s="124"/>
      <c r="CB97" s="124"/>
      <c r="CC97" s="124"/>
      <c r="CD97" s="124"/>
      <c r="CE97" s="124"/>
      <c r="CF97" s="124"/>
      <c r="CG97" s="124"/>
      <c r="CH97" s="124"/>
      <c r="CI97" s="124"/>
      <c r="CJ97" s="124"/>
      <c r="CK97" s="124"/>
      <c r="CL97" s="124"/>
      <c r="CM97" s="124"/>
      <c r="CN97" s="124"/>
      <c r="CO97" s="124"/>
      <c r="CP97" s="124"/>
      <c r="CQ97" s="124"/>
      <c r="CR97" s="124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6"/>
      <c r="DL97" s="6"/>
      <c r="DM97" s="6"/>
      <c r="DN97" s="6"/>
      <c r="DO97" s="6"/>
      <c r="DP97" s="6"/>
      <c r="DQ97" s="6"/>
      <c r="DR97" s="6"/>
      <c r="DS97" s="6"/>
      <c r="DT97" s="2"/>
      <c r="DU97" s="2"/>
      <c r="DV97" s="2"/>
      <c r="DW97" s="2"/>
      <c r="DX97" s="2"/>
      <c r="DY97" s="2"/>
      <c r="DZ97" s="2"/>
      <c r="EA97" s="2"/>
      <c r="EB97" s="125"/>
      <c r="EC97" s="6"/>
      <c r="ED97" s="6"/>
      <c r="EE97" s="6"/>
      <c r="EF97" s="124"/>
      <c r="EG97" s="124"/>
      <c r="EH97" s="125"/>
      <c r="EI97" s="125"/>
      <c r="EJ97" s="124"/>
      <c r="EK97" s="2"/>
      <c r="EL97" s="2"/>
    </row>
    <row x14ac:dyDescent="0.25" r="98" customHeight="1" ht="18.75" hidden="1">
      <c r="A98" s="133" t="s">
        <v>127</v>
      </c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6">
        <v>70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>
        <v>40</v>
      </c>
      <c r="AM98" s="6">
        <v>40</v>
      </c>
      <c r="AN98" s="6">
        <v>40</v>
      </c>
      <c r="AO98" s="6">
        <v>40</v>
      </c>
      <c r="AP98" s="6">
        <v>40</v>
      </c>
      <c r="AQ98" s="6">
        <v>40</v>
      </c>
      <c r="AR98" s="6">
        <v>40</v>
      </c>
      <c r="AS98" s="6">
        <v>40</v>
      </c>
      <c r="AT98" s="6">
        <v>40</v>
      </c>
      <c r="AU98" s="6">
        <v>40</v>
      </c>
      <c r="AV98" s="6">
        <v>40</v>
      </c>
      <c r="AW98" s="6">
        <v>40</v>
      </c>
      <c r="AX98" s="124"/>
      <c r="AY98" s="6">
        <v>40</v>
      </c>
      <c r="AZ98" s="6">
        <v>40</v>
      </c>
      <c r="BA98" s="6">
        <v>40</v>
      </c>
      <c r="BB98" s="6">
        <v>40</v>
      </c>
      <c r="BC98" s="6">
        <v>40</v>
      </c>
      <c r="BD98" s="6">
        <v>40</v>
      </c>
      <c r="BE98" s="6">
        <v>40</v>
      </c>
      <c r="BF98" s="6">
        <v>40</v>
      </c>
      <c r="BG98" s="6">
        <v>40</v>
      </c>
      <c r="BH98" s="6">
        <v>40</v>
      </c>
      <c r="BI98" s="6">
        <v>40</v>
      </c>
      <c r="BJ98" s="6">
        <v>40</v>
      </c>
      <c r="BK98" s="6"/>
      <c r="BL98" s="6">
        <v>40</v>
      </c>
      <c r="BM98" s="6">
        <v>40</v>
      </c>
      <c r="BN98" s="6">
        <v>40</v>
      </c>
      <c r="BO98" s="6">
        <v>40</v>
      </c>
      <c r="BP98" s="6">
        <v>40</v>
      </c>
      <c r="BQ98" s="6">
        <v>40</v>
      </c>
      <c r="BR98" s="6">
        <v>40</v>
      </c>
      <c r="BS98" s="6">
        <v>40</v>
      </c>
      <c r="BT98" s="6">
        <v>40</v>
      </c>
      <c r="BU98" s="6">
        <v>40</v>
      </c>
      <c r="BV98" s="6">
        <v>40</v>
      </c>
      <c r="BW98" s="6">
        <v>40</v>
      </c>
      <c r="BX98" s="6"/>
      <c r="BY98" s="6">
        <v>40</v>
      </c>
      <c r="BZ98" s="6">
        <v>40</v>
      </c>
      <c r="CA98" s="6">
        <v>40</v>
      </c>
      <c r="CB98" s="6">
        <v>40</v>
      </c>
      <c r="CC98" s="6">
        <v>40</v>
      </c>
      <c r="CD98" s="6">
        <v>40</v>
      </c>
      <c r="CE98" s="6">
        <v>40</v>
      </c>
      <c r="CF98" s="6">
        <v>40</v>
      </c>
      <c r="CG98" s="6">
        <v>40</v>
      </c>
      <c r="CH98" s="6">
        <v>40</v>
      </c>
      <c r="CI98" s="6">
        <v>40</v>
      </c>
      <c r="CJ98" s="6">
        <v>40</v>
      </c>
      <c r="CK98" s="6">
        <v>40</v>
      </c>
      <c r="CL98" s="6">
        <v>40</v>
      </c>
      <c r="CM98" s="6">
        <v>40</v>
      </c>
      <c r="CN98" s="6">
        <v>40</v>
      </c>
      <c r="CO98" s="6">
        <v>40</v>
      </c>
      <c r="CP98" s="6">
        <v>40</v>
      </c>
      <c r="CQ98" s="6">
        <v>40</v>
      </c>
      <c r="CR98" s="6">
        <v>40</v>
      </c>
      <c r="CS98" s="6">
        <v>40</v>
      </c>
      <c r="CT98" s="6">
        <v>40</v>
      </c>
      <c r="CU98" s="6">
        <v>40</v>
      </c>
      <c r="CV98" s="6">
        <v>40</v>
      </c>
      <c r="CW98" s="6">
        <v>40</v>
      </c>
      <c r="CX98" s="6">
        <v>40</v>
      </c>
      <c r="CY98" s="6">
        <v>40</v>
      </c>
      <c r="CZ98" s="6">
        <v>40</v>
      </c>
      <c r="DA98" s="6">
        <v>40</v>
      </c>
      <c r="DB98" s="6">
        <v>40</v>
      </c>
      <c r="DC98" s="6">
        <v>40</v>
      </c>
      <c r="DD98" s="6">
        <v>40</v>
      </c>
      <c r="DE98" s="6">
        <v>40</v>
      </c>
      <c r="DF98" s="6">
        <v>40</v>
      </c>
      <c r="DG98" s="6">
        <v>40</v>
      </c>
      <c r="DH98" s="6">
        <v>40</v>
      </c>
      <c r="DI98" s="124"/>
      <c r="DJ98" s="124"/>
      <c r="DK98" s="6"/>
      <c r="DL98" s="6"/>
      <c r="DM98" s="6"/>
      <c r="DN98" s="6"/>
      <c r="DO98" s="6"/>
      <c r="DP98" s="6"/>
      <c r="DQ98" s="6"/>
      <c r="DR98" s="6"/>
      <c r="DS98" s="6"/>
      <c r="DT98" s="2"/>
      <c r="DU98" s="2"/>
      <c r="DV98" s="2"/>
      <c r="DW98" s="2"/>
      <c r="DX98" s="2"/>
      <c r="DY98" s="2"/>
      <c r="DZ98" s="2"/>
      <c r="EA98" s="2"/>
      <c r="EB98" s="125"/>
      <c r="EC98" s="6"/>
      <c r="ED98" s="6"/>
      <c r="EE98" s="6"/>
      <c r="EF98" s="124"/>
      <c r="EG98" s="124"/>
      <c r="EH98" s="125"/>
      <c r="EI98" s="125"/>
      <c r="EJ98" s="124"/>
      <c r="EK98" s="2"/>
      <c r="EL98" s="2"/>
    </row>
    <row x14ac:dyDescent="0.25" r="99" customHeight="1" ht="18.75" hidden="1">
      <c r="A99" s="133" t="s">
        <v>128</v>
      </c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6">
        <v>90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>
        <v>30</v>
      </c>
      <c r="AM99" s="6">
        <v>30</v>
      </c>
      <c r="AN99" s="6">
        <v>30</v>
      </c>
      <c r="AO99" s="6">
        <v>30</v>
      </c>
      <c r="AP99" s="6">
        <v>30</v>
      </c>
      <c r="AQ99" s="6">
        <v>30</v>
      </c>
      <c r="AR99" s="6">
        <v>30</v>
      </c>
      <c r="AS99" s="6">
        <v>30</v>
      </c>
      <c r="AT99" s="6">
        <v>30</v>
      </c>
      <c r="AU99" s="6">
        <v>30</v>
      </c>
      <c r="AV99" s="6">
        <v>30</v>
      </c>
      <c r="AW99" s="6">
        <v>30</v>
      </c>
      <c r="AX99" s="124"/>
      <c r="AY99" s="6">
        <v>30</v>
      </c>
      <c r="AZ99" s="6">
        <v>30</v>
      </c>
      <c r="BA99" s="6">
        <v>30</v>
      </c>
      <c r="BB99" s="6">
        <v>30</v>
      </c>
      <c r="BC99" s="6">
        <v>30</v>
      </c>
      <c r="BD99" s="6">
        <v>30</v>
      </c>
      <c r="BE99" s="6">
        <v>30</v>
      </c>
      <c r="BF99" s="6">
        <v>30</v>
      </c>
      <c r="BG99" s="6">
        <v>30</v>
      </c>
      <c r="BH99" s="6">
        <v>30</v>
      </c>
      <c r="BI99" s="6">
        <v>30</v>
      </c>
      <c r="BJ99" s="6">
        <v>30</v>
      </c>
      <c r="BK99" s="6"/>
      <c r="BL99" s="6">
        <v>30</v>
      </c>
      <c r="BM99" s="6">
        <v>30</v>
      </c>
      <c r="BN99" s="6">
        <v>30</v>
      </c>
      <c r="BO99" s="6">
        <v>30</v>
      </c>
      <c r="BP99" s="6">
        <v>30</v>
      </c>
      <c r="BQ99" s="6">
        <v>30</v>
      </c>
      <c r="BR99" s="6">
        <v>30</v>
      </c>
      <c r="BS99" s="6">
        <v>30</v>
      </c>
      <c r="BT99" s="6">
        <v>30</v>
      </c>
      <c r="BU99" s="6">
        <v>30</v>
      </c>
      <c r="BV99" s="6">
        <v>30</v>
      </c>
      <c r="BW99" s="6">
        <v>30</v>
      </c>
      <c r="BX99" s="6"/>
      <c r="BY99" s="6">
        <v>30</v>
      </c>
      <c r="BZ99" s="6">
        <v>30</v>
      </c>
      <c r="CA99" s="6">
        <v>30</v>
      </c>
      <c r="CB99" s="6">
        <v>30</v>
      </c>
      <c r="CC99" s="6">
        <v>30</v>
      </c>
      <c r="CD99" s="6">
        <v>30</v>
      </c>
      <c r="CE99" s="6">
        <v>30</v>
      </c>
      <c r="CF99" s="6">
        <v>30</v>
      </c>
      <c r="CG99" s="6">
        <v>30</v>
      </c>
      <c r="CH99" s="6">
        <v>30</v>
      </c>
      <c r="CI99" s="6">
        <v>30</v>
      </c>
      <c r="CJ99" s="6">
        <v>30</v>
      </c>
      <c r="CK99" s="6">
        <v>30</v>
      </c>
      <c r="CL99" s="6">
        <v>30</v>
      </c>
      <c r="CM99" s="6">
        <v>30</v>
      </c>
      <c r="CN99" s="6">
        <v>30</v>
      </c>
      <c r="CO99" s="6">
        <v>30</v>
      </c>
      <c r="CP99" s="6">
        <v>30</v>
      </c>
      <c r="CQ99" s="6">
        <v>30</v>
      </c>
      <c r="CR99" s="6">
        <v>30</v>
      </c>
      <c r="CS99" s="6">
        <v>30</v>
      </c>
      <c r="CT99" s="6">
        <v>30</v>
      </c>
      <c r="CU99" s="6">
        <v>30</v>
      </c>
      <c r="CV99" s="6">
        <v>30</v>
      </c>
      <c r="CW99" s="6">
        <v>30</v>
      </c>
      <c r="CX99" s="6">
        <v>30</v>
      </c>
      <c r="CY99" s="6">
        <v>30</v>
      </c>
      <c r="CZ99" s="6">
        <v>30</v>
      </c>
      <c r="DA99" s="6">
        <v>30</v>
      </c>
      <c r="DB99" s="6">
        <v>30</v>
      </c>
      <c r="DC99" s="6">
        <v>30</v>
      </c>
      <c r="DD99" s="6">
        <v>30</v>
      </c>
      <c r="DE99" s="6">
        <v>30</v>
      </c>
      <c r="DF99" s="6">
        <v>30</v>
      </c>
      <c r="DG99" s="6">
        <v>30</v>
      </c>
      <c r="DH99" s="6">
        <v>30</v>
      </c>
      <c r="DI99" s="124"/>
      <c r="DJ99" s="124"/>
      <c r="DK99" s="6"/>
      <c r="DL99" s="6"/>
      <c r="DM99" s="6"/>
      <c r="DN99" s="6"/>
      <c r="DO99" s="6"/>
      <c r="DP99" s="6"/>
      <c r="DQ99" s="6"/>
      <c r="DR99" s="6"/>
      <c r="DS99" s="6"/>
      <c r="DT99" s="2"/>
      <c r="DU99" s="2"/>
      <c r="DV99" s="2"/>
      <c r="DW99" s="2"/>
      <c r="DX99" s="2"/>
      <c r="DY99" s="2"/>
      <c r="DZ99" s="2"/>
      <c r="EA99" s="2"/>
      <c r="EB99" s="125"/>
      <c r="EC99" s="6"/>
      <c r="ED99" s="6"/>
      <c r="EE99" s="6"/>
      <c r="EF99" s="124"/>
      <c r="EG99" s="124"/>
      <c r="EH99" s="125"/>
      <c r="EI99" s="125"/>
      <c r="EJ99" s="124"/>
      <c r="EK99" s="2"/>
      <c r="EL99" s="2"/>
    </row>
    <row x14ac:dyDescent="0.25" r="100" customHeight="1" ht="18.75" hidden="1">
      <c r="A100" s="133" t="s">
        <v>158</v>
      </c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6">
        <f>1.5/1000000*50000000</f>
      </c>
      <c r="AA100" s="6">
        <f>1.5/1000000*50000000</f>
      </c>
      <c r="AB100" s="6">
        <f>1.5/1000000*50000000</f>
      </c>
      <c r="AC100" s="6">
        <f>1.5/1000000*50000000</f>
      </c>
      <c r="AD100" s="6">
        <f>1.5/1000000*50000000</f>
      </c>
      <c r="AE100" s="6">
        <f>1.5/1000000*50000000</f>
      </c>
      <c r="AF100" s="6">
        <f>1.5/1000000*50000000</f>
      </c>
      <c r="AG100" s="6">
        <f>1.5/1000000*50000000</f>
      </c>
      <c r="AH100" s="6">
        <f>1.5/1000000*50000000</f>
      </c>
      <c r="AI100" s="6">
        <f>1.5/1000000*50000000</f>
      </c>
      <c r="AJ100" s="6">
        <f>1.5/1000000*50000000</f>
      </c>
      <c r="AK100" s="6">
        <f>1.5/1000000*50000000</f>
      </c>
      <c r="AL100" s="139">
        <f>1/500000*50000000/12</f>
      </c>
      <c r="AM100" s="139">
        <f>1/500000*50000000/12</f>
      </c>
      <c r="AN100" s="139">
        <f>1/500000*50000000/12</f>
      </c>
      <c r="AO100" s="139">
        <f>1/500000*50000000/12</f>
      </c>
      <c r="AP100" s="139">
        <f>1/500000*50000000/12</f>
      </c>
      <c r="AQ100" s="139">
        <f>1/500000*50000000/12</f>
      </c>
      <c r="AR100" s="139">
        <f>1/500000*50000000/12</f>
      </c>
      <c r="AS100" s="139">
        <f>1/500000*50000000/12</f>
      </c>
      <c r="AT100" s="139">
        <f>1/500000*50000000/12</f>
      </c>
      <c r="AU100" s="139">
        <f>1/500000*50000000/12</f>
      </c>
      <c r="AV100" s="139">
        <f>1/500000*50000000/12</f>
      </c>
      <c r="AW100" s="139">
        <f>1/500000*50000000/12</f>
      </c>
      <c r="AX100" s="140"/>
      <c r="AY100" s="139">
        <f>1/500000*50000000/12</f>
      </c>
      <c r="AZ100" s="139">
        <f>1/500000*50000000/12</f>
      </c>
      <c r="BA100" s="139">
        <f>1/500000*50000000/12</f>
      </c>
      <c r="BB100" s="139">
        <f>1/500000*50000000/12</f>
      </c>
      <c r="BC100" s="139">
        <f>1/500000*50000000/12</f>
      </c>
      <c r="BD100" s="139">
        <f>1/500000*50000000/12</f>
      </c>
      <c r="BE100" s="139">
        <f>1/500000*50000000/12</f>
      </c>
      <c r="BF100" s="139">
        <f>1/500000*50000000/12</f>
      </c>
      <c r="BG100" s="139">
        <f>1/500000*50000000/12</f>
      </c>
      <c r="BH100" s="139">
        <f>1/500000*50000000/12</f>
      </c>
      <c r="BI100" s="139">
        <f>1/500000*50000000/12</f>
      </c>
      <c r="BJ100" s="139">
        <f>1/500000*50000000/12</f>
      </c>
      <c r="BK100" s="140"/>
      <c r="BL100" s="139">
        <f>1.5/1000000*50000000/12</f>
      </c>
      <c r="BM100" s="139">
        <f>1.5/1000000*50000000/12</f>
      </c>
      <c r="BN100" s="139">
        <f>1.5/1000000*50000000/12</f>
      </c>
      <c r="BO100" s="139">
        <f>1.5/1000000*50000000/12</f>
      </c>
      <c r="BP100" s="139">
        <f>1.5/1000000*50000000/12</f>
      </c>
      <c r="BQ100" s="139">
        <f>1.5/1000000*50000000/12</f>
      </c>
      <c r="BR100" s="139">
        <f>1.5/1000000*50000000/12</f>
      </c>
      <c r="BS100" s="139">
        <f>1.5/1000000*50000000/12</f>
      </c>
      <c r="BT100" s="139">
        <f>1.5/1000000*50000000/12</f>
      </c>
      <c r="BU100" s="139">
        <f>1.5/1000000*50000000/12</f>
      </c>
      <c r="BV100" s="139">
        <f>1.5/1000000*50000000/12</f>
      </c>
      <c r="BW100" s="139">
        <f>1.5/1000000*50000000/12</f>
      </c>
      <c r="BX100" s="140"/>
      <c r="BY100" s="139">
        <f>1.5/1000000*50000000/12</f>
      </c>
      <c r="BZ100" s="139">
        <f>1.5/1000000*50000000/12</f>
      </c>
      <c r="CA100" s="139">
        <f>1.5/1000000*50000000/12</f>
      </c>
      <c r="CB100" s="139">
        <f>1.5/1000000*50000000/12</f>
      </c>
      <c r="CC100" s="139">
        <f>1.5/1000000*50000000/12</f>
      </c>
      <c r="CD100" s="139">
        <f>1.5/1000000*50000000/12</f>
      </c>
      <c r="CE100" s="139">
        <f>1.5/1000000*50000000/12</f>
      </c>
      <c r="CF100" s="139">
        <f>1.5/1000000*50000000/12</f>
      </c>
      <c r="CG100" s="139">
        <f>1.5/1000000*50000000/12</f>
      </c>
      <c r="CH100" s="139">
        <f>1.5/1000000*50000000/12</f>
      </c>
      <c r="CI100" s="139">
        <f>1.5/1000000*50000000/12</f>
      </c>
      <c r="CJ100" s="139">
        <f>1.5/1000000*50000000/12</f>
      </c>
      <c r="CK100" s="139">
        <f>1.5/1000000*50000000/12</f>
      </c>
      <c r="CL100" s="139">
        <f>1.5/1000000*50000000/12</f>
      </c>
      <c r="CM100" s="139">
        <f>1.5/1000000*50000000/12</f>
      </c>
      <c r="CN100" s="139">
        <f>1.5/1000000*50000000/12</f>
      </c>
      <c r="CO100" s="139">
        <f>1.5/1000000*50000000/12</f>
      </c>
      <c r="CP100" s="139">
        <f>1.5/1000000*50000000/12</f>
      </c>
      <c r="CQ100" s="139">
        <f>1.5/1000000*50000000/12</f>
      </c>
      <c r="CR100" s="139">
        <f>1.5/1000000*50000000/12</f>
      </c>
      <c r="CS100" s="139">
        <f>1.5/1000000*50000000/12</f>
      </c>
      <c r="CT100" s="139">
        <f>1.5/1000000*50000000/12</f>
      </c>
      <c r="CU100" s="139">
        <f>1.5/1000000*50000000/12</f>
      </c>
      <c r="CV100" s="139">
        <f>1.5/1000000*50000000/12</f>
      </c>
      <c r="CW100" s="139">
        <f>1.5/1000000*50000000/12</f>
      </c>
      <c r="CX100" s="139">
        <f>1.5/1000000*50000000/12</f>
      </c>
      <c r="CY100" s="139">
        <f>1.5/1000000*50000000/12</f>
      </c>
      <c r="CZ100" s="139">
        <f>1.5/1000000*50000000/12</f>
      </c>
      <c r="DA100" s="139">
        <f>1.5/1000000*50000000/12</f>
      </c>
      <c r="DB100" s="139">
        <f>1.5/1000000*50000000/12</f>
      </c>
      <c r="DC100" s="139">
        <f>1.5/1000000*50000000/12</f>
      </c>
      <c r="DD100" s="139">
        <f>1.5/1000000*50000000/12</f>
      </c>
      <c r="DE100" s="139">
        <f>1.5/1000000*50000000/12</f>
      </c>
      <c r="DF100" s="139">
        <f>1.5/1000000*50000000/12</f>
      </c>
      <c r="DG100" s="139">
        <f>1.5/1000000*50000000/12</f>
      </c>
      <c r="DH100" s="139">
        <f>1.5/1000000*50000000/12</f>
      </c>
      <c r="DI100" s="124"/>
      <c r="DJ100" s="124"/>
      <c r="DK100" s="6"/>
      <c r="DL100" s="6"/>
      <c r="DM100" s="6"/>
      <c r="DN100" s="6"/>
      <c r="DO100" s="6"/>
      <c r="DP100" s="6"/>
      <c r="DQ100" s="6"/>
      <c r="DR100" s="6"/>
      <c r="DS100" s="6"/>
      <c r="DT100" s="2"/>
      <c r="DU100" s="2"/>
      <c r="DV100" s="2"/>
      <c r="DW100" s="2"/>
      <c r="DX100" s="2"/>
      <c r="DY100" s="2"/>
      <c r="DZ100" s="2"/>
      <c r="EA100" s="2"/>
      <c r="EB100" s="125"/>
      <c r="EC100" s="6"/>
      <c r="ED100" s="6"/>
      <c r="EE100" s="6"/>
      <c r="EF100" s="124"/>
      <c r="EG100" s="124"/>
      <c r="EH100" s="125"/>
      <c r="EI100" s="125"/>
      <c r="EJ100" s="124"/>
      <c r="EK100" s="2"/>
      <c r="EL100" s="2"/>
    </row>
    <row x14ac:dyDescent="0.25" r="101" customHeight="1" ht="18.75" hidden="1">
      <c r="A101" s="133" t="s">
        <v>159</v>
      </c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124">
        <v>0.7</v>
      </c>
      <c r="AM101" s="124">
        <v>0.7</v>
      </c>
      <c r="AN101" s="124">
        <v>0.7</v>
      </c>
      <c r="AO101" s="124">
        <v>0.7</v>
      </c>
      <c r="AP101" s="124">
        <v>0.7</v>
      </c>
      <c r="AQ101" s="124">
        <v>0.7</v>
      </c>
      <c r="AR101" s="124">
        <v>0.7</v>
      </c>
      <c r="AS101" s="124">
        <v>0.7</v>
      </c>
      <c r="AT101" s="124">
        <v>0.7</v>
      </c>
      <c r="AU101" s="124">
        <v>0.7</v>
      </c>
      <c r="AV101" s="124">
        <v>0.7</v>
      </c>
      <c r="AW101" s="124">
        <v>0.7</v>
      </c>
      <c r="AX101" s="124"/>
      <c r="AY101" s="124">
        <v>0.7</v>
      </c>
      <c r="AZ101" s="124">
        <f>AY101</f>
      </c>
      <c r="BA101" s="124">
        <f>AZ101</f>
      </c>
      <c r="BB101" s="124">
        <f>BA101</f>
      </c>
      <c r="BC101" s="124">
        <f>BB101</f>
      </c>
      <c r="BD101" s="124">
        <f>BC101</f>
      </c>
      <c r="BE101" s="124">
        <f>BD101</f>
      </c>
      <c r="BF101" s="124">
        <f>BE101</f>
      </c>
      <c r="BG101" s="124">
        <f>BF101</f>
      </c>
      <c r="BH101" s="124">
        <f>BG101</f>
      </c>
      <c r="BI101" s="124">
        <f>BH101</f>
      </c>
      <c r="BJ101" s="124">
        <f>BI101</f>
      </c>
      <c r="BK101" s="124"/>
      <c r="BL101" s="124">
        <f>BJ101+10%</f>
      </c>
      <c r="BM101" s="124">
        <f>BL101</f>
      </c>
      <c r="BN101" s="124">
        <f>BM101</f>
      </c>
      <c r="BO101" s="124">
        <f>BN101</f>
      </c>
      <c r="BP101" s="124">
        <f>BO101</f>
      </c>
      <c r="BQ101" s="124">
        <f>BP101</f>
      </c>
      <c r="BR101" s="124">
        <f>BQ101</f>
      </c>
      <c r="BS101" s="124">
        <f>BR101</f>
      </c>
      <c r="BT101" s="124">
        <f>BS101</f>
      </c>
      <c r="BU101" s="124">
        <f>BT101</f>
      </c>
      <c r="BV101" s="124">
        <f>BU101</f>
      </c>
      <c r="BW101" s="124">
        <f>BV101</f>
      </c>
      <c r="BX101" s="124"/>
      <c r="BY101" s="124">
        <f>BW101+10%</f>
      </c>
      <c r="BZ101" s="124">
        <f>BY101</f>
      </c>
      <c r="CA101" s="124">
        <f>BZ101</f>
      </c>
      <c r="CB101" s="124">
        <f>CA101</f>
      </c>
      <c r="CC101" s="124">
        <f>CB101</f>
      </c>
      <c r="CD101" s="124">
        <f>CC101</f>
      </c>
      <c r="CE101" s="124">
        <f>CD101</f>
      </c>
      <c r="CF101" s="124">
        <f>CE101</f>
      </c>
      <c r="CG101" s="124">
        <f>CF101</f>
      </c>
      <c r="CH101" s="124">
        <f>CG101</f>
      </c>
      <c r="CI101" s="124">
        <f>CH101</f>
      </c>
      <c r="CJ101" s="124">
        <f>CI101</f>
      </c>
      <c r="CK101" s="124">
        <f>CJ101+10%</f>
      </c>
      <c r="CL101" s="124">
        <f>CK101</f>
      </c>
      <c r="CM101" s="124">
        <f>CL101</f>
      </c>
      <c r="CN101" s="124">
        <f>CM101</f>
      </c>
      <c r="CO101" s="124">
        <f>CN101</f>
      </c>
      <c r="CP101" s="124">
        <f>CO101</f>
      </c>
      <c r="CQ101" s="124">
        <f>CP101</f>
      </c>
      <c r="CR101" s="124">
        <f>CQ101</f>
      </c>
      <c r="CS101" s="124">
        <f>CR101</f>
      </c>
      <c r="CT101" s="124">
        <f>CS101</f>
      </c>
      <c r="CU101" s="124">
        <f>CT101</f>
      </c>
      <c r="CV101" s="124">
        <f>CU101</f>
      </c>
      <c r="CW101" s="124">
        <f>CV101</f>
      </c>
      <c r="CX101" s="124">
        <f>CW101</f>
      </c>
      <c r="CY101" s="124">
        <f>CX101</f>
      </c>
      <c r="CZ101" s="124">
        <f>CY101</f>
      </c>
      <c r="DA101" s="124">
        <f>CZ101</f>
      </c>
      <c r="DB101" s="124">
        <f>DA101</f>
      </c>
      <c r="DC101" s="124">
        <f>DB101</f>
      </c>
      <c r="DD101" s="124">
        <f>DC101</f>
      </c>
      <c r="DE101" s="124">
        <f>DD101</f>
      </c>
      <c r="DF101" s="124">
        <f>DE101</f>
      </c>
      <c r="DG101" s="124">
        <f>DF101</f>
      </c>
      <c r="DH101" s="124">
        <f>DG101</f>
      </c>
      <c r="DI101" s="124"/>
      <c r="DJ101" s="124"/>
      <c r="DK101" s="6"/>
      <c r="DL101" s="6"/>
      <c r="DM101" s="6"/>
      <c r="DN101" s="6"/>
      <c r="DO101" s="6"/>
      <c r="DP101" s="6"/>
      <c r="DQ101" s="6"/>
      <c r="DR101" s="6"/>
      <c r="DS101" s="6"/>
      <c r="DT101" s="2"/>
      <c r="DU101" s="2"/>
      <c r="DV101" s="2"/>
      <c r="DW101" s="2"/>
      <c r="DX101" s="2"/>
      <c r="DY101" s="2"/>
      <c r="DZ101" s="2"/>
      <c r="EA101" s="2"/>
      <c r="EB101" s="125"/>
      <c r="EC101" s="6"/>
      <c r="ED101" s="6"/>
      <c r="EE101" s="6"/>
      <c r="EF101" s="124"/>
      <c r="EG101" s="124"/>
      <c r="EH101" s="125"/>
      <c r="EI101" s="125"/>
      <c r="EJ101" s="124"/>
      <c r="EK101" s="2"/>
      <c r="EL101" s="2"/>
    </row>
    <row x14ac:dyDescent="0.25" r="102" customHeight="1" ht="18.75" hidden="1">
      <c r="A102" s="133" t="s">
        <v>160</v>
      </c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150">
        <f>AL100*AL101</f>
      </c>
      <c r="AM102" s="150">
        <f>AM100*AM101</f>
      </c>
      <c r="AN102" s="150">
        <f>AN100*AN101</f>
      </c>
      <c r="AO102" s="150">
        <f>AO100*AO101</f>
      </c>
      <c r="AP102" s="150">
        <f>AP100*AP101</f>
      </c>
      <c r="AQ102" s="150">
        <f>AQ100*AQ101</f>
      </c>
      <c r="AR102" s="150">
        <f>AR100*AR101</f>
      </c>
      <c r="AS102" s="150">
        <f>AS100*AS101</f>
      </c>
      <c r="AT102" s="150">
        <f>AT100*AT101</f>
      </c>
      <c r="AU102" s="150">
        <f>AU100*AU101</f>
      </c>
      <c r="AV102" s="150">
        <f>AV100*AV101</f>
      </c>
      <c r="AW102" s="150">
        <f>AW100*AW101</f>
      </c>
      <c r="AX102" s="150"/>
      <c r="AY102" s="150">
        <f>AY100*AY101</f>
      </c>
      <c r="AZ102" s="150">
        <f>AZ100*AZ101</f>
      </c>
      <c r="BA102" s="150">
        <f>BA100*BA101</f>
      </c>
      <c r="BB102" s="150">
        <f>BB100*BB101</f>
      </c>
      <c r="BC102" s="150">
        <f>BC100*BC101</f>
      </c>
      <c r="BD102" s="150">
        <f>BD100*BD101</f>
      </c>
      <c r="BE102" s="150">
        <f>BE100*BE101</f>
      </c>
      <c r="BF102" s="150">
        <f>BF100*BF101</f>
      </c>
      <c r="BG102" s="150">
        <f>BG100*BG101</f>
      </c>
      <c r="BH102" s="150">
        <f>BH100*BH101</f>
      </c>
      <c r="BI102" s="150">
        <f>BI100*BI101</f>
      </c>
      <c r="BJ102" s="150">
        <f>BJ100*BJ101</f>
      </c>
      <c r="BK102" s="150"/>
      <c r="BL102" s="150">
        <f>BL100*BL101</f>
      </c>
      <c r="BM102" s="150">
        <f>BM100*BM101</f>
      </c>
      <c r="BN102" s="150">
        <f>BN100*BN101</f>
      </c>
      <c r="BO102" s="150">
        <f>BO100*BO101</f>
      </c>
      <c r="BP102" s="150">
        <f>BP100*BP101</f>
      </c>
      <c r="BQ102" s="150">
        <f>BQ100*BQ101</f>
      </c>
      <c r="BR102" s="150">
        <f>BR100*BR101</f>
      </c>
      <c r="BS102" s="150">
        <f>BS100*BS101</f>
      </c>
      <c r="BT102" s="150">
        <f>BT100*BT101</f>
      </c>
      <c r="BU102" s="150">
        <f>BU100*BU101</f>
      </c>
      <c r="BV102" s="150">
        <f>BV100*BV101</f>
      </c>
      <c r="BW102" s="150">
        <f>BW100*BW101</f>
      </c>
      <c r="BX102" s="150"/>
      <c r="BY102" s="150">
        <f>BY100*BY101</f>
      </c>
      <c r="BZ102" s="150">
        <f>BZ100*BZ101</f>
      </c>
      <c r="CA102" s="150">
        <f>CA100*CA101</f>
      </c>
      <c r="CB102" s="150">
        <f>CB100*CB101</f>
      </c>
      <c r="CC102" s="150">
        <f>CC100*CC101</f>
      </c>
      <c r="CD102" s="150">
        <f>CD100*CD101</f>
      </c>
      <c r="CE102" s="150">
        <f>CE100*CE101</f>
      </c>
      <c r="CF102" s="150">
        <f>CF100*CF101</f>
      </c>
      <c r="CG102" s="150">
        <f>CG100*CG101</f>
      </c>
      <c r="CH102" s="150">
        <f>CH100*CH101</f>
      </c>
      <c r="CI102" s="150">
        <f>CI100*CI101</f>
      </c>
      <c r="CJ102" s="150">
        <f>CJ100*CJ101</f>
      </c>
      <c r="CK102" s="150">
        <f>CK100*CK101</f>
      </c>
      <c r="CL102" s="150">
        <f>CL100*CL101</f>
      </c>
      <c r="CM102" s="150">
        <f>CM100*CM101</f>
      </c>
      <c r="CN102" s="150">
        <f>CN100*CN101</f>
      </c>
      <c r="CO102" s="150">
        <f>CO100*CO101</f>
      </c>
      <c r="CP102" s="150">
        <f>CP100*CP101</f>
      </c>
      <c r="CQ102" s="150">
        <f>CQ100*CQ101</f>
      </c>
      <c r="CR102" s="150">
        <f>CR100*CR101</f>
      </c>
      <c r="CS102" s="150">
        <f>CS100*CS101</f>
      </c>
      <c r="CT102" s="150">
        <f>CT100*CT101</f>
      </c>
      <c r="CU102" s="150">
        <f>CU100*CU101</f>
      </c>
      <c r="CV102" s="150">
        <f>CV100*CV101</f>
      </c>
      <c r="CW102" s="150">
        <f>CW100*CW101</f>
      </c>
      <c r="CX102" s="150">
        <f>CX100*CX101</f>
      </c>
      <c r="CY102" s="150">
        <f>CY100*CY101</f>
      </c>
      <c r="CZ102" s="150">
        <f>CZ100*CZ101</f>
      </c>
      <c r="DA102" s="150">
        <f>DA100*DA101</f>
      </c>
      <c r="DB102" s="150">
        <f>DB100*DB101</f>
      </c>
      <c r="DC102" s="150">
        <f>DC100*DC101</f>
      </c>
      <c r="DD102" s="150">
        <f>DD100*DD101</f>
      </c>
      <c r="DE102" s="150">
        <f>DE100*DE101</f>
      </c>
      <c r="DF102" s="150">
        <f>DF100*DF101</f>
      </c>
      <c r="DG102" s="150">
        <f>DG100*DG101</f>
      </c>
      <c r="DH102" s="150">
        <f>DH100*DH101</f>
      </c>
      <c r="DI102" s="124"/>
      <c r="DJ102" s="124"/>
      <c r="DK102" s="6"/>
      <c r="DL102" s="6"/>
      <c r="DM102" s="6"/>
      <c r="DN102" s="6"/>
      <c r="DO102" s="6"/>
      <c r="DP102" s="6"/>
      <c r="DQ102" s="6"/>
      <c r="DR102" s="6"/>
      <c r="DS102" s="6"/>
      <c r="DT102" s="2"/>
      <c r="DU102" s="2"/>
      <c r="DV102" s="2"/>
      <c r="DW102" s="2"/>
      <c r="DX102" s="2"/>
      <c r="DY102" s="2"/>
      <c r="DZ102" s="2"/>
      <c r="EA102" s="2"/>
      <c r="EB102" s="125"/>
      <c r="EC102" s="6"/>
      <c r="ED102" s="6"/>
      <c r="EE102" s="6"/>
      <c r="EF102" s="124"/>
      <c r="EG102" s="124"/>
      <c r="EH102" s="125"/>
      <c r="EI102" s="125"/>
      <c r="EJ102" s="124"/>
      <c r="EK102" s="2"/>
      <c r="EL102" s="2"/>
    </row>
    <row x14ac:dyDescent="0.25" r="103" customHeight="1" ht="18.75" hidden="1">
      <c r="A103" s="133" t="s">
        <v>161</v>
      </c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151">
        <v>0.7</v>
      </c>
      <c r="AM103" s="151">
        <v>0.7</v>
      </c>
      <c r="AN103" s="151">
        <v>0.7</v>
      </c>
      <c r="AO103" s="151">
        <v>0.7</v>
      </c>
      <c r="AP103" s="151">
        <v>0.7</v>
      </c>
      <c r="AQ103" s="151">
        <v>0.7</v>
      </c>
      <c r="AR103" s="151">
        <v>0.7</v>
      </c>
      <c r="AS103" s="151">
        <v>0.7</v>
      </c>
      <c r="AT103" s="151">
        <v>0.7</v>
      </c>
      <c r="AU103" s="151">
        <v>0.7</v>
      </c>
      <c r="AV103" s="151">
        <v>0.7</v>
      </c>
      <c r="AW103" s="151">
        <v>0.7</v>
      </c>
      <c r="AX103" s="151"/>
      <c r="AY103" s="151">
        <v>0.7</v>
      </c>
      <c r="AZ103" s="151">
        <v>0.7</v>
      </c>
      <c r="BA103" s="151">
        <v>0.7</v>
      </c>
      <c r="BB103" s="151">
        <v>0.7</v>
      </c>
      <c r="BC103" s="151">
        <v>0.7</v>
      </c>
      <c r="BD103" s="151">
        <v>0.7</v>
      </c>
      <c r="BE103" s="151">
        <v>0.7</v>
      </c>
      <c r="BF103" s="151">
        <v>0.7</v>
      </c>
      <c r="BG103" s="151">
        <v>0.7</v>
      </c>
      <c r="BH103" s="151">
        <v>0.7</v>
      </c>
      <c r="BI103" s="151">
        <v>0.7</v>
      </c>
      <c r="BJ103" s="151">
        <v>0.7</v>
      </c>
      <c r="BK103" s="151"/>
      <c r="BL103" s="151">
        <v>0.7</v>
      </c>
      <c r="BM103" s="151">
        <v>0.7</v>
      </c>
      <c r="BN103" s="151">
        <v>0.7</v>
      </c>
      <c r="BO103" s="151">
        <v>0.7</v>
      </c>
      <c r="BP103" s="151">
        <v>0.7</v>
      </c>
      <c r="BQ103" s="151">
        <v>0.7</v>
      </c>
      <c r="BR103" s="151">
        <v>0.7</v>
      </c>
      <c r="BS103" s="151">
        <v>0.7</v>
      </c>
      <c r="BT103" s="151">
        <v>0.7</v>
      </c>
      <c r="BU103" s="151">
        <v>0.7</v>
      </c>
      <c r="BV103" s="151">
        <v>0.7</v>
      </c>
      <c r="BW103" s="151">
        <v>0.7</v>
      </c>
      <c r="BX103" s="151"/>
      <c r="BY103" s="151">
        <v>0.7</v>
      </c>
      <c r="BZ103" s="151">
        <v>0.7</v>
      </c>
      <c r="CA103" s="151">
        <v>0.7</v>
      </c>
      <c r="CB103" s="151">
        <v>0.7</v>
      </c>
      <c r="CC103" s="151">
        <v>0.7</v>
      </c>
      <c r="CD103" s="151">
        <v>0.7</v>
      </c>
      <c r="CE103" s="151">
        <v>0.7</v>
      </c>
      <c r="CF103" s="151">
        <v>0.7</v>
      </c>
      <c r="CG103" s="151">
        <v>0.7</v>
      </c>
      <c r="CH103" s="151">
        <v>0.7</v>
      </c>
      <c r="CI103" s="151">
        <v>0.7</v>
      </c>
      <c r="CJ103" s="151">
        <v>0.7</v>
      </c>
      <c r="CK103" s="151">
        <v>0.7</v>
      </c>
      <c r="CL103" s="151">
        <v>0.7</v>
      </c>
      <c r="CM103" s="151">
        <v>0.7</v>
      </c>
      <c r="CN103" s="151">
        <v>0.7</v>
      </c>
      <c r="CO103" s="151">
        <v>0.7</v>
      </c>
      <c r="CP103" s="151">
        <v>0.7</v>
      </c>
      <c r="CQ103" s="151">
        <v>0.7</v>
      </c>
      <c r="CR103" s="151">
        <v>0.7</v>
      </c>
      <c r="CS103" s="151">
        <v>0.7</v>
      </c>
      <c r="CT103" s="151">
        <v>0.7</v>
      </c>
      <c r="CU103" s="151">
        <v>0.7</v>
      </c>
      <c r="CV103" s="151">
        <v>0.7</v>
      </c>
      <c r="CW103" s="151">
        <v>0.7</v>
      </c>
      <c r="CX103" s="151">
        <v>0.7</v>
      </c>
      <c r="CY103" s="151">
        <v>0.7</v>
      </c>
      <c r="CZ103" s="151">
        <v>0.7</v>
      </c>
      <c r="DA103" s="151">
        <v>0.7</v>
      </c>
      <c r="DB103" s="151">
        <v>0.7</v>
      </c>
      <c r="DC103" s="151">
        <v>0.7</v>
      </c>
      <c r="DD103" s="151">
        <v>0.7</v>
      </c>
      <c r="DE103" s="151">
        <v>0.7</v>
      </c>
      <c r="DF103" s="151">
        <v>0.7</v>
      </c>
      <c r="DG103" s="151">
        <v>0.7</v>
      </c>
      <c r="DH103" s="151">
        <v>0.7</v>
      </c>
      <c r="DI103" s="124"/>
      <c r="DJ103" s="124"/>
      <c r="DK103" s="6"/>
      <c r="DL103" s="6"/>
      <c r="DM103" s="6"/>
      <c r="DN103" s="6"/>
      <c r="DO103" s="6"/>
      <c r="DP103" s="6"/>
      <c r="DQ103" s="6"/>
      <c r="DR103" s="6"/>
      <c r="DS103" s="6"/>
      <c r="DT103" s="2"/>
      <c r="DU103" s="2"/>
      <c r="DV103" s="2"/>
      <c r="DW103" s="2"/>
      <c r="DX103" s="2"/>
      <c r="DY103" s="2"/>
      <c r="DZ103" s="2"/>
      <c r="EA103" s="2"/>
      <c r="EB103" s="125"/>
      <c r="EC103" s="6"/>
      <c r="ED103" s="6"/>
      <c r="EE103" s="6"/>
      <c r="EF103" s="124"/>
      <c r="EG103" s="124"/>
      <c r="EH103" s="125"/>
      <c r="EI103" s="125"/>
      <c r="EJ103" s="124"/>
      <c r="EK103" s="2"/>
      <c r="EL103" s="2"/>
    </row>
    <row x14ac:dyDescent="0.25" r="104" customHeight="1" ht="18.75" hidden="1">
      <c r="A104" s="133" t="s">
        <v>162</v>
      </c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>
        <f>AL102*AL103</f>
      </c>
      <c r="AM104" s="6">
        <f>AM102*70%</f>
      </c>
      <c r="AN104" s="6">
        <f>AN102*70%</f>
      </c>
      <c r="AO104" s="6">
        <f>AO102*70%</f>
      </c>
      <c r="AP104" s="6">
        <f>AP102*70%</f>
      </c>
      <c r="AQ104" s="6">
        <f>AQ102*70%</f>
      </c>
      <c r="AR104" s="6">
        <f>AR102*70%</f>
      </c>
      <c r="AS104" s="6">
        <f>AS102*70%</f>
      </c>
      <c r="AT104" s="6">
        <f>AT102*70%</f>
      </c>
      <c r="AU104" s="6">
        <f>AU102*70%</f>
      </c>
      <c r="AV104" s="6">
        <f>AV102*70%</f>
      </c>
      <c r="AW104" s="6">
        <f>AW102*70%</f>
      </c>
      <c r="AX104" s="6"/>
      <c r="AY104" s="6">
        <f>AY102*70%</f>
      </c>
      <c r="AZ104" s="6">
        <f>AZ102*70%</f>
      </c>
      <c r="BA104" s="6">
        <f>BA102*70%</f>
      </c>
      <c r="BB104" s="6">
        <f>BB102*70%</f>
      </c>
      <c r="BC104" s="6">
        <f>BC102*70%</f>
      </c>
      <c r="BD104" s="6">
        <f>BD102*70%</f>
      </c>
      <c r="BE104" s="6">
        <f>BE102*70%</f>
      </c>
      <c r="BF104" s="6">
        <f>BF102*70%</f>
      </c>
      <c r="BG104" s="6">
        <f>BG102*70%</f>
      </c>
      <c r="BH104" s="6">
        <f>BH102*70%</f>
      </c>
      <c r="BI104" s="6">
        <f>BI102*70%</f>
      </c>
      <c r="BJ104" s="6">
        <f>BJ102*70%</f>
      </c>
      <c r="BK104" s="6"/>
      <c r="BL104" s="6">
        <f>BL102*BL103</f>
      </c>
      <c r="BM104" s="6">
        <f>BM102*70%</f>
      </c>
      <c r="BN104" s="6">
        <f>BN102*70%</f>
      </c>
      <c r="BO104" s="6">
        <f>BO102*70%</f>
      </c>
      <c r="BP104" s="6">
        <f>BP102*70%</f>
      </c>
      <c r="BQ104" s="6">
        <f>BQ102*70%</f>
      </c>
      <c r="BR104" s="6">
        <f>BR102*70%</f>
      </c>
      <c r="BS104" s="6">
        <f>BS102*70%</f>
      </c>
      <c r="BT104" s="6">
        <f>BT102*70%</f>
      </c>
      <c r="BU104" s="6">
        <f>BU102*70%</f>
      </c>
      <c r="BV104" s="6">
        <f>BV102*70%</f>
      </c>
      <c r="BW104" s="6">
        <f>BW102*70%</f>
      </c>
      <c r="BX104" s="6"/>
      <c r="BY104" s="6">
        <f>BY102*BY103</f>
      </c>
      <c r="BZ104" s="6">
        <f>BZ102*70%</f>
      </c>
      <c r="CA104" s="6">
        <f>CA102*70%</f>
      </c>
      <c r="CB104" s="6">
        <f>CB102*70%</f>
      </c>
      <c r="CC104" s="6">
        <f>CC102*70%</f>
      </c>
      <c r="CD104" s="6">
        <f>CD102*70%</f>
      </c>
      <c r="CE104" s="6">
        <f>CE102*70%</f>
      </c>
      <c r="CF104" s="6">
        <f>CF102*70%</f>
      </c>
      <c r="CG104" s="6">
        <f>CG102*70%</f>
      </c>
      <c r="CH104" s="6">
        <f>CH102*70%</f>
      </c>
      <c r="CI104" s="6">
        <f>CI102*70%</f>
      </c>
      <c r="CJ104" s="6">
        <f>CJ102*70%</f>
      </c>
      <c r="CK104" s="6">
        <f>CK102*CK103</f>
      </c>
      <c r="CL104" s="6">
        <f>CL102*70%</f>
      </c>
      <c r="CM104" s="6">
        <f>CM102*70%</f>
      </c>
      <c r="CN104" s="6">
        <f>CN102*70%</f>
      </c>
      <c r="CO104" s="6">
        <f>CO102*70%</f>
      </c>
      <c r="CP104" s="6">
        <f>CP102*70%</f>
      </c>
      <c r="CQ104" s="6">
        <f>CQ102*70%</f>
      </c>
      <c r="CR104" s="6">
        <f>CR102*70%</f>
      </c>
      <c r="CS104" s="6">
        <f>CS102*70%</f>
      </c>
      <c r="CT104" s="6">
        <f>CT102*70%</f>
      </c>
      <c r="CU104" s="6">
        <f>CU102*70%</f>
      </c>
      <c r="CV104" s="6">
        <f>CV102*70%</f>
      </c>
      <c r="CW104" s="6">
        <f>CW102*CW103</f>
      </c>
      <c r="CX104" s="6">
        <f>CX102*70%</f>
      </c>
      <c r="CY104" s="6">
        <f>CY102*70%</f>
      </c>
      <c r="CZ104" s="6">
        <f>CZ102*70%</f>
      </c>
      <c r="DA104" s="6">
        <f>DA102*70%</f>
      </c>
      <c r="DB104" s="6">
        <f>DB102*70%</f>
      </c>
      <c r="DC104" s="6">
        <f>DC102*70%</f>
      </c>
      <c r="DD104" s="6">
        <f>DD102*70%</f>
      </c>
      <c r="DE104" s="6">
        <f>DE102*70%</f>
      </c>
      <c r="DF104" s="6">
        <f>DF102*70%</f>
      </c>
      <c r="DG104" s="6">
        <f>DG102*70%</f>
      </c>
      <c r="DH104" s="6">
        <f>DH102*70%</f>
      </c>
      <c r="DI104" s="124"/>
      <c r="DJ104" s="124"/>
      <c r="DK104" s="6"/>
      <c r="DL104" s="6"/>
      <c r="DM104" s="6"/>
      <c r="DN104" s="6"/>
      <c r="DO104" s="6"/>
      <c r="DP104" s="6"/>
      <c r="DQ104" s="6"/>
      <c r="DR104" s="6"/>
      <c r="DS104" s="6"/>
      <c r="DT104" s="2"/>
      <c r="DU104" s="2"/>
      <c r="DV104" s="2"/>
      <c r="DW104" s="2"/>
      <c r="DX104" s="2"/>
      <c r="DY104" s="2"/>
      <c r="DZ104" s="2"/>
      <c r="EA104" s="2"/>
      <c r="EB104" s="125"/>
      <c r="EC104" s="6"/>
      <c r="ED104" s="6"/>
      <c r="EE104" s="6"/>
      <c r="EF104" s="124"/>
      <c r="EG104" s="124"/>
      <c r="EH104" s="125"/>
      <c r="EI104" s="125"/>
      <c r="EJ104" s="124"/>
      <c r="EK104" s="2"/>
      <c r="EL104" s="2"/>
    </row>
    <row x14ac:dyDescent="0.25" r="105" customHeight="1" ht="18.75" hidden="1">
      <c r="A105" s="133" t="s">
        <v>163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124">
        <v>0.85</v>
      </c>
      <c r="AM105" s="124">
        <v>0.85</v>
      </c>
      <c r="AN105" s="124">
        <v>0.85</v>
      </c>
      <c r="AO105" s="124">
        <v>0.85</v>
      </c>
      <c r="AP105" s="124">
        <v>0.85</v>
      </c>
      <c r="AQ105" s="124">
        <v>0.85</v>
      </c>
      <c r="AR105" s="124">
        <v>0.85</v>
      </c>
      <c r="AS105" s="124">
        <v>0.85</v>
      </c>
      <c r="AT105" s="124">
        <v>0.85</v>
      </c>
      <c r="AU105" s="124">
        <v>0.85</v>
      </c>
      <c r="AV105" s="124">
        <v>0.85</v>
      </c>
      <c r="AW105" s="124">
        <v>0.85</v>
      </c>
      <c r="AX105" s="124"/>
      <c r="AY105" s="124">
        <v>0.85</v>
      </c>
      <c r="AZ105" s="124">
        <v>0.85</v>
      </c>
      <c r="BA105" s="124">
        <v>0.85</v>
      </c>
      <c r="BB105" s="124">
        <v>0.85</v>
      </c>
      <c r="BC105" s="124">
        <v>0.85</v>
      </c>
      <c r="BD105" s="124">
        <v>0.85</v>
      </c>
      <c r="BE105" s="124">
        <v>0.85</v>
      </c>
      <c r="BF105" s="124">
        <v>0.85</v>
      </c>
      <c r="BG105" s="124">
        <v>0.85</v>
      </c>
      <c r="BH105" s="124">
        <v>0.85</v>
      </c>
      <c r="BI105" s="124">
        <v>0.85</v>
      </c>
      <c r="BJ105" s="124">
        <v>0.85</v>
      </c>
      <c r="BK105" s="124"/>
      <c r="BL105" s="124">
        <v>0.85</v>
      </c>
      <c r="BM105" s="124">
        <v>0.85</v>
      </c>
      <c r="BN105" s="124">
        <v>0.85</v>
      </c>
      <c r="BO105" s="124">
        <v>0.85</v>
      </c>
      <c r="BP105" s="124">
        <v>0.85</v>
      </c>
      <c r="BQ105" s="124">
        <v>0.85</v>
      </c>
      <c r="BR105" s="124">
        <v>0.85</v>
      </c>
      <c r="BS105" s="124">
        <v>0.85</v>
      </c>
      <c r="BT105" s="124">
        <v>0.85</v>
      </c>
      <c r="BU105" s="124">
        <v>0.85</v>
      </c>
      <c r="BV105" s="124">
        <v>0.85</v>
      </c>
      <c r="BW105" s="124">
        <v>0.85</v>
      </c>
      <c r="BX105" s="124"/>
      <c r="BY105" s="124">
        <v>0.85</v>
      </c>
      <c r="BZ105" s="124">
        <v>0.85</v>
      </c>
      <c r="CA105" s="124">
        <v>0.85</v>
      </c>
      <c r="CB105" s="124">
        <v>0.85</v>
      </c>
      <c r="CC105" s="124">
        <v>0.85</v>
      </c>
      <c r="CD105" s="124">
        <v>0.85</v>
      </c>
      <c r="CE105" s="124">
        <v>0.85</v>
      </c>
      <c r="CF105" s="124">
        <v>0.85</v>
      </c>
      <c r="CG105" s="124">
        <v>0.85</v>
      </c>
      <c r="CH105" s="124">
        <v>0.85</v>
      </c>
      <c r="CI105" s="124">
        <v>0.85</v>
      </c>
      <c r="CJ105" s="124">
        <v>0.85</v>
      </c>
      <c r="CK105" s="124">
        <v>0.85</v>
      </c>
      <c r="CL105" s="124">
        <v>0.85</v>
      </c>
      <c r="CM105" s="124">
        <v>0.85</v>
      </c>
      <c r="CN105" s="124">
        <v>0.85</v>
      </c>
      <c r="CO105" s="124">
        <v>0.85</v>
      </c>
      <c r="CP105" s="124">
        <v>0.85</v>
      </c>
      <c r="CQ105" s="124">
        <v>0.85</v>
      </c>
      <c r="CR105" s="124">
        <v>0.85</v>
      </c>
      <c r="CS105" s="124">
        <v>0.85</v>
      </c>
      <c r="CT105" s="124">
        <v>0.85</v>
      </c>
      <c r="CU105" s="124">
        <v>0.85</v>
      </c>
      <c r="CV105" s="124">
        <v>0.85</v>
      </c>
      <c r="CW105" s="124">
        <v>0.85</v>
      </c>
      <c r="CX105" s="124">
        <v>0.85</v>
      </c>
      <c r="CY105" s="124">
        <v>0.85</v>
      </c>
      <c r="CZ105" s="124">
        <v>0.85</v>
      </c>
      <c r="DA105" s="124">
        <v>0.85</v>
      </c>
      <c r="DB105" s="124">
        <v>0.85</v>
      </c>
      <c r="DC105" s="124">
        <v>0.85</v>
      </c>
      <c r="DD105" s="124">
        <v>0.85</v>
      </c>
      <c r="DE105" s="124">
        <v>0.85</v>
      </c>
      <c r="DF105" s="124">
        <v>0.85</v>
      </c>
      <c r="DG105" s="124">
        <v>0.85</v>
      </c>
      <c r="DH105" s="124">
        <v>0.85</v>
      </c>
      <c r="DI105" s="124"/>
      <c r="DJ105" s="124"/>
      <c r="DK105" s="6"/>
      <c r="DL105" s="6"/>
      <c r="DM105" s="6"/>
      <c r="DN105" s="6"/>
      <c r="DO105" s="6"/>
      <c r="DP105" s="6"/>
      <c r="DQ105" s="6"/>
      <c r="DR105" s="6"/>
      <c r="DS105" s="6"/>
      <c r="DT105" s="2"/>
      <c r="DU105" s="2"/>
      <c r="DV105" s="2"/>
      <c r="DW105" s="2"/>
      <c r="DX105" s="2"/>
      <c r="DY105" s="2"/>
      <c r="DZ105" s="2"/>
      <c r="EA105" s="2"/>
      <c r="EB105" s="125"/>
      <c r="EC105" s="6"/>
      <c r="ED105" s="6"/>
      <c r="EE105" s="6"/>
      <c r="EF105" s="124"/>
      <c r="EG105" s="124"/>
      <c r="EH105" s="125"/>
      <c r="EI105" s="125"/>
      <c r="EJ105" s="124"/>
      <c r="EK105" s="2"/>
      <c r="EL105" s="2"/>
    </row>
    <row x14ac:dyDescent="0.25" r="106" customHeight="1" ht="18.75" hidden="1">
      <c r="A106" s="133" t="s">
        <v>164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125">
        <f>AL100*AL101*AL103*AL105</f>
      </c>
      <c r="AM106" s="125">
        <f>AM100*AM101*AM103*AM105</f>
      </c>
      <c r="AN106" s="125">
        <f>AN100*AN101*AN103*AN105</f>
      </c>
      <c r="AO106" s="125">
        <f>AO100*AO101*AO103*AO105</f>
      </c>
      <c r="AP106" s="125">
        <f>AP100*AP101*AP103*AP105</f>
      </c>
      <c r="AQ106" s="125">
        <f>AQ100*AQ101*AQ103*AQ105</f>
      </c>
      <c r="AR106" s="125">
        <f>AR100*AR101*AR103*AR105</f>
      </c>
      <c r="AS106" s="125">
        <f>AS100*AS101*AS103*AS105</f>
      </c>
      <c r="AT106" s="125">
        <f>AT100*AT101*AT103*AT105</f>
      </c>
      <c r="AU106" s="125">
        <f>AU100*AU101*AU103*AU105</f>
      </c>
      <c r="AV106" s="125">
        <f>AV100*AV101*AV103*AV105</f>
      </c>
      <c r="AW106" s="125">
        <f>AW100*AW101*AW103*AW105</f>
      </c>
      <c r="AX106" s="124"/>
      <c r="AY106" s="125">
        <f>AY100*AY101*AY103*AY105</f>
      </c>
      <c r="AZ106" s="125">
        <f>AZ100*AZ101*AZ103*AZ105</f>
      </c>
      <c r="BA106" s="125">
        <f>BA100*BA101*BA103*BA105</f>
      </c>
      <c r="BB106" s="125">
        <f>BB100*BB101*BB103*BB105</f>
      </c>
      <c r="BC106" s="125">
        <f>BC100*BC101*BC103*BC105</f>
      </c>
      <c r="BD106" s="125">
        <f>BD100*BD101*BD103*BD105</f>
      </c>
      <c r="BE106" s="125">
        <f>BE100*BE101*BE103*BE105</f>
      </c>
      <c r="BF106" s="125">
        <f>BF100*BF101*BF103*BF105</f>
      </c>
      <c r="BG106" s="125">
        <f>BG100*BG101*BG103*BG105</f>
      </c>
      <c r="BH106" s="125">
        <f>BH100*BH101*BH103*BH105</f>
      </c>
      <c r="BI106" s="125">
        <f>BI100*BI101*BI103*BI105</f>
      </c>
      <c r="BJ106" s="125">
        <f>BJ100*BJ101*BJ103*BJ105</f>
      </c>
      <c r="BK106" s="6"/>
      <c r="BL106" s="125">
        <f>BL100*BL101*BL103*BL105</f>
      </c>
      <c r="BM106" s="125">
        <f>BM100*BM101*BM103*BM105</f>
      </c>
      <c r="BN106" s="125">
        <f>BN100*BN101*BN103*BN105</f>
      </c>
      <c r="BO106" s="125">
        <f>BO100*BO101*BO103*BO105</f>
      </c>
      <c r="BP106" s="125">
        <f>BP100*BP101*BP103*BP105</f>
      </c>
      <c r="BQ106" s="125">
        <f>BQ100*BQ101*BQ103*BQ105</f>
      </c>
      <c r="BR106" s="125">
        <f>BR100*BR101*BR103*BR105</f>
      </c>
      <c r="BS106" s="125">
        <f>BS100*BS101*BS103*BS105</f>
      </c>
      <c r="BT106" s="125">
        <f>BT100*BT101*BT103*BT105</f>
      </c>
      <c r="BU106" s="125">
        <f>BU100*BU101*BU103*BU105</f>
      </c>
      <c r="BV106" s="125">
        <f>BV100*BV101*BV103*BV105</f>
      </c>
      <c r="BW106" s="125">
        <f>BW100*BW101*BW103*BW105</f>
      </c>
      <c r="BX106" s="6"/>
      <c r="BY106" s="125">
        <f>BY100*BY101*BY103*BY105</f>
      </c>
      <c r="BZ106" s="125">
        <f>BZ100*BZ101*BZ103*BZ105</f>
      </c>
      <c r="CA106" s="125">
        <f>CA100*CA101*CA103*CA105</f>
      </c>
      <c r="CB106" s="125">
        <f>CB100*CB101*CB103*CB105</f>
      </c>
      <c r="CC106" s="125">
        <f>CC100*CC101*CC103*CC105</f>
      </c>
      <c r="CD106" s="125">
        <f>CD100*CD101*CD103*CD105</f>
      </c>
      <c r="CE106" s="125">
        <f>CE100*CE101*CE103*CE105</f>
      </c>
      <c r="CF106" s="125">
        <f>CF100*CF101*CF103*CF105</f>
      </c>
      <c r="CG106" s="125">
        <f>CG100*CG101*CG103*CG105</f>
      </c>
      <c r="CH106" s="125">
        <f>CH100*CH101*CH103*CH105</f>
      </c>
      <c r="CI106" s="125">
        <f>CI100*CI101*CI103*CI105</f>
      </c>
      <c r="CJ106" s="125">
        <f>CJ100*CJ101*CJ103*CJ105</f>
      </c>
      <c r="CK106" s="125">
        <f>CK100*CK101*CK103*CK105</f>
      </c>
      <c r="CL106" s="125">
        <f>CL100*CL101*CL103*CL105</f>
      </c>
      <c r="CM106" s="125">
        <f>CM100*CM101*CM103*CM105</f>
      </c>
      <c r="CN106" s="125">
        <f>CN100*CN101*CN103*CN105</f>
      </c>
      <c r="CO106" s="125">
        <f>CO100*CO101*CO103*CO105</f>
      </c>
      <c r="CP106" s="125">
        <f>CP100*CP101*CP103*CP105</f>
      </c>
      <c r="CQ106" s="125">
        <f>CQ100*CQ101*CQ103*CQ105</f>
      </c>
      <c r="CR106" s="125">
        <f>CR100*CR101*CR103*CR105</f>
      </c>
      <c r="CS106" s="125">
        <f>CS100*CS101*CS103*CS105</f>
      </c>
      <c r="CT106" s="125">
        <f>CT100*CT101*CT103*CT105</f>
      </c>
      <c r="CU106" s="125">
        <f>CU100*CU101*CU103*CU105</f>
      </c>
      <c r="CV106" s="125">
        <f>CV100*CV101*CV103*CV105</f>
      </c>
      <c r="CW106" s="125">
        <f>CW100*CW101*CW103*CW105</f>
      </c>
      <c r="CX106" s="125">
        <f>CX100*CX101*CX103*CX105</f>
      </c>
      <c r="CY106" s="125">
        <f>CY100*CY101*CY103*CY105</f>
      </c>
      <c r="CZ106" s="125">
        <f>CZ100*CZ101*CZ103*CZ105</f>
      </c>
      <c r="DA106" s="125">
        <f>DA100*DA101*DA103*DA105</f>
      </c>
      <c r="DB106" s="125">
        <f>DB100*DB101*DB103*DB105</f>
      </c>
      <c r="DC106" s="125">
        <f>DC100*DC101*DC103*DC105</f>
      </c>
      <c r="DD106" s="125">
        <f>DD100*DD101*DD103*DD105</f>
      </c>
      <c r="DE106" s="125">
        <f>DE100*DE101*DE103*DE105</f>
      </c>
      <c r="DF106" s="125">
        <f>DF100*DF101*DF103*DF105</f>
      </c>
      <c r="DG106" s="125">
        <f>DG100*DG101*DG103*DG105</f>
      </c>
      <c r="DH106" s="125">
        <f>DH100*DH101*DH103*DH105</f>
      </c>
      <c r="DI106" s="124"/>
      <c r="DJ106" s="124"/>
      <c r="DK106" s="6"/>
      <c r="DL106" s="6"/>
      <c r="DM106" s="125"/>
      <c r="DN106" s="6"/>
      <c r="DO106" s="6"/>
      <c r="DP106" s="6">
        <f>SUM(AL106:AW106)</f>
      </c>
      <c r="DQ106" s="6"/>
      <c r="DR106" s="6">
        <f>SUM(AY106:BJ106)</f>
      </c>
      <c r="DS106" s="6"/>
      <c r="DT106" s="6">
        <f>SUM(BL106:BW106)</f>
      </c>
      <c r="DU106" s="2"/>
      <c r="DV106" s="6">
        <f>SUM(BY106:CJ106)</f>
      </c>
      <c r="DW106" s="2"/>
      <c r="DX106" s="6">
        <f>SUM(CK106:CV106)</f>
      </c>
      <c r="DY106" s="2"/>
      <c r="DZ106" s="6">
        <f>SUM(CW106:DH106)</f>
      </c>
      <c r="EA106" s="2"/>
      <c r="EB106" s="125"/>
      <c r="EC106" s="6"/>
      <c r="ED106" s="6"/>
      <c r="EE106" s="6"/>
      <c r="EF106" s="124"/>
      <c r="EG106" s="124"/>
      <c r="EH106" s="125"/>
      <c r="EI106" s="125"/>
      <c r="EJ106" s="124"/>
      <c r="EK106" s="2"/>
      <c r="EL106" s="2"/>
    </row>
    <row x14ac:dyDescent="0.25" r="107" customHeight="1" ht="18.75" hidden="1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124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124"/>
      <c r="BM107" s="2"/>
      <c r="BN107" s="124"/>
      <c r="BO107" s="6"/>
      <c r="BP107" s="124"/>
      <c r="BQ107" s="124"/>
      <c r="BR107" s="124"/>
      <c r="BS107" s="124"/>
      <c r="BT107" s="124"/>
      <c r="BU107" s="124"/>
      <c r="BV107" s="124"/>
      <c r="BW107" s="124"/>
      <c r="BX107" s="6"/>
      <c r="BY107" s="124"/>
      <c r="BZ107" s="124"/>
      <c r="CA107" s="124"/>
      <c r="CB107" s="124"/>
      <c r="CC107" s="124"/>
      <c r="CD107" s="124"/>
      <c r="CE107" s="124"/>
      <c r="CF107" s="124"/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6"/>
      <c r="DL107" s="6"/>
      <c r="DM107" s="125"/>
      <c r="DN107" s="6"/>
      <c r="DO107" s="6"/>
      <c r="DP107" s="6"/>
      <c r="DQ107" s="6"/>
      <c r="DR107" s="6"/>
      <c r="DS107" s="6"/>
      <c r="DT107" s="2"/>
      <c r="DU107" s="2"/>
      <c r="DV107" s="2"/>
      <c r="DW107" s="2"/>
      <c r="DX107" s="2"/>
      <c r="DY107" s="2"/>
      <c r="DZ107" s="2"/>
      <c r="EA107" s="2"/>
      <c r="EB107" s="125"/>
      <c r="EC107" s="6"/>
      <c r="ED107" s="6"/>
      <c r="EE107" s="6"/>
      <c r="EF107" s="124"/>
      <c r="EG107" s="124"/>
      <c r="EH107" s="125"/>
      <c r="EI107" s="125"/>
      <c r="EJ107" s="124"/>
      <c r="EK107" s="2"/>
      <c r="EL107" s="2"/>
    </row>
    <row x14ac:dyDescent="0.25" r="108" customHeight="1" ht="18.75" hidden="1">
      <c r="A108" s="155" t="s">
        <v>170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124"/>
      <c r="DJ108" s="124"/>
      <c r="DK108" s="6"/>
      <c r="DL108" s="6"/>
      <c r="DM108" s="6"/>
      <c r="DN108" s="6"/>
      <c r="DO108" s="6"/>
      <c r="DP108" s="6"/>
      <c r="DQ108" s="6"/>
      <c r="DR108" s="6"/>
      <c r="DS108" s="6"/>
      <c r="DT108" s="2"/>
      <c r="DU108" s="2"/>
      <c r="DV108" s="2"/>
      <c r="DW108" s="2"/>
      <c r="DX108" s="2"/>
      <c r="DY108" s="2"/>
      <c r="DZ108" s="2"/>
      <c r="EA108" s="2"/>
      <c r="EB108" s="125"/>
      <c r="EC108" s="6"/>
      <c r="ED108" s="6"/>
      <c r="EE108" s="6"/>
      <c r="EF108" s="124"/>
      <c r="EG108" s="124"/>
      <c r="EH108" s="125"/>
      <c r="EI108" s="125"/>
      <c r="EJ108" s="124"/>
      <c r="EK108" s="2"/>
      <c r="EL108" s="2"/>
    </row>
    <row x14ac:dyDescent="0.25" r="109" customHeight="1" ht="18.75" hidden="1">
      <c r="A109" s="133" t="s">
        <v>171</v>
      </c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2">
        <f>(AL106*15%)+DN109</f>
      </c>
      <c r="AM109" s="2">
        <f>(AM106*15%)+AL109</f>
      </c>
      <c r="AN109" s="2">
        <f>(AN106*15%)+AM109</f>
      </c>
      <c r="AO109" s="2">
        <f>(AO106*15%)+AN109</f>
      </c>
      <c r="AP109" s="2">
        <f>(AP106*15%)+AO109</f>
      </c>
      <c r="AQ109" s="2">
        <f>(AQ106*15%)+AP109</f>
      </c>
      <c r="AR109" s="2">
        <f>(AR106*15%)+AQ109</f>
      </c>
      <c r="AS109" s="2">
        <f>(AS106*15%)+AR109</f>
      </c>
      <c r="AT109" s="2">
        <f>(AT106*15%)+AS109</f>
      </c>
      <c r="AU109" s="2">
        <f>(AU106*15%)+AT109</f>
      </c>
      <c r="AV109" s="2">
        <f>(AV106*15%)+AU109</f>
      </c>
      <c r="AW109" s="2">
        <f>(AW106*15%)+AV109</f>
      </c>
      <c r="AX109" s="2"/>
      <c r="AY109" s="2">
        <f>(AY106*15%)+AW109</f>
      </c>
      <c r="AZ109" s="2">
        <f>(AZ106*15%)+AY109</f>
      </c>
      <c r="BA109" s="2">
        <f>(BA106*15%)+AZ109</f>
      </c>
      <c r="BB109" s="2">
        <f>(BB106*15%)+BA109</f>
      </c>
      <c r="BC109" s="2">
        <f>(BC106*15%)+BB109</f>
      </c>
      <c r="BD109" s="2">
        <f>(BD106*15%)+BC109</f>
      </c>
      <c r="BE109" s="2">
        <f>(BE106*15%)+BD109</f>
      </c>
      <c r="BF109" s="2">
        <f>(BF106*15%)+BE109</f>
      </c>
      <c r="BG109" s="2">
        <f>(BG106*15%)+BF109</f>
      </c>
      <c r="BH109" s="2">
        <f>(BH106*15%)+BG109</f>
      </c>
      <c r="BI109" s="2">
        <f>(BI106*15%)+BH109</f>
      </c>
      <c r="BJ109" s="2">
        <f>(BJ106*15%)+BI109</f>
      </c>
      <c r="BK109" s="2"/>
      <c r="BL109" s="2">
        <f>(BL106*15%)+BJ109</f>
      </c>
      <c r="BM109" s="2">
        <f>(BM106*15%)+BL109</f>
      </c>
      <c r="BN109" s="2">
        <f>(BN106*15%)+BM109</f>
      </c>
      <c r="BO109" s="2">
        <f>(BO106*15%)+BN109</f>
      </c>
      <c r="BP109" s="2">
        <f>(BP106*15%)+BO109</f>
      </c>
      <c r="BQ109" s="2">
        <f>(BQ106*15%)+BP109</f>
      </c>
      <c r="BR109" s="2">
        <f>(BR106*15%)+BQ109</f>
      </c>
      <c r="BS109" s="2">
        <f>(BS106*15%)+BR109</f>
      </c>
      <c r="BT109" s="2">
        <f>(BT106*15%)+BS109</f>
      </c>
      <c r="BU109" s="2">
        <f>(BU106*15%)+BT109</f>
      </c>
      <c r="BV109" s="2">
        <f>(BV106*15%)+BU109</f>
      </c>
      <c r="BW109" s="2">
        <f>(BW106*15%)+BV109</f>
      </c>
      <c r="BX109" s="2"/>
      <c r="BY109" s="2">
        <f>(BY106*15%)+BW109</f>
      </c>
      <c r="BZ109" s="2">
        <f>(BZ106*15%)+BY109</f>
      </c>
      <c r="CA109" s="2">
        <f>(CA106*15%)+BZ109</f>
      </c>
      <c r="CB109" s="2">
        <f>(CB106*15%)+CA109</f>
      </c>
      <c r="CC109" s="2">
        <f>(CC106*15%)+CB109</f>
      </c>
      <c r="CD109" s="2">
        <f>(CD106*15%)+CC109</f>
      </c>
      <c r="CE109" s="2">
        <f>(CE106*15%)+CD109</f>
      </c>
      <c r="CF109" s="2">
        <f>(CF106*15%)+CE109</f>
      </c>
      <c r="CG109" s="2">
        <f>(CG106*15%)+CF109</f>
      </c>
      <c r="CH109" s="2">
        <f>(CH106*15%)+CG109</f>
      </c>
      <c r="CI109" s="2">
        <f>(CI106*15%)+CH109</f>
      </c>
      <c r="CJ109" s="2">
        <f>(CJ106*15%)+CI109</f>
      </c>
      <c r="CK109" s="2">
        <f>(CK106*15%)+CJ109</f>
      </c>
      <c r="CL109" s="2">
        <f>(CL106*15%)+CK109</f>
      </c>
      <c r="CM109" s="2">
        <f>(CM106*15%)+CL109</f>
      </c>
      <c r="CN109" s="2">
        <f>(CN106*15%)+CM109</f>
      </c>
      <c r="CO109" s="2">
        <f>(CO106*15%)+CN109</f>
      </c>
      <c r="CP109" s="2">
        <f>(CP106*15%)+CO109</f>
      </c>
      <c r="CQ109" s="2">
        <f>(CQ106*15%)+CP109</f>
      </c>
      <c r="CR109" s="2">
        <f>(CR106*15%)+CQ109</f>
      </c>
      <c r="CS109" s="2">
        <f>(CS106*15%)+CR109</f>
      </c>
      <c r="CT109" s="2">
        <f>(CT106*15%)+CS109</f>
      </c>
      <c r="CU109" s="2">
        <f>(CU106*15%)+CT109</f>
      </c>
      <c r="CV109" s="2">
        <f>(CV106*15%)+CU109</f>
      </c>
      <c r="CW109" s="2">
        <f>(CW106*15%)+CV109</f>
      </c>
      <c r="CX109" s="2">
        <f>(CX106*15%)+CW109</f>
      </c>
      <c r="CY109" s="2">
        <f>(CY106*15%)+CX109</f>
      </c>
      <c r="CZ109" s="2">
        <f>(CZ106*15%)+CY109</f>
      </c>
      <c r="DA109" s="2">
        <f>(DA106*15%)+CZ109</f>
      </c>
      <c r="DB109" s="2">
        <f>(DB106*15%)+DA109</f>
      </c>
      <c r="DC109" s="2">
        <f>(DC106*15%)+DB109</f>
      </c>
      <c r="DD109" s="2">
        <f>(DD106*15%)+DC109</f>
      </c>
      <c r="DE109" s="2">
        <f>(DE106*15%)+DD109</f>
      </c>
      <c r="DF109" s="2">
        <f>(DF106*15%)+DE109</f>
      </c>
      <c r="DG109" s="2">
        <f>(DG106*15%)+DF109</f>
      </c>
      <c r="DH109" s="2">
        <f>(DH106*15%)+DG109</f>
      </c>
      <c r="DI109" s="124"/>
      <c r="DJ109" s="124"/>
      <c r="DK109" s="6"/>
      <c r="DL109" s="6"/>
      <c r="DM109" s="6"/>
      <c r="DN109" s="6">
        <v>7</v>
      </c>
      <c r="DO109" s="6"/>
      <c r="DP109" s="6">
        <f>+AW109</f>
      </c>
      <c r="DQ109" s="6"/>
      <c r="DR109" s="6">
        <f>+BL109</f>
      </c>
      <c r="DS109" s="6"/>
      <c r="DT109" s="6">
        <f>+BW109</f>
      </c>
      <c r="DU109" s="2"/>
      <c r="DV109" s="6">
        <f>+CJ109</f>
      </c>
      <c r="DW109" s="2"/>
      <c r="DX109" s="6">
        <f>+CV109</f>
      </c>
      <c r="DY109" s="125"/>
      <c r="DZ109" s="6">
        <f>+DH109</f>
      </c>
      <c r="EA109" s="2"/>
      <c r="EB109" s="125"/>
      <c r="EC109" s="6"/>
      <c r="ED109" s="6"/>
      <c r="EE109" s="6"/>
      <c r="EF109" s="124"/>
      <c r="EG109" s="124"/>
      <c r="EH109" s="125"/>
      <c r="EI109" s="125"/>
      <c r="EJ109" s="124"/>
      <c r="EK109" s="2"/>
      <c r="EL109" s="2"/>
    </row>
    <row x14ac:dyDescent="0.25" r="110" customHeight="1" ht="18.75" hidden="1">
      <c r="A110" s="133" t="s">
        <v>156</v>
      </c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>
        <v>12</v>
      </c>
      <c r="AM110" s="150">
        <v>12</v>
      </c>
      <c r="AN110" s="150">
        <v>12</v>
      </c>
      <c r="AO110" s="150">
        <v>12</v>
      </c>
      <c r="AP110" s="150">
        <v>12</v>
      </c>
      <c r="AQ110" s="150">
        <v>12</v>
      </c>
      <c r="AR110" s="150">
        <v>12</v>
      </c>
      <c r="AS110" s="150">
        <v>12</v>
      </c>
      <c r="AT110" s="150">
        <v>12</v>
      </c>
      <c r="AU110" s="150">
        <v>12</v>
      </c>
      <c r="AV110" s="150">
        <v>12</v>
      </c>
      <c r="AW110" s="150">
        <v>12</v>
      </c>
      <c r="AX110" s="150"/>
      <c r="AY110" s="150">
        <v>12</v>
      </c>
      <c r="AZ110" s="150">
        <v>12</v>
      </c>
      <c r="BA110" s="150">
        <v>12</v>
      </c>
      <c r="BB110" s="150">
        <v>12</v>
      </c>
      <c r="BC110" s="150">
        <v>12</v>
      </c>
      <c r="BD110" s="150">
        <v>12</v>
      </c>
      <c r="BE110" s="150">
        <v>12</v>
      </c>
      <c r="BF110" s="150">
        <v>12</v>
      </c>
      <c r="BG110" s="150">
        <v>12</v>
      </c>
      <c r="BH110" s="150">
        <v>12</v>
      </c>
      <c r="BI110" s="150">
        <v>12</v>
      </c>
      <c r="BJ110" s="150">
        <v>12</v>
      </c>
      <c r="BK110" s="150"/>
      <c r="BL110" s="150">
        <v>12</v>
      </c>
      <c r="BM110" s="150">
        <v>12</v>
      </c>
      <c r="BN110" s="150">
        <v>12</v>
      </c>
      <c r="BO110" s="150">
        <v>12</v>
      </c>
      <c r="BP110" s="150">
        <v>12</v>
      </c>
      <c r="BQ110" s="150">
        <v>12</v>
      </c>
      <c r="BR110" s="150">
        <v>12</v>
      </c>
      <c r="BS110" s="150">
        <v>12</v>
      </c>
      <c r="BT110" s="150">
        <v>12</v>
      </c>
      <c r="BU110" s="150">
        <v>12</v>
      </c>
      <c r="BV110" s="150">
        <v>12</v>
      </c>
      <c r="BW110" s="150">
        <v>12</v>
      </c>
      <c r="BX110" s="150"/>
      <c r="BY110" s="150">
        <v>12</v>
      </c>
      <c r="BZ110" s="150">
        <v>12</v>
      </c>
      <c r="CA110" s="150">
        <v>12</v>
      </c>
      <c r="CB110" s="150">
        <v>12</v>
      </c>
      <c r="CC110" s="150">
        <v>12</v>
      </c>
      <c r="CD110" s="150">
        <v>12</v>
      </c>
      <c r="CE110" s="150">
        <v>12</v>
      </c>
      <c r="CF110" s="150">
        <v>12</v>
      </c>
      <c r="CG110" s="150">
        <v>12</v>
      </c>
      <c r="CH110" s="150">
        <v>12</v>
      </c>
      <c r="CI110" s="150">
        <v>12</v>
      </c>
      <c r="CJ110" s="150">
        <v>12</v>
      </c>
      <c r="CK110" s="150">
        <v>12</v>
      </c>
      <c r="CL110" s="150">
        <v>12</v>
      </c>
      <c r="CM110" s="150">
        <v>12</v>
      </c>
      <c r="CN110" s="150">
        <v>12</v>
      </c>
      <c r="CO110" s="150">
        <v>12</v>
      </c>
      <c r="CP110" s="150">
        <v>12</v>
      </c>
      <c r="CQ110" s="150">
        <v>12</v>
      </c>
      <c r="CR110" s="150">
        <v>12</v>
      </c>
      <c r="CS110" s="150">
        <v>12</v>
      </c>
      <c r="CT110" s="150">
        <v>12</v>
      </c>
      <c r="CU110" s="150">
        <v>12</v>
      </c>
      <c r="CV110" s="150">
        <v>12</v>
      </c>
      <c r="CW110" s="150">
        <v>12</v>
      </c>
      <c r="CX110" s="150">
        <v>12</v>
      </c>
      <c r="CY110" s="150">
        <v>12</v>
      </c>
      <c r="CZ110" s="150">
        <v>12</v>
      </c>
      <c r="DA110" s="150">
        <v>12</v>
      </c>
      <c r="DB110" s="150">
        <v>12</v>
      </c>
      <c r="DC110" s="150">
        <v>12</v>
      </c>
      <c r="DD110" s="150">
        <v>12</v>
      </c>
      <c r="DE110" s="150">
        <v>12</v>
      </c>
      <c r="DF110" s="150">
        <v>12</v>
      </c>
      <c r="DG110" s="150">
        <v>12</v>
      </c>
      <c r="DH110" s="150">
        <v>12</v>
      </c>
      <c r="DI110" s="124"/>
      <c r="DJ110" s="124"/>
      <c r="DK110" s="6"/>
      <c r="DL110" s="6"/>
      <c r="DM110" s="6"/>
      <c r="DN110" s="6"/>
      <c r="DO110" s="6"/>
      <c r="DP110" s="6"/>
      <c r="DQ110" s="6"/>
      <c r="DR110" s="6"/>
      <c r="DS110" s="6"/>
      <c r="DT110" s="2"/>
      <c r="DU110" s="2"/>
      <c r="DV110" s="2"/>
      <c r="DW110" s="2"/>
      <c r="DX110" s="2"/>
      <c r="DY110" s="2"/>
      <c r="DZ110" s="2"/>
      <c r="EA110" s="2"/>
      <c r="EB110" s="125"/>
      <c r="EC110" s="6"/>
      <c r="ED110" s="6"/>
      <c r="EE110" s="6"/>
      <c r="EF110" s="124"/>
      <c r="EG110" s="124"/>
      <c r="EH110" s="125"/>
      <c r="EI110" s="125"/>
      <c r="EJ110" s="124"/>
      <c r="EK110" s="2"/>
      <c r="EL110" s="2"/>
    </row>
    <row x14ac:dyDescent="0.25" r="111" customHeight="1" ht="18.75" hidden="1">
      <c r="A111" s="133" t="s">
        <v>172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6">
        <f>AL109*AL110*AL99*AL98/1000</f>
      </c>
      <c r="AM111" s="6">
        <f>AM109*AM110*AM99*AM98/1000</f>
      </c>
      <c r="AN111" s="6">
        <f>AN109*AN110*AN99*AN98/1000</f>
      </c>
      <c r="AO111" s="6">
        <f>AO109*AO110*AO99*AO98/1000</f>
      </c>
      <c r="AP111" s="6">
        <f>AP109*AP110*AP99*AP98/1000</f>
      </c>
      <c r="AQ111" s="6">
        <f>AQ109*AQ110*AQ99*AQ98/1000</f>
      </c>
      <c r="AR111" s="6">
        <f>AR109*AR110*AR99*AR98/1000</f>
      </c>
      <c r="AS111" s="6">
        <f>AS109*AS110*AS99*AS98/1000</f>
      </c>
      <c r="AT111" s="6">
        <f>AT109*AT110*AT99*AT98/1000</f>
      </c>
      <c r="AU111" s="6">
        <f>AU109*AU110*AU99*AU98/1000</f>
      </c>
      <c r="AV111" s="6">
        <f>AV109*AV110*AV99*AV98/1000</f>
      </c>
      <c r="AW111" s="6">
        <f>AW109*AW110*AW99*AW98/1000</f>
      </c>
      <c r="AX111" s="124"/>
      <c r="AY111" s="6">
        <f>AY109*AY110*AY99*AY98/1000</f>
      </c>
      <c r="AZ111" s="6">
        <f>AZ109*AZ110*AZ99*AZ98/1000</f>
      </c>
      <c r="BA111" s="6">
        <f>BA109*BA110*BA99*BA98/1000</f>
      </c>
      <c r="BB111" s="6">
        <f>BB109*BB110*BB99*BB98/1000</f>
      </c>
      <c r="BC111" s="6">
        <f>BC109*BC110*BC99*BC98/1000</f>
      </c>
      <c r="BD111" s="6">
        <f>BD109*BD110*BD99*BD98/1000</f>
      </c>
      <c r="BE111" s="6">
        <f>BE109*BE110*BE99*BE98/1000</f>
      </c>
      <c r="BF111" s="6">
        <f>BF109*BF110*BF99*BF98/1000</f>
      </c>
      <c r="BG111" s="6">
        <f>BG109*BG110*BG99*BG98/1000</f>
      </c>
      <c r="BH111" s="6">
        <f>BH109*BH110*BH99*BH98/1000</f>
      </c>
      <c r="BI111" s="6">
        <f>BI109*BI110*BI99*BI98/1000</f>
      </c>
      <c r="BJ111" s="6">
        <f>BJ109*BJ110*BJ99*BJ98/1000</f>
      </c>
      <c r="BK111" s="6"/>
      <c r="BL111" s="6">
        <f>BL109*BL110*BL99*BL98/1000</f>
      </c>
      <c r="BM111" s="6">
        <f>BM109*BM110*BM99*BM98/1000</f>
      </c>
      <c r="BN111" s="6">
        <f>BN109*BN110*BN99*BN98/1000</f>
      </c>
      <c r="BO111" s="6">
        <f>BO109*BO110*BO99*BO98/1000</f>
      </c>
      <c r="BP111" s="6">
        <f>BP109*BP110*BP99*BP98/1000</f>
      </c>
      <c r="BQ111" s="6">
        <f>BQ109*BQ110*BQ99*BQ98/1000</f>
      </c>
      <c r="BR111" s="6">
        <f>BR109*BR110*BR99*BR98/1000</f>
      </c>
      <c r="BS111" s="6">
        <f>BS109*BS110*BS99*BS98/1000</f>
      </c>
      <c r="BT111" s="6">
        <f>BT109*BT110*BT99*BT98/1000</f>
      </c>
      <c r="BU111" s="6">
        <f>BU109*BU110*BU99*BU98/1000</f>
      </c>
      <c r="BV111" s="6">
        <f>BV109*BV110*BV99*BV98/1000</f>
      </c>
      <c r="BW111" s="6">
        <f>BW109*BW110*BW99*BW98/1000</f>
      </c>
      <c r="BX111" s="6"/>
      <c r="BY111" s="6">
        <f>BY109*BY110*BY99*BY98/1000</f>
      </c>
      <c r="BZ111" s="6">
        <f>BZ109*BZ110*BZ99*BZ98/1000</f>
      </c>
      <c r="CA111" s="6">
        <f>CA109*CA110*CA99*CA98/1000</f>
      </c>
      <c r="CB111" s="6">
        <f>CB109*CB110*CB99*CB98/1000</f>
      </c>
      <c r="CC111" s="6">
        <f>CC109*CC110*CC99*CC98/1000</f>
      </c>
      <c r="CD111" s="6">
        <f>CD109*CD110*CD99*CD98/1000</f>
      </c>
      <c r="CE111" s="6">
        <f>CE109*CE110*CE99*CE98/1000</f>
      </c>
      <c r="CF111" s="6">
        <f>CF109*CF110*CF99*CF98/1000</f>
      </c>
      <c r="CG111" s="6">
        <f>CG109*CG110*CG99*CG98/1000</f>
      </c>
      <c r="CH111" s="6">
        <f>CH109*CH110*CH99*CH98/1000</f>
      </c>
      <c r="CI111" s="6">
        <f>CI109*CI110*CI99*CI98/1000</f>
      </c>
      <c r="CJ111" s="6">
        <f>CJ109*CJ110*CJ99*CJ98/1000</f>
      </c>
      <c r="CK111" s="6">
        <f>CK109*CK110*CK99*CK98/1000</f>
      </c>
      <c r="CL111" s="6">
        <f>CL109*CL110*CL99*CL98/1000</f>
      </c>
      <c r="CM111" s="6">
        <f>CM109*CM110*CM99*CM98/1000</f>
      </c>
      <c r="CN111" s="6">
        <f>CN109*CN110*CN99*CN98/1000</f>
      </c>
      <c r="CO111" s="6">
        <f>CO109*CO110*CO99*CO98/1000</f>
      </c>
      <c r="CP111" s="6">
        <f>CP109*CP110*CP99*CP98/1000</f>
      </c>
      <c r="CQ111" s="6">
        <f>CQ109*CQ110*CQ99*CQ98/1000</f>
      </c>
      <c r="CR111" s="6">
        <f>CR109*CR110*CR99*CR98/1000</f>
      </c>
      <c r="CS111" s="6">
        <f>CS109*CS110*CS99*CS98/1000</f>
      </c>
      <c r="CT111" s="6">
        <f>CT109*CT110*CT99*CT98/1000</f>
      </c>
      <c r="CU111" s="6">
        <f>CU109*CU110*CU99*CU98/1000</f>
      </c>
      <c r="CV111" s="6">
        <f>CV109*CV110*CV99*CV98/1000</f>
      </c>
      <c r="CW111" s="6">
        <f>CW109*CW110*CW99*CW98/1000</f>
      </c>
      <c r="CX111" s="6">
        <f>CX109*CX110*CX99*CX98/1000</f>
      </c>
      <c r="CY111" s="6">
        <f>CY109*CY110*CY99*CY98/1000</f>
      </c>
      <c r="CZ111" s="6">
        <f>CZ109*CZ110*CZ99*CZ98/1000</f>
      </c>
      <c r="DA111" s="6">
        <f>DA109*DA110*DA99*DA98/1000</f>
      </c>
      <c r="DB111" s="6">
        <f>DB109*DB110*DB99*DB98/1000</f>
      </c>
      <c r="DC111" s="6">
        <f>DC109*DC110*DC99*DC98/1000</f>
      </c>
      <c r="DD111" s="6">
        <f>DD109*DD110*DD99*DD98/1000</f>
      </c>
      <c r="DE111" s="6">
        <f>DE109*DE110*DE99*DE98/1000</f>
      </c>
      <c r="DF111" s="6">
        <f>DF109*DF110*DF99*DF98/1000</f>
      </c>
      <c r="DG111" s="6">
        <f>DG109*DG110*DG99*DG98/1000</f>
      </c>
      <c r="DH111" s="6">
        <f>DH109*DH110*DH99*DH98/1000</f>
      </c>
      <c r="DI111" s="124"/>
      <c r="DJ111" s="124"/>
      <c r="DK111" s="6"/>
      <c r="DL111" s="6"/>
      <c r="DM111" s="6"/>
      <c r="DN111" s="6"/>
      <c r="DO111" s="6"/>
      <c r="DP111" s="6">
        <f>SUM(AL111:AW111)</f>
      </c>
      <c r="DQ111" s="6"/>
      <c r="DR111" s="6">
        <f>SUM(AY111:BJ111)</f>
      </c>
      <c r="DS111" s="6"/>
      <c r="DT111" s="6">
        <f>SUM(BL111:BW111)</f>
      </c>
      <c r="DU111" s="2"/>
      <c r="DV111" s="6">
        <f>SUM(BY111:CJ111)</f>
      </c>
      <c r="DW111" s="2"/>
      <c r="DX111" s="6">
        <f>SUM(CK111:CV111)</f>
      </c>
      <c r="DY111" s="125"/>
      <c r="DZ111" s="6">
        <f>SUM(CW111:DH111)</f>
      </c>
      <c r="EA111" s="2"/>
      <c r="EB111" s="125"/>
      <c r="EC111" s="6"/>
      <c r="ED111" s="6"/>
      <c r="EE111" s="6"/>
      <c r="EF111" s="124"/>
      <c r="EG111" s="124"/>
      <c r="EH111" s="125"/>
      <c r="EI111" s="125"/>
      <c r="EJ111" s="124"/>
      <c r="EK111" s="2"/>
      <c r="EL111" s="2"/>
    </row>
    <row x14ac:dyDescent="0.25" r="112" customHeight="1" ht="18.75" hidden="1">
      <c r="A112" s="157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124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124"/>
      <c r="BM112" s="2"/>
      <c r="BN112" s="124"/>
      <c r="BO112" s="6"/>
      <c r="BP112" s="124"/>
      <c r="BQ112" s="124"/>
      <c r="BR112" s="124"/>
      <c r="BS112" s="124"/>
      <c r="BT112" s="124"/>
      <c r="BU112" s="124"/>
      <c r="BV112" s="124"/>
      <c r="BW112" s="124"/>
      <c r="BX112" s="6"/>
      <c r="BY112" s="124"/>
      <c r="BZ112" s="124"/>
      <c r="CA112" s="124"/>
      <c r="CB112" s="124"/>
      <c r="CC112" s="124"/>
      <c r="CD112" s="124"/>
      <c r="CE112" s="124"/>
      <c r="CF112" s="124"/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/>
      <c r="CQ112" s="124"/>
      <c r="CR112" s="124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6"/>
      <c r="DL112" s="6"/>
      <c r="DM112" s="6"/>
      <c r="DN112" s="6"/>
      <c r="DO112" s="6"/>
      <c r="DP112" s="6"/>
      <c r="DQ112" s="6"/>
      <c r="DR112" s="6"/>
      <c r="DS112" s="6"/>
      <c r="DT112" s="2"/>
      <c r="DU112" s="2"/>
      <c r="DV112" s="2"/>
      <c r="DW112" s="2"/>
      <c r="DX112" s="2"/>
      <c r="DY112" s="125"/>
      <c r="DZ112" s="2"/>
      <c r="EA112" s="2"/>
      <c r="EB112" s="125"/>
      <c r="EC112" s="6"/>
      <c r="ED112" s="6"/>
      <c r="EE112" s="6"/>
      <c r="EF112" s="124"/>
      <c r="EG112" s="124"/>
      <c r="EH112" s="125"/>
      <c r="EI112" s="125"/>
      <c r="EJ112" s="124"/>
      <c r="EK112" s="2"/>
      <c r="EL112" s="2"/>
    </row>
    <row x14ac:dyDescent="0.25" r="113" customHeight="1" ht="18.75" hidden="1">
      <c r="A113" s="155" t="s">
        <v>173</v>
      </c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  <c r="BM113" s="159"/>
      <c r="BN113" s="159"/>
      <c r="BO113" s="159"/>
      <c r="BP113" s="159"/>
      <c r="BQ113" s="159"/>
      <c r="BR113" s="159"/>
      <c r="BS113" s="159"/>
      <c r="BT113" s="159"/>
      <c r="BU113" s="159"/>
      <c r="BV113" s="159"/>
      <c r="BW113" s="159"/>
      <c r="BX113" s="159"/>
      <c r="BY113" s="159"/>
      <c r="BZ113" s="159"/>
      <c r="CA113" s="159"/>
      <c r="CB113" s="159"/>
      <c r="CC113" s="159"/>
      <c r="CD113" s="159"/>
      <c r="CE113" s="159"/>
      <c r="CF113" s="159"/>
      <c r="CG113" s="159"/>
      <c r="CH113" s="159"/>
      <c r="CI113" s="159"/>
      <c r="CJ113" s="159"/>
      <c r="CK113" s="159"/>
      <c r="CL113" s="159"/>
      <c r="CM113" s="159"/>
      <c r="CN113" s="159"/>
      <c r="CO113" s="159"/>
      <c r="CP113" s="159"/>
      <c r="CQ113" s="159"/>
      <c r="CR113" s="159"/>
      <c r="CS113" s="159"/>
      <c r="CT113" s="159"/>
      <c r="CU113" s="159"/>
      <c r="CV113" s="159"/>
      <c r="CW113" s="159"/>
      <c r="CX113" s="159"/>
      <c r="CY113" s="159"/>
      <c r="CZ113" s="159"/>
      <c r="DA113" s="159"/>
      <c r="DB113" s="159"/>
      <c r="DC113" s="159"/>
      <c r="DD113" s="159"/>
      <c r="DE113" s="159"/>
      <c r="DF113" s="159"/>
      <c r="DG113" s="159"/>
      <c r="DH113" s="159"/>
      <c r="DI113" s="124"/>
      <c r="DJ113" s="124"/>
      <c r="DK113" s="6"/>
      <c r="DL113" s="6"/>
      <c r="DM113" s="6"/>
      <c r="DN113" s="6"/>
      <c r="DO113" s="6"/>
      <c r="DP113" s="6"/>
      <c r="DQ113" s="6"/>
      <c r="DR113" s="6"/>
      <c r="DS113" s="6"/>
      <c r="DT113" s="2"/>
      <c r="DU113" s="2"/>
      <c r="DV113" s="2"/>
      <c r="DW113" s="2"/>
      <c r="DX113" s="2"/>
      <c r="DY113" s="2"/>
      <c r="DZ113" s="2"/>
      <c r="EA113" s="2"/>
      <c r="EB113" s="125"/>
      <c r="EC113" s="6"/>
      <c r="ED113" s="6"/>
      <c r="EE113" s="6"/>
      <c r="EF113" s="124"/>
      <c r="EG113" s="124"/>
      <c r="EH113" s="125"/>
      <c r="EI113" s="125"/>
      <c r="EJ113" s="124"/>
      <c r="EK113" s="2"/>
      <c r="EL113" s="2"/>
    </row>
    <row x14ac:dyDescent="0.25" r="114" customHeight="1" ht="18.75" hidden="1">
      <c r="A114" s="133" t="s">
        <v>174</v>
      </c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9">
        <f>AL106*85%</f>
      </c>
      <c r="AM114" s="159">
        <f>AM106*85%</f>
      </c>
      <c r="AN114" s="159">
        <f>AN106*85%</f>
      </c>
      <c r="AO114" s="159">
        <f>AO106*85%</f>
      </c>
      <c r="AP114" s="159">
        <f>AP106*85%</f>
      </c>
      <c r="AQ114" s="159">
        <f>AQ106*85%</f>
      </c>
      <c r="AR114" s="159">
        <f>AR106*85%</f>
      </c>
      <c r="AS114" s="159">
        <f>AS106*85%</f>
      </c>
      <c r="AT114" s="159">
        <f>AT106*85%</f>
      </c>
      <c r="AU114" s="159">
        <f>AU106*85%</f>
      </c>
      <c r="AV114" s="159">
        <f>AV106*85%</f>
      </c>
      <c r="AW114" s="159">
        <f>AW106*85%</f>
      </c>
      <c r="AX114" s="159"/>
      <c r="AY114" s="159">
        <f>AY106*85%</f>
      </c>
      <c r="AZ114" s="159">
        <f>AZ106*85%</f>
      </c>
      <c r="BA114" s="159">
        <f>BA106*85%</f>
      </c>
      <c r="BB114" s="159">
        <f>BB106*85%</f>
      </c>
      <c r="BC114" s="159">
        <f>BC106*85%</f>
      </c>
      <c r="BD114" s="159">
        <f>BD106*85%</f>
      </c>
      <c r="BE114" s="159">
        <f>BE106*85%</f>
      </c>
      <c r="BF114" s="159">
        <f>BF106*85%</f>
      </c>
      <c r="BG114" s="159">
        <f>BG106*85%</f>
      </c>
      <c r="BH114" s="159">
        <f>BH106*85%</f>
      </c>
      <c r="BI114" s="159">
        <f>BI106*85%</f>
      </c>
      <c r="BJ114" s="159">
        <f>BJ106*85%</f>
      </c>
      <c r="BK114" s="159"/>
      <c r="BL114" s="159">
        <f>BL106*85%</f>
      </c>
      <c r="BM114" s="159">
        <f>BM106*85%</f>
      </c>
      <c r="BN114" s="159">
        <f>BN106*85%</f>
      </c>
      <c r="BO114" s="159">
        <f>BO106*85%</f>
      </c>
      <c r="BP114" s="159">
        <f>BP106*85%</f>
      </c>
      <c r="BQ114" s="159">
        <f>BQ106*85%</f>
      </c>
      <c r="BR114" s="159">
        <f>BR106*85%</f>
      </c>
      <c r="BS114" s="159">
        <f>BS106*85%</f>
      </c>
      <c r="BT114" s="159">
        <f>BT106*85%</f>
      </c>
      <c r="BU114" s="159">
        <f>BU106*85%</f>
      </c>
      <c r="BV114" s="159">
        <f>BV106*85%</f>
      </c>
      <c r="BW114" s="159">
        <f>BW106*85%</f>
      </c>
      <c r="BX114" s="159"/>
      <c r="BY114" s="159">
        <f>BY106*85%</f>
      </c>
      <c r="BZ114" s="159">
        <f>BZ106*85%</f>
      </c>
      <c r="CA114" s="159">
        <f>CA106*85%</f>
      </c>
      <c r="CB114" s="159">
        <f>CB106*85%</f>
      </c>
      <c r="CC114" s="159">
        <f>CC106*85%</f>
      </c>
      <c r="CD114" s="159">
        <f>CD106*85%</f>
      </c>
      <c r="CE114" s="159">
        <f>CE106*85%</f>
      </c>
      <c r="CF114" s="159">
        <f>CF106*85%</f>
      </c>
      <c r="CG114" s="159">
        <f>CG106*85%</f>
      </c>
      <c r="CH114" s="159">
        <f>CH106*85%</f>
      </c>
      <c r="CI114" s="159">
        <f>CI106*85%</f>
      </c>
      <c r="CJ114" s="159">
        <f>CJ106*85%</f>
      </c>
      <c r="CK114" s="159">
        <f>CK106*85%</f>
      </c>
      <c r="CL114" s="159">
        <f>CL106*85%</f>
      </c>
      <c r="CM114" s="159">
        <f>CM106*85%</f>
      </c>
      <c r="CN114" s="159">
        <f>CN106*85%</f>
      </c>
      <c r="CO114" s="159">
        <f>CO106*85%</f>
      </c>
      <c r="CP114" s="159">
        <f>CP106*85%</f>
      </c>
      <c r="CQ114" s="159">
        <f>CQ106*85%</f>
      </c>
      <c r="CR114" s="159">
        <f>CR106*85%</f>
      </c>
      <c r="CS114" s="159">
        <f>CS106*85%</f>
      </c>
      <c r="CT114" s="159">
        <f>CT106*85%</f>
      </c>
      <c r="CU114" s="159">
        <f>CU106*85%</f>
      </c>
      <c r="CV114" s="159">
        <f>CV106*85%</f>
      </c>
      <c r="CW114" s="159">
        <f>CW106*85%</f>
      </c>
      <c r="CX114" s="159">
        <f>CX106*85%</f>
      </c>
      <c r="CY114" s="159">
        <f>CY106*85%</f>
      </c>
      <c r="CZ114" s="159">
        <f>CZ106*85%</f>
      </c>
      <c r="DA114" s="159">
        <f>DA106*85%</f>
      </c>
      <c r="DB114" s="159">
        <f>DB106*85%</f>
      </c>
      <c r="DC114" s="159">
        <f>DC106*85%</f>
      </c>
      <c r="DD114" s="159">
        <f>DD106*85%</f>
      </c>
      <c r="DE114" s="159">
        <f>DE106*85%</f>
      </c>
      <c r="DF114" s="159">
        <f>DF106*85%</f>
      </c>
      <c r="DG114" s="159">
        <f>DG106*85%</f>
      </c>
      <c r="DH114" s="159">
        <f>DH106*85%</f>
      </c>
      <c r="DI114" s="124"/>
      <c r="DJ114" s="124"/>
      <c r="DK114" s="6"/>
      <c r="DL114" s="6"/>
      <c r="DM114" s="6"/>
      <c r="DN114" s="6"/>
      <c r="DO114" s="6"/>
      <c r="DP114" s="6">
        <f>SUM(AL114:AW114)</f>
      </c>
      <c r="DQ114" s="6"/>
      <c r="DR114" s="6">
        <f>SUM(AY114:BJ114)</f>
      </c>
      <c r="DS114" s="6"/>
      <c r="DT114" s="6">
        <f>SUM(BL114:BW114)</f>
      </c>
      <c r="DU114" s="2"/>
      <c r="DV114" s="6">
        <f>SUM(BY114:CJ114)</f>
      </c>
      <c r="DW114" s="2"/>
      <c r="DX114" s="6">
        <f>SUM(CK114:CV114)</f>
      </c>
      <c r="DY114" s="125"/>
      <c r="DZ114" s="6">
        <f>SUM(CW114:DH114)</f>
      </c>
      <c r="EA114" s="2"/>
      <c r="EB114" s="125"/>
      <c r="EC114" s="6"/>
      <c r="ED114" s="6"/>
      <c r="EE114" s="6"/>
      <c r="EF114" s="124"/>
      <c r="EG114" s="124"/>
      <c r="EH114" s="125"/>
      <c r="EI114" s="125"/>
      <c r="EJ114" s="124"/>
      <c r="EK114" s="2"/>
      <c r="EL114" s="2"/>
    </row>
    <row x14ac:dyDescent="0.25" r="115" customHeight="1" ht="18.75" hidden="1">
      <c r="A115" s="133" t="s">
        <v>156</v>
      </c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9">
        <v>3</v>
      </c>
      <c r="AM115" s="159">
        <v>3</v>
      </c>
      <c r="AN115" s="159">
        <v>3</v>
      </c>
      <c r="AO115" s="159">
        <v>3</v>
      </c>
      <c r="AP115" s="159">
        <v>3</v>
      </c>
      <c r="AQ115" s="159">
        <v>3</v>
      </c>
      <c r="AR115" s="159">
        <v>3</v>
      </c>
      <c r="AS115" s="159">
        <v>3</v>
      </c>
      <c r="AT115" s="159">
        <v>3</v>
      </c>
      <c r="AU115" s="159">
        <v>3</v>
      </c>
      <c r="AV115" s="159">
        <v>3</v>
      </c>
      <c r="AW115" s="159">
        <v>3</v>
      </c>
      <c r="AX115" s="159"/>
      <c r="AY115" s="159">
        <v>3</v>
      </c>
      <c r="AZ115" s="159">
        <v>3</v>
      </c>
      <c r="BA115" s="159">
        <v>3</v>
      </c>
      <c r="BB115" s="159">
        <v>3</v>
      </c>
      <c r="BC115" s="159">
        <v>3</v>
      </c>
      <c r="BD115" s="159">
        <v>3</v>
      </c>
      <c r="BE115" s="159">
        <v>3</v>
      </c>
      <c r="BF115" s="159">
        <v>3</v>
      </c>
      <c r="BG115" s="159">
        <v>3</v>
      </c>
      <c r="BH115" s="159">
        <v>3</v>
      </c>
      <c r="BI115" s="159">
        <v>3</v>
      </c>
      <c r="BJ115" s="159">
        <v>3</v>
      </c>
      <c r="BK115" s="159"/>
      <c r="BL115" s="159">
        <v>3</v>
      </c>
      <c r="BM115" s="159">
        <v>3</v>
      </c>
      <c r="BN115" s="159">
        <v>3</v>
      </c>
      <c r="BO115" s="159">
        <v>3</v>
      </c>
      <c r="BP115" s="159">
        <v>3</v>
      </c>
      <c r="BQ115" s="159">
        <v>3</v>
      </c>
      <c r="BR115" s="159">
        <v>3</v>
      </c>
      <c r="BS115" s="159">
        <v>3</v>
      </c>
      <c r="BT115" s="159">
        <v>3</v>
      </c>
      <c r="BU115" s="159">
        <v>3</v>
      </c>
      <c r="BV115" s="159">
        <v>3</v>
      </c>
      <c r="BW115" s="159">
        <v>3</v>
      </c>
      <c r="BX115" s="159"/>
      <c r="BY115" s="159">
        <v>3</v>
      </c>
      <c r="BZ115" s="159">
        <v>3</v>
      </c>
      <c r="CA115" s="159">
        <v>3</v>
      </c>
      <c r="CB115" s="159">
        <v>3</v>
      </c>
      <c r="CC115" s="159">
        <v>3</v>
      </c>
      <c r="CD115" s="159">
        <v>3</v>
      </c>
      <c r="CE115" s="159">
        <v>3</v>
      </c>
      <c r="CF115" s="159">
        <v>3</v>
      </c>
      <c r="CG115" s="159">
        <v>3</v>
      </c>
      <c r="CH115" s="159">
        <v>3</v>
      </c>
      <c r="CI115" s="159">
        <v>3</v>
      </c>
      <c r="CJ115" s="159">
        <v>3</v>
      </c>
      <c r="CK115" s="159">
        <v>3</v>
      </c>
      <c r="CL115" s="159">
        <v>3</v>
      </c>
      <c r="CM115" s="159">
        <v>3</v>
      </c>
      <c r="CN115" s="159">
        <v>3</v>
      </c>
      <c r="CO115" s="159">
        <v>3</v>
      </c>
      <c r="CP115" s="159">
        <v>3</v>
      </c>
      <c r="CQ115" s="159">
        <v>3</v>
      </c>
      <c r="CR115" s="159">
        <v>3</v>
      </c>
      <c r="CS115" s="159">
        <v>3</v>
      </c>
      <c r="CT115" s="159">
        <v>3</v>
      </c>
      <c r="CU115" s="159">
        <v>3</v>
      </c>
      <c r="CV115" s="159">
        <v>3</v>
      </c>
      <c r="CW115" s="159">
        <v>3</v>
      </c>
      <c r="CX115" s="159">
        <v>3</v>
      </c>
      <c r="CY115" s="159">
        <v>3</v>
      </c>
      <c r="CZ115" s="159">
        <v>3</v>
      </c>
      <c r="DA115" s="159">
        <v>3</v>
      </c>
      <c r="DB115" s="159">
        <v>3</v>
      </c>
      <c r="DC115" s="159">
        <v>3</v>
      </c>
      <c r="DD115" s="159">
        <v>3</v>
      </c>
      <c r="DE115" s="159">
        <v>3</v>
      </c>
      <c r="DF115" s="159">
        <v>3</v>
      </c>
      <c r="DG115" s="159">
        <v>3</v>
      </c>
      <c r="DH115" s="159">
        <v>3</v>
      </c>
      <c r="DI115" s="124"/>
      <c r="DJ115" s="124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2"/>
      <c r="DV115" s="6">
        <f>SUM(BY115:CJ115)</f>
      </c>
      <c r="DW115" s="2"/>
      <c r="DX115" s="6">
        <f>SUM(CA115:CL115)</f>
      </c>
      <c r="DY115" s="2"/>
      <c r="DZ115" s="6">
        <f>SUM(CC115:CN115)</f>
      </c>
      <c r="EA115" s="2"/>
      <c r="EB115" s="125"/>
      <c r="EC115" s="6"/>
      <c r="ED115" s="6"/>
      <c r="EE115" s="6"/>
      <c r="EF115" s="124"/>
      <c r="EG115" s="124"/>
      <c r="EH115" s="125"/>
      <c r="EI115" s="125"/>
      <c r="EJ115" s="124"/>
      <c r="EK115" s="2"/>
      <c r="EL115" s="2"/>
    </row>
    <row x14ac:dyDescent="0.25" r="116" customHeight="1" ht="18.75" hidden="1">
      <c r="A116" s="133" t="s">
        <v>175</v>
      </c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9">
        <f>AL114*AL115*AL99*AL98/1000</f>
      </c>
      <c r="AM116" s="159">
        <f>AM114*AM115*AM99*AM98/1000</f>
      </c>
      <c r="AN116" s="159">
        <f>AN114*AN115*AN99*AN98/1000</f>
      </c>
      <c r="AO116" s="159">
        <f>AO114*AO115*AO99*AO98/1000</f>
      </c>
      <c r="AP116" s="159">
        <f>AP114*AP115*AP99*AP98/1000</f>
      </c>
      <c r="AQ116" s="159">
        <f>AQ114*AQ115*AQ99*AQ98/1000</f>
      </c>
      <c r="AR116" s="159">
        <f>AR114*AR115*AR99*AR98/1000</f>
      </c>
      <c r="AS116" s="159">
        <f>AS114*AS115*AS99*AS98/1000</f>
      </c>
      <c r="AT116" s="159">
        <f>AT114*AT115*AT99*AT98/1000</f>
      </c>
      <c r="AU116" s="159">
        <f>AU114*AU115*AU99*AU98/1000</f>
      </c>
      <c r="AV116" s="159">
        <f>AV114*AV115*AV99*AV98/1000</f>
      </c>
      <c r="AW116" s="159">
        <f>AW114*AW115*AW99*AW98/1000</f>
      </c>
      <c r="AX116" s="159"/>
      <c r="AY116" s="159">
        <f>AY114*AY115*AY99*AY98/1000</f>
      </c>
      <c r="AZ116" s="159">
        <f>AZ114*AZ115*AZ99*AZ98/1000</f>
      </c>
      <c r="BA116" s="159">
        <f>BA114*BA115*BA99*BA98/1000</f>
      </c>
      <c r="BB116" s="159">
        <f>BB114*BB115*BB99*BB98/1000</f>
      </c>
      <c r="BC116" s="159">
        <f>BC114*BC115*BC99*BC98/1000</f>
      </c>
      <c r="BD116" s="159">
        <f>BD114*BD115*BD99*BD98/1000</f>
      </c>
      <c r="BE116" s="159">
        <f>BE114*BE115*BE99*BE98/1000</f>
      </c>
      <c r="BF116" s="159">
        <f>BF114*BF115*BF99*BF98/1000</f>
      </c>
      <c r="BG116" s="159">
        <f>BG114*BG115*BG99*BG98/1000</f>
      </c>
      <c r="BH116" s="159">
        <f>BH114*BH115*BH99*BH98/1000</f>
      </c>
      <c r="BI116" s="159">
        <f>BI114*BI115*BI99*BI98/1000</f>
      </c>
      <c r="BJ116" s="159">
        <f>BJ114*BJ115*BJ99*BJ98/1000</f>
      </c>
      <c r="BK116" s="159"/>
      <c r="BL116" s="159">
        <f>BL114*BL115*BL99*BL98/1000</f>
      </c>
      <c r="BM116" s="159">
        <f>BM114*BM115*BM99*BM98/1000</f>
      </c>
      <c r="BN116" s="159">
        <f>BN114*BN115*BN99*BN98/1000</f>
      </c>
      <c r="BO116" s="159">
        <f>BO114*BO115*BO99*BO98/1000</f>
      </c>
      <c r="BP116" s="159">
        <f>BP114*BP115*BP99*BP98/1000</f>
      </c>
      <c r="BQ116" s="159">
        <f>BQ114*BQ115*BQ99*BQ98/1000</f>
      </c>
      <c r="BR116" s="159">
        <f>BR114*BR115*BR99*BR98/1000</f>
      </c>
      <c r="BS116" s="159">
        <f>BS114*BS115*BS99*BS98/1000</f>
      </c>
      <c r="BT116" s="159">
        <f>BT114*BT115*BT99*BT98/1000</f>
      </c>
      <c r="BU116" s="159">
        <f>BU114*BU115*BU99*BU98/1000</f>
      </c>
      <c r="BV116" s="159">
        <f>BV114*BV115*BV99*BV98/1000</f>
      </c>
      <c r="BW116" s="159">
        <f>BW114*BW115*BW99*BW98/1000</f>
      </c>
      <c r="BX116" s="159"/>
      <c r="BY116" s="159">
        <f>BY114*BY115*BY99*BY98/1000</f>
      </c>
      <c r="BZ116" s="159">
        <f>BZ114*BZ115*BZ99*BZ98/1000</f>
      </c>
      <c r="CA116" s="159">
        <f>CA114*CA115*CA99*CA98/1000</f>
      </c>
      <c r="CB116" s="159">
        <f>CB114*CB115*CB99*CB98/1000</f>
      </c>
      <c r="CC116" s="159">
        <f>CC114*CC115*CC99*CC98/1000</f>
      </c>
      <c r="CD116" s="159">
        <f>CD114*CD115*CD99*CD98/1000</f>
      </c>
      <c r="CE116" s="159">
        <f>CE114*CE115*CE99*CE98/1000</f>
      </c>
      <c r="CF116" s="159">
        <f>CF114*CF115*CF99*CF98/1000</f>
      </c>
      <c r="CG116" s="159">
        <f>CG114*CG115*CG99*CG98/1000</f>
      </c>
      <c r="CH116" s="159">
        <f>CH114*CH115*CH99*CH98/1000</f>
      </c>
      <c r="CI116" s="159">
        <f>CI114*CI115*CI99*CI98/1000</f>
      </c>
      <c r="CJ116" s="159">
        <f>CJ114*CJ115*CJ99*CJ98/1000</f>
      </c>
      <c r="CK116" s="159">
        <f>CK114*CK115*CK99*CK98/1000</f>
      </c>
      <c r="CL116" s="159">
        <f>CL114*CL115*CL99*CL98/1000</f>
      </c>
      <c r="CM116" s="159">
        <f>CM114*CM115*CM99*CM98/1000</f>
      </c>
      <c r="CN116" s="159">
        <f>CN114*CN115*CN99*CN98/1000</f>
      </c>
      <c r="CO116" s="159">
        <f>CO114*CO115*CO99*CO98/1000</f>
      </c>
      <c r="CP116" s="159">
        <f>CP114*CP115*CP99*CP98/1000</f>
      </c>
      <c r="CQ116" s="159">
        <f>CQ114*CQ115*CQ99*CQ98/1000</f>
      </c>
      <c r="CR116" s="159">
        <f>CR114*CR115*CR99*CR98/1000</f>
      </c>
      <c r="CS116" s="159">
        <f>CS114*CS115*CS99*CS98/1000</f>
      </c>
      <c r="CT116" s="159">
        <f>CT114*CT115*CT99*CT98/1000</f>
      </c>
      <c r="CU116" s="159">
        <f>CU114*CU115*CU99*CU98/1000</f>
      </c>
      <c r="CV116" s="159">
        <f>CV114*CV115*CV99*CV98/1000</f>
      </c>
      <c r="CW116" s="159">
        <f>CW114*CW115*CW99*CW98/1000</f>
      </c>
      <c r="CX116" s="159">
        <f>CX114*CX115*CX99*CX98/1000</f>
      </c>
      <c r="CY116" s="159">
        <f>CY114*CY115*CY99*CY98/1000</f>
      </c>
      <c r="CZ116" s="159">
        <f>CZ114*CZ115*CZ99*CZ98/1000</f>
      </c>
      <c r="DA116" s="159">
        <f>DA114*DA115*DA99*DA98/1000</f>
      </c>
      <c r="DB116" s="159">
        <f>DB114*DB115*DB99*DB98/1000</f>
      </c>
      <c r="DC116" s="159">
        <f>DC114*DC115*DC99*DC98/1000</f>
      </c>
      <c r="DD116" s="159">
        <f>DD114*DD115*DD99*DD98/1000</f>
      </c>
      <c r="DE116" s="159">
        <f>DE114*DE115*DE99*DE98/1000</f>
      </c>
      <c r="DF116" s="159">
        <f>DF114*DF115*DF99*DF98/1000</f>
      </c>
      <c r="DG116" s="159">
        <f>DG114*DG115*DG99*DG98/1000</f>
      </c>
      <c r="DH116" s="159">
        <f>DH114*DH115*DH99*DH98/1000</f>
      </c>
      <c r="DI116" s="124"/>
      <c r="DJ116" s="124"/>
      <c r="DK116" s="6"/>
      <c r="DL116" s="6"/>
      <c r="DM116" s="6"/>
      <c r="DN116" s="6"/>
      <c r="DO116" s="6"/>
      <c r="DP116" s="6">
        <f>SUM(AL116:AW116)</f>
      </c>
      <c r="DQ116" s="6"/>
      <c r="DR116" s="6">
        <f>SUM(AY116:BJ116)</f>
      </c>
      <c r="DS116" s="6"/>
      <c r="DT116" s="6">
        <f>SUM(BL116:BW116)</f>
      </c>
      <c r="DU116" s="2"/>
      <c r="DV116" s="6">
        <f>SUM(BY116:CJ116)</f>
      </c>
      <c r="DW116" s="2"/>
      <c r="DX116" s="6">
        <f>SUM(CA116:CL116)</f>
      </c>
      <c r="DY116" s="2"/>
      <c r="DZ116" s="6">
        <f>SUM(CC116:CN116)</f>
      </c>
      <c r="EA116" s="2"/>
      <c r="EB116" s="125"/>
      <c r="EC116" s="6"/>
      <c r="ED116" s="6"/>
      <c r="EE116" s="6"/>
      <c r="EF116" s="124"/>
      <c r="EG116" s="124"/>
      <c r="EH116" s="125"/>
      <c r="EI116" s="125"/>
      <c r="EJ116" s="124"/>
      <c r="EK116" s="2"/>
      <c r="EL116" s="2"/>
    </row>
    <row x14ac:dyDescent="0.25" r="117" customHeight="1" ht="18.75" hidden="1">
      <c r="A117" s="133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  <c r="BJ117" s="159"/>
      <c r="BK117" s="159"/>
      <c r="BL117" s="159"/>
      <c r="BM117" s="159"/>
      <c r="BN117" s="159"/>
      <c r="BO117" s="159"/>
      <c r="BP117" s="159"/>
      <c r="BQ117" s="159"/>
      <c r="BR117" s="159"/>
      <c r="BS117" s="159"/>
      <c r="BT117" s="159"/>
      <c r="BU117" s="159"/>
      <c r="BV117" s="159"/>
      <c r="BW117" s="159"/>
      <c r="BX117" s="159"/>
      <c r="BY117" s="159"/>
      <c r="BZ117" s="159"/>
      <c r="CA117" s="159"/>
      <c r="CB117" s="159"/>
      <c r="CC117" s="159"/>
      <c r="CD117" s="159"/>
      <c r="CE117" s="159"/>
      <c r="CF117" s="159"/>
      <c r="CG117" s="159"/>
      <c r="CH117" s="159"/>
      <c r="CI117" s="159"/>
      <c r="CJ117" s="159"/>
      <c r="CK117" s="159"/>
      <c r="CL117" s="159"/>
      <c r="CM117" s="159"/>
      <c r="CN117" s="159"/>
      <c r="CO117" s="159"/>
      <c r="CP117" s="159"/>
      <c r="CQ117" s="159"/>
      <c r="CR117" s="159"/>
      <c r="CS117" s="159"/>
      <c r="CT117" s="159"/>
      <c r="CU117" s="159"/>
      <c r="CV117" s="159"/>
      <c r="CW117" s="159"/>
      <c r="CX117" s="159"/>
      <c r="CY117" s="159"/>
      <c r="CZ117" s="159"/>
      <c r="DA117" s="159"/>
      <c r="DB117" s="159"/>
      <c r="DC117" s="159"/>
      <c r="DD117" s="159"/>
      <c r="DE117" s="159"/>
      <c r="DF117" s="159"/>
      <c r="DG117" s="159"/>
      <c r="DH117" s="159"/>
      <c r="DI117" s="124"/>
      <c r="DJ117" s="124"/>
      <c r="DK117" s="6"/>
      <c r="DL117" s="6"/>
      <c r="DM117" s="6"/>
      <c r="DN117" s="6"/>
      <c r="DO117" s="6"/>
      <c r="DP117" s="6"/>
      <c r="DQ117" s="6"/>
      <c r="DR117" s="6"/>
      <c r="DS117" s="6"/>
      <c r="DT117" s="2"/>
      <c r="DU117" s="2"/>
      <c r="DV117" s="2"/>
      <c r="DW117" s="2"/>
      <c r="DX117" s="2"/>
      <c r="DY117" s="2"/>
      <c r="DZ117" s="2"/>
      <c r="EA117" s="2"/>
      <c r="EB117" s="125"/>
      <c r="EC117" s="6"/>
      <c r="ED117" s="6"/>
      <c r="EE117" s="6"/>
      <c r="EF117" s="124"/>
      <c r="EG117" s="124"/>
      <c r="EH117" s="125"/>
      <c r="EI117" s="125"/>
      <c r="EJ117" s="124"/>
      <c r="EK117" s="2"/>
      <c r="EL117" s="2"/>
    </row>
    <row x14ac:dyDescent="0.25" r="118" customHeight="1" ht="18.75" hidden="1">
      <c r="A118" s="155" t="s">
        <v>176</v>
      </c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  <c r="BA118" s="159"/>
      <c r="BB118" s="159"/>
      <c r="BC118" s="159"/>
      <c r="BD118" s="159"/>
      <c r="BE118" s="159"/>
      <c r="BF118" s="159"/>
      <c r="BG118" s="159"/>
      <c r="BH118" s="159"/>
      <c r="BI118" s="159"/>
      <c r="BJ118" s="159"/>
      <c r="BK118" s="159"/>
      <c r="BL118" s="159"/>
      <c r="BM118" s="159"/>
      <c r="BN118" s="159"/>
      <c r="BO118" s="159"/>
      <c r="BP118" s="159"/>
      <c r="BQ118" s="159"/>
      <c r="BR118" s="159"/>
      <c r="BS118" s="159"/>
      <c r="BT118" s="159"/>
      <c r="BU118" s="159"/>
      <c r="BV118" s="159"/>
      <c r="BW118" s="159"/>
      <c r="BX118" s="159"/>
      <c r="BY118" s="159"/>
      <c r="BZ118" s="159"/>
      <c r="CA118" s="159"/>
      <c r="CB118" s="159"/>
      <c r="CC118" s="159"/>
      <c r="CD118" s="159"/>
      <c r="CE118" s="159"/>
      <c r="CF118" s="159"/>
      <c r="CG118" s="159"/>
      <c r="CH118" s="159"/>
      <c r="CI118" s="159"/>
      <c r="CJ118" s="159"/>
      <c r="CK118" s="159"/>
      <c r="CL118" s="159"/>
      <c r="CM118" s="159"/>
      <c r="CN118" s="159"/>
      <c r="CO118" s="159"/>
      <c r="CP118" s="159"/>
      <c r="CQ118" s="159"/>
      <c r="CR118" s="159"/>
      <c r="CS118" s="159"/>
      <c r="CT118" s="159"/>
      <c r="CU118" s="159"/>
      <c r="CV118" s="159"/>
      <c r="CW118" s="159"/>
      <c r="CX118" s="159"/>
      <c r="CY118" s="159"/>
      <c r="CZ118" s="159"/>
      <c r="DA118" s="159"/>
      <c r="DB118" s="159"/>
      <c r="DC118" s="159"/>
      <c r="DD118" s="159"/>
      <c r="DE118" s="159"/>
      <c r="DF118" s="159"/>
      <c r="DG118" s="159"/>
      <c r="DH118" s="159"/>
      <c r="DI118" s="124"/>
      <c r="DJ118" s="124"/>
      <c r="DK118" s="6"/>
      <c r="DL118" s="6"/>
      <c r="DM118" s="6"/>
      <c r="DN118" s="6"/>
      <c r="DO118" s="6"/>
      <c r="DP118" s="6"/>
      <c r="DQ118" s="6"/>
      <c r="DR118" s="6"/>
      <c r="DS118" s="6"/>
      <c r="DT118" s="2"/>
      <c r="DU118" s="2"/>
      <c r="DV118" s="2"/>
      <c r="DW118" s="2"/>
      <c r="DX118" s="2"/>
      <c r="DY118" s="2"/>
      <c r="DZ118" s="2"/>
      <c r="EA118" s="2"/>
      <c r="EB118" s="125"/>
      <c r="EC118" s="6"/>
      <c r="ED118" s="6"/>
      <c r="EE118" s="6"/>
      <c r="EF118" s="124"/>
      <c r="EG118" s="124"/>
      <c r="EH118" s="125"/>
      <c r="EI118" s="125"/>
      <c r="EJ118" s="124"/>
      <c r="EK118" s="2"/>
      <c r="EL118" s="2"/>
    </row>
    <row x14ac:dyDescent="0.25" r="119" customHeight="1" ht="18.75" hidden="1">
      <c r="A119" s="133" t="s">
        <v>142</v>
      </c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59"/>
      <c r="BE119" s="159">
        <v>2</v>
      </c>
      <c r="BF119" s="159">
        <v>1</v>
      </c>
      <c r="BG119" s="159">
        <v>2</v>
      </c>
      <c r="BH119" s="159">
        <v>2</v>
      </c>
      <c r="BI119" s="159">
        <v>2</v>
      </c>
      <c r="BJ119" s="159">
        <v>1</v>
      </c>
      <c r="BK119" s="159"/>
      <c r="BL119" s="159"/>
      <c r="BM119" s="159"/>
      <c r="BN119" s="159"/>
      <c r="BO119" s="159"/>
      <c r="BP119" s="159"/>
      <c r="BQ119" s="159"/>
      <c r="BR119" s="159"/>
      <c r="BS119" s="159"/>
      <c r="BT119" s="159"/>
      <c r="BU119" s="159"/>
      <c r="BV119" s="159"/>
      <c r="BW119" s="159"/>
      <c r="BX119" s="159"/>
      <c r="BY119" s="159"/>
      <c r="BZ119" s="159"/>
      <c r="CA119" s="159"/>
      <c r="CB119" s="159"/>
      <c r="CC119" s="159"/>
      <c r="CD119" s="159"/>
      <c r="CE119" s="159"/>
      <c r="CF119" s="159"/>
      <c r="CG119" s="159"/>
      <c r="CH119" s="159"/>
      <c r="CI119" s="159"/>
      <c r="CJ119" s="159"/>
      <c r="CK119" s="159"/>
      <c r="CL119" s="159"/>
      <c r="CM119" s="159"/>
      <c r="CN119" s="159"/>
      <c r="CO119" s="159"/>
      <c r="CP119" s="159"/>
      <c r="CQ119" s="159"/>
      <c r="CR119" s="159"/>
      <c r="CS119" s="159"/>
      <c r="CT119" s="159"/>
      <c r="CU119" s="159"/>
      <c r="CV119" s="159"/>
      <c r="CW119" s="159"/>
      <c r="CX119" s="159"/>
      <c r="CY119" s="159"/>
      <c r="CZ119" s="159"/>
      <c r="DA119" s="159"/>
      <c r="DB119" s="159"/>
      <c r="DC119" s="159"/>
      <c r="DD119" s="159"/>
      <c r="DE119" s="159"/>
      <c r="DF119" s="159"/>
      <c r="DG119" s="159"/>
      <c r="DH119" s="159"/>
      <c r="DI119" s="124"/>
      <c r="DJ119" s="124"/>
      <c r="DK119" s="6"/>
      <c r="DL119" s="6"/>
      <c r="DM119" s="6"/>
      <c r="DN119" s="6"/>
      <c r="DO119" s="6"/>
      <c r="DP119" s="6"/>
      <c r="DQ119" s="6"/>
      <c r="DR119" s="6"/>
      <c r="DS119" s="6"/>
      <c r="DT119" s="2"/>
      <c r="DU119" s="2"/>
      <c r="DV119" s="2"/>
      <c r="DW119" s="2"/>
      <c r="DX119" s="2"/>
      <c r="DY119" s="2"/>
      <c r="DZ119" s="2"/>
      <c r="EA119" s="2"/>
      <c r="EB119" s="125"/>
      <c r="EC119" s="6"/>
      <c r="ED119" s="6"/>
      <c r="EE119" s="6"/>
      <c r="EF119" s="124"/>
      <c r="EG119" s="124"/>
      <c r="EH119" s="125"/>
      <c r="EI119" s="125"/>
      <c r="EJ119" s="124"/>
      <c r="EK119" s="2"/>
      <c r="EL119" s="2"/>
    </row>
    <row x14ac:dyDescent="0.25" r="120" customHeight="1" ht="18.75" hidden="1">
      <c r="A120" s="133" t="s">
        <v>129</v>
      </c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9"/>
      <c r="AM120" s="159"/>
      <c r="AN120" s="159"/>
      <c r="AO120" s="159"/>
      <c r="AP120" s="159"/>
      <c r="AQ120" s="159"/>
      <c r="AR120" s="159"/>
      <c r="AS120" s="159"/>
      <c r="AT120" s="159"/>
      <c r="AU120" s="159"/>
      <c r="AV120" s="159"/>
      <c r="AW120" s="159"/>
      <c r="AX120" s="159"/>
      <c r="AY120" s="159"/>
      <c r="AZ120" s="159"/>
      <c r="BA120" s="159"/>
      <c r="BB120" s="159"/>
      <c r="BC120" s="159"/>
      <c r="BD120" s="159"/>
      <c r="BE120" s="159">
        <v>15</v>
      </c>
      <c r="BF120" s="159">
        <v>15</v>
      </c>
      <c r="BG120" s="159">
        <v>15</v>
      </c>
      <c r="BH120" s="159">
        <v>15</v>
      </c>
      <c r="BI120" s="159">
        <v>15</v>
      </c>
      <c r="BJ120" s="159">
        <v>15</v>
      </c>
      <c r="BK120" s="159"/>
      <c r="BL120" s="159">
        <v>15</v>
      </c>
      <c r="BM120" s="159">
        <v>15</v>
      </c>
      <c r="BN120" s="159">
        <v>15</v>
      </c>
      <c r="BO120" s="159">
        <v>15</v>
      </c>
      <c r="BP120" s="159">
        <v>15</v>
      </c>
      <c r="BQ120" s="159">
        <v>15</v>
      </c>
      <c r="BR120" s="159">
        <v>15</v>
      </c>
      <c r="BS120" s="159">
        <v>15</v>
      </c>
      <c r="BT120" s="159">
        <v>15</v>
      </c>
      <c r="BU120" s="159">
        <v>15</v>
      </c>
      <c r="BV120" s="159">
        <v>15</v>
      </c>
      <c r="BW120" s="159">
        <v>15</v>
      </c>
      <c r="BX120" s="159"/>
      <c r="BY120" s="159">
        <v>15</v>
      </c>
      <c r="BZ120" s="159">
        <v>15</v>
      </c>
      <c r="CA120" s="159">
        <v>15</v>
      </c>
      <c r="CB120" s="159">
        <v>15</v>
      </c>
      <c r="CC120" s="159">
        <v>15</v>
      </c>
      <c r="CD120" s="159">
        <v>15</v>
      </c>
      <c r="CE120" s="159">
        <v>15</v>
      </c>
      <c r="CF120" s="159">
        <v>15</v>
      </c>
      <c r="CG120" s="159">
        <v>15</v>
      </c>
      <c r="CH120" s="159">
        <v>15</v>
      </c>
      <c r="CI120" s="159">
        <v>15</v>
      </c>
      <c r="CJ120" s="159">
        <v>15</v>
      </c>
      <c r="CK120" s="159">
        <v>15</v>
      </c>
      <c r="CL120" s="159">
        <v>15</v>
      </c>
      <c r="CM120" s="159">
        <v>15</v>
      </c>
      <c r="CN120" s="159">
        <v>15</v>
      </c>
      <c r="CO120" s="159">
        <v>15</v>
      </c>
      <c r="CP120" s="159">
        <v>15</v>
      </c>
      <c r="CQ120" s="159">
        <v>15</v>
      </c>
      <c r="CR120" s="159">
        <v>15</v>
      </c>
      <c r="CS120" s="159">
        <v>15</v>
      </c>
      <c r="CT120" s="159">
        <v>15</v>
      </c>
      <c r="CU120" s="159">
        <v>15</v>
      </c>
      <c r="CV120" s="159">
        <v>15</v>
      </c>
      <c r="CW120" s="159">
        <v>15</v>
      </c>
      <c r="CX120" s="159">
        <v>15</v>
      </c>
      <c r="CY120" s="159">
        <v>15</v>
      </c>
      <c r="CZ120" s="159">
        <v>15</v>
      </c>
      <c r="DA120" s="159">
        <v>15</v>
      </c>
      <c r="DB120" s="159">
        <v>15</v>
      </c>
      <c r="DC120" s="159">
        <v>15</v>
      </c>
      <c r="DD120" s="159">
        <v>15</v>
      </c>
      <c r="DE120" s="159">
        <v>15</v>
      </c>
      <c r="DF120" s="159">
        <v>15</v>
      </c>
      <c r="DG120" s="159">
        <v>15</v>
      </c>
      <c r="DH120" s="159">
        <v>15</v>
      </c>
      <c r="DI120" s="124"/>
      <c r="DJ120" s="124"/>
      <c r="DK120" s="6"/>
      <c r="DL120" s="6"/>
      <c r="DM120" s="6"/>
      <c r="DN120" s="6"/>
      <c r="DO120" s="6"/>
      <c r="DP120" s="6"/>
      <c r="DQ120" s="6"/>
      <c r="DR120" s="6"/>
      <c r="DS120" s="6"/>
      <c r="DT120" s="2"/>
      <c r="DU120" s="2"/>
      <c r="DV120" s="2"/>
      <c r="DW120" s="2"/>
      <c r="DX120" s="2"/>
      <c r="DY120" s="2"/>
      <c r="DZ120" s="2"/>
      <c r="EA120" s="2"/>
      <c r="EB120" s="125"/>
      <c r="EC120" s="6"/>
      <c r="ED120" s="6"/>
      <c r="EE120" s="6"/>
      <c r="EF120" s="124"/>
      <c r="EG120" s="124"/>
      <c r="EH120" s="125"/>
      <c r="EI120" s="125"/>
      <c r="EJ120" s="124"/>
      <c r="EK120" s="2"/>
      <c r="EL120" s="2"/>
    </row>
    <row x14ac:dyDescent="0.25" r="121" customHeight="1" ht="18.75" hidden="1">
      <c r="A121" s="133" t="s">
        <v>149</v>
      </c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9"/>
      <c r="AM121" s="159"/>
      <c r="AN121" s="159"/>
      <c r="AO121" s="159"/>
      <c r="AP121" s="159"/>
      <c r="AQ121" s="159"/>
      <c r="AR121" s="159"/>
      <c r="AS121" s="159"/>
      <c r="AT121" s="159"/>
      <c r="AU121" s="159"/>
      <c r="AV121" s="159"/>
      <c r="AW121" s="159"/>
      <c r="AX121" s="159"/>
      <c r="AY121" s="159"/>
      <c r="AZ121" s="159"/>
      <c r="BA121" s="159"/>
      <c r="BB121" s="159"/>
      <c r="BC121" s="159"/>
      <c r="BD121" s="159"/>
      <c r="BE121" s="159">
        <v>30</v>
      </c>
      <c r="BF121" s="159">
        <v>30</v>
      </c>
      <c r="BG121" s="159">
        <v>30</v>
      </c>
      <c r="BH121" s="159">
        <v>30</v>
      </c>
      <c r="BI121" s="159">
        <v>30</v>
      </c>
      <c r="BJ121" s="159">
        <v>30</v>
      </c>
      <c r="BK121" s="159"/>
      <c r="BL121" s="159">
        <v>30</v>
      </c>
      <c r="BM121" s="159">
        <v>30</v>
      </c>
      <c r="BN121" s="159">
        <v>30</v>
      </c>
      <c r="BO121" s="159">
        <v>30</v>
      </c>
      <c r="BP121" s="159">
        <v>30</v>
      </c>
      <c r="BQ121" s="159">
        <v>30</v>
      </c>
      <c r="BR121" s="159">
        <v>30</v>
      </c>
      <c r="BS121" s="159">
        <v>30</v>
      </c>
      <c r="BT121" s="159">
        <v>30</v>
      </c>
      <c r="BU121" s="159">
        <v>30</v>
      </c>
      <c r="BV121" s="159">
        <v>30</v>
      </c>
      <c r="BW121" s="159">
        <v>30</v>
      </c>
      <c r="BX121" s="159"/>
      <c r="BY121" s="159">
        <v>30</v>
      </c>
      <c r="BZ121" s="159">
        <v>30</v>
      </c>
      <c r="CA121" s="159">
        <v>30</v>
      </c>
      <c r="CB121" s="159">
        <v>30</v>
      </c>
      <c r="CC121" s="159">
        <v>30</v>
      </c>
      <c r="CD121" s="159">
        <v>30</v>
      </c>
      <c r="CE121" s="159">
        <v>30</v>
      </c>
      <c r="CF121" s="159">
        <v>30</v>
      </c>
      <c r="CG121" s="159">
        <v>30</v>
      </c>
      <c r="CH121" s="159">
        <v>30</v>
      </c>
      <c r="CI121" s="159">
        <v>30</v>
      </c>
      <c r="CJ121" s="159">
        <v>30</v>
      </c>
      <c r="CK121" s="159">
        <v>30</v>
      </c>
      <c r="CL121" s="159">
        <v>30</v>
      </c>
      <c r="CM121" s="159">
        <v>30</v>
      </c>
      <c r="CN121" s="159">
        <v>30</v>
      </c>
      <c r="CO121" s="159">
        <v>30</v>
      </c>
      <c r="CP121" s="159">
        <v>30</v>
      </c>
      <c r="CQ121" s="159">
        <v>30</v>
      </c>
      <c r="CR121" s="159">
        <v>30</v>
      </c>
      <c r="CS121" s="159">
        <v>30</v>
      </c>
      <c r="CT121" s="159">
        <v>30</v>
      </c>
      <c r="CU121" s="159">
        <v>30</v>
      </c>
      <c r="CV121" s="159">
        <v>30</v>
      </c>
      <c r="CW121" s="159">
        <v>30</v>
      </c>
      <c r="CX121" s="159">
        <v>30</v>
      </c>
      <c r="CY121" s="159">
        <v>30</v>
      </c>
      <c r="CZ121" s="159">
        <v>30</v>
      </c>
      <c r="DA121" s="159">
        <v>30</v>
      </c>
      <c r="DB121" s="159">
        <v>30</v>
      </c>
      <c r="DC121" s="159">
        <v>30</v>
      </c>
      <c r="DD121" s="159">
        <v>30</v>
      </c>
      <c r="DE121" s="159">
        <v>30</v>
      </c>
      <c r="DF121" s="159">
        <v>30</v>
      </c>
      <c r="DG121" s="159">
        <v>30</v>
      </c>
      <c r="DH121" s="159">
        <v>30</v>
      </c>
      <c r="DI121" s="124"/>
      <c r="DJ121" s="124"/>
      <c r="DK121" s="6"/>
      <c r="DL121" s="6"/>
      <c r="DM121" s="6"/>
      <c r="DN121" s="6"/>
      <c r="DO121" s="6"/>
      <c r="DP121" s="6"/>
      <c r="DQ121" s="6"/>
      <c r="DR121" s="6"/>
      <c r="DS121" s="6"/>
      <c r="DT121" s="2"/>
      <c r="DU121" s="2"/>
      <c r="DV121" s="2"/>
      <c r="DW121" s="2"/>
      <c r="DX121" s="2"/>
      <c r="DY121" s="2"/>
      <c r="DZ121" s="2"/>
      <c r="EA121" s="2"/>
      <c r="EB121" s="125"/>
      <c r="EC121" s="6"/>
      <c r="ED121" s="6"/>
      <c r="EE121" s="6"/>
      <c r="EF121" s="124"/>
      <c r="EG121" s="124"/>
      <c r="EH121" s="125"/>
      <c r="EI121" s="125"/>
      <c r="EJ121" s="124"/>
      <c r="EK121" s="2"/>
      <c r="EL121" s="2"/>
    </row>
    <row x14ac:dyDescent="0.25" r="122" customHeight="1" ht="18.75" hidden="1">
      <c r="A122" s="133" t="s">
        <v>177</v>
      </c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9"/>
      <c r="AM122" s="159"/>
      <c r="AN122" s="159"/>
      <c r="AO122" s="159"/>
      <c r="AP122" s="159"/>
      <c r="AQ122" s="159"/>
      <c r="AR122" s="159"/>
      <c r="AS122" s="159"/>
      <c r="AT122" s="159"/>
      <c r="AU122" s="159"/>
      <c r="AV122" s="159"/>
      <c r="AW122" s="159"/>
      <c r="AX122" s="159"/>
      <c r="AY122" s="159"/>
      <c r="AZ122" s="159"/>
      <c r="BA122" s="159"/>
      <c r="BB122" s="159"/>
      <c r="BC122" s="159"/>
      <c r="BD122" s="159"/>
      <c r="BE122" s="159">
        <f>BE120*BE106*BE119</f>
      </c>
      <c r="BF122" s="159">
        <f>BF120*BF106*BF119</f>
      </c>
      <c r="BG122" s="159">
        <f>BG120*BG106*BG119</f>
      </c>
      <c r="BH122" s="159">
        <f>BH120*BH106*BH119</f>
      </c>
      <c r="BI122" s="159">
        <f>BI120*BI106*BI119</f>
      </c>
      <c r="BJ122" s="159">
        <f>BJ120*BJ106*BJ119</f>
      </c>
      <c r="BK122" s="159"/>
      <c r="BL122" s="159">
        <f>BL120*BL106*BL119</f>
      </c>
      <c r="BM122" s="159">
        <f>BM120*BM106*BM119</f>
      </c>
      <c r="BN122" s="159">
        <f>BN120*BN106*BN119</f>
      </c>
      <c r="BO122" s="159">
        <f>BO120*BO106*BO119</f>
      </c>
      <c r="BP122" s="159">
        <f>BP120*BP106*BP119</f>
      </c>
      <c r="BQ122" s="159">
        <f>BQ120*BQ106*BQ119</f>
      </c>
      <c r="BR122" s="159">
        <f>BR120*BR106*BR119</f>
      </c>
      <c r="BS122" s="159">
        <f>BS120*BS106*BS119</f>
      </c>
      <c r="BT122" s="159">
        <f>BT120*BT106*BT119</f>
      </c>
      <c r="BU122" s="159">
        <f>BU120*BU106*BU119</f>
      </c>
      <c r="BV122" s="159">
        <f>BV120*BV106*BV119</f>
      </c>
      <c r="BW122" s="159">
        <f>BW120*BW106*BW119</f>
      </c>
      <c r="BX122" s="159"/>
      <c r="BY122" s="159">
        <f>BY120*BY106*BY119</f>
      </c>
      <c r="BZ122" s="159">
        <f>BZ120*BZ106*BZ119</f>
      </c>
      <c r="CA122" s="159">
        <f>CA120*CA106*CA119</f>
      </c>
      <c r="CB122" s="159">
        <f>CB120*CB106*CB119</f>
      </c>
      <c r="CC122" s="159">
        <f>CC120*CC106*CC119</f>
      </c>
      <c r="CD122" s="159">
        <f>CD120*CD106*CD119</f>
      </c>
      <c r="CE122" s="159">
        <f>CE120*CE106*CE119</f>
      </c>
      <c r="CF122" s="159">
        <f>CF120*CF106*CF119</f>
      </c>
      <c r="CG122" s="159">
        <f>CG120*CG106*CG119</f>
      </c>
      <c r="CH122" s="159">
        <f>CH120*CH106*CH119</f>
      </c>
      <c r="CI122" s="159">
        <f>CI120*CI106*CI119</f>
      </c>
      <c r="CJ122" s="159">
        <f>CJ120*CJ106*CJ119</f>
      </c>
      <c r="CK122" s="159">
        <f>CK120*CK106*CK119</f>
      </c>
      <c r="CL122" s="159">
        <f>CL120*CL106*CL119</f>
      </c>
      <c r="CM122" s="159">
        <f>CM120*CM106*CM119</f>
      </c>
      <c r="CN122" s="159">
        <f>CN120*CN106*CN119</f>
      </c>
      <c r="CO122" s="159">
        <f>CO120*CO106*CO119</f>
      </c>
      <c r="CP122" s="159">
        <f>CP120*CP106*CP119</f>
      </c>
      <c r="CQ122" s="159">
        <f>CQ120*CQ106*CQ119</f>
      </c>
      <c r="CR122" s="159">
        <f>CR120*CR106*CR119</f>
      </c>
      <c r="CS122" s="159">
        <f>CS120*CS106*CS119</f>
      </c>
      <c r="CT122" s="159">
        <f>CT120*CT106*CT119</f>
      </c>
      <c r="CU122" s="159">
        <f>CU120*CU106*CU119</f>
      </c>
      <c r="CV122" s="159">
        <f>CV120*CV106*CV119</f>
      </c>
      <c r="CW122" s="159">
        <f>CW120*CW106*CW119</f>
      </c>
      <c r="CX122" s="159">
        <f>CX120*CX106*CX119</f>
      </c>
      <c r="CY122" s="159">
        <f>CY120*CY106*CY119</f>
      </c>
      <c r="CZ122" s="159">
        <f>CZ120*CZ106*CZ119</f>
      </c>
      <c r="DA122" s="159">
        <f>DA120*DA106*DA119</f>
      </c>
      <c r="DB122" s="159">
        <f>DB120*DB106*DB119</f>
      </c>
      <c r="DC122" s="159">
        <f>DC120*DC106*DC119</f>
      </c>
      <c r="DD122" s="159">
        <f>DD120*DD106*DD119</f>
      </c>
      <c r="DE122" s="159">
        <f>DE120*DE106*DE119</f>
      </c>
      <c r="DF122" s="159">
        <f>DF120*DF106*DF119</f>
      </c>
      <c r="DG122" s="159">
        <f>DG120*DG106*DG119</f>
      </c>
      <c r="DH122" s="159">
        <f>DH120*DH106*DH119</f>
      </c>
      <c r="DI122" s="124"/>
      <c r="DJ122" s="124"/>
      <c r="DK122" s="6"/>
      <c r="DL122" s="6"/>
      <c r="DM122" s="6"/>
      <c r="DN122" s="6"/>
      <c r="DO122" s="6"/>
      <c r="DP122" s="6"/>
      <c r="DQ122" s="6"/>
      <c r="DR122" s="6"/>
      <c r="DS122" s="6"/>
      <c r="DT122" s="2"/>
      <c r="DU122" s="2"/>
      <c r="DV122" s="2"/>
      <c r="DW122" s="2"/>
      <c r="DX122" s="2"/>
      <c r="DY122" s="2"/>
      <c r="DZ122" s="2"/>
      <c r="EA122" s="2"/>
      <c r="EB122" s="125"/>
      <c r="EC122" s="6"/>
      <c r="ED122" s="6"/>
      <c r="EE122" s="6"/>
      <c r="EF122" s="124"/>
      <c r="EG122" s="124"/>
      <c r="EH122" s="125"/>
      <c r="EI122" s="125"/>
      <c r="EJ122" s="124"/>
      <c r="EK122" s="2"/>
      <c r="EL122" s="2"/>
    </row>
    <row x14ac:dyDescent="0.25" r="123" customHeight="1" ht="18.75" hidden="1">
      <c r="A123" s="133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9"/>
      <c r="AM123" s="159"/>
      <c r="AN123" s="159"/>
      <c r="AO123" s="159"/>
      <c r="AP123" s="159"/>
      <c r="AQ123" s="159"/>
      <c r="AR123" s="159"/>
      <c r="AS123" s="159"/>
      <c r="AT123" s="159"/>
      <c r="AU123" s="159"/>
      <c r="AV123" s="159"/>
      <c r="AW123" s="159"/>
      <c r="AX123" s="159"/>
      <c r="AY123" s="159"/>
      <c r="AZ123" s="159"/>
      <c r="BA123" s="159"/>
      <c r="BB123" s="159"/>
      <c r="BC123" s="159"/>
      <c r="BD123" s="159"/>
      <c r="BE123" s="159"/>
      <c r="BF123" s="159"/>
      <c r="BG123" s="159"/>
      <c r="BH123" s="159"/>
      <c r="BI123" s="159"/>
      <c r="BJ123" s="159"/>
      <c r="BK123" s="159"/>
      <c r="BL123" s="159"/>
      <c r="BM123" s="159"/>
      <c r="BN123" s="159"/>
      <c r="BO123" s="159"/>
      <c r="BP123" s="159"/>
      <c r="BQ123" s="159"/>
      <c r="BR123" s="159"/>
      <c r="BS123" s="159"/>
      <c r="BT123" s="159"/>
      <c r="BU123" s="159"/>
      <c r="BV123" s="159"/>
      <c r="BW123" s="159"/>
      <c r="BX123" s="159"/>
      <c r="BY123" s="159"/>
      <c r="BZ123" s="159"/>
      <c r="CA123" s="159"/>
      <c r="CB123" s="159"/>
      <c r="CC123" s="159"/>
      <c r="CD123" s="159"/>
      <c r="CE123" s="159"/>
      <c r="CF123" s="159"/>
      <c r="CG123" s="159"/>
      <c r="CH123" s="159"/>
      <c r="CI123" s="159"/>
      <c r="CJ123" s="159"/>
      <c r="CK123" s="159"/>
      <c r="CL123" s="159"/>
      <c r="CM123" s="159"/>
      <c r="CN123" s="159"/>
      <c r="CO123" s="159"/>
      <c r="CP123" s="159"/>
      <c r="CQ123" s="159"/>
      <c r="CR123" s="159"/>
      <c r="CS123" s="159"/>
      <c r="CT123" s="159"/>
      <c r="CU123" s="159"/>
      <c r="CV123" s="159"/>
      <c r="CW123" s="159"/>
      <c r="CX123" s="159"/>
      <c r="CY123" s="159"/>
      <c r="CZ123" s="159"/>
      <c r="DA123" s="159"/>
      <c r="DB123" s="159"/>
      <c r="DC123" s="159"/>
      <c r="DD123" s="159"/>
      <c r="DE123" s="159"/>
      <c r="DF123" s="159"/>
      <c r="DG123" s="159"/>
      <c r="DH123" s="159"/>
      <c r="DI123" s="124"/>
      <c r="DJ123" s="124"/>
      <c r="DK123" s="6"/>
      <c r="DL123" s="6"/>
      <c r="DM123" s="6"/>
      <c r="DN123" s="6"/>
      <c r="DO123" s="6"/>
      <c r="DP123" s="6"/>
      <c r="DQ123" s="6"/>
      <c r="DR123" s="6"/>
      <c r="DS123" s="6"/>
      <c r="DT123" s="2"/>
      <c r="DU123" s="2"/>
      <c r="DV123" s="2"/>
      <c r="DW123" s="2"/>
      <c r="DX123" s="2"/>
      <c r="DY123" s="2"/>
      <c r="DZ123" s="2"/>
      <c r="EA123" s="2"/>
      <c r="EB123" s="125"/>
      <c r="EC123" s="6"/>
      <c r="ED123" s="6"/>
      <c r="EE123" s="6"/>
      <c r="EF123" s="124"/>
      <c r="EG123" s="124"/>
      <c r="EH123" s="125"/>
      <c r="EI123" s="125"/>
      <c r="EJ123" s="124"/>
      <c r="EK123" s="2"/>
      <c r="EL123" s="2"/>
    </row>
    <row x14ac:dyDescent="0.25" r="124" customHeight="1" ht="18.75">
      <c r="A124" s="141" t="s">
        <v>178</v>
      </c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6">
        <f>#REF!*Z109</f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>
        <f>AL111+AL116</f>
      </c>
      <c r="AM124" s="6">
        <f>AM111+AM116</f>
      </c>
      <c r="AN124" s="6">
        <f>AN111+AN116</f>
      </c>
      <c r="AO124" s="6">
        <f>AO111+AO116</f>
      </c>
      <c r="AP124" s="6">
        <f>AP111+AP116</f>
      </c>
      <c r="AQ124" s="6">
        <f>AQ111+AQ116</f>
      </c>
      <c r="AR124" s="6">
        <f>AR111+AR116</f>
      </c>
      <c r="AS124" s="6">
        <f>AS111+AS116</f>
      </c>
      <c r="AT124" s="6">
        <f>AT111+AT116</f>
      </c>
      <c r="AU124" s="6">
        <f>AU111+AU116</f>
      </c>
      <c r="AV124" s="6">
        <f>AV111+AV116</f>
      </c>
      <c r="AW124" s="6">
        <f>AW111+AW116</f>
      </c>
      <c r="AX124" s="6"/>
      <c r="AY124" s="6">
        <f>AY111+AY116+AY122</f>
      </c>
      <c r="AZ124" s="6">
        <f>AZ111+AZ116+AZ122</f>
      </c>
      <c r="BA124" s="6">
        <f>BA111+BA116+BA122</f>
      </c>
      <c r="BB124" s="6">
        <f>BB111+BB116+BB122</f>
      </c>
      <c r="BC124" s="6">
        <f>BC111+BC116+BC122</f>
      </c>
      <c r="BD124" s="6">
        <f>BD111+BD116+BD122</f>
      </c>
      <c r="BE124" s="6">
        <f>BE111+BE116+BE122</f>
      </c>
      <c r="BF124" s="6">
        <f>BF111+BF116+BF122</f>
      </c>
      <c r="BG124" s="6">
        <f>BG111+BG116+BG122</f>
      </c>
      <c r="BH124" s="6">
        <f>BH111+BH116+BH122</f>
      </c>
      <c r="BI124" s="6">
        <f>BI111+BI116+BI122</f>
      </c>
      <c r="BJ124" s="6">
        <f>BJ111+BJ116+BJ122</f>
      </c>
      <c r="BK124" s="6"/>
      <c r="BL124" s="6">
        <f>BL111+BL116+BL122</f>
      </c>
      <c r="BM124" s="6">
        <f>BM111+BM116+BM122</f>
      </c>
      <c r="BN124" s="6">
        <f>BN111+BN116+BN122</f>
      </c>
      <c r="BO124" s="6">
        <f>BO111+BO116+BO122</f>
      </c>
      <c r="BP124" s="6">
        <f>BP111+BP116+BP122</f>
      </c>
      <c r="BQ124" s="6">
        <f>BQ111+BQ116+BQ122</f>
      </c>
      <c r="BR124" s="6">
        <f>BR111+BR116+BR122</f>
      </c>
      <c r="BS124" s="6">
        <f>BS111+BS116+BS122</f>
      </c>
      <c r="BT124" s="6">
        <f>BT111+BT116+BT122</f>
      </c>
      <c r="BU124" s="6">
        <f>BU111+BU116+BU122</f>
      </c>
      <c r="BV124" s="6">
        <f>BV111+BV116+BV122</f>
      </c>
      <c r="BW124" s="6">
        <f>BW111+BW116+BW122</f>
      </c>
      <c r="BX124" s="6"/>
      <c r="BY124" s="6">
        <f>BY111+BY116+BY122</f>
      </c>
      <c r="BZ124" s="6">
        <f>BZ111+BZ116+BZ122</f>
      </c>
      <c r="CA124" s="6">
        <f>CA111+CA116+CA122</f>
      </c>
      <c r="CB124" s="6">
        <f>CB111+CB116+CB122</f>
      </c>
      <c r="CC124" s="6">
        <f>CC111+CC116+CC122</f>
      </c>
      <c r="CD124" s="6">
        <f>CD111+CD116+CD122</f>
      </c>
      <c r="CE124" s="6">
        <f>CE111+CE116+CE122</f>
      </c>
      <c r="CF124" s="6">
        <f>CF111+CF116+CF122</f>
      </c>
      <c r="CG124" s="6">
        <f>CG111+CG116+CG122</f>
      </c>
      <c r="CH124" s="6">
        <f>CH111+CH116+CH122</f>
      </c>
      <c r="CI124" s="6">
        <f>CI111+CI116+CI122</f>
      </c>
      <c r="CJ124" s="6">
        <f>CJ111+CJ116+CJ122</f>
      </c>
      <c r="CK124" s="6">
        <f>CK111+CK116+CK122</f>
      </c>
      <c r="CL124" s="6">
        <f>CL111+CL116+CL122</f>
      </c>
      <c r="CM124" s="6">
        <f>CM111+CM116+CM122</f>
      </c>
      <c r="CN124" s="6">
        <f>CN111+CN116+CN122</f>
      </c>
      <c r="CO124" s="6">
        <f>CO111+CO116+CO122</f>
      </c>
      <c r="CP124" s="6">
        <f>CP111+CP116+CP122</f>
      </c>
      <c r="CQ124" s="6">
        <f>CQ111+CQ116+CQ122</f>
      </c>
      <c r="CR124" s="6">
        <f>CR111+CR116+CR122</f>
      </c>
      <c r="CS124" s="6">
        <f>CS111+CS116+CS122</f>
      </c>
      <c r="CT124" s="6">
        <f>CT111+CT116+CT122</f>
      </c>
      <c r="CU124" s="6">
        <f>CU111+CU116+CU122</f>
      </c>
      <c r="CV124" s="6">
        <f>CV111+CV116+CV122</f>
      </c>
      <c r="CW124" s="6">
        <f>CW111+CW116+CW122</f>
      </c>
      <c r="CX124" s="6">
        <f>CX111+CX116+CX122</f>
      </c>
      <c r="CY124" s="6">
        <f>CY111+CY116+CY122</f>
      </c>
      <c r="CZ124" s="6">
        <f>CZ111+CZ116+CZ122</f>
      </c>
      <c r="DA124" s="6">
        <f>DA111+DA116+DA122</f>
      </c>
      <c r="DB124" s="6">
        <f>DB111+DB116+DB122</f>
      </c>
      <c r="DC124" s="6">
        <f>DC111+DC116+DC122</f>
      </c>
      <c r="DD124" s="6">
        <f>DD111+DD116+DD122</f>
      </c>
      <c r="DE124" s="6">
        <f>DE111+DE116+DE122</f>
      </c>
      <c r="DF124" s="6">
        <f>DF111+DF116+DF122</f>
      </c>
      <c r="DG124" s="6">
        <f>DG111+DG116+DG122</f>
      </c>
      <c r="DH124" s="6">
        <f>DH111+DH116+DH122</f>
      </c>
      <c r="DI124" s="124"/>
      <c r="DJ124" s="124"/>
      <c r="DK124" s="6"/>
      <c r="DL124" s="6"/>
      <c r="DM124" s="143"/>
      <c r="DN124" s="6">
        <v>1872</v>
      </c>
      <c r="DO124" s="6"/>
      <c r="DP124" s="6">
        <f>SUM(AL124:AW124)</f>
      </c>
      <c r="DQ124" s="144">
        <f>IFERROR(DP124/DN124*100,0)</f>
      </c>
      <c r="DR124" s="6">
        <f>SUM(AY124:BJ124)</f>
      </c>
      <c r="DS124" s="144">
        <f>IFERROR(DR124/DP124*100,0)</f>
      </c>
      <c r="DT124" s="6">
        <f>SUM(BL124:BW124)</f>
      </c>
      <c r="DU124" s="144">
        <f>IFERROR(DT124/DR124*100,0)</f>
      </c>
      <c r="DV124" s="6">
        <f>SUM(BY124:CJ124)</f>
      </c>
      <c r="DW124" s="144">
        <f>IFERROR(DV124/DT124*100,0)</f>
      </c>
      <c r="DX124" s="6">
        <f>SUM(CK124:CV124)</f>
      </c>
      <c r="DY124" s="144">
        <f>IFERROR(DX124/DV124*100,0)</f>
      </c>
      <c r="DZ124" s="6">
        <f>SUM(CW124:DH124)</f>
      </c>
      <c r="EA124" s="144">
        <f>IFERROR(DZ124/DX124*100,0)</f>
      </c>
      <c r="EB124" s="125"/>
      <c r="EC124" s="6"/>
      <c r="ED124" s="6"/>
      <c r="EE124" s="6"/>
      <c r="EF124" s="124"/>
      <c r="EG124" s="124"/>
      <c r="EH124" s="125"/>
      <c r="EI124" s="125"/>
      <c r="EJ124" s="124"/>
      <c r="EK124" s="2"/>
      <c r="EL124" s="2"/>
    </row>
    <row x14ac:dyDescent="0.25" r="125" customHeight="1" ht="18.75">
      <c r="A125" s="141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124"/>
      <c r="DJ125" s="124"/>
      <c r="DK125" s="6"/>
      <c r="DL125" s="6"/>
      <c r="DM125" s="143"/>
      <c r="DN125" s="6"/>
      <c r="DO125" s="6"/>
      <c r="DP125" s="6"/>
      <c r="DQ125" s="144"/>
      <c r="DR125" s="6"/>
      <c r="DS125" s="144"/>
      <c r="DT125" s="6"/>
      <c r="DU125" s="144"/>
      <c r="DV125" s="6"/>
      <c r="DW125" s="144"/>
      <c r="DX125" s="6"/>
      <c r="DY125" s="144"/>
      <c r="DZ125" s="6"/>
      <c r="EA125" s="144"/>
      <c r="EB125" s="125"/>
      <c r="EC125" s="6"/>
      <c r="ED125" s="6"/>
      <c r="EE125" s="6"/>
      <c r="EF125" s="124"/>
      <c r="EG125" s="124"/>
      <c r="EH125" s="125"/>
      <c r="EI125" s="125"/>
      <c r="EJ125" s="124"/>
      <c r="EK125" s="2"/>
      <c r="EL125" s="2"/>
    </row>
    <row x14ac:dyDescent="0.25" r="126" customHeight="1" ht="18.75">
      <c r="A126" s="133" t="s">
        <v>179</v>
      </c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124"/>
      <c r="BM126" s="2"/>
      <c r="BN126" s="124"/>
      <c r="BO126" s="6"/>
      <c r="BP126" s="124"/>
      <c r="BQ126" s="124"/>
      <c r="BR126" s="124"/>
      <c r="BS126" s="124"/>
      <c r="BT126" s="124"/>
      <c r="BU126" s="124"/>
      <c r="BV126" s="124"/>
      <c r="BW126" s="124"/>
      <c r="BX126" s="6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4"/>
      <c r="CM126" s="124"/>
      <c r="CN126" s="124"/>
      <c r="CO126" s="124"/>
      <c r="CP126" s="124"/>
      <c r="CQ126" s="124"/>
      <c r="CR126" s="124"/>
      <c r="CS126" s="124"/>
      <c r="CT126" s="124"/>
      <c r="CU126" s="124"/>
      <c r="CV126" s="124"/>
      <c r="CW126" s="124"/>
      <c r="CX126" s="124"/>
      <c r="CY126" s="124"/>
      <c r="CZ126" s="124"/>
      <c r="DA126" s="124"/>
      <c r="DB126" s="124"/>
      <c r="DC126" s="124"/>
      <c r="DD126" s="124"/>
      <c r="DE126" s="124"/>
      <c r="DF126" s="124"/>
      <c r="DG126" s="124"/>
      <c r="DH126" s="124"/>
      <c r="DI126" s="124"/>
      <c r="DJ126" s="124"/>
      <c r="DK126" s="6"/>
      <c r="DL126" s="6"/>
      <c r="DM126" s="6"/>
      <c r="DN126" s="6"/>
      <c r="DO126" s="6"/>
      <c r="DP126" s="6"/>
      <c r="DQ126" s="6"/>
      <c r="DR126" s="6"/>
      <c r="DS126" s="6"/>
      <c r="DT126" s="2"/>
      <c r="DU126" s="2"/>
      <c r="DV126" s="2"/>
      <c r="DW126" s="2"/>
      <c r="DX126" s="2"/>
      <c r="DY126" s="2"/>
      <c r="DZ126" s="2"/>
      <c r="EA126" s="2"/>
      <c r="EB126" s="125"/>
      <c r="EC126" s="6"/>
      <c r="ED126" s="6"/>
      <c r="EE126" s="6"/>
      <c r="EF126" s="124"/>
      <c r="EG126" s="124"/>
      <c r="EH126" s="125"/>
      <c r="EI126" s="125"/>
      <c r="EJ126" s="124"/>
      <c r="EK126" s="2"/>
      <c r="EL126" s="2"/>
    </row>
    <row x14ac:dyDescent="0.25" r="127" customHeight="1" ht="18.75">
      <c r="A127" s="133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124"/>
      <c r="BM127" s="2"/>
      <c r="BN127" s="124"/>
      <c r="BO127" s="6"/>
      <c r="BP127" s="124"/>
      <c r="BQ127" s="124"/>
      <c r="BR127" s="124"/>
      <c r="BS127" s="124"/>
      <c r="BT127" s="124"/>
      <c r="BU127" s="124"/>
      <c r="BV127" s="124"/>
      <c r="BW127" s="124"/>
      <c r="BX127" s="6"/>
      <c r="BY127" s="124"/>
      <c r="BZ127" s="124"/>
      <c r="CA127" s="124"/>
      <c r="CB127" s="124"/>
      <c r="CC127" s="124"/>
      <c r="CD127" s="124"/>
      <c r="CE127" s="124"/>
      <c r="CF127" s="124"/>
      <c r="CG127" s="124"/>
      <c r="CH127" s="124"/>
      <c r="CI127" s="124"/>
      <c r="CJ127" s="124"/>
      <c r="CK127" s="124"/>
      <c r="CL127" s="124"/>
      <c r="CM127" s="124"/>
      <c r="CN127" s="124"/>
      <c r="CO127" s="124"/>
      <c r="CP127" s="124"/>
      <c r="CQ127" s="124"/>
      <c r="CR127" s="124"/>
      <c r="CS127" s="124"/>
      <c r="CT127" s="124"/>
      <c r="CU127" s="124"/>
      <c r="CV127" s="124"/>
      <c r="CW127" s="124"/>
      <c r="CX127" s="124"/>
      <c r="CY127" s="124"/>
      <c r="CZ127" s="124"/>
      <c r="DA127" s="124"/>
      <c r="DB127" s="124"/>
      <c r="DC127" s="124"/>
      <c r="DD127" s="124"/>
      <c r="DE127" s="124"/>
      <c r="DF127" s="124"/>
      <c r="DG127" s="124"/>
      <c r="DH127" s="124"/>
      <c r="DI127" s="124"/>
      <c r="DJ127" s="124"/>
      <c r="DK127" s="6"/>
      <c r="DL127" s="6"/>
      <c r="DM127" s="6"/>
      <c r="DN127" s="6"/>
      <c r="DO127" s="6"/>
      <c r="DP127" s="6"/>
      <c r="DQ127" s="6"/>
      <c r="DR127" s="6"/>
      <c r="DS127" s="6"/>
      <c r="DT127" s="2"/>
      <c r="DU127" s="2"/>
      <c r="DV127" s="2"/>
      <c r="DW127" s="2"/>
      <c r="DX127" s="2"/>
      <c r="DY127" s="2"/>
      <c r="DZ127" s="2"/>
      <c r="EA127" s="2"/>
      <c r="EB127" s="125"/>
      <c r="EC127" s="6"/>
      <c r="ED127" s="6"/>
      <c r="EE127" s="6"/>
      <c r="EF127" s="124"/>
      <c r="EG127" s="124"/>
      <c r="EH127" s="125"/>
      <c r="EI127" s="125"/>
      <c r="EJ127" s="124"/>
      <c r="EK127" s="2"/>
      <c r="EL127" s="2"/>
    </row>
    <row x14ac:dyDescent="0.25" r="128" customHeight="1" ht="18.75" hidden="1">
      <c r="A128" s="133" t="s">
        <v>127</v>
      </c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6">
        <v>70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>
        <v>40</v>
      </c>
      <c r="AM128" s="6">
        <v>40</v>
      </c>
      <c r="AN128" s="6">
        <v>40</v>
      </c>
      <c r="AO128" s="6">
        <v>40</v>
      </c>
      <c r="AP128" s="6">
        <v>40</v>
      </c>
      <c r="AQ128" s="6">
        <v>40</v>
      </c>
      <c r="AR128" s="6">
        <v>40</v>
      </c>
      <c r="AS128" s="6">
        <v>40</v>
      </c>
      <c r="AT128" s="6">
        <v>40</v>
      </c>
      <c r="AU128" s="6">
        <v>40</v>
      </c>
      <c r="AV128" s="6">
        <v>40</v>
      </c>
      <c r="AW128" s="6">
        <v>40</v>
      </c>
      <c r="AX128" s="124"/>
      <c r="AY128" s="6">
        <v>40</v>
      </c>
      <c r="AZ128" s="6">
        <v>40</v>
      </c>
      <c r="BA128" s="6">
        <v>40</v>
      </c>
      <c r="BB128" s="6">
        <v>40</v>
      </c>
      <c r="BC128" s="6">
        <v>40</v>
      </c>
      <c r="BD128" s="6">
        <v>40</v>
      </c>
      <c r="BE128" s="6">
        <v>40</v>
      </c>
      <c r="BF128" s="6">
        <v>40</v>
      </c>
      <c r="BG128" s="6">
        <v>40</v>
      </c>
      <c r="BH128" s="6">
        <v>40</v>
      </c>
      <c r="BI128" s="6">
        <v>40</v>
      </c>
      <c r="BJ128" s="6">
        <v>40</v>
      </c>
      <c r="BK128" s="6"/>
      <c r="BL128" s="6">
        <v>40</v>
      </c>
      <c r="BM128" s="6">
        <v>40</v>
      </c>
      <c r="BN128" s="6">
        <v>40</v>
      </c>
      <c r="BO128" s="6">
        <v>40</v>
      </c>
      <c r="BP128" s="6">
        <v>40</v>
      </c>
      <c r="BQ128" s="6">
        <v>40</v>
      </c>
      <c r="BR128" s="6">
        <v>40</v>
      </c>
      <c r="BS128" s="6">
        <v>40</v>
      </c>
      <c r="BT128" s="6">
        <v>40</v>
      </c>
      <c r="BU128" s="6">
        <v>40</v>
      </c>
      <c r="BV128" s="6">
        <v>40</v>
      </c>
      <c r="BW128" s="6">
        <v>40</v>
      </c>
      <c r="BX128" s="6"/>
      <c r="BY128" s="6">
        <v>40</v>
      </c>
      <c r="BZ128" s="6">
        <v>40</v>
      </c>
      <c r="CA128" s="6">
        <v>40</v>
      </c>
      <c r="CB128" s="6">
        <v>40</v>
      </c>
      <c r="CC128" s="6">
        <v>40</v>
      </c>
      <c r="CD128" s="6">
        <v>40</v>
      </c>
      <c r="CE128" s="6">
        <v>40</v>
      </c>
      <c r="CF128" s="6">
        <v>40</v>
      </c>
      <c r="CG128" s="6">
        <v>40</v>
      </c>
      <c r="CH128" s="6">
        <v>40</v>
      </c>
      <c r="CI128" s="6">
        <v>40</v>
      </c>
      <c r="CJ128" s="6">
        <v>40</v>
      </c>
      <c r="CK128" s="6">
        <v>40</v>
      </c>
      <c r="CL128" s="6">
        <v>40</v>
      </c>
      <c r="CM128" s="6">
        <v>40</v>
      </c>
      <c r="CN128" s="6">
        <v>40</v>
      </c>
      <c r="CO128" s="6">
        <v>40</v>
      </c>
      <c r="CP128" s="6">
        <v>40</v>
      </c>
      <c r="CQ128" s="6">
        <v>40</v>
      </c>
      <c r="CR128" s="6">
        <v>40</v>
      </c>
      <c r="CS128" s="6">
        <v>40</v>
      </c>
      <c r="CT128" s="6">
        <v>40</v>
      </c>
      <c r="CU128" s="6">
        <v>40</v>
      </c>
      <c r="CV128" s="6">
        <v>40</v>
      </c>
      <c r="CW128" s="6">
        <v>40</v>
      </c>
      <c r="CX128" s="6">
        <v>40</v>
      </c>
      <c r="CY128" s="6">
        <v>40</v>
      </c>
      <c r="CZ128" s="6">
        <v>40</v>
      </c>
      <c r="DA128" s="6">
        <v>40</v>
      </c>
      <c r="DB128" s="6">
        <v>40</v>
      </c>
      <c r="DC128" s="6">
        <v>40</v>
      </c>
      <c r="DD128" s="6">
        <v>40</v>
      </c>
      <c r="DE128" s="6">
        <v>40</v>
      </c>
      <c r="DF128" s="6">
        <v>40</v>
      </c>
      <c r="DG128" s="6">
        <v>40</v>
      </c>
      <c r="DH128" s="6">
        <v>40</v>
      </c>
      <c r="DI128" s="124"/>
      <c r="DJ128" s="124"/>
      <c r="DK128" s="6"/>
      <c r="DL128" s="6"/>
      <c r="DM128" s="6"/>
      <c r="DN128" s="6"/>
      <c r="DO128" s="6"/>
      <c r="DP128" s="6"/>
      <c r="DQ128" s="6"/>
      <c r="DR128" s="6"/>
      <c r="DS128" s="6"/>
      <c r="DT128" s="2"/>
      <c r="DU128" s="2"/>
      <c r="DV128" s="2"/>
      <c r="DW128" s="2"/>
      <c r="DX128" s="2"/>
      <c r="DY128" s="2"/>
      <c r="DZ128" s="2"/>
      <c r="EA128" s="2"/>
      <c r="EB128" s="125"/>
      <c r="EC128" s="6"/>
      <c r="ED128" s="6"/>
      <c r="EE128" s="6"/>
      <c r="EF128" s="124"/>
      <c r="EG128" s="124"/>
      <c r="EH128" s="125"/>
      <c r="EI128" s="125"/>
      <c r="EJ128" s="124"/>
      <c r="EK128" s="2"/>
      <c r="EL128" s="2"/>
    </row>
    <row x14ac:dyDescent="0.25" r="129" customHeight="1" ht="18.75" hidden="1">
      <c r="A129" s="133" t="s">
        <v>128</v>
      </c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6">
        <v>90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>
        <v>90</v>
      </c>
      <c r="AM129" s="6">
        <v>90</v>
      </c>
      <c r="AN129" s="6">
        <v>90</v>
      </c>
      <c r="AO129" s="6">
        <v>90</v>
      </c>
      <c r="AP129" s="6">
        <v>90</v>
      </c>
      <c r="AQ129" s="6">
        <v>90</v>
      </c>
      <c r="AR129" s="6">
        <v>90</v>
      </c>
      <c r="AS129" s="6">
        <v>90</v>
      </c>
      <c r="AT129" s="6">
        <v>90</v>
      </c>
      <c r="AU129" s="6">
        <v>90</v>
      </c>
      <c r="AV129" s="6">
        <v>90</v>
      </c>
      <c r="AW129" s="6">
        <v>90</v>
      </c>
      <c r="AX129" s="124"/>
      <c r="AY129" s="6">
        <v>90</v>
      </c>
      <c r="AZ129" s="6">
        <v>90</v>
      </c>
      <c r="BA129" s="6">
        <v>90</v>
      </c>
      <c r="BB129" s="6">
        <v>90</v>
      </c>
      <c r="BC129" s="6">
        <v>90</v>
      </c>
      <c r="BD129" s="6">
        <v>90</v>
      </c>
      <c r="BE129" s="6">
        <v>90</v>
      </c>
      <c r="BF129" s="6">
        <v>90</v>
      </c>
      <c r="BG129" s="6">
        <v>90</v>
      </c>
      <c r="BH129" s="6">
        <v>90</v>
      </c>
      <c r="BI129" s="6">
        <v>90</v>
      </c>
      <c r="BJ129" s="6">
        <v>90</v>
      </c>
      <c r="BK129" s="6"/>
      <c r="BL129" s="6">
        <v>90</v>
      </c>
      <c r="BM129" s="6">
        <v>90</v>
      </c>
      <c r="BN129" s="6">
        <v>90</v>
      </c>
      <c r="BO129" s="6">
        <v>90</v>
      </c>
      <c r="BP129" s="6">
        <v>90</v>
      </c>
      <c r="BQ129" s="6">
        <v>90</v>
      </c>
      <c r="BR129" s="6">
        <v>90</v>
      </c>
      <c r="BS129" s="6">
        <v>90</v>
      </c>
      <c r="BT129" s="6">
        <v>90</v>
      </c>
      <c r="BU129" s="6">
        <v>90</v>
      </c>
      <c r="BV129" s="6">
        <v>90</v>
      </c>
      <c r="BW129" s="6">
        <v>90</v>
      </c>
      <c r="BX129" s="6"/>
      <c r="BY129" s="6">
        <v>90</v>
      </c>
      <c r="BZ129" s="6">
        <v>90</v>
      </c>
      <c r="CA129" s="6">
        <v>90</v>
      </c>
      <c r="CB129" s="6">
        <v>90</v>
      </c>
      <c r="CC129" s="6">
        <v>90</v>
      </c>
      <c r="CD129" s="6">
        <v>90</v>
      </c>
      <c r="CE129" s="6">
        <v>90</v>
      </c>
      <c r="CF129" s="6">
        <v>90</v>
      </c>
      <c r="CG129" s="6">
        <v>90</v>
      </c>
      <c r="CH129" s="6">
        <v>90</v>
      </c>
      <c r="CI129" s="6">
        <v>90</v>
      </c>
      <c r="CJ129" s="6">
        <v>90</v>
      </c>
      <c r="CK129" s="6">
        <v>90</v>
      </c>
      <c r="CL129" s="6">
        <v>90</v>
      </c>
      <c r="CM129" s="6">
        <v>90</v>
      </c>
      <c r="CN129" s="6">
        <v>90</v>
      </c>
      <c r="CO129" s="6">
        <v>90</v>
      </c>
      <c r="CP129" s="6">
        <v>90</v>
      </c>
      <c r="CQ129" s="6">
        <v>90</v>
      </c>
      <c r="CR129" s="6">
        <v>90</v>
      </c>
      <c r="CS129" s="6">
        <v>90</v>
      </c>
      <c r="CT129" s="6">
        <v>90</v>
      </c>
      <c r="CU129" s="6">
        <v>90</v>
      </c>
      <c r="CV129" s="6">
        <v>90</v>
      </c>
      <c r="CW129" s="6">
        <v>90</v>
      </c>
      <c r="CX129" s="6">
        <v>90</v>
      </c>
      <c r="CY129" s="6">
        <v>90</v>
      </c>
      <c r="CZ129" s="6">
        <v>90</v>
      </c>
      <c r="DA129" s="6">
        <v>90</v>
      </c>
      <c r="DB129" s="6">
        <v>90</v>
      </c>
      <c r="DC129" s="6">
        <v>90</v>
      </c>
      <c r="DD129" s="6">
        <v>90</v>
      </c>
      <c r="DE129" s="6">
        <v>90</v>
      </c>
      <c r="DF129" s="6">
        <v>90</v>
      </c>
      <c r="DG129" s="6">
        <v>90</v>
      </c>
      <c r="DH129" s="6">
        <v>90</v>
      </c>
      <c r="DI129" s="124"/>
      <c r="DJ129" s="124"/>
      <c r="DK129" s="6"/>
      <c r="DL129" s="6"/>
      <c r="DM129" s="6"/>
      <c r="DN129" s="6"/>
      <c r="DO129" s="6"/>
      <c r="DP129" s="6"/>
      <c r="DQ129" s="6"/>
      <c r="DR129" s="6"/>
      <c r="DS129" s="6"/>
      <c r="DT129" s="2"/>
      <c r="DU129" s="2"/>
      <c r="DV129" s="2"/>
      <c r="DW129" s="2"/>
      <c r="DX129" s="2"/>
      <c r="DY129" s="2"/>
      <c r="DZ129" s="2"/>
      <c r="EA129" s="2"/>
      <c r="EB129" s="125"/>
      <c r="EC129" s="6"/>
      <c r="ED129" s="6"/>
      <c r="EE129" s="6"/>
      <c r="EF129" s="124"/>
      <c r="EG129" s="124"/>
      <c r="EH129" s="125"/>
      <c r="EI129" s="125"/>
      <c r="EJ129" s="124"/>
      <c r="EK129" s="2"/>
      <c r="EL129" s="2"/>
    </row>
    <row x14ac:dyDescent="0.25" r="130" customHeight="1" ht="18.75" hidden="1">
      <c r="A130" s="133" t="s">
        <v>158</v>
      </c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6">
        <f>1.5/1000000*50000000</f>
      </c>
      <c r="AA130" s="6">
        <f>1.5/1000000*50000000</f>
      </c>
      <c r="AB130" s="6">
        <f>1.5/1000000*50000000</f>
      </c>
      <c r="AC130" s="6">
        <f>1.5/1000000*50000000</f>
      </c>
      <c r="AD130" s="6">
        <f>1.5/1000000*50000000</f>
      </c>
      <c r="AE130" s="6">
        <f>1.5/1000000*50000000</f>
      </c>
      <c r="AF130" s="6">
        <f>1.5/1000000*50000000</f>
      </c>
      <c r="AG130" s="6">
        <f>1.5/1000000*50000000</f>
      </c>
      <c r="AH130" s="6">
        <f>1.5/1000000*50000000</f>
      </c>
      <c r="AI130" s="6">
        <f>1.5/1000000*50000000</f>
      </c>
      <c r="AJ130" s="6">
        <f>1.5/1000000*50000000</f>
      </c>
      <c r="AK130" s="6">
        <f>1.5/1000000*50000000</f>
      </c>
      <c r="AL130" s="139">
        <f>1/1000000*50000000/12</f>
      </c>
      <c r="AM130" s="139">
        <f>1/1000000*50000000/12</f>
      </c>
      <c r="AN130" s="139">
        <f>1/1000000*50000000/12</f>
      </c>
      <c r="AO130" s="139">
        <f>1/1000000*50000000/12</f>
      </c>
      <c r="AP130" s="139">
        <f>1/1000000*50000000/12</f>
      </c>
      <c r="AQ130" s="139">
        <f>1/1000000*50000000/12</f>
      </c>
      <c r="AR130" s="139">
        <f>1/1000000*50000000/12</f>
      </c>
      <c r="AS130" s="139">
        <f>1/1000000*50000000/12</f>
      </c>
      <c r="AT130" s="139">
        <f>1/1000000*50000000/12</f>
      </c>
      <c r="AU130" s="139">
        <f>1/1000000*50000000/12</f>
      </c>
      <c r="AV130" s="139">
        <f>1/1000000*50000000/12</f>
      </c>
      <c r="AW130" s="139">
        <f>1/1000000*50000000/12</f>
      </c>
      <c r="AX130" s="140"/>
      <c r="AY130" s="139">
        <f>1/1000000*50000000/12</f>
      </c>
      <c r="AZ130" s="139">
        <f>1/1000000*50000000/12</f>
      </c>
      <c r="BA130" s="139">
        <f>1/1000000*50000000/12</f>
      </c>
      <c r="BB130" s="139">
        <f>1/1000000*50000000/12</f>
      </c>
      <c r="BC130" s="139">
        <f>1/1000000*50000000/12</f>
      </c>
      <c r="BD130" s="139">
        <f>1/1000000*50000000/12</f>
      </c>
      <c r="BE130" s="139">
        <f>1/1000000*50000000/12</f>
      </c>
      <c r="BF130" s="139">
        <f>1/1000000*50000000/12</f>
      </c>
      <c r="BG130" s="139">
        <f>1/1000000*50000000/12</f>
      </c>
      <c r="BH130" s="139">
        <f>1/1000000*50000000/12</f>
      </c>
      <c r="BI130" s="139">
        <f>1/1000000*50000000/12</f>
      </c>
      <c r="BJ130" s="139">
        <f>1/1000000*50000000/12</f>
      </c>
      <c r="BK130" s="140"/>
      <c r="BL130" s="139">
        <f>1/1000000*50000000/12</f>
      </c>
      <c r="BM130" s="139">
        <f>1/1000000*50000000/12</f>
      </c>
      <c r="BN130" s="139">
        <f>1/1000000*50000000/12</f>
      </c>
      <c r="BO130" s="139">
        <f>1/1000000*50000000/12</f>
      </c>
      <c r="BP130" s="139">
        <f>1/1000000*50000000/12</f>
      </c>
      <c r="BQ130" s="139">
        <f>1/1000000*50000000/12</f>
      </c>
      <c r="BR130" s="139">
        <f>1/1000000*50000000/12</f>
      </c>
      <c r="BS130" s="139">
        <f>1/1000000*50000000/12</f>
      </c>
      <c r="BT130" s="139">
        <f>1/1000000*50000000/12</f>
      </c>
      <c r="BU130" s="139">
        <f>1/1000000*50000000/12</f>
      </c>
      <c r="BV130" s="139">
        <f>1/1000000*50000000/12</f>
      </c>
      <c r="BW130" s="139">
        <f>1/1000000*50000000/12</f>
      </c>
      <c r="BX130" s="140"/>
      <c r="BY130" s="139">
        <f>1/1000000*50000000/12</f>
      </c>
      <c r="BZ130" s="139">
        <f>1/1000000*50000000/12</f>
      </c>
      <c r="CA130" s="139">
        <f>1/1000000*50000000/12</f>
      </c>
      <c r="CB130" s="139">
        <f>1/1000000*50000000/12</f>
      </c>
      <c r="CC130" s="139">
        <f>1/1000000*50000000/12</f>
      </c>
      <c r="CD130" s="139">
        <f>1/1000000*50000000/12</f>
      </c>
      <c r="CE130" s="139">
        <f>1/1000000*50000000/12</f>
      </c>
      <c r="CF130" s="139">
        <f>1/1000000*50000000/12</f>
      </c>
      <c r="CG130" s="139">
        <f>1/1000000*50000000/12</f>
      </c>
      <c r="CH130" s="139">
        <f>1/1000000*50000000/12</f>
      </c>
      <c r="CI130" s="139">
        <f>1/1000000*50000000/12</f>
      </c>
      <c r="CJ130" s="139">
        <f>1/1000000*50000000/12</f>
      </c>
      <c r="CK130" s="139">
        <f>1/1000000*50000000/12</f>
      </c>
      <c r="CL130" s="139">
        <f>1/1000000*50000000/12</f>
      </c>
      <c r="CM130" s="139">
        <f>1/1000000*50000000/12</f>
      </c>
      <c r="CN130" s="139">
        <f>1/1000000*50000000/12</f>
      </c>
      <c r="CO130" s="139">
        <f>1/1000000*50000000/12</f>
      </c>
      <c r="CP130" s="139">
        <f>1/1000000*50000000/12</f>
      </c>
      <c r="CQ130" s="139">
        <f>1/1000000*50000000/12</f>
      </c>
      <c r="CR130" s="139">
        <f>1/1000000*50000000/12</f>
      </c>
      <c r="CS130" s="139">
        <f>1/1000000*50000000/12</f>
      </c>
      <c r="CT130" s="139">
        <f>1/1000000*50000000/12</f>
      </c>
      <c r="CU130" s="139">
        <f>1/1000000*50000000/12</f>
      </c>
      <c r="CV130" s="139">
        <f>1/1000000*50000000/12</f>
      </c>
      <c r="CW130" s="139">
        <f>1/1000000*50000000/12</f>
      </c>
      <c r="CX130" s="139">
        <f>1/1000000*50000000/12</f>
      </c>
      <c r="CY130" s="139">
        <f>1/1000000*50000000/12</f>
      </c>
      <c r="CZ130" s="139">
        <f>1/1000000*50000000/12</f>
      </c>
      <c r="DA130" s="139">
        <f>1/1000000*50000000/12</f>
      </c>
      <c r="DB130" s="139">
        <f>1/1000000*50000000/12</f>
      </c>
      <c r="DC130" s="139">
        <f>1/1000000*50000000/12</f>
      </c>
      <c r="DD130" s="139">
        <f>1/1000000*50000000/12</f>
      </c>
      <c r="DE130" s="139">
        <f>1/1000000*50000000/12</f>
      </c>
      <c r="DF130" s="139">
        <f>1/1000000*50000000/12</f>
      </c>
      <c r="DG130" s="139">
        <f>1/1000000*50000000/12</f>
      </c>
      <c r="DH130" s="139">
        <f>1/1000000*50000000/12</f>
      </c>
      <c r="DI130" s="124"/>
      <c r="DJ130" s="124"/>
      <c r="DK130" s="6"/>
      <c r="DL130" s="6"/>
      <c r="DM130" s="6"/>
      <c r="DN130" s="6"/>
      <c r="DO130" s="6"/>
      <c r="DP130" s="6"/>
      <c r="DQ130" s="6"/>
      <c r="DR130" s="6"/>
      <c r="DS130" s="6"/>
      <c r="DT130" s="2"/>
      <c r="DU130" s="2"/>
      <c r="DV130" s="2"/>
      <c r="DW130" s="2"/>
      <c r="DX130" s="2"/>
      <c r="DY130" s="2"/>
      <c r="DZ130" s="2"/>
      <c r="EA130" s="2"/>
      <c r="EB130" s="125"/>
      <c r="EC130" s="6"/>
      <c r="ED130" s="6"/>
      <c r="EE130" s="6"/>
      <c r="EF130" s="124"/>
      <c r="EG130" s="124"/>
      <c r="EH130" s="125"/>
      <c r="EI130" s="125"/>
      <c r="EJ130" s="124"/>
      <c r="EK130" s="2"/>
      <c r="EL130" s="2"/>
    </row>
    <row x14ac:dyDescent="0.25" r="131" customHeight="1" ht="18.75" hidden="1">
      <c r="A131" s="133" t="s">
        <v>159</v>
      </c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124">
        <v>0.3</v>
      </c>
      <c r="AM131" s="124">
        <v>0.3</v>
      </c>
      <c r="AN131" s="124">
        <v>0.3</v>
      </c>
      <c r="AO131" s="124">
        <v>0.3</v>
      </c>
      <c r="AP131" s="124">
        <v>0.3</v>
      </c>
      <c r="AQ131" s="124">
        <v>0.3</v>
      </c>
      <c r="AR131" s="124">
        <v>0.3</v>
      </c>
      <c r="AS131" s="124">
        <v>0.3</v>
      </c>
      <c r="AT131" s="124">
        <v>0.3</v>
      </c>
      <c r="AU131" s="124">
        <v>0.3</v>
      </c>
      <c r="AV131" s="124">
        <v>0.3</v>
      </c>
      <c r="AW131" s="124">
        <v>0.3</v>
      </c>
      <c r="AX131" s="124"/>
      <c r="AY131" s="124">
        <v>0.4</v>
      </c>
      <c r="AZ131" s="124">
        <f>AY131</f>
      </c>
      <c r="BA131" s="124">
        <f>AZ131</f>
      </c>
      <c r="BB131" s="124">
        <f>BA131</f>
      </c>
      <c r="BC131" s="124">
        <f>BB131</f>
      </c>
      <c r="BD131" s="124">
        <f>BC131</f>
      </c>
      <c r="BE131" s="124">
        <f>BD131</f>
      </c>
      <c r="BF131" s="124">
        <f>BE131</f>
      </c>
      <c r="BG131" s="124">
        <f>BF131</f>
      </c>
      <c r="BH131" s="124">
        <f>BG131</f>
      </c>
      <c r="BI131" s="124">
        <f>BH131</f>
      </c>
      <c r="BJ131" s="124">
        <f>BI131</f>
      </c>
      <c r="BK131" s="124"/>
      <c r="BL131" s="124">
        <v>0.5</v>
      </c>
      <c r="BM131" s="124">
        <v>0.5</v>
      </c>
      <c r="BN131" s="124">
        <v>0.5</v>
      </c>
      <c r="BO131" s="124">
        <v>0.5</v>
      </c>
      <c r="BP131" s="124">
        <v>0.5</v>
      </c>
      <c r="BQ131" s="124">
        <v>0.5</v>
      </c>
      <c r="BR131" s="124">
        <v>0.5</v>
      </c>
      <c r="BS131" s="124">
        <v>0.5</v>
      </c>
      <c r="BT131" s="124">
        <v>0.5</v>
      </c>
      <c r="BU131" s="124">
        <v>0.5</v>
      </c>
      <c r="BV131" s="124">
        <v>0.5</v>
      </c>
      <c r="BW131" s="124">
        <v>0.5</v>
      </c>
      <c r="BX131" s="124"/>
      <c r="BY131" s="124">
        <v>0.6</v>
      </c>
      <c r="BZ131" s="124">
        <f>BY131</f>
      </c>
      <c r="CA131" s="124">
        <f>BZ131</f>
      </c>
      <c r="CB131" s="124">
        <f>CA131</f>
      </c>
      <c r="CC131" s="124">
        <f>CB131</f>
      </c>
      <c r="CD131" s="124">
        <f>CC131</f>
      </c>
      <c r="CE131" s="124">
        <f>CD131</f>
      </c>
      <c r="CF131" s="124">
        <f>CE131</f>
      </c>
      <c r="CG131" s="124">
        <f>CF131</f>
      </c>
      <c r="CH131" s="124">
        <f>CG131</f>
      </c>
      <c r="CI131" s="124">
        <f>CH131</f>
      </c>
      <c r="CJ131" s="124">
        <f>CI131</f>
      </c>
      <c r="CK131" s="124">
        <v>0.6</v>
      </c>
      <c r="CL131" s="124">
        <f>CK131</f>
      </c>
      <c r="CM131" s="124">
        <f>CL131</f>
      </c>
      <c r="CN131" s="124">
        <f>CM131</f>
      </c>
      <c r="CO131" s="124">
        <f>CN131</f>
      </c>
      <c r="CP131" s="124">
        <f>CO131</f>
      </c>
      <c r="CQ131" s="124">
        <f>CP131</f>
      </c>
      <c r="CR131" s="124">
        <f>CQ131</f>
      </c>
      <c r="CS131" s="124">
        <f>CR131</f>
      </c>
      <c r="CT131" s="124">
        <f>CS131</f>
      </c>
      <c r="CU131" s="124">
        <f>CT131</f>
      </c>
      <c r="CV131" s="124">
        <f>CU131</f>
      </c>
      <c r="CW131" s="124">
        <v>0.6</v>
      </c>
      <c r="CX131" s="124">
        <f>CW131</f>
      </c>
      <c r="CY131" s="124">
        <f>CX131</f>
      </c>
      <c r="CZ131" s="124">
        <f>CY131</f>
      </c>
      <c r="DA131" s="124">
        <f>CZ131</f>
      </c>
      <c r="DB131" s="124">
        <f>DA131</f>
      </c>
      <c r="DC131" s="124">
        <f>DB131</f>
      </c>
      <c r="DD131" s="124">
        <f>DC131</f>
      </c>
      <c r="DE131" s="124">
        <f>DD131</f>
      </c>
      <c r="DF131" s="124">
        <f>DE131</f>
      </c>
      <c r="DG131" s="124">
        <f>DF131</f>
      </c>
      <c r="DH131" s="124">
        <f>DG131</f>
      </c>
      <c r="DI131" s="124"/>
      <c r="DJ131" s="124"/>
      <c r="DK131" s="6"/>
      <c r="DL131" s="6"/>
      <c r="DM131" s="6"/>
      <c r="DN131" s="6"/>
      <c r="DO131" s="6"/>
      <c r="DP131" s="6"/>
      <c r="DQ131" s="6"/>
      <c r="DR131" s="6"/>
      <c r="DS131" s="6"/>
      <c r="DT131" s="2"/>
      <c r="DU131" s="2"/>
      <c r="DV131" s="2"/>
      <c r="DW131" s="2"/>
      <c r="DX131" s="2"/>
      <c r="DY131" s="2"/>
      <c r="DZ131" s="2"/>
      <c r="EA131" s="2"/>
      <c r="EB131" s="125"/>
      <c r="EC131" s="6"/>
      <c r="ED131" s="6"/>
      <c r="EE131" s="6"/>
      <c r="EF131" s="124"/>
      <c r="EG131" s="124"/>
      <c r="EH131" s="125"/>
      <c r="EI131" s="125"/>
      <c r="EJ131" s="124"/>
      <c r="EK131" s="2"/>
      <c r="EL131" s="2"/>
    </row>
    <row x14ac:dyDescent="0.25" r="132" customHeight="1" ht="18.75" hidden="1">
      <c r="A132" s="133" t="s">
        <v>160</v>
      </c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150">
        <f>AL130*AL131</f>
      </c>
      <c r="AM132" s="150">
        <f>AM130*AM131</f>
      </c>
      <c r="AN132" s="150">
        <f>AN130*AN131</f>
      </c>
      <c r="AO132" s="150">
        <f>AO130*AO131</f>
      </c>
      <c r="AP132" s="150">
        <f>AP130*AP131</f>
      </c>
      <c r="AQ132" s="150">
        <f>AQ130*AQ131</f>
      </c>
      <c r="AR132" s="150">
        <f>AR130*AR131</f>
      </c>
      <c r="AS132" s="150">
        <f>AS130*AS131</f>
      </c>
      <c r="AT132" s="150">
        <f>AT130*AT131</f>
      </c>
      <c r="AU132" s="150">
        <f>AU130*AU131</f>
      </c>
      <c r="AV132" s="150">
        <f>AV130*AV131</f>
      </c>
      <c r="AW132" s="150">
        <f>AW130*AW131</f>
      </c>
      <c r="AX132" s="150"/>
      <c r="AY132" s="150">
        <f>AY130*AY131</f>
      </c>
      <c r="AZ132" s="150">
        <f>AZ130*AZ131</f>
      </c>
      <c r="BA132" s="150">
        <f>BA130*BA131</f>
      </c>
      <c r="BB132" s="150">
        <f>BB130*BB131</f>
      </c>
      <c r="BC132" s="150">
        <f>BC130*BC131</f>
      </c>
      <c r="BD132" s="150">
        <f>BD130*BD131</f>
      </c>
      <c r="BE132" s="150">
        <f>BE130*BE131</f>
      </c>
      <c r="BF132" s="150">
        <f>BF130*BF131</f>
      </c>
      <c r="BG132" s="150">
        <f>BG130*BG131</f>
      </c>
      <c r="BH132" s="150">
        <f>BH130*BH131</f>
      </c>
      <c r="BI132" s="150">
        <f>BI130*BI131</f>
      </c>
      <c r="BJ132" s="150">
        <f>BJ130*BJ131</f>
      </c>
      <c r="BK132" s="150"/>
      <c r="BL132" s="150">
        <f>BL130*BL131</f>
      </c>
      <c r="BM132" s="150">
        <f>BM130*BM131</f>
      </c>
      <c r="BN132" s="150">
        <f>BN130*BN131</f>
      </c>
      <c r="BO132" s="150">
        <f>BO130*BO131</f>
      </c>
      <c r="BP132" s="150">
        <f>BP130*BP131</f>
      </c>
      <c r="BQ132" s="150">
        <f>BQ130*BQ131</f>
      </c>
      <c r="BR132" s="150">
        <f>BR130*BR131</f>
      </c>
      <c r="BS132" s="150">
        <f>BS130*BS131</f>
      </c>
      <c r="BT132" s="150">
        <f>BT130*BT131</f>
      </c>
      <c r="BU132" s="150">
        <f>BU130*BU131</f>
      </c>
      <c r="BV132" s="150">
        <f>BV130*BV131</f>
      </c>
      <c r="BW132" s="150">
        <f>BW130*BW131</f>
      </c>
      <c r="BX132" s="150"/>
      <c r="BY132" s="150">
        <f>BY130*BY131</f>
      </c>
      <c r="BZ132" s="150">
        <f>BZ130*BZ131</f>
      </c>
      <c r="CA132" s="150">
        <f>CA130*CA131</f>
      </c>
      <c r="CB132" s="150">
        <f>CB130*CB131</f>
      </c>
      <c r="CC132" s="150">
        <f>CC130*CC131</f>
      </c>
      <c r="CD132" s="150">
        <f>CD130*CD131</f>
      </c>
      <c r="CE132" s="150">
        <f>CE130*CE131</f>
      </c>
      <c r="CF132" s="150">
        <f>CF130*CF131</f>
      </c>
      <c r="CG132" s="150">
        <f>CG130*CG131</f>
      </c>
      <c r="CH132" s="150">
        <f>CH130*CH131</f>
      </c>
      <c r="CI132" s="150">
        <f>CI130*CI131</f>
      </c>
      <c r="CJ132" s="150">
        <f>CJ130*CJ131</f>
      </c>
      <c r="CK132" s="150">
        <f>CK130*CK131</f>
      </c>
      <c r="CL132" s="150">
        <f>CL130*CL131</f>
      </c>
      <c r="CM132" s="150">
        <f>CM130*CM131</f>
      </c>
      <c r="CN132" s="150">
        <f>CN130*CN131</f>
      </c>
      <c r="CO132" s="150">
        <f>CO130*CO131</f>
      </c>
      <c r="CP132" s="150">
        <f>CP130*CP131</f>
      </c>
      <c r="CQ132" s="150">
        <f>CQ130*CQ131</f>
      </c>
      <c r="CR132" s="150">
        <f>CR130*CR131</f>
      </c>
      <c r="CS132" s="150">
        <f>CS130*CS131</f>
      </c>
      <c r="CT132" s="150">
        <f>CT130*CT131</f>
      </c>
      <c r="CU132" s="150">
        <f>CU130*CU131</f>
      </c>
      <c r="CV132" s="150">
        <f>CV130*CV131</f>
      </c>
      <c r="CW132" s="150">
        <f>CW130*CW131</f>
      </c>
      <c r="CX132" s="150">
        <f>CX130*CX131</f>
      </c>
      <c r="CY132" s="150">
        <f>CY130*CY131</f>
      </c>
      <c r="CZ132" s="150">
        <f>CZ130*CZ131</f>
      </c>
      <c r="DA132" s="150">
        <f>DA130*DA131</f>
      </c>
      <c r="DB132" s="150">
        <f>DB130*DB131</f>
      </c>
      <c r="DC132" s="150">
        <f>DC130*DC131</f>
      </c>
      <c r="DD132" s="150">
        <f>DD130*DD131</f>
      </c>
      <c r="DE132" s="150">
        <f>DE130*DE131</f>
      </c>
      <c r="DF132" s="150">
        <f>DF130*DF131</f>
      </c>
      <c r="DG132" s="150">
        <f>DG130*DG131</f>
      </c>
      <c r="DH132" s="150">
        <f>DH130*DH131</f>
      </c>
      <c r="DI132" s="124"/>
      <c r="DJ132" s="124"/>
      <c r="DK132" s="6"/>
      <c r="DL132" s="6"/>
      <c r="DM132" s="6"/>
      <c r="DN132" s="6"/>
      <c r="DO132" s="6"/>
      <c r="DP132" s="6"/>
      <c r="DQ132" s="6"/>
      <c r="DR132" s="6"/>
      <c r="DS132" s="6"/>
      <c r="DT132" s="2"/>
      <c r="DU132" s="2"/>
      <c r="DV132" s="2"/>
      <c r="DW132" s="2"/>
      <c r="DX132" s="2"/>
      <c r="DY132" s="2"/>
      <c r="DZ132" s="2"/>
      <c r="EA132" s="2"/>
      <c r="EB132" s="125"/>
      <c r="EC132" s="6"/>
      <c r="ED132" s="6"/>
      <c r="EE132" s="6"/>
      <c r="EF132" s="124"/>
      <c r="EG132" s="124"/>
      <c r="EH132" s="125"/>
      <c r="EI132" s="125"/>
      <c r="EJ132" s="124"/>
      <c r="EK132" s="2"/>
      <c r="EL132" s="2"/>
    </row>
    <row x14ac:dyDescent="0.25" r="133" customHeight="1" ht="18.75" hidden="1">
      <c r="A133" s="133" t="s">
        <v>161</v>
      </c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124">
        <v>0.6</v>
      </c>
      <c r="AM133" s="151">
        <v>0.6</v>
      </c>
      <c r="AN133" s="151">
        <v>0.6</v>
      </c>
      <c r="AO133" s="151">
        <v>0.6</v>
      </c>
      <c r="AP133" s="151">
        <v>0.6</v>
      </c>
      <c r="AQ133" s="151">
        <v>0.6</v>
      </c>
      <c r="AR133" s="151">
        <v>0.6</v>
      </c>
      <c r="AS133" s="151">
        <v>0.6</v>
      </c>
      <c r="AT133" s="151">
        <v>0.6</v>
      </c>
      <c r="AU133" s="151">
        <v>0.6</v>
      </c>
      <c r="AV133" s="151">
        <v>0.6</v>
      </c>
      <c r="AW133" s="151">
        <v>0.6</v>
      </c>
      <c r="AX133" s="151"/>
      <c r="AY133" s="151">
        <v>0.6</v>
      </c>
      <c r="AZ133" s="151">
        <v>0.6</v>
      </c>
      <c r="BA133" s="151">
        <v>0.6</v>
      </c>
      <c r="BB133" s="151">
        <v>0.6</v>
      </c>
      <c r="BC133" s="151">
        <v>0.6</v>
      </c>
      <c r="BD133" s="151">
        <v>0.6</v>
      </c>
      <c r="BE133" s="151">
        <v>0.6</v>
      </c>
      <c r="BF133" s="151">
        <v>0.6</v>
      </c>
      <c r="BG133" s="151">
        <v>0.6</v>
      </c>
      <c r="BH133" s="151">
        <v>0.6</v>
      </c>
      <c r="BI133" s="151">
        <v>0.6</v>
      </c>
      <c r="BJ133" s="151">
        <v>0.6</v>
      </c>
      <c r="BK133" s="151"/>
      <c r="BL133" s="151">
        <v>0.6</v>
      </c>
      <c r="BM133" s="151">
        <v>0.6</v>
      </c>
      <c r="BN133" s="151">
        <v>0.6</v>
      </c>
      <c r="BO133" s="151">
        <v>0.6</v>
      </c>
      <c r="BP133" s="151">
        <v>0.6</v>
      </c>
      <c r="BQ133" s="151">
        <v>0.6</v>
      </c>
      <c r="BR133" s="151">
        <v>0.6</v>
      </c>
      <c r="BS133" s="151">
        <v>0.6</v>
      </c>
      <c r="BT133" s="151">
        <v>0.6</v>
      </c>
      <c r="BU133" s="151">
        <v>0.6</v>
      </c>
      <c r="BV133" s="151">
        <v>0.6</v>
      </c>
      <c r="BW133" s="151">
        <v>0.6</v>
      </c>
      <c r="BX133" s="151"/>
      <c r="BY133" s="151">
        <v>0.6</v>
      </c>
      <c r="BZ133" s="151">
        <v>0.6</v>
      </c>
      <c r="CA133" s="151">
        <v>0.6</v>
      </c>
      <c r="CB133" s="151">
        <v>0.6</v>
      </c>
      <c r="CC133" s="151">
        <v>0.6</v>
      </c>
      <c r="CD133" s="151">
        <v>0.6</v>
      </c>
      <c r="CE133" s="151">
        <v>0.6</v>
      </c>
      <c r="CF133" s="151">
        <v>0.6</v>
      </c>
      <c r="CG133" s="151">
        <v>0.6</v>
      </c>
      <c r="CH133" s="151">
        <v>0.6</v>
      </c>
      <c r="CI133" s="151">
        <v>0.6</v>
      </c>
      <c r="CJ133" s="151">
        <v>0.6</v>
      </c>
      <c r="CK133" s="151">
        <v>0.6</v>
      </c>
      <c r="CL133" s="151">
        <v>0.6</v>
      </c>
      <c r="CM133" s="151">
        <v>0.6</v>
      </c>
      <c r="CN133" s="151">
        <v>0.6</v>
      </c>
      <c r="CO133" s="151">
        <v>0.6</v>
      </c>
      <c r="CP133" s="151">
        <v>0.6</v>
      </c>
      <c r="CQ133" s="151">
        <v>0.6</v>
      </c>
      <c r="CR133" s="151">
        <v>0.6</v>
      </c>
      <c r="CS133" s="151">
        <v>0.6</v>
      </c>
      <c r="CT133" s="151">
        <v>0.6</v>
      </c>
      <c r="CU133" s="151">
        <v>0.6</v>
      </c>
      <c r="CV133" s="151">
        <v>0.6</v>
      </c>
      <c r="CW133" s="151">
        <v>0.6</v>
      </c>
      <c r="CX133" s="151">
        <v>0.6</v>
      </c>
      <c r="CY133" s="151">
        <v>0.6</v>
      </c>
      <c r="CZ133" s="151">
        <v>0.6</v>
      </c>
      <c r="DA133" s="151">
        <v>0.6</v>
      </c>
      <c r="DB133" s="151">
        <v>0.6</v>
      </c>
      <c r="DC133" s="151">
        <v>0.6</v>
      </c>
      <c r="DD133" s="151">
        <v>0.6</v>
      </c>
      <c r="DE133" s="151">
        <v>0.6</v>
      </c>
      <c r="DF133" s="151">
        <v>0.6</v>
      </c>
      <c r="DG133" s="151">
        <v>0.6</v>
      </c>
      <c r="DH133" s="151">
        <v>0.6</v>
      </c>
      <c r="DI133" s="124"/>
      <c r="DJ133" s="124"/>
      <c r="DK133" s="6"/>
      <c r="DL133" s="6"/>
      <c r="DM133" s="6"/>
      <c r="DN133" s="6"/>
      <c r="DO133" s="6"/>
      <c r="DP133" s="6"/>
      <c r="DQ133" s="6"/>
      <c r="DR133" s="6"/>
      <c r="DS133" s="6"/>
      <c r="DT133" s="2"/>
      <c r="DU133" s="2"/>
      <c r="DV133" s="2"/>
      <c r="DW133" s="2"/>
      <c r="DX133" s="2"/>
      <c r="DY133" s="2"/>
      <c r="DZ133" s="2"/>
      <c r="EA133" s="2"/>
      <c r="EB133" s="125"/>
      <c r="EC133" s="6"/>
      <c r="ED133" s="6"/>
      <c r="EE133" s="6"/>
      <c r="EF133" s="124"/>
      <c r="EG133" s="124"/>
      <c r="EH133" s="125"/>
      <c r="EI133" s="125"/>
      <c r="EJ133" s="124"/>
      <c r="EK133" s="2"/>
      <c r="EL133" s="2"/>
    </row>
    <row x14ac:dyDescent="0.25" r="134" customHeight="1" ht="18.75" hidden="1">
      <c r="A134" s="133" t="s">
        <v>162</v>
      </c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>
        <f>AL132*AL133</f>
      </c>
      <c r="AM134" s="6">
        <f>AM132*70%</f>
      </c>
      <c r="AN134" s="6">
        <f>AN132*70%</f>
      </c>
      <c r="AO134" s="6">
        <f>AO132*70%</f>
      </c>
      <c r="AP134" s="6">
        <f>AP132*70%</f>
      </c>
      <c r="AQ134" s="6">
        <f>AQ132*70%</f>
      </c>
      <c r="AR134" s="6">
        <f>AR132*70%</f>
      </c>
      <c r="AS134" s="6">
        <f>AS132*70%</f>
      </c>
      <c r="AT134" s="6">
        <f>AT132*70%</f>
      </c>
      <c r="AU134" s="6">
        <f>AU132*70%</f>
      </c>
      <c r="AV134" s="6">
        <f>AV132*70%</f>
      </c>
      <c r="AW134" s="6">
        <f>AW132*70%</f>
      </c>
      <c r="AX134" s="6"/>
      <c r="AY134" s="6">
        <f>AY132*70%</f>
      </c>
      <c r="AZ134" s="6">
        <f>AZ132*70%</f>
      </c>
      <c r="BA134" s="6">
        <f>BA132*70%</f>
      </c>
      <c r="BB134" s="6">
        <f>BB132*70%</f>
      </c>
      <c r="BC134" s="6">
        <f>BC132*70%</f>
      </c>
      <c r="BD134" s="6">
        <f>BD132*70%</f>
      </c>
      <c r="BE134" s="6">
        <f>BE132*70%</f>
      </c>
      <c r="BF134" s="6">
        <f>BF132*70%</f>
      </c>
      <c r="BG134" s="6">
        <f>BG132*70%</f>
      </c>
      <c r="BH134" s="6">
        <f>BH132*70%</f>
      </c>
      <c r="BI134" s="6">
        <f>BI132*70%</f>
      </c>
      <c r="BJ134" s="6">
        <f>BJ132*70%</f>
      </c>
      <c r="BK134" s="6"/>
      <c r="BL134" s="6">
        <f>BL132*70%</f>
      </c>
      <c r="BM134" s="6">
        <f>BM132*70%</f>
      </c>
      <c r="BN134" s="6">
        <f>BN132*70%</f>
      </c>
      <c r="BO134" s="6">
        <f>BO132*70%</f>
      </c>
      <c r="BP134" s="6">
        <f>BP132*70%</f>
      </c>
      <c r="BQ134" s="6">
        <f>BQ132*70%</f>
      </c>
      <c r="BR134" s="6">
        <f>BR132*70%</f>
      </c>
      <c r="BS134" s="6">
        <f>BS132*70%</f>
      </c>
      <c r="BT134" s="6">
        <f>BT132*70%</f>
      </c>
      <c r="BU134" s="6">
        <f>BU132*70%</f>
      </c>
      <c r="BV134" s="6">
        <f>BV132*70%</f>
      </c>
      <c r="BW134" s="6">
        <f>BW132*70%</f>
      </c>
      <c r="BX134" s="6"/>
      <c r="BY134" s="6">
        <f>BY132*70%</f>
      </c>
      <c r="BZ134" s="6">
        <f>BZ132*70%</f>
      </c>
      <c r="CA134" s="6">
        <f>CA132*70%</f>
      </c>
      <c r="CB134" s="6">
        <f>CB132*70%</f>
      </c>
      <c r="CC134" s="6">
        <f>CC132*70%</f>
      </c>
      <c r="CD134" s="6">
        <f>CD132*70%</f>
      </c>
      <c r="CE134" s="6">
        <f>CE132*70%</f>
      </c>
      <c r="CF134" s="6">
        <f>CF132*70%</f>
      </c>
      <c r="CG134" s="6">
        <f>CG132*70%</f>
      </c>
      <c r="CH134" s="6">
        <f>CH132*70%</f>
      </c>
      <c r="CI134" s="6">
        <f>CI132*70%</f>
      </c>
      <c r="CJ134" s="6">
        <f>CJ132*70%</f>
      </c>
      <c r="CK134" s="6">
        <f>CK132*70%</f>
      </c>
      <c r="CL134" s="6">
        <f>CL132*70%</f>
      </c>
      <c r="CM134" s="6">
        <f>CM132*70%</f>
      </c>
      <c r="CN134" s="6">
        <f>CN132*70%</f>
      </c>
      <c r="CO134" s="6">
        <f>CO132*70%</f>
      </c>
      <c r="CP134" s="6">
        <f>CP132*70%</f>
      </c>
      <c r="CQ134" s="6">
        <f>CQ132*70%</f>
      </c>
      <c r="CR134" s="6">
        <f>CR132*70%</f>
      </c>
      <c r="CS134" s="6">
        <f>CS132*70%</f>
      </c>
      <c r="CT134" s="6">
        <f>CT132*70%</f>
      </c>
      <c r="CU134" s="6">
        <f>CU132*70%</f>
      </c>
      <c r="CV134" s="6">
        <f>CV132*70%</f>
      </c>
      <c r="CW134" s="6">
        <f>CW132*70%</f>
      </c>
      <c r="CX134" s="6">
        <f>CX132*70%</f>
      </c>
      <c r="CY134" s="6">
        <f>CY132*70%</f>
      </c>
      <c r="CZ134" s="6">
        <f>CZ132*70%</f>
      </c>
      <c r="DA134" s="6">
        <f>DA132*70%</f>
      </c>
      <c r="DB134" s="6">
        <f>DB132*70%</f>
      </c>
      <c r="DC134" s="6">
        <f>DC132*70%</f>
      </c>
      <c r="DD134" s="6">
        <f>DD132*70%</f>
      </c>
      <c r="DE134" s="6">
        <f>DE132*70%</f>
      </c>
      <c r="DF134" s="6">
        <f>DF132*70%</f>
      </c>
      <c r="DG134" s="6">
        <f>DG132*70%</f>
      </c>
      <c r="DH134" s="6">
        <f>DH132*70%</f>
      </c>
      <c r="DI134" s="124"/>
      <c r="DJ134" s="124"/>
      <c r="DK134" s="6"/>
      <c r="DL134" s="6"/>
      <c r="DM134" s="6"/>
      <c r="DN134" s="6"/>
      <c r="DO134" s="6"/>
      <c r="DP134" s="6"/>
      <c r="DQ134" s="6"/>
      <c r="DR134" s="6"/>
      <c r="DS134" s="6"/>
      <c r="DT134" s="2"/>
      <c r="DU134" s="2"/>
      <c r="DV134" s="2"/>
      <c r="DW134" s="2"/>
      <c r="DX134" s="2"/>
      <c r="DY134" s="2"/>
      <c r="DZ134" s="2"/>
      <c r="EA134" s="2"/>
      <c r="EB134" s="125"/>
      <c r="EC134" s="6"/>
      <c r="ED134" s="6"/>
      <c r="EE134" s="6"/>
      <c r="EF134" s="124"/>
      <c r="EG134" s="124"/>
      <c r="EH134" s="125"/>
      <c r="EI134" s="125"/>
      <c r="EJ134" s="124"/>
      <c r="EK134" s="2"/>
      <c r="EL134" s="2"/>
    </row>
    <row x14ac:dyDescent="0.25" r="135" customHeight="1" ht="18.75" hidden="1">
      <c r="A135" s="133" t="s">
        <v>163</v>
      </c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124">
        <v>0.5</v>
      </c>
      <c r="AM135" s="124">
        <v>0.5</v>
      </c>
      <c r="AN135" s="124">
        <v>0.5</v>
      </c>
      <c r="AO135" s="124">
        <v>0.5</v>
      </c>
      <c r="AP135" s="124">
        <v>0.5</v>
      </c>
      <c r="AQ135" s="124">
        <v>0.5</v>
      </c>
      <c r="AR135" s="124">
        <v>0.5</v>
      </c>
      <c r="AS135" s="124">
        <v>0.5</v>
      </c>
      <c r="AT135" s="124">
        <v>0.5</v>
      </c>
      <c r="AU135" s="124">
        <v>0.5</v>
      </c>
      <c r="AV135" s="124">
        <v>0.5</v>
      </c>
      <c r="AW135" s="124">
        <v>0.5</v>
      </c>
      <c r="AX135" s="124"/>
      <c r="AY135" s="124">
        <v>0.5</v>
      </c>
      <c r="AZ135" s="124">
        <v>0.5</v>
      </c>
      <c r="BA135" s="124">
        <v>0.5</v>
      </c>
      <c r="BB135" s="124">
        <v>0.5</v>
      </c>
      <c r="BC135" s="124">
        <v>0.5</v>
      </c>
      <c r="BD135" s="124">
        <v>0.5</v>
      </c>
      <c r="BE135" s="124">
        <v>0.5</v>
      </c>
      <c r="BF135" s="124">
        <v>0.5</v>
      </c>
      <c r="BG135" s="124">
        <v>0.5</v>
      </c>
      <c r="BH135" s="124">
        <v>0.5</v>
      </c>
      <c r="BI135" s="124">
        <v>0.5</v>
      </c>
      <c r="BJ135" s="124">
        <v>0.5</v>
      </c>
      <c r="BK135" s="124"/>
      <c r="BL135" s="124">
        <v>0.5</v>
      </c>
      <c r="BM135" s="124">
        <v>0.5</v>
      </c>
      <c r="BN135" s="124">
        <v>0.5</v>
      </c>
      <c r="BO135" s="124">
        <v>0.5</v>
      </c>
      <c r="BP135" s="124">
        <v>0.5</v>
      </c>
      <c r="BQ135" s="124">
        <v>0.5</v>
      </c>
      <c r="BR135" s="124">
        <v>0.5</v>
      </c>
      <c r="BS135" s="124">
        <v>0.5</v>
      </c>
      <c r="BT135" s="124">
        <v>0.5</v>
      </c>
      <c r="BU135" s="124">
        <v>0.5</v>
      </c>
      <c r="BV135" s="124">
        <v>0.5</v>
      </c>
      <c r="BW135" s="124">
        <v>0.5</v>
      </c>
      <c r="BX135" s="124"/>
      <c r="BY135" s="124">
        <v>0.5</v>
      </c>
      <c r="BZ135" s="124">
        <v>0.5</v>
      </c>
      <c r="CA135" s="124">
        <v>0.5</v>
      </c>
      <c r="CB135" s="124">
        <v>0.5</v>
      </c>
      <c r="CC135" s="124">
        <v>0.5</v>
      </c>
      <c r="CD135" s="124">
        <v>0.5</v>
      </c>
      <c r="CE135" s="124">
        <v>0.5</v>
      </c>
      <c r="CF135" s="124">
        <v>0.5</v>
      </c>
      <c r="CG135" s="124">
        <v>0.5</v>
      </c>
      <c r="CH135" s="124">
        <v>0.5</v>
      </c>
      <c r="CI135" s="124">
        <v>0.5</v>
      </c>
      <c r="CJ135" s="124">
        <v>0.5</v>
      </c>
      <c r="CK135" s="124">
        <v>0.5</v>
      </c>
      <c r="CL135" s="124">
        <v>0.5</v>
      </c>
      <c r="CM135" s="124">
        <v>0.5</v>
      </c>
      <c r="CN135" s="124">
        <v>0.5</v>
      </c>
      <c r="CO135" s="124">
        <v>0.5</v>
      </c>
      <c r="CP135" s="124">
        <v>0.5</v>
      </c>
      <c r="CQ135" s="124">
        <v>0.5</v>
      </c>
      <c r="CR135" s="124">
        <v>0.5</v>
      </c>
      <c r="CS135" s="124">
        <v>0.5</v>
      </c>
      <c r="CT135" s="124">
        <v>0.5</v>
      </c>
      <c r="CU135" s="124">
        <v>0.5</v>
      </c>
      <c r="CV135" s="124">
        <v>0.5</v>
      </c>
      <c r="CW135" s="124">
        <v>0.5</v>
      </c>
      <c r="CX135" s="124">
        <v>0.5</v>
      </c>
      <c r="CY135" s="124">
        <v>0.5</v>
      </c>
      <c r="CZ135" s="124">
        <v>0.5</v>
      </c>
      <c r="DA135" s="124">
        <v>0.5</v>
      </c>
      <c r="DB135" s="124">
        <v>0.5</v>
      </c>
      <c r="DC135" s="124">
        <v>0.5</v>
      </c>
      <c r="DD135" s="124">
        <v>0.5</v>
      </c>
      <c r="DE135" s="124">
        <v>0.5</v>
      </c>
      <c r="DF135" s="124">
        <v>0.5</v>
      </c>
      <c r="DG135" s="124">
        <v>0.5</v>
      </c>
      <c r="DH135" s="124">
        <v>0.5</v>
      </c>
      <c r="DI135" s="124"/>
      <c r="DJ135" s="124"/>
      <c r="DK135" s="6"/>
      <c r="DL135" s="6"/>
      <c r="DM135" s="6"/>
      <c r="DN135" s="6"/>
      <c r="DO135" s="6"/>
      <c r="DP135" s="6"/>
      <c r="DQ135" s="6"/>
      <c r="DR135" s="6"/>
      <c r="DS135" s="6"/>
      <c r="DT135" s="2"/>
      <c r="DU135" s="2"/>
      <c r="DV135" s="2"/>
      <c r="DW135" s="2"/>
      <c r="DX135" s="2"/>
      <c r="DY135" s="2"/>
      <c r="DZ135" s="2"/>
      <c r="EA135" s="2"/>
      <c r="EB135" s="125"/>
      <c r="EC135" s="6"/>
      <c r="ED135" s="6"/>
      <c r="EE135" s="6"/>
      <c r="EF135" s="124"/>
      <c r="EG135" s="124"/>
      <c r="EH135" s="125"/>
      <c r="EI135" s="125"/>
      <c r="EJ135" s="124"/>
      <c r="EK135" s="2"/>
      <c r="EL135" s="2"/>
    </row>
    <row x14ac:dyDescent="0.25" r="136" customHeight="1" ht="18.75" hidden="1">
      <c r="A136" s="133" t="s">
        <v>164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125">
        <f>AL130*AL131*AL133*AL135</f>
      </c>
      <c r="AM136" s="125">
        <f>AM130*AM131*AM133*AM135</f>
      </c>
      <c r="AN136" s="125">
        <f>AN130*AN131*AN133*AN135</f>
      </c>
      <c r="AO136" s="125">
        <f>AO130*AO131*AO133*AO135</f>
      </c>
      <c r="AP136" s="125">
        <f>AP130*AP131*AP133*AP135</f>
      </c>
      <c r="AQ136" s="125">
        <f>AQ130*AQ131*AQ133*AQ135</f>
      </c>
      <c r="AR136" s="125">
        <f>AR130*AR131*AR133*AR135</f>
      </c>
      <c r="AS136" s="125">
        <f>AS130*AS131*AS133*AS135</f>
      </c>
      <c r="AT136" s="125">
        <f>AT130*AT131*AT133*AT135</f>
      </c>
      <c r="AU136" s="125">
        <f>AU130*AU131*AU133*AU135</f>
      </c>
      <c r="AV136" s="125">
        <f>AV130*AV131*AV133*AV135</f>
      </c>
      <c r="AW136" s="125">
        <f>AW130*AW131*AW133*AW135</f>
      </c>
      <c r="AX136" s="124"/>
      <c r="AY136" s="125">
        <f>AY130*AY131*AY133*AY135</f>
      </c>
      <c r="AZ136" s="125">
        <f>AZ130*AZ131*AZ133*AZ135</f>
      </c>
      <c r="BA136" s="125">
        <f>BA130*BA131*BA133*BA135</f>
      </c>
      <c r="BB136" s="125">
        <f>BB130*BB131*BB133*BB135</f>
      </c>
      <c r="BC136" s="125">
        <f>BC130*BC131*BC133*BC135</f>
      </c>
      <c r="BD136" s="125">
        <f>BD130*BD131*BD133*BD135</f>
      </c>
      <c r="BE136" s="125">
        <f>BE130*BE131*BE133*BE135</f>
      </c>
      <c r="BF136" s="125">
        <f>BF130*BF131*BF133*BF135</f>
      </c>
      <c r="BG136" s="125">
        <f>BG130*BG131*BG133*BG135</f>
      </c>
      <c r="BH136" s="125">
        <f>BH130*BH131*BH133*BH135</f>
      </c>
      <c r="BI136" s="125">
        <f>BI130*BI131*BI133*BI135</f>
      </c>
      <c r="BJ136" s="125">
        <f>BJ130*BJ131*BJ133*BJ135</f>
      </c>
      <c r="BK136" s="6"/>
      <c r="BL136" s="125">
        <f>BL130*BL131*BL133*BL135</f>
      </c>
      <c r="BM136" s="125">
        <f>BM130*BM131*BM133*BM135</f>
      </c>
      <c r="BN136" s="125">
        <f>BN130*BN131*BN133*BN135</f>
      </c>
      <c r="BO136" s="125">
        <f>BO130*BO131*BO133*BO135</f>
      </c>
      <c r="BP136" s="125">
        <f>BP130*BP131*BP133*BP135</f>
      </c>
      <c r="BQ136" s="125">
        <f>BQ130*BQ131*BQ133*BQ135</f>
      </c>
      <c r="BR136" s="125">
        <f>BR130*BR131*BR133*BR135</f>
      </c>
      <c r="BS136" s="125">
        <f>BS130*BS131*BS133*BS135</f>
      </c>
      <c r="BT136" s="125">
        <f>BT130*BT131*BT133*BT135</f>
      </c>
      <c r="BU136" s="125">
        <f>BU130*BU131*BU133*BU135</f>
      </c>
      <c r="BV136" s="125">
        <f>BV130*BV131*BV133*BV135</f>
      </c>
      <c r="BW136" s="125">
        <f>BW130*BW131*BW133*BW135</f>
      </c>
      <c r="BX136" s="6"/>
      <c r="BY136" s="125">
        <f>BY130*BY131*BY133*BY135</f>
      </c>
      <c r="BZ136" s="125">
        <f>BZ130*BZ131*BZ133*BZ135</f>
      </c>
      <c r="CA136" s="125">
        <f>CA130*CA131*CA133*CA135</f>
      </c>
      <c r="CB136" s="125">
        <f>CB130*CB131*CB133*CB135</f>
      </c>
      <c r="CC136" s="125">
        <f>CC130*CC131*CC133*CC135</f>
      </c>
      <c r="CD136" s="125">
        <f>CD130*CD131*CD133*CD135</f>
      </c>
      <c r="CE136" s="125">
        <f>CE130*CE131*CE133*CE135</f>
      </c>
      <c r="CF136" s="125">
        <f>CF130*CF131*CF133*CF135</f>
      </c>
      <c r="CG136" s="125">
        <f>CG130*CG131*CG133*CG135</f>
      </c>
      <c r="CH136" s="125">
        <f>CH130*CH131*CH133*CH135</f>
      </c>
      <c r="CI136" s="125">
        <f>CI130*CI131*CI133*CI135</f>
      </c>
      <c r="CJ136" s="125">
        <f>CJ130*CJ131*CJ133*CJ135</f>
      </c>
      <c r="CK136" s="125">
        <f>CK130*CK131*CK133*CK135</f>
      </c>
      <c r="CL136" s="125">
        <f>CL130*CL131*CL133*CL135</f>
      </c>
      <c r="CM136" s="125">
        <f>CM130*CM131*CM133*CM135</f>
      </c>
      <c r="CN136" s="125">
        <f>CN130*CN131*CN133*CN135</f>
      </c>
      <c r="CO136" s="125">
        <f>CO130*CO131*CO133*CO135</f>
      </c>
      <c r="CP136" s="125">
        <f>CP130*CP131*CP133*CP135</f>
      </c>
      <c r="CQ136" s="125">
        <f>CQ130*CQ131*CQ133*CQ135</f>
      </c>
      <c r="CR136" s="125">
        <f>CR130*CR131*CR133*CR135</f>
      </c>
      <c r="CS136" s="125">
        <f>CS130*CS131*CS133*CS135</f>
      </c>
      <c r="CT136" s="125">
        <f>CT130*CT131*CT133*CT135</f>
      </c>
      <c r="CU136" s="125">
        <f>CU130*CU131*CU133*CU135</f>
      </c>
      <c r="CV136" s="125">
        <f>CV130*CV131*CV133*CV135</f>
      </c>
      <c r="CW136" s="125">
        <f>CW130*CW131*CW133*CW135</f>
      </c>
      <c r="CX136" s="125">
        <f>CX130*CX131*CX133*CX135</f>
      </c>
      <c r="CY136" s="125">
        <f>CY130*CY131*CY133*CY135</f>
      </c>
      <c r="CZ136" s="125">
        <f>CZ130*CZ131*CZ133*CZ135</f>
      </c>
      <c r="DA136" s="125">
        <f>DA130*DA131*DA133*DA135</f>
      </c>
      <c r="DB136" s="125">
        <f>DB130*DB131*DB133*DB135</f>
      </c>
      <c r="DC136" s="125">
        <f>DC130*DC131*DC133*DC135</f>
      </c>
      <c r="DD136" s="125">
        <f>DD130*DD131*DD133*DD135</f>
      </c>
      <c r="DE136" s="125">
        <f>DE130*DE131*DE133*DE135</f>
      </c>
      <c r="DF136" s="125">
        <f>DF130*DF131*DF133*DF135</f>
      </c>
      <c r="DG136" s="125">
        <f>DG130*DG131*DG133*DG135</f>
      </c>
      <c r="DH136" s="125">
        <f>DH130*DH131*DH133*DH135</f>
      </c>
      <c r="DI136" s="124"/>
      <c r="DJ136" s="124"/>
      <c r="DK136" s="6"/>
      <c r="DL136" s="6"/>
      <c r="DM136" s="125"/>
      <c r="DN136" s="153">
        <v>7</v>
      </c>
      <c r="DO136" s="153"/>
      <c r="DP136" s="6">
        <f>SUM(AL136:AW136)</f>
      </c>
      <c r="DQ136" s="6"/>
      <c r="DR136" s="6">
        <f>SUM(AY136:BJ136)</f>
      </c>
      <c r="DS136" s="6"/>
      <c r="DT136" s="6">
        <f>SUM(BL136:BW136)</f>
      </c>
      <c r="DU136" s="2"/>
      <c r="DV136" s="6">
        <f>SUM(BY136:CJ136)</f>
      </c>
      <c r="DW136" s="2"/>
      <c r="DX136" s="6">
        <f>SUM(CA136:CL136)</f>
      </c>
      <c r="DY136" s="2"/>
      <c r="DZ136" s="6">
        <f>SUM(CC136:CN136)</f>
      </c>
      <c r="EA136" s="2"/>
      <c r="EB136" s="125"/>
      <c r="EC136" s="6"/>
      <c r="ED136" s="6"/>
      <c r="EE136" s="6"/>
      <c r="EF136" s="124"/>
      <c r="EG136" s="124"/>
      <c r="EH136" s="125"/>
      <c r="EI136" s="125"/>
      <c r="EJ136" s="124"/>
      <c r="EK136" s="2"/>
      <c r="EL136" s="2"/>
    </row>
    <row x14ac:dyDescent="0.25" r="137" customHeight="1" ht="18.75" hidden="1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124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124"/>
      <c r="BM137" s="2"/>
      <c r="BN137" s="124"/>
      <c r="BO137" s="6"/>
      <c r="BP137" s="124"/>
      <c r="BQ137" s="124"/>
      <c r="BR137" s="124"/>
      <c r="BS137" s="124"/>
      <c r="BT137" s="124"/>
      <c r="BU137" s="124"/>
      <c r="BV137" s="124"/>
      <c r="BW137" s="124"/>
      <c r="BX137" s="6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  <c r="CJ137" s="124"/>
      <c r="CK137" s="124"/>
      <c r="CL137" s="124"/>
      <c r="CM137" s="124"/>
      <c r="CN137" s="124"/>
      <c r="CO137" s="124"/>
      <c r="CP137" s="124"/>
      <c r="CQ137" s="124"/>
      <c r="CR137" s="124"/>
      <c r="CS137" s="124"/>
      <c r="CT137" s="124"/>
      <c r="CU137" s="124"/>
      <c r="CV137" s="124"/>
      <c r="CW137" s="124"/>
      <c r="CX137" s="124"/>
      <c r="CY137" s="124"/>
      <c r="CZ137" s="124"/>
      <c r="DA137" s="124"/>
      <c r="DB137" s="124"/>
      <c r="DC137" s="124"/>
      <c r="DD137" s="124"/>
      <c r="DE137" s="124"/>
      <c r="DF137" s="124"/>
      <c r="DG137" s="124"/>
      <c r="DH137" s="124"/>
      <c r="DI137" s="124"/>
      <c r="DJ137" s="124"/>
      <c r="DK137" s="6"/>
      <c r="DL137" s="6"/>
      <c r="DM137" s="125"/>
      <c r="DN137" s="6"/>
      <c r="DO137" s="6"/>
      <c r="DP137" s="6"/>
      <c r="DQ137" s="6"/>
      <c r="DR137" s="6"/>
      <c r="DS137" s="6"/>
      <c r="DT137" s="2"/>
      <c r="DU137" s="2"/>
      <c r="DV137" s="2"/>
      <c r="DW137" s="2"/>
      <c r="DX137" s="2"/>
      <c r="DY137" s="2"/>
      <c r="DZ137" s="2"/>
      <c r="EA137" s="2"/>
      <c r="EB137" s="125"/>
      <c r="EC137" s="6"/>
      <c r="ED137" s="6"/>
      <c r="EE137" s="6"/>
      <c r="EF137" s="124"/>
      <c r="EG137" s="124"/>
      <c r="EH137" s="125"/>
      <c r="EI137" s="125"/>
      <c r="EJ137" s="124"/>
      <c r="EK137" s="2"/>
      <c r="EL137" s="2"/>
    </row>
    <row x14ac:dyDescent="0.25" r="138" customHeight="1" ht="18.75" hidden="1">
      <c r="A138" s="155" t="s">
        <v>170</v>
      </c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124"/>
      <c r="DJ138" s="124"/>
      <c r="DK138" s="6"/>
      <c r="DL138" s="6"/>
      <c r="DM138" s="6"/>
      <c r="DN138" s="6"/>
      <c r="DO138" s="6"/>
      <c r="DP138" s="6"/>
      <c r="DQ138" s="6"/>
      <c r="DR138" s="6"/>
      <c r="DS138" s="6"/>
      <c r="DT138" s="2"/>
      <c r="DU138" s="2"/>
      <c r="DV138" s="2"/>
      <c r="DW138" s="2"/>
      <c r="DX138" s="2"/>
      <c r="DY138" s="2"/>
      <c r="DZ138" s="2"/>
      <c r="EA138" s="2"/>
      <c r="EB138" s="125"/>
      <c r="EC138" s="6"/>
      <c r="ED138" s="6"/>
      <c r="EE138" s="6"/>
      <c r="EF138" s="124"/>
      <c r="EG138" s="124"/>
      <c r="EH138" s="125"/>
      <c r="EI138" s="125"/>
      <c r="EJ138" s="124"/>
      <c r="EK138" s="2"/>
      <c r="EL138" s="2"/>
    </row>
    <row x14ac:dyDescent="0.25" r="139" customHeight="1" ht="18.75" hidden="1">
      <c r="A139" s="133" t="s">
        <v>142</v>
      </c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>
        <v>1</v>
      </c>
      <c r="AM139" s="150">
        <v>1</v>
      </c>
      <c r="AN139" s="150">
        <v>1</v>
      </c>
      <c r="AO139" s="150">
        <v>1</v>
      </c>
      <c r="AP139" s="150">
        <v>1</v>
      </c>
      <c r="AQ139" s="150">
        <v>1</v>
      </c>
      <c r="AR139" s="150">
        <v>1</v>
      </c>
      <c r="AS139" s="150">
        <v>1</v>
      </c>
      <c r="AT139" s="150">
        <v>1</v>
      </c>
      <c r="AU139" s="150">
        <v>1</v>
      </c>
      <c r="AV139" s="150">
        <v>1</v>
      </c>
      <c r="AW139" s="150">
        <v>1</v>
      </c>
      <c r="AX139" s="150"/>
      <c r="AY139" s="150">
        <v>1</v>
      </c>
      <c r="AZ139" s="150">
        <v>1</v>
      </c>
      <c r="BA139" s="150">
        <v>1</v>
      </c>
      <c r="BB139" s="150">
        <v>1</v>
      </c>
      <c r="BC139" s="150">
        <v>1</v>
      </c>
      <c r="BD139" s="150">
        <v>1</v>
      </c>
      <c r="BE139" s="150">
        <v>1</v>
      </c>
      <c r="BF139" s="150">
        <v>1</v>
      </c>
      <c r="BG139" s="150">
        <v>1</v>
      </c>
      <c r="BH139" s="150">
        <v>1</v>
      </c>
      <c r="BI139" s="150">
        <v>1</v>
      </c>
      <c r="BJ139" s="150">
        <v>1</v>
      </c>
      <c r="BK139" s="150"/>
      <c r="BL139" s="159">
        <v>1</v>
      </c>
      <c r="BM139" s="159">
        <v>1</v>
      </c>
      <c r="BN139" s="159">
        <v>1</v>
      </c>
      <c r="BO139" s="159">
        <v>1</v>
      </c>
      <c r="BP139" s="159">
        <v>1</v>
      </c>
      <c r="BQ139" s="159">
        <v>1</v>
      </c>
      <c r="BR139" s="159">
        <v>1</v>
      </c>
      <c r="BS139" s="159">
        <v>1</v>
      </c>
      <c r="BT139" s="159">
        <v>1</v>
      </c>
      <c r="BU139" s="159">
        <v>1</v>
      </c>
      <c r="BV139" s="159">
        <v>1</v>
      </c>
      <c r="BW139" s="159">
        <v>1</v>
      </c>
      <c r="BX139" s="159"/>
      <c r="BY139" s="159">
        <v>1</v>
      </c>
      <c r="BZ139" s="159">
        <v>1</v>
      </c>
      <c r="CA139" s="159">
        <v>1</v>
      </c>
      <c r="CB139" s="159">
        <v>1</v>
      </c>
      <c r="CC139" s="159">
        <v>1</v>
      </c>
      <c r="CD139" s="159">
        <v>1</v>
      </c>
      <c r="CE139" s="159">
        <v>1</v>
      </c>
      <c r="CF139" s="159">
        <v>1</v>
      </c>
      <c r="CG139" s="159">
        <v>1</v>
      </c>
      <c r="CH139" s="159">
        <v>1</v>
      </c>
      <c r="CI139" s="159">
        <v>1</v>
      </c>
      <c r="CJ139" s="159">
        <v>1</v>
      </c>
      <c r="CK139" s="159">
        <v>1</v>
      </c>
      <c r="CL139" s="159">
        <v>1</v>
      </c>
      <c r="CM139" s="159">
        <v>1</v>
      </c>
      <c r="CN139" s="159">
        <v>1</v>
      </c>
      <c r="CO139" s="159">
        <v>1</v>
      </c>
      <c r="CP139" s="159">
        <v>1</v>
      </c>
      <c r="CQ139" s="159">
        <v>1</v>
      </c>
      <c r="CR139" s="159">
        <v>1</v>
      </c>
      <c r="CS139" s="159">
        <v>1</v>
      </c>
      <c r="CT139" s="159">
        <v>1</v>
      </c>
      <c r="CU139" s="159">
        <v>1</v>
      </c>
      <c r="CV139" s="159">
        <v>1</v>
      </c>
      <c r="CW139" s="159">
        <v>1</v>
      </c>
      <c r="CX139" s="159">
        <v>1</v>
      </c>
      <c r="CY139" s="159">
        <v>1</v>
      </c>
      <c r="CZ139" s="159">
        <v>1</v>
      </c>
      <c r="DA139" s="159">
        <v>1</v>
      </c>
      <c r="DB139" s="159">
        <v>1</v>
      </c>
      <c r="DC139" s="159">
        <v>1</v>
      </c>
      <c r="DD139" s="159">
        <v>1</v>
      </c>
      <c r="DE139" s="159">
        <v>1</v>
      </c>
      <c r="DF139" s="159">
        <v>1</v>
      </c>
      <c r="DG139" s="159">
        <v>1</v>
      </c>
      <c r="DH139" s="159">
        <v>1</v>
      </c>
      <c r="DI139" s="124"/>
      <c r="DJ139" s="124"/>
      <c r="DK139" s="6"/>
      <c r="DL139" s="6"/>
      <c r="DM139" s="6"/>
      <c r="DN139" s="6">
        <v>1</v>
      </c>
      <c r="DO139" s="6"/>
      <c r="DP139" s="6"/>
      <c r="DQ139" s="6"/>
      <c r="DR139" s="6"/>
      <c r="DS139" s="6"/>
      <c r="DT139" s="2"/>
      <c r="DU139" s="2"/>
      <c r="DV139" s="2"/>
      <c r="DW139" s="2"/>
      <c r="DX139" s="2"/>
      <c r="DY139" s="2"/>
      <c r="DZ139" s="2"/>
      <c r="EA139" s="2"/>
      <c r="EB139" s="125"/>
      <c r="EC139" s="6"/>
      <c r="ED139" s="6"/>
      <c r="EE139" s="6"/>
      <c r="EF139" s="124"/>
      <c r="EG139" s="124"/>
      <c r="EH139" s="125"/>
      <c r="EI139" s="125"/>
      <c r="EJ139" s="124"/>
      <c r="EK139" s="2"/>
      <c r="EL139" s="2"/>
    </row>
    <row x14ac:dyDescent="0.25" r="140" customHeight="1" ht="18.75" hidden="1">
      <c r="A140" s="133" t="s">
        <v>128</v>
      </c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>
        <v>60</v>
      </c>
      <c r="AM140" s="150">
        <v>60</v>
      </c>
      <c r="AN140" s="150">
        <v>60</v>
      </c>
      <c r="AO140" s="150">
        <v>60</v>
      </c>
      <c r="AP140" s="150">
        <v>60</v>
      </c>
      <c r="AQ140" s="150">
        <v>60</v>
      </c>
      <c r="AR140" s="150">
        <v>60</v>
      </c>
      <c r="AS140" s="150">
        <v>60</v>
      </c>
      <c r="AT140" s="150">
        <v>60</v>
      </c>
      <c r="AU140" s="150">
        <v>60</v>
      </c>
      <c r="AV140" s="150">
        <v>60</v>
      </c>
      <c r="AW140" s="150">
        <v>60</v>
      </c>
      <c r="AX140" s="150"/>
      <c r="AY140" s="150">
        <v>60</v>
      </c>
      <c r="AZ140" s="150">
        <v>60</v>
      </c>
      <c r="BA140" s="150">
        <v>60</v>
      </c>
      <c r="BB140" s="150">
        <v>60</v>
      </c>
      <c r="BC140" s="150">
        <v>60</v>
      </c>
      <c r="BD140" s="150">
        <v>60</v>
      </c>
      <c r="BE140" s="150">
        <v>60</v>
      </c>
      <c r="BF140" s="150">
        <v>60</v>
      </c>
      <c r="BG140" s="150">
        <v>60</v>
      </c>
      <c r="BH140" s="150">
        <v>60</v>
      </c>
      <c r="BI140" s="150">
        <v>60</v>
      </c>
      <c r="BJ140" s="150">
        <v>60</v>
      </c>
      <c r="BK140" s="150"/>
      <c r="BL140" s="150">
        <v>60</v>
      </c>
      <c r="BM140" s="150">
        <v>60</v>
      </c>
      <c r="BN140" s="150">
        <v>60</v>
      </c>
      <c r="BO140" s="150">
        <v>60</v>
      </c>
      <c r="BP140" s="150">
        <v>60</v>
      </c>
      <c r="BQ140" s="150">
        <v>60</v>
      </c>
      <c r="BR140" s="150">
        <v>60</v>
      </c>
      <c r="BS140" s="150">
        <v>60</v>
      </c>
      <c r="BT140" s="150">
        <v>60</v>
      </c>
      <c r="BU140" s="150">
        <v>60</v>
      </c>
      <c r="BV140" s="150">
        <v>60</v>
      </c>
      <c r="BW140" s="150">
        <v>60</v>
      </c>
      <c r="BX140" s="150"/>
      <c r="BY140" s="150">
        <v>60</v>
      </c>
      <c r="BZ140" s="150">
        <v>60</v>
      </c>
      <c r="CA140" s="150">
        <v>60</v>
      </c>
      <c r="CB140" s="150">
        <v>60</v>
      </c>
      <c r="CC140" s="150">
        <v>60</v>
      </c>
      <c r="CD140" s="150">
        <v>60</v>
      </c>
      <c r="CE140" s="150">
        <v>60</v>
      </c>
      <c r="CF140" s="150">
        <v>60</v>
      </c>
      <c r="CG140" s="150">
        <v>60</v>
      </c>
      <c r="CH140" s="150">
        <v>60</v>
      </c>
      <c r="CI140" s="150">
        <v>60</v>
      </c>
      <c r="CJ140" s="150">
        <v>60</v>
      </c>
      <c r="CK140" s="150">
        <v>60</v>
      </c>
      <c r="CL140" s="150">
        <v>60</v>
      </c>
      <c r="CM140" s="150">
        <v>60</v>
      </c>
      <c r="CN140" s="150">
        <v>60</v>
      </c>
      <c r="CO140" s="150">
        <v>60</v>
      </c>
      <c r="CP140" s="150">
        <v>60</v>
      </c>
      <c r="CQ140" s="150">
        <v>60</v>
      </c>
      <c r="CR140" s="150">
        <v>60</v>
      </c>
      <c r="CS140" s="150">
        <v>60</v>
      </c>
      <c r="CT140" s="150">
        <v>60</v>
      </c>
      <c r="CU140" s="150">
        <v>60</v>
      </c>
      <c r="CV140" s="150">
        <v>60</v>
      </c>
      <c r="CW140" s="150">
        <v>60</v>
      </c>
      <c r="CX140" s="150">
        <v>60</v>
      </c>
      <c r="CY140" s="150">
        <v>60</v>
      </c>
      <c r="CZ140" s="150">
        <v>60</v>
      </c>
      <c r="DA140" s="150">
        <v>60</v>
      </c>
      <c r="DB140" s="150">
        <v>60</v>
      </c>
      <c r="DC140" s="150">
        <v>60</v>
      </c>
      <c r="DD140" s="150">
        <v>60</v>
      </c>
      <c r="DE140" s="150">
        <v>60</v>
      </c>
      <c r="DF140" s="150">
        <v>60</v>
      </c>
      <c r="DG140" s="150">
        <v>60</v>
      </c>
      <c r="DH140" s="150">
        <v>60</v>
      </c>
      <c r="DI140" s="124"/>
      <c r="DJ140" s="124"/>
      <c r="DK140" s="6"/>
      <c r="DL140" s="6"/>
      <c r="DM140" s="6"/>
      <c r="DN140" s="6"/>
      <c r="DO140" s="6"/>
      <c r="DP140" s="6"/>
      <c r="DQ140" s="6"/>
      <c r="DR140" s="6"/>
      <c r="DS140" s="6"/>
      <c r="DT140" s="2"/>
      <c r="DU140" s="2"/>
      <c r="DV140" s="2"/>
      <c r="DW140" s="2"/>
      <c r="DX140" s="2"/>
      <c r="DY140" s="2"/>
      <c r="DZ140" s="2"/>
      <c r="EA140" s="2"/>
      <c r="EB140" s="125"/>
      <c r="EC140" s="6"/>
      <c r="ED140" s="6"/>
      <c r="EE140" s="6"/>
      <c r="EF140" s="124"/>
      <c r="EG140" s="124"/>
      <c r="EH140" s="125"/>
      <c r="EI140" s="125"/>
      <c r="EJ140" s="124"/>
      <c r="EK140" s="2"/>
      <c r="EL140" s="2"/>
    </row>
    <row x14ac:dyDescent="0.25" r="141" customHeight="1" ht="18.75" hidden="1">
      <c r="A141" s="133" t="s">
        <v>156</v>
      </c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>
        <v>12</v>
      </c>
      <c r="AM141" s="150">
        <v>12</v>
      </c>
      <c r="AN141" s="150">
        <v>12</v>
      </c>
      <c r="AO141" s="150">
        <v>12</v>
      </c>
      <c r="AP141" s="150">
        <v>12</v>
      </c>
      <c r="AQ141" s="150">
        <v>12</v>
      </c>
      <c r="AR141" s="150">
        <v>12</v>
      </c>
      <c r="AS141" s="150">
        <v>12</v>
      </c>
      <c r="AT141" s="150">
        <v>12</v>
      </c>
      <c r="AU141" s="150">
        <v>12</v>
      </c>
      <c r="AV141" s="150">
        <v>12</v>
      </c>
      <c r="AW141" s="150">
        <v>12</v>
      </c>
      <c r="AX141" s="150"/>
      <c r="AY141" s="150">
        <v>12</v>
      </c>
      <c r="AZ141" s="150">
        <v>12</v>
      </c>
      <c r="BA141" s="150">
        <v>12</v>
      </c>
      <c r="BB141" s="150">
        <v>12</v>
      </c>
      <c r="BC141" s="150">
        <v>12</v>
      </c>
      <c r="BD141" s="150">
        <v>12</v>
      </c>
      <c r="BE141" s="150">
        <v>12</v>
      </c>
      <c r="BF141" s="150">
        <v>12</v>
      </c>
      <c r="BG141" s="150">
        <v>12</v>
      </c>
      <c r="BH141" s="150">
        <v>12</v>
      </c>
      <c r="BI141" s="150">
        <v>12</v>
      </c>
      <c r="BJ141" s="150">
        <v>12</v>
      </c>
      <c r="BK141" s="150"/>
      <c r="BL141" s="150">
        <v>12</v>
      </c>
      <c r="BM141" s="150">
        <v>12</v>
      </c>
      <c r="BN141" s="150">
        <v>12</v>
      </c>
      <c r="BO141" s="150">
        <v>12</v>
      </c>
      <c r="BP141" s="150">
        <v>12</v>
      </c>
      <c r="BQ141" s="150">
        <v>12</v>
      </c>
      <c r="BR141" s="150">
        <v>12</v>
      </c>
      <c r="BS141" s="150">
        <v>12</v>
      </c>
      <c r="BT141" s="150">
        <v>12</v>
      </c>
      <c r="BU141" s="150">
        <v>12</v>
      </c>
      <c r="BV141" s="150">
        <v>12</v>
      </c>
      <c r="BW141" s="150">
        <v>12</v>
      </c>
      <c r="BX141" s="150"/>
      <c r="BY141" s="150">
        <v>12</v>
      </c>
      <c r="BZ141" s="150">
        <v>12</v>
      </c>
      <c r="CA141" s="150">
        <v>12</v>
      </c>
      <c r="CB141" s="150">
        <v>12</v>
      </c>
      <c r="CC141" s="150">
        <v>12</v>
      </c>
      <c r="CD141" s="150">
        <v>12</v>
      </c>
      <c r="CE141" s="150">
        <v>12</v>
      </c>
      <c r="CF141" s="150">
        <v>12</v>
      </c>
      <c r="CG141" s="150">
        <v>12</v>
      </c>
      <c r="CH141" s="150">
        <v>12</v>
      </c>
      <c r="CI141" s="150">
        <v>12</v>
      </c>
      <c r="CJ141" s="150">
        <v>12</v>
      </c>
      <c r="CK141" s="150">
        <v>12</v>
      </c>
      <c r="CL141" s="150">
        <v>12</v>
      </c>
      <c r="CM141" s="150">
        <v>12</v>
      </c>
      <c r="CN141" s="150">
        <v>12</v>
      </c>
      <c r="CO141" s="150">
        <v>12</v>
      </c>
      <c r="CP141" s="150">
        <v>12</v>
      </c>
      <c r="CQ141" s="150">
        <v>12</v>
      </c>
      <c r="CR141" s="150">
        <v>12</v>
      </c>
      <c r="CS141" s="150">
        <v>12</v>
      </c>
      <c r="CT141" s="150">
        <v>12</v>
      </c>
      <c r="CU141" s="150">
        <v>12</v>
      </c>
      <c r="CV141" s="150">
        <v>12</v>
      </c>
      <c r="CW141" s="150">
        <v>12</v>
      </c>
      <c r="CX141" s="150">
        <v>12</v>
      </c>
      <c r="CY141" s="150">
        <v>12</v>
      </c>
      <c r="CZ141" s="150">
        <v>12</v>
      </c>
      <c r="DA141" s="150">
        <v>12</v>
      </c>
      <c r="DB141" s="150">
        <v>12</v>
      </c>
      <c r="DC141" s="150">
        <v>12</v>
      </c>
      <c r="DD141" s="150">
        <v>12</v>
      </c>
      <c r="DE141" s="150">
        <v>12</v>
      </c>
      <c r="DF141" s="150">
        <v>12</v>
      </c>
      <c r="DG141" s="150">
        <v>12</v>
      </c>
      <c r="DH141" s="150">
        <v>12</v>
      </c>
      <c r="DI141" s="124"/>
      <c r="DJ141" s="124"/>
      <c r="DK141" s="6"/>
      <c r="DL141" s="6"/>
      <c r="DM141" s="6"/>
      <c r="DN141" s="6"/>
      <c r="DO141" s="6"/>
      <c r="DP141" s="6"/>
      <c r="DQ141" s="6"/>
      <c r="DR141" s="6"/>
      <c r="DS141" s="6"/>
      <c r="DT141" s="2"/>
      <c r="DU141" s="2"/>
      <c r="DV141" s="2"/>
      <c r="DW141" s="2"/>
      <c r="DX141" s="2"/>
      <c r="DY141" s="2"/>
      <c r="DZ141" s="2"/>
      <c r="EA141" s="2"/>
      <c r="EB141" s="125"/>
      <c r="EC141" s="6"/>
      <c r="ED141" s="6"/>
      <c r="EE141" s="6"/>
      <c r="EF141" s="124"/>
      <c r="EG141" s="124"/>
      <c r="EH141" s="125"/>
      <c r="EI141" s="125"/>
      <c r="EJ141" s="124"/>
      <c r="EK141" s="2"/>
      <c r="EL141" s="2"/>
    </row>
    <row x14ac:dyDescent="0.25" r="142" customHeight="1" ht="18.75" hidden="1">
      <c r="A142" s="148" t="s">
        <v>172</v>
      </c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6">
        <f>AL139*AL141*AL140*AL128/1000</f>
      </c>
      <c r="AM142" s="6">
        <f>AM139*AM141*AM140*AM128/1000</f>
      </c>
      <c r="AN142" s="6">
        <f>AN139*AN141*AN140*AN128/1000</f>
      </c>
      <c r="AO142" s="6">
        <f>AO139*AO141*AO140*AO128/1000</f>
      </c>
      <c r="AP142" s="6">
        <f>AP139*AP141*AP140*AP128/1000</f>
      </c>
      <c r="AQ142" s="6">
        <f>AQ139*AQ141*AQ140*AQ128/1000</f>
      </c>
      <c r="AR142" s="6">
        <f>AR139*AR141*AR140*AR128/1000</f>
      </c>
      <c r="AS142" s="6">
        <f>AS139*AS141*AS140*AS128/1000</f>
      </c>
      <c r="AT142" s="6">
        <f>AT139*AT141*AT140*AT128/1000</f>
      </c>
      <c r="AU142" s="6">
        <f>AU139*AU141*AU140*AU128/1000</f>
      </c>
      <c r="AV142" s="6">
        <f>AV139*AV141*AV140*AV128/1000</f>
      </c>
      <c r="AW142" s="6">
        <f>AW139*AW141*AW140*AW128/1000</f>
      </c>
      <c r="AX142" s="124"/>
      <c r="AY142" s="6">
        <f>AY139*AY141*AY140*AY128/1000</f>
      </c>
      <c r="AZ142" s="6">
        <f>AZ139*AZ141*AZ140*AZ128/1000</f>
      </c>
      <c r="BA142" s="6">
        <f>BA139*BA141*BA140*BA128/1000</f>
      </c>
      <c r="BB142" s="6">
        <f>BB139*BB141*BB140*BB128/1000</f>
      </c>
      <c r="BC142" s="6">
        <f>BC139*BC141*BC140*BC128/1000</f>
      </c>
      <c r="BD142" s="6">
        <f>BD139*BD141*BD140*BD128/1000</f>
      </c>
      <c r="BE142" s="6">
        <f>BE139*BE141*BE140*BE128/1000</f>
      </c>
      <c r="BF142" s="6">
        <f>BF139*BF141*BF140*BF128/1000</f>
      </c>
      <c r="BG142" s="6">
        <f>BG139*BG141*BG140*BG128/1000</f>
      </c>
      <c r="BH142" s="6">
        <f>BH139*BH141*BH140*BH128/1000</f>
      </c>
      <c r="BI142" s="6">
        <f>BI139*BI141*BI140*BI128/1000</f>
      </c>
      <c r="BJ142" s="6">
        <f>BJ139*BJ141*BJ140*BJ128/1000</f>
      </c>
      <c r="BK142" s="6"/>
      <c r="BL142" s="6">
        <f>BL139*BL141*BL140*BL128/1000</f>
      </c>
      <c r="BM142" s="6">
        <f>BM139*BM141*BM140*BM128/1000</f>
      </c>
      <c r="BN142" s="6">
        <f>BN139*BN141*BN140*BN128/1000</f>
      </c>
      <c r="BO142" s="6">
        <f>BO139*BO141*BO140*BO128/1000</f>
      </c>
      <c r="BP142" s="6">
        <f>BP139*BP141*BP140*BP128/1000</f>
      </c>
      <c r="BQ142" s="6">
        <f>BQ139*BQ141*BQ140*BQ128/1000</f>
      </c>
      <c r="BR142" s="6">
        <f>BR139*BR141*BR140*BR128/1000</f>
      </c>
      <c r="BS142" s="6">
        <f>BS139*BS141*BS140*BS128/1000</f>
      </c>
      <c r="BT142" s="6">
        <f>BT139*BT141*BT140*BT128/1000</f>
      </c>
      <c r="BU142" s="6">
        <f>BU139*BU141*BU140*BU128/1000</f>
      </c>
      <c r="BV142" s="6">
        <f>BV139*BV141*BV140*BV128/1000</f>
      </c>
      <c r="BW142" s="6">
        <f>BW139*BW141*BW140*BW128/1000</f>
      </c>
      <c r="BX142" s="6"/>
      <c r="BY142" s="6">
        <f>BY139*BY141*BY140*BY128/1000</f>
      </c>
      <c r="BZ142" s="6">
        <f>BZ139*BZ141*BZ140*BZ128/1000</f>
      </c>
      <c r="CA142" s="6">
        <f>CA139*CA141*CA140*CA128/1000</f>
      </c>
      <c r="CB142" s="6">
        <f>CB139*CB141*CB140*CB128/1000</f>
      </c>
      <c r="CC142" s="6">
        <f>CC139*CC141*CC140*CC128/1000</f>
      </c>
      <c r="CD142" s="6">
        <f>CD139*CD141*CD140*CD128/1000</f>
      </c>
      <c r="CE142" s="6">
        <f>CE139*CE141*CE140*CE128/1000</f>
      </c>
      <c r="CF142" s="6">
        <f>CF139*CF141*CF140*CF128/1000</f>
      </c>
      <c r="CG142" s="6">
        <f>CG139*CG141*CG140*CG128/1000</f>
      </c>
      <c r="CH142" s="6">
        <f>CH139*CH141*CH140*CH128/1000</f>
      </c>
      <c r="CI142" s="6">
        <f>CI139*CI141*CI140*CI128/1000</f>
      </c>
      <c r="CJ142" s="6">
        <f>CJ139*CJ141*CJ140*CJ128/1000</f>
      </c>
      <c r="CK142" s="6">
        <f>CK139*CK141*CK140*CK128/1000</f>
      </c>
      <c r="CL142" s="6">
        <f>CL139*CL141*CL140*CL128/1000</f>
      </c>
      <c r="CM142" s="6">
        <f>CM139*CM141*CM140*CM128/1000</f>
      </c>
      <c r="CN142" s="6">
        <f>CN139*CN141*CN140*CN128/1000</f>
      </c>
      <c r="CO142" s="6">
        <f>CO139*CO141*CO140*CO128/1000</f>
      </c>
      <c r="CP142" s="6">
        <f>CP139*CP141*CP140*CP128/1000</f>
      </c>
      <c r="CQ142" s="6">
        <f>CQ139*CQ141*CQ140*CQ128/1000</f>
      </c>
      <c r="CR142" s="6">
        <f>CR139*CR141*CR140*CR128/1000</f>
      </c>
      <c r="CS142" s="6">
        <f>CS139*CS141*CS140*CS128/1000</f>
      </c>
      <c r="CT142" s="6">
        <f>CT139*CT141*CT140*CT128/1000</f>
      </c>
      <c r="CU142" s="6">
        <f>CU139*CU141*CU140*CU128/1000</f>
      </c>
      <c r="CV142" s="6">
        <f>CV139*CV141*CV140*CV128/1000</f>
      </c>
      <c r="CW142" s="6">
        <f>CW139*CW141*CW140*CW128/1000</f>
      </c>
      <c r="CX142" s="6">
        <f>CX139*CX141*CX140*CX128/1000</f>
      </c>
      <c r="CY142" s="6">
        <f>CY139*CY141*CY140*CY128/1000</f>
      </c>
      <c r="CZ142" s="6">
        <f>CZ139*CZ141*CZ140*CZ128/1000</f>
      </c>
      <c r="DA142" s="6">
        <f>DA139*DA141*DA140*DA128/1000</f>
      </c>
      <c r="DB142" s="6">
        <f>DB139*DB141*DB140*DB128/1000</f>
      </c>
      <c r="DC142" s="6">
        <f>DC139*DC141*DC140*DC128/1000</f>
      </c>
      <c r="DD142" s="6">
        <f>DD139*DD141*DD140*DD128/1000</f>
      </c>
      <c r="DE142" s="6">
        <f>DE139*DE141*DE140*DE128/1000</f>
      </c>
      <c r="DF142" s="6">
        <f>DF139*DF141*DF140*DF128/1000</f>
      </c>
      <c r="DG142" s="6">
        <f>DG139*DG141*DG140*DG128/1000</f>
      </c>
      <c r="DH142" s="6">
        <f>DH139*DH141*DH140*DH128/1000</f>
      </c>
      <c r="DI142" s="124"/>
      <c r="DJ142" s="124"/>
      <c r="DK142" s="6"/>
      <c r="DL142" s="6"/>
      <c r="DM142" s="6"/>
      <c r="DN142" s="6"/>
      <c r="DO142" s="6"/>
      <c r="DP142" s="6">
        <f>SUM(AL142:AW142)</f>
      </c>
      <c r="DQ142" s="6"/>
      <c r="DR142" s="6">
        <f>SUM(AY142:BJ142)</f>
      </c>
      <c r="DS142" s="6"/>
      <c r="DT142" s="6">
        <f>SUM(BL142:BW142)</f>
      </c>
      <c r="DU142" s="2"/>
      <c r="DV142" s="6">
        <f>SUM(BY142:CJ142)</f>
      </c>
      <c r="DW142" s="2"/>
      <c r="DX142" s="6">
        <f>SUM(CA142:CL142)</f>
      </c>
      <c r="DY142" s="2"/>
      <c r="DZ142" s="6">
        <f>SUM(CC142:CN142)</f>
      </c>
      <c r="EA142" s="2"/>
      <c r="EB142" s="125"/>
      <c r="EC142" s="6"/>
      <c r="ED142" s="6"/>
      <c r="EE142" s="6"/>
      <c r="EF142" s="124"/>
      <c r="EG142" s="124"/>
      <c r="EH142" s="125"/>
      <c r="EI142" s="125"/>
      <c r="EJ142" s="124"/>
      <c r="EK142" s="2"/>
      <c r="EL142" s="2"/>
    </row>
    <row x14ac:dyDescent="0.25" r="143" customHeight="1" ht="18.75" hidden="1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124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124"/>
      <c r="BM143" s="2"/>
      <c r="BN143" s="124"/>
      <c r="BO143" s="6"/>
      <c r="BP143" s="124"/>
      <c r="BQ143" s="124"/>
      <c r="BR143" s="124"/>
      <c r="BS143" s="124"/>
      <c r="BT143" s="124"/>
      <c r="BU143" s="124"/>
      <c r="BV143" s="124"/>
      <c r="BW143" s="124"/>
      <c r="BX143" s="6"/>
      <c r="BY143" s="124"/>
      <c r="BZ143" s="124"/>
      <c r="CA143" s="124"/>
      <c r="CB143" s="124"/>
      <c r="CC143" s="124"/>
      <c r="CD143" s="124"/>
      <c r="CE143" s="124"/>
      <c r="CF143" s="124"/>
      <c r="CG143" s="124"/>
      <c r="CH143" s="124"/>
      <c r="CI143" s="124"/>
      <c r="CJ143" s="124"/>
      <c r="CK143" s="124"/>
      <c r="CL143" s="124"/>
      <c r="CM143" s="124"/>
      <c r="CN143" s="124"/>
      <c r="CO143" s="124"/>
      <c r="CP143" s="124"/>
      <c r="CQ143" s="124"/>
      <c r="CR143" s="124"/>
      <c r="CS143" s="124"/>
      <c r="CT143" s="124"/>
      <c r="CU143" s="124"/>
      <c r="CV143" s="124"/>
      <c r="CW143" s="124"/>
      <c r="CX143" s="124"/>
      <c r="CY143" s="124"/>
      <c r="CZ143" s="124"/>
      <c r="DA143" s="124"/>
      <c r="DB143" s="124"/>
      <c r="DC143" s="124"/>
      <c r="DD143" s="124"/>
      <c r="DE143" s="124"/>
      <c r="DF143" s="124"/>
      <c r="DG143" s="124"/>
      <c r="DH143" s="124"/>
      <c r="DI143" s="124"/>
      <c r="DJ143" s="124"/>
      <c r="DK143" s="6"/>
      <c r="DL143" s="6"/>
      <c r="DM143" s="6"/>
      <c r="DN143" s="6"/>
      <c r="DO143" s="6"/>
      <c r="DP143" s="6"/>
      <c r="DQ143" s="6"/>
      <c r="DR143" s="6"/>
      <c r="DS143" s="6"/>
      <c r="DT143" s="2"/>
      <c r="DU143" s="2"/>
      <c r="DV143" s="2"/>
      <c r="DW143" s="2"/>
      <c r="DX143" s="2"/>
      <c r="DY143" s="2"/>
      <c r="DZ143" s="2"/>
      <c r="EA143" s="2"/>
      <c r="EB143" s="125"/>
      <c r="EC143" s="6"/>
      <c r="ED143" s="6"/>
      <c r="EE143" s="6"/>
      <c r="EF143" s="124"/>
      <c r="EG143" s="124"/>
      <c r="EH143" s="125"/>
      <c r="EI143" s="125"/>
      <c r="EJ143" s="124"/>
      <c r="EK143" s="2"/>
      <c r="EL143" s="2"/>
    </row>
    <row x14ac:dyDescent="0.25" r="144" customHeight="1" ht="18.75" hidden="1">
      <c r="A144" s="155" t="s">
        <v>180</v>
      </c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124"/>
      <c r="DJ144" s="124"/>
      <c r="DK144" s="6"/>
      <c r="DL144" s="6"/>
      <c r="DM144" s="6"/>
      <c r="DN144" s="6">
        <v>6</v>
      </c>
      <c r="DO144" s="6"/>
      <c r="DP144" s="6"/>
      <c r="DQ144" s="6"/>
      <c r="DR144" s="6"/>
      <c r="DS144" s="6"/>
      <c r="DT144" s="2"/>
      <c r="DU144" s="2"/>
      <c r="DV144" s="2"/>
      <c r="DW144" s="2"/>
      <c r="DX144" s="2"/>
      <c r="DY144" s="2"/>
      <c r="DZ144" s="2"/>
      <c r="EA144" s="2"/>
      <c r="EB144" s="125"/>
      <c r="EC144" s="6"/>
      <c r="ED144" s="6"/>
      <c r="EE144" s="6"/>
      <c r="EF144" s="124"/>
      <c r="EG144" s="124"/>
      <c r="EH144" s="125"/>
      <c r="EI144" s="125"/>
      <c r="EJ144" s="124"/>
      <c r="EK144" s="2"/>
      <c r="EL144" s="2"/>
    </row>
    <row x14ac:dyDescent="0.25" r="145" customHeight="1" ht="18.75" hidden="1">
      <c r="A145" s="133" t="s">
        <v>142</v>
      </c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9">
        <v>1</v>
      </c>
      <c r="AM145" s="159"/>
      <c r="AN145" s="159"/>
      <c r="AO145" s="159"/>
      <c r="AP145" s="159">
        <v>1</v>
      </c>
      <c r="AQ145" s="159"/>
      <c r="AR145" s="159">
        <v>1</v>
      </c>
      <c r="AS145" s="159"/>
      <c r="AT145" s="159">
        <v>1</v>
      </c>
      <c r="AU145" s="159"/>
      <c r="AV145" s="159">
        <v>1</v>
      </c>
      <c r="AW145" s="159"/>
      <c r="AX145" s="159"/>
      <c r="AY145" s="159">
        <v>1</v>
      </c>
      <c r="AZ145" s="159"/>
      <c r="BA145" s="159">
        <v>1</v>
      </c>
      <c r="BB145" s="159"/>
      <c r="BC145" s="159">
        <v>1</v>
      </c>
      <c r="BD145" s="159"/>
      <c r="BE145" s="159">
        <v>1</v>
      </c>
      <c r="BF145" s="159"/>
      <c r="BG145" s="159">
        <v>1</v>
      </c>
      <c r="BH145" s="159"/>
      <c r="BI145" s="159">
        <v>1</v>
      </c>
      <c r="BJ145" s="159"/>
      <c r="BK145" s="159"/>
      <c r="BL145" s="159">
        <v>1</v>
      </c>
      <c r="BM145" s="159"/>
      <c r="BN145" s="159">
        <v>1</v>
      </c>
      <c r="BO145" s="159"/>
      <c r="BP145" s="159">
        <v>1</v>
      </c>
      <c r="BQ145" s="159"/>
      <c r="BR145" s="159">
        <v>1</v>
      </c>
      <c r="BS145" s="159"/>
      <c r="BT145" s="159">
        <v>1</v>
      </c>
      <c r="BU145" s="159">
        <v>1</v>
      </c>
      <c r="BV145" s="159">
        <v>1</v>
      </c>
      <c r="BW145" s="159"/>
      <c r="BX145" s="159"/>
      <c r="BY145" s="159">
        <v>1</v>
      </c>
      <c r="BZ145" s="159">
        <v>1</v>
      </c>
      <c r="CA145" s="159"/>
      <c r="CB145" s="159">
        <v>1</v>
      </c>
      <c r="CC145" s="159">
        <v>1</v>
      </c>
      <c r="CD145" s="159"/>
      <c r="CE145" s="159">
        <v>1</v>
      </c>
      <c r="CF145" s="159">
        <v>1</v>
      </c>
      <c r="CG145" s="159"/>
      <c r="CH145" s="159">
        <v>1</v>
      </c>
      <c r="CI145" s="159">
        <v>1</v>
      </c>
      <c r="CJ145" s="159">
        <v>1</v>
      </c>
      <c r="CK145" s="159">
        <v>1</v>
      </c>
      <c r="CL145" s="159">
        <v>1</v>
      </c>
      <c r="CM145" s="159"/>
      <c r="CN145" s="159">
        <v>1</v>
      </c>
      <c r="CO145" s="159">
        <v>1</v>
      </c>
      <c r="CP145" s="159"/>
      <c r="CQ145" s="159">
        <v>1</v>
      </c>
      <c r="CR145" s="159">
        <v>1</v>
      </c>
      <c r="CS145" s="159"/>
      <c r="CT145" s="159">
        <v>1</v>
      </c>
      <c r="CU145" s="159">
        <v>1</v>
      </c>
      <c r="CV145" s="159">
        <v>1</v>
      </c>
      <c r="CW145" s="159">
        <v>1</v>
      </c>
      <c r="CX145" s="159">
        <v>1</v>
      </c>
      <c r="CY145" s="159"/>
      <c r="CZ145" s="159">
        <v>1</v>
      </c>
      <c r="DA145" s="159">
        <v>1</v>
      </c>
      <c r="DB145" s="159"/>
      <c r="DC145" s="159">
        <v>1</v>
      </c>
      <c r="DD145" s="159">
        <v>1</v>
      </c>
      <c r="DE145" s="159"/>
      <c r="DF145" s="159">
        <v>1</v>
      </c>
      <c r="DG145" s="159">
        <v>1</v>
      </c>
      <c r="DH145" s="159">
        <v>1</v>
      </c>
      <c r="DI145" s="124"/>
      <c r="DJ145" s="124"/>
      <c r="DK145" s="6"/>
      <c r="DL145" s="6"/>
      <c r="DM145" s="6"/>
      <c r="DN145" s="6"/>
      <c r="DO145" s="6"/>
      <c r="DP145" s="6"/>
      <c r="DQ145" s="6"/>
      <c r="DR145" s="6"/>
      <c r="DS145" s="6"/>
      <c r="DT145" s="2"/>
      <c r="DU145" s="2"/>
      <c r="DV145" s="2"/>
      <c r="DW145" s="2"/>
      <c r="DX145" s="2"/>
      <c r="DY145" s="2"/>
      <c r="DZ145" s="2"/>
      <c r="EA145" s="2"/>
      <c r="EB145" s="125"/>
      <c r="EC145" s="6"/>
      <c r="ED145" s="6"/>
      <c r="EE145" s="6"/>
      <c r="EF145" s="124"/>
      <c r="EG145" s="124"/>
      <c r="EH145" s="125"/>
      <c r="EI145" s="125"/>
      <c r="EJ145" s="124"/>
      <c r="EK145" s="2"/>
      <c r="EL145" s="2"/>
    </row>
    <row x14ac:dyDescent="0.25" r="146" customHeight="1" ht="18.75" hidden="1">
      <c r="A146" s="133" t="s">
        <v>156</v>
      </c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9">
        <v>7</v>
      </c>
      <c r="AM146" s="159"/>
      <c r="AN146" s="159"/>
      <c r="AO146" s="159"/>
      <c r="AP146" s="159">
        <v>7</v>
      </c>
      <c r="AQ146" s="159"/>
      <c r="AR146" s="159">
        <v>7</v>
      </c>
      <c r="AS146" s="159"/>
      <c r="AT146" s="159">
        <v>7</v>
      </c>
      <c r="AU146" s="159"/>
      <c r="AV146" s="159">
        <v>7</v>
      </c>
      <c r="AW146" s="159"/>
      <c r="AX146" s="159"/>
      <c r="AY146" s="159">
        <v>7</v>
      </c>
      <c r="AZ146" s="159"/>
      <c r="BA146" s="159">
        <v>7</v>
      </c>
      <c r="BB146" s="159"/>
      <c r="BC146" s="159">
        <v>7</v>
      </c>
      <c r="BD146" s="159"/>
      <c r="BE146" s="159">
        <v>7</v>
      </c>
      <c r="BF146" s="159"/>
      <c r="BG146" s="159">
        <v>7</v>
      </c>
      <c r="BH146" s="159"/>
      <c r="BI146" s="159">
        <v>7</v>
      </c>
      <c r="BJ146" s="159"/>
      <c r="BK146" s="159"/>
      <c r="BL146" s="159">
        <v>7</v>
      </c>
      <c r="BM146" s="159"/>
      <c r="BN146" s="159">
        <v>7</v>
      </c>
      <c r="BO146" s="159"/>
      <c r="BP146" s="159">
        <v>7</v>
      </c>
      <c r="BQ146" s="159"/>
      <c r="BR146" s="159">
        <v>7</v>
      </c>
      <c r="BS146" s="159"/>
      <c r="BT146" s="159">
        <v>7</v>
      </c>
      <c r="BU146" s="159">
        <v>7</v>
      </c>
      <c r="BV146" s="159">
        <v>7</v>
      </c>
      <c r="BW146" s="159"/>
      <c r="BX146" s="159"/>
      <c r="BY146" s="159">
        <v>7</v>
      </c>
      <c r="BZ146" s="159">
        <v>7</v>
      </c>
      <c r="CA146" s="159"/>
      <c r="CB146" s="159">
        <v>7</v>
      </c>
      <c r="CC146" s="159">
        <v>7</v>
      </c>
      <c r="CD146" s="159"/>
      <c r="CE146" s="159">
        <v>7</v>
      </c>
      <c r="CF146" s="159">
        <v>7</v>
      </c>
      <c r="CG146" s="159"/>
      <c r="CH146" s="159">
        <v>7</v>
      </c>
      <c r="CI146" s="159">
        <v>7</v>
      </c>
      <c r="CJ146" s="159">
        <v>7</v>
      </c>
      <c r="CK146" s="159">
        <v>7</v>
      </c>
      <c r="CL146" s="159">
        <v>7</v>
      </c>
      <c r="CM146" s="159"/>
      <c r="CN146" s="159">
        <v>7</v>
      </c>
      <c r="CO146" s="159">
        <v>7</v>
      </c>
      <c r="CP146" s="159"/>
      <c r="CQ146" s="159">
        <v>7</v>
      </c>
      <c r="CR146" s="159">
        <v>7</v>
      </c>
      <c r="CS146" s="159"/>
      <c r="CT146" s="159">
        <v>7</v>
      </c>
      <c r="CU146" s="159">
        <v>7</v>
      </c>
      <c r="CV146" s="159">
        <v>7</v>
      </c>
      <c r="CW146" s="159">
        <v>7</v>
      </c>
      <c r="CX146" s="159">
        <v>7</v>
      </c>
      <c r="CY146" s="159"/>
      <c r="CZ146" s="159">
        <v>7</v>
      </c>
      <c r="DA146" s="159">
        <v>7</v>
      </c>
      <c r="DB146" s="159"/>
      <c r="DC146" s="159">
        <v>7</v>
      </c>
      <c r="DD146" s="159">
        <v>7</v>
      </c>
      <c r="DE146" s="159"/>
      <c r="DF146" s="159">
        <v>7</v>
      </c>
      <c r="DG146" s="159">
        <v>7</v>
      </c>
      <c r="DH146" s="159">
        <v>7</v>
      </c>
      <c r="DI146" s="124"/>
      <c r="DJ146" s="124"/>
      <c r="DK146" s="6"/>
      <c r="DL146" s="6"/>
      <c r="DM146" s="6"/>
      <c r="DN146" s="6"/>
      <c r="DO146" s="6"/>
      <c r="DP146" s="6"/>
      <c r="DQ146" s="6"/>
      <c r="DR146" s="6"/>
      <c r="DS146" s="6"/>
      <c r="DT146" s="2"/>
      <c r="DU146" s="2"/>
      <c r="DV146" s="2"/>
      <c r="DW146" s="2"/>
      <c r="DX146" s="2"/>
      <c r="DY146" s="2"/>
      <c r="DZ146" s="2"/>
      <c r="EA146" s="2"/>
      <c r="EB146" s="125"/>
      <c r="EC146" s="6"/>
      <c r="ED146" s="6"/>
      <c r="EE146" s="6"/>
      <c r="EF146" s="124"/>
      <c r="EG146" s="124"/>
      <c r="EH146" s="125"/>
      <c r="EI146" s="125"/>
      <c r="EJ146" s="124"/>
      <c r="EK146" s="2"/>
      <c r="EL146" s="2"/>
    </row>
    <row x14ac:dyDescent="0.25" r="147" customHeight="1" ht="18.75" hidden="1">
      <c r="A147" s="133" t="s">
        <v>175</v>
      </c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2">
        <f>AL145*AL146*AL128*AL129/1000</f>
      </c>
      <c r="AM147" s="2">
        <f>AM145*AM146*AM128*AM129/1000</f>
      </c>
      <c r="AN147" s="2">
        <f>AN145*AN146*AN128*AN129/1000</f>
      </c>
      <c r="AO147" s="2">
        <f>AO145*AO146*AO128*AO129/1000</f>
      </c>
      <c r="AP147" s="2">
        <f>AP145*AP146*AP128*AP129/1000</f>
      </c>
      <c r="AQ147" s="2">
        <f>AQ145*AQ146*AQ128*AQ129/1000</f>
      </c>
      <c r="AR147" s="2">
        <f>AR145*AR146*AR128*AR129/1000</f>
      </c>
      <c r="AS147" s="2">
        <f>AS145*AS146*AS128*AS129/1000</f>
      </c>
      <c r="AT147" s="2">
        <f>AT145*AT146*AT128*AT129/1000</f>
      </c>
      <c r="AU147" s="2">
        <f>AU145*AU146*AU128*AU129/1000</f>
      </c>
      <c r="AV147" s="2">
        <f>AV145*AV146*AV128*AV129/1000</f>
      </c>
      <c r="AW147" s="2">
        <f>AW145*AW146*AW128*AW129/1000</f>
      </c>
      <c r="AX147" s="2"/>
      <c r="AY147" s="2">
        <f>AY145*AY146*AY128*AY129/1000</f>
      </c>
      <c r="AZ147" s="2">
        <f>AZ145*AZ146*AZ128*AZ129/1000</f>
      </c>
      <c r="BA147" s="2">
        <f>BA145*BA146*BA128*BA129/1000</f>
      </c>
      <c r="BB147" s="2">
        <f>BB145*BB146*BB128*BB129/1000</f>
      </c>
      <c r="BC147" s="2">
        <f>BC145*BC146*BC128*BC129/1000</f>
      </c>
      <c r="BD147" s="2">
        <f>BD145*BD146*BD128*BD129/1000</f>
      </c>
      <c r="BE147" s="2">
        <f>BE145*BE146*BE128*BE129/1000</f>
      </c>
      <c r="BF147" s="2">
        <f>BF145*BF146*BF128*BF129/1000</f>
      </c>
      <c r="BG147" s="2">
        <f>BG145*BG146*BG128*BG129/1000</f>
      </c>
      <c r="BH147" s="2">
        <f>BH145*BH146*BH128*BH129/1000</f>
      </c>
      <c r="BI147" s="2">
        <f>BI145*BI146*BI128*BI129/1000</f>
      </c>
      <c r="BJ147" s="2">
        <f>BJ145*BJ146*BJ128*BJ129/1000</f>
      </c>
      <c r="BK147" s="2"/>
      <c r="BL147" s="2">
        <f>BL145*BL146*BL128*BL129/1000</f>
      </c>
      <c r="BM147" s="2">
        <f>BM145*BM146*BM128*BM129/1000</f>
      </c>
      <c r="BN147" s="2">
        <f>BN145*BN146*BN128*BN129/1000</f>
      </c>
      <c r="BO147" s="2">
        <f>BO145*BO146*BO128*BO129/1000</f>
      </c>
      <c r="BP147" s="2">
        <f>BP145*BP146*BP128*BP129/1000</f>
      </c>
      <c r="BQ147" s="2">
        <f>BQ145*BQ146*BQ128*BQ129/1000</f>
      </c>
      <c r="BR147" s="2">
        <f>BR145*BR146*BR128*BR129/1000</f>
      </c>
      <c r="BS147" s="2">
        <f>BS145*BS146*BS128*BS129/1000</f>
      </c>
      <c r="BT147" s="2">
        <f>BT145*BT146*BT128*BT129/1000</f>
      </c>
      <c r="BU147" s="2">
        <f>BU145*BU146*BU128*BU129/1000</f>
      </c>
      <c r="BV147" s="2">
        <f>BV145*BV146*BV128*BV129/1000</f>
      </c>
      <c r="BW147" s="2">
        <f>BW145*BW146*BW128*BW129/1000</f>
      </c>
      <c r="BX147" s="2"/>
      <c r="BY147" s="2">
        <f>BY145*BY146*BY128*BY129/1000</f>
      </c>
      <c r="BZ147" s="2">
        <f>BZ145*BZ146*BZ128*BZ129/1000</f>
      </c>
      <c r="CA147" s="2">
        <f>CA145*CA146*CA128*CA129/1000</f>
      </c>
      <c r="CB147" s="2">
        <f>CB145*CB146*CB128*CB129/1000</f>
      </c>
      <c r="CC147" s="2">
        <f>CC145*CC146*CC128*CC129/1000</f>
      </c>
      <c r="CD147" s="2">
        <f>CD145*CD146*CD128*CD129/1000</f>
      </c>
      <c r="CE147" s="2">
        <f>CE145*CE146*CE128*CE129/1000</f>
      </c>
      <c r="CF147" s="2">
        <f>CF145*CF146*CF128*CF129/1000</f>
      </c>
      <c r="CG147" s="2">
        <f>CG145*CG146*CG128*CG129/1000</f>
      </c>
      <c r="CH147" s="2">
        <f>CH145*CH146*CH128*CH129/1000</f>
      </c>
      <c r="CI147" s="2">
        <f>CI145*CI146*CI128*CI129/1000</f>
      </c>
      <c r="CJ147" s="2">
        <f>CJ145*CJ146*CJ128*CJ129/1000</f>
      </c>
      <c r="CK147" s="2">
        <f>CK145*CK146*CK128*CK129/1000</f>
      </c>
      <c r="CL147" s="2">
        <f>CL145*CL146*CL128*CL129/1000</f>
      </c>
      <c r="CM147" s="2">
        <f>CM145*CM146*CM128*CM129/1000</f>
      </c>
      <c r="CN147" s="2">
        <f>CN145*CN146*CN128*CN129/1000</f>
      </c>
      <c r="CO147" s="2">
        <f>CO145*CO146*CO128*CO129/1000</f>
      </c>
      <c r="CP147" s="2">
        <f>CP145*CP146*CP128*CP129/1000</f>
      </c>
      <c r="CQ147" s="2">
        <f>CQ145*CQ146*CQ128*CQ129/1000</f>
      </c>
      <c r="CR147" s="2">
        <f>CR145*CR146*CR128*CR129/1000</f>
      </c>
      <c r="CS147" s="2">
        <f>CS145*CS146*CS128*CS129/1000</f>
      </c>
      <c r="CT147" s="2">
        <f>CT145*CT146*CT128*CT129/1000</f>
      </c>
      <c r="CU147" s="2">
        <f>CU145*CU146*CU128*CU129/1000</f>
      </c>
      <c r="CV147" s="2">
        <f>CV145*CV146*CV128*CV129/1000</f>
      </c>
      <c r="CW147" s="2">
        <f>CW145*CW146*CW128*CW129/1000</f>
      </c>
      <c r="CX147" s="2">
        <f>CX145*CX146*CX128*CX129/1000</f>
      </c>
      <c r="CY147" s="2">
        <f>CY145*CY146*CY128*CY129/1000</f>
      </c>
      <c r="CZ147" s="2">
        <f>CZ145*CZ146*CZ128*CZ129/1000</f>
      </c>
      <c r="DA147" s="2">
        <f>DA145*DA146*DA128*DA129/1000</f>
      </c>
      <c r="DB147" s="2">
        <f>DB145*DB146*DB128*DB129/1000</f>
      </c>
      <c r="DC147" s="2">
        <f>DC145*DC146*DC128*DC129/1000</f>
      </c>
      <c r="DD147" s="2">
        <f>DD145*DD146*DD128*DD129/1000</f>
      </c>
      <c r="DE147" s="2">
        <f>DE145*DE146*DE128*DE129/1000</f>
      </c>
      <c r="DF147" s="2">
        <f>DF145*DF146*DF128*DF129/1000</f>
      </c>
      <c r="DG147" s="2">
        <f>DG145*DG146*DG128*DG129/1000</f>
      </c>
      <c r="DH147" s="2">
        <f>DH145*DH146*DH128*DH129/1000</f>
      </c>
      <c r="DI147" s="124"/>
      <c r="DJ147" s="124"/>
      <c r="DK147" s="6"/>
      <c r="DL147" s="6"/>
      <c r="DM147" s="6"/>
      <c r="DN147" s="6"/>
      <c r="DO147" s="6"/>
      <c r="DP147" s="6">
        <f>SUM(AL147:AW147)</f>
      </c>
      <c r="DQ147" s="6"/>
      <c r="DR147" s="6">
        <f>SUM(AY147:BJ147)</f>
      </c>
      <c r="DS147" s="6"/>
      <c r="DT147" s="6">
        <f>SUM(BL147:BW147)</f>
      </c>
      <c r="DU147" s="2"/>
      <c r="DV147" s="6">
        <f>SUM(BY147:CJ147)</f>
      </c>
      <c r="DW147" s="2"/>
      <c r="DX147" s="6">
        <f>SUM(CA147:CL147)</f>
      </c>
      <c r="DY147" s="2"/>
      <c r="DZ147" s="6">
        <f>SUM(CC147:CN147)</f>
      </c>
      <c r="EA147" s="2"/>
      <c r="EB147" s="125"/>
      <c r="EC147" s="6"/>
      <c r="ED147" s="6"/>
      <c r="EE147" s="6"/>
      <c r="EF147" s="124"/>
      <c r="EG147" s="124"/>
      <c r="EH147" s="125"/>
      <c r="EI147" s="125"/>
      <c r="EJ147" s="124"/>
      <c r="EK147" s="2"/>
      <c r="EL147" s="2"/>
    </row>
    <row x14ac:dyDescent="0.25" r="148" customHeight="1" ht="18.75" hidden="1">
      <c r="A148" s="133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124"/>
      <c r="DJ148" s="124"/>
      <c r="DK148" s="6"/>
      <c r="DL148" s="6"/>
      <c r="DM148" s="6"/>
      <c r="DN148" s="6"/>
      <c r="DO148" s="6"/>
      <c r="DP148" s="6"/>
      <c r="DQ148" s="6"/>
      <c r="DR148" s="2"/>
      <c r="DS148" s="6"/>
      <c r="DT148" s="2"/>
      <c r="DU148" s="2"/>
      <c r="DV148" s="2"/>
      <c r="DW148" s="2"/>
      <c r="DX148" s="2"/>
      <c r="DY148" s="2"/>
      <c r="DZ148" s="2"/>
      <c r="EA148" s="2"/>
      <c r="EB148" s="125"/>
      <c r="EC148" s="6"/>
      <c r="ED148" s="6"/>
      <c r="EE148" s="6"/>
      <c r="EF148" s="124"/>
      <c r="EG148" s="124"/>
      <c r="EH148" s="125"/>
      <c r="EI148" s="125"/>
      <c r="EJ148" s="124"/>
      <c r="EK148" s="2"/>
      <c r="EL148" s="2"/>
    </row>
    <row x14ac:dyDescent="0.25" r="149" customHeight="1" ht="18.75" hidden="1">
      <c r="A149" s="160" t="s">
        <v>181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124"/>
      <c r="DJ149" s="124"/>
      <c r="DK149" s="6"/>
      <c r="DL149" s="6"/>
      <c r="DM149" s="6"/>
      <c r="DN149" s="6"/>
      <c r="DO149" s="6"/>
      <c r="DP149" s="6"/>
      <c r="DQ149" s="6"/>
      <c r="DR149" s="2"/>
      <c r="DS149" s="6"/>
      <c r="DT149" s="2"/>
      <c r="DU149" s="2"/>
      <c r="DV149" s="2"/>
      <c r="DW149" s="2"/>
      <c r="DX149" s="2"/>
      <c r="DY149" s="2"/>
      <c r="DZ149" s="2"/>
      <c r="EA149" s="2"/>
      <c r="EB149" s="125"/>
      <c r="EC149" s="6"/>
      <c r="ED149" s="6"/>
      <c r="EE149" s="6"/>
      <c r="EF149" s="124"/>
      <c r="EG149" s="124"/>
      <c r="EH149" s="125"/>
      <c r="EI149" s="125"/>
      <c r="EJ149" s="124"/>
      <c r="EK149" s="2"/>
      <c r="EL149" s="2"/>
    </row>
    <row x14ac:dyDescent="0.25" r="150" customHeight="1" ht="18.75" hidden="1">
      <c r="A150" s="133" t="s">
        <v>142</v>
      </c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0">
        <v>1</v>
      </c>
      <c r="AM150" s="159"/>
      <c r="AN150" s="159"/>
      <c r="AO150" s="159"/>
      <c r="AP150" s="159"/>
      <c r="AQ150" s="159"/>
      <c r="AR150" s="159"/>
      <c r="AS150" s="159"/>
      <c r="AT150" s="159"/>
      <c r="AU150" s="150">
        <v>1</v>
      </c>
      <c r="AV150" s="159"/>
      <c r="AW150" s="159"/>
      <c r="AX150" s="159"/>
      <c r="AY150" s="159"/>
      <c r="AZ150" s="150">
        <v>1</v>
      </c>
      <c r="BA150" s="159"/>
      <c r="BB150" s="159"/>
      <c r="BC150" s="159"/>
      <c r="BD150" s="150">
        <v>1</v>
      </c>
      <c r="BE150" s="159"/>
      <c r="BF150" s="159"/>
      <c r="BG150" s="159"/>
      <c r="BH150" s="150">
        <v>1</v>
      </c>
      <c r="BI150" s="159"/>
      <c r="BJ150" s="159"/>
      <c r="BK150" s="159"/>
      <c r="BL150" s="150"/>
      <c r="BM150" s="150">
        <v>1</v>
      </c>
      <c r="BN150" s="159"/>
      <c r="BO150" s="159"/>
      <c r="BP150" s="159"/>
      <c r="BQ150" s="150">
        <v>1</v>
      </c>
      <c r="BR150" s="159"/>
      <c r="BS150" s="159"/>
      <c r="BT150" s="159"/>
      <c r="BU150" s="150">
        <v>1</v>
      </c>
      <c r="BV150" s="159"/>
      <c r="BW150" s="159"/>
      <c r="BX150" s="159"/>
      <c r="BY150" s="159"/>
      <c r="BZ150" s="150">
        <v>1</v>
      </c>
      <c r="CA150" s="159"/>
      <c r="CB150" s="159"/>
      <c r="CC150" s="159"/>
      <c r="CD150" s="150">
        <v>1</v>
      </c>
      <c r="CE150" s="159"/>
      <c r="CF150" s="159"/>
      <c r="CG150" s="159"/>
      <c r="CH150" s="159"/>
      <c r="CI150" s="150">
        <v>1</v>
      </c>
      <c r="CJ150" s="159"/>
      <c r="CK150" s="159"/>
      <c r="CL150" s="150">
        <v>1</v>
      </c>
      <c r="CM150" s="159"/>
      <c r="CN150" s="159"/>
      <c r="CO150" s="159"/>
      <c r="CP150" s="150">
        <v>1</v>
      </c>
      <c r="CQ150" s="159"/>
      <c r="CR150" s="159"/>
      <c r="CS150" s="159"/>
      <c r="CT150" s="159"/>
      <c r="CU150" s="150">
        <v>1</v>
      </c>
      <c r="CV150" s="159"/>
      <c r="CW150" s="159"/>
      <c r="CX150" s="150">
        <v>1</v>
      </c>
      <c r="CY150" s="159"/>
      <c r="CZ150" s="159"/>
      <c r="DA150" s="159"/>
      <c r="DB150" s="150">
        <v>1</v>
      </c>
      <c r="DC150" s="159"/>
      <c r="DD150" s="159"/>
      <c r="DE150" s="159"/>
      <c r="DF150" s="159"/>
      <c r="DG150" s="150">
        <v>1</v>
      </c>
      <c r="DH150" s="159"/>
      <c r="DI150" s="124"/>
      <c r="DJ150" s="124"/>
      <c r="DK150" s="6"/>
      <c r="DL150" s="6"/>
      <c r="DM150" s="6"/>
      <c r="DN150" s="6"/>
      <c r="DO150" s="6"/>
      <c r="DP150" s="6"/>
      <c r="DQ150" s="6"/>
      <c r="DR150" s="2"/>
      <c r="DS150" s="6"/>
      <c r="DT150" s="2"/>
      <c r="DU150" s="2"/>
      <c r="DV150" s="2"/>
      <c r="DW150" s="2"/>
      <c r="DX150" s="2"/>
      <c r="DY150" s="2"/>
      <c r="DZ150" s="2"/>
      <c r="EA150" s="2"/>
      <c r="EB150" s="125"/>
      <c r="EC150" s="6"/>
      <c r="ED150" s="6"/>
      <c r="EE150" s="6"/>
      <c r="EF150" s="124"/>
      <c r="EG150" s="124"/>
      <c r="EH150" s="125"/>
      <c r="EI150" s="125"/>
      <c r="EJ150" s="124"/>
      <c r="EK150" s="2"/>
      <c r="EL150" s="2"/>
    </row>
    <row x14ac:dyDescent="0.25" r="151" customHeight="1" ht="18.75" hidden="1">
      <c r="A151" s="133" t="s">
        <v>128</v>
      </c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0">
        <v>120</v>
      </c>
      <c r="AM151" s="159"/>
      <c r="AN151" s="159"/>
      <c r="AO151" s="159"/>
      <c r="AP151" s="159"/>
      <c r="AQ151" s="159"/>
      <c r="AR151" s="159"/>
      <c r="AS151" s="159"/>
      <c r="AT151" s="159"/>
      <c r="AU151" s="150">
        <v>120</v>
      </c>
      <c r="AV151" s="159"/>
      <c r="AW151" s="159"/>
      <c r="AX151" s="159"/>
      <c r="AY151" s="159"/>
      <c r="AZ151" s="150">
        <v>120</v>
      </c>
      <c r="BA151" s="159"/>
      <c r="BB151" s="159"/>
      <c r="BC151" s="159"/>
      <c r="BD151" s="150">
        <v>120</v>
      </c>
      <c r="BE151" s="159"/>
      <c r="BF151" s="159"/>
      <c r="BG151" s="159"/>
      <c r="BH151" s="150">
        <v>120</v>
      </c>
      <c r="BI151" s="159"/>
      <c r="BJ151" s="159"/>
      <c r="BK151" s="159"/>
      <c r="BL151" s="150"/>
      <c r="BM151" s="150">
        <v>120</v>
      </c>
      <c r="BN151" s="159"/>
      <c r="BO151" s="159"/>
      <c r="BP151" s="159"/>
      <c r="BQ151" s="150">
        <v>120</v>
      </c>
      <c r="BR151" s="159"/>
      <c r="BS151" s="159"/>
      <c r="BT151" s="159"/>
      <c r="BU151" s="150">
        <v>120</v>
      </c>
      <c r="BV151" s="159"/>
      <c r="BW151" s="159"/>
      <c r="BX151" s="159"/>
      <c r="BY151" s="159"/>
      <c r="BZ151" s="150">
        <v>120</v>
      </c>
      <c r="CA151" s="159"/>
      <c r="CB151" s="159"/>
      <c r="CC151" s="159"/>
      <c r="CD151" s="150">
        <v>120</v>
      </c>
      <c r="CE151" s="159"/>
      <c r="CF151" s="159"/>
      <c r="CG151" s="159"/>
      <c r="CH151" s="159"/>
      <c r="CI151" s="150">
        <v>120</v>
      </c>
      <c r="CJ151" s="159"/>
      <c r="CK151" s="159"/>
      <c r="CL151" s="150">
        <v>120</v>
      </c>
      <c r="CM151" s="159"/>
      <c r="CN151" s="159"/>
      <c r="CO151" s="159"/>
      <c r="CP151" s="150">
        <v>120</v>
      </c>
      <c r="CQ151" s="159"/>
      <c r="CR151" s="159"/>
      <c r="CS151" s="159"/>
      <c r="CT151" s="159"/>
      <c r="CU151" s="150">
        <v>120</v>
      </c>
      <c r="CV151" s="159"/>
      <c r="CW151" s="159"/>
      <c r="CX151" s="150">
        <v>120</v>
      </c>
      <c r="CY151" s="159"/>
      <c r="CZ151" s="159"/>
      <c r="DA151" s="159"/>
      <c r="DB151" s="150">
        <v>120</v>
      </c>
      <c r="DC151" s="159"/>
      <c r="DD151" s="159"/>
      <c r="DE151" s="159"/>
      <c r="DF151" s="159"/>
      <c r="DG151" s="150">
        <v>120</v>
      </c>
      <c r="DH151" s="159"/>
      <c r="DI151" s="124"/>
      <c r="DJ151" s="124"/>
      <c r="DK151" s="6"/>
      <c r="DL151" s="6"/>
      <c r="DM151" s="6"/>
      <c r="DN151" s="6"/>
      <c r="DO151" s="6"/>
      <c r="DP151" s="6"/>
      <c r="DQ151" s="6"/>
      <c r="DR151" s="2"/>
      <c r="DS151" s="6"/>
      <c r="DT151" s="2"/>
      <c r="DU151" s="2"/>
      <c r="DV151" s="2"/>
      <c r="DW151" s="2"/>
      <c r="DX151" s="2"/>
      <c r="DY151" s="2"/>
      <c r="DZ151" s="2"/>
      <c r="EA151" s="2"/>
      <c r="EB151" s="125"/>
      <c r="EC151" s="6"/>
      <c r="ED151" s="6"/>
      <c r="EE151" s="6"/>
      <c r="EF151" s="124"/>
      <c r="EG151" s="124"/>
      <c r="EH151" s="125"/>
      <c r="EI151" s="125"/>
      <c r="EJ151" s="124"/>
      <c r="EK151" s="2"/>
      <c r="EL151" s="2"/>
    </row>
    <row x14ac:dyDescent="0.25" r="152" customHeight="1" ht="18.75" hidden="1">
      <c r="A152" s="133" t="s">
        <v>156</v>
      </c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0">
        <v>14</v>
      </c>
      <c r="AM152" s="159"/>
      <c r="AN152" s="159"/>
      <c r="AO152" s="159"/>
      <c r="AP152" s="159"/>
      <c r="AQ152" s="159"/>
      <c r="AR152" s="159"/>
      <c r="AS152" s="159"/>
      <c r="AT152" s="159"/>
      <c r="AU152" s="150">
        <v>14</v>
      </c>
      <c r="AV152" s="159"/>
      <c r="AW152" s="159"/>
      <c r="AX152" s="159"/>
      <c r="AY152" s="159"/>
      <c r="AZ152" s="150">
        <v>14</v>
      </c>
      <c r="BA152" s="159"/>
      <c r="BB152" s="159"/>
      <c r="BC152" s="159"/>
      <c r="BD152" s="150">
        <v>14</v>
      </c>
      <c r="BE152" s="159"/>
      <c r="BF152" s="159"/>
      <c r="BG152" s="159"/>
      <c r="BH152" s="150">
        <v>14</v>
      </c>
      <c r="BI152" s="159"/>
      <c r="BJ152" s="159"/>
      <c r="BK152" s="159"/>
      <c r="BL152" s="150"/>
      <c r="BM152" s="150">
        <v>14</v>
      </c>
      <c r="BN152" s="159"/>
      <c r="BO152" s="159"/>
      <c r="BP152" s="159"/>
      <c r="BQ152" s="150">
        <v>14</v>
      </c>
      <c r="BR152" s="159"/>
      <c r="BS152" s="159"/>
      <c r="BT152" s="159"/>
      <c r="BU152" s="150">
        <v>14</v>
      </c>
      <c r="BV152" s="159"/>
      <c r="BW152" s="159"/>
      <c r="BX152" s="159"/>
      <c r="BY152" s="159"/>
      <c r="BZ152" s="150">
        <v>14</v>
      </c>
      <c r="CA152" s="159"/>
      <c r="CB152" s="159"/>
      <c r="CC152" s="159"/>
      <c r="CD152" s="150">
        <v>14</v>
      </c>
      <c r="CE152" s="159"/>
      <c r="CF152" s="159"/>
      <c r="CG152" s="159"/>
      <c r="CH152" s="159"/>
      <c r="CI152" s="150">
        <v>14</v>
      </c>
      <c r="CJ152" s="159"/>
      <c r="CK152" s="159"/>
      <c r="CL152" s="150">
        <v>14</v>
      </c>
      <c r="CM152" s="159"/>
      <c r="CN152" s="159"/>
      <c r="CO152" s="159"/>
      <c r="CP152" s="150">
        <v>14</v>
      </c>
      <c r="CQ152" s="159"/>
      <c r="CR152" s="159"/>
      <c r="CS152" s="159"/>
      <c r="CT152" s="159"/>
      <c r="CU152" s="150">
        <v>14</v>
      </c>
      <c r="CV152" s="159"/>
      <c r="CW152" s="159"/>
      <c r="CX152" s="150">
        <v>14</v>
      </c>
      <c r="CY152" s="159"/>
      <c r="CZ152" s="159"/>
      <c r="DA152" s="159"/>
      <c r="DB152" s="150">
        <v>14</v>
      </c>
      <c r="DC152" s="159"/>
      <c r="DD152" s="159"/>
      <c r="DE152" s="159"/>
      <c r="DF152" s="159"/>
      <c r="DG152" s="150">
        <v>14</v>
      </c>
      <c r="DH152" s="159"/>
      <c r="DI152" s="124"/>
      <c r="DJ152" s="124"/>
      <c r="DK152" s="6"/>
      <c r="DL152" s="6"/>
      <c r="DM152" s="6"/>
      <c r="DN152" s="6"/>
      <c r="DO152" s="6"/>
      <c r="DP152" s="6"/>
      <c r="DQ152" s="6"/>
      <c r="DR152" s="2"/>
      <c r="DS152" s="6"/>
      <c r="DT152" s="2"/>
      <c r="DU152" s="2"/>
      <c r="DV152" s="2"/>
      <c r="DW152" s="2"/>
      <c r="DX152" s="2"/>
      <c r="DY152" s="2"/>
      <c r="DZ152" s="2"/>
      <c r="EA152" s="2"/>
      <c r="EB152" s="125"/>
      <c r="EC152" s="6"/>
      <c r="ED152" s="6"/>
      <c r="EE152" s="6"/>
      <c r="EF152" s="124"/>
      <c r="EG152" s="124"/>
      <c r="EH152" s="125"/>
      <c r="EI152" s="125"/>
      <c r="EJ152" s="124"/>
      <c r="EK152" s="2"/>
      <c r="EL152" s="2"/>
    </row>
    <row x14ac:dyDescent="0.25" r="153" customHeight="1" ht="18.75" hidden="1">
      <c r="A153" s="133" t="s">
        <v>182</v>
      </c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6">
        <f>AL150*AL151*AL152*AL128/1000</f>
      </c>
      <c r="AM153" s="6">
        <f>AM150*AM151*AM152*AM128/1000</f>
      </c>
      <c r="AN153" s="6">
        <f>AN150*AN151*AN152*AN128/1000</f>
      </c>
      <c r="AO153" s="6">
        <f>AO150*AO151*AO152*AO128/1000</f>
      </c>
      <c r="AP153" s="6">
        <f>AP150*AP151*AP152*AP128/1000</f>
      </c>
      <c r="AQ153" s="6">
        <f>AQ150*AQ151*AQ152*AQ128/1000</f>
      </c>
      <c r="AR153" s="6">
        <f>AR150*AR151*AR152*AR128/1000</f>
      </c>
      <c r="AS153" s="6">
        <f>AS150*AS151*AS152*AS128/1000</f>
      </c>
      <c r="AT153" s="6">
        <f>AT150*AT151*AT152*AT128/1000</f>
      </c>
      <c r="AU153" s="6">
        <f>AU150*AU151*AU152*AU128/1000</f>
      </c>
      <c r="AV153" s="6">
        <f>AV150*AV151*AV152*AV128/1000</f>
      </c>
      <c r="AW153" s="6">
        <f>AW150*AW151*AW152*AW128/1000</f>
      </c>
      <c r="AX153" s="6"/>
      <c r="AY153" s="6">
        <f>AY150*AY151*AY152*AY128/1000</f>
      </c>
      <c r="AZ153" s="6">
        <f>AZ150*AZ151*AZ152*AZ128/1000</f>
      </c>
      <c r="BA153" s="6">
        <f>BA150*BA151*BA152*BA128/1000</f>
      </c>
      <c r="BB153" s="6">
        <f>BB150*BB151*BB152*BB128/1000</f>
      </c>
      <c r="BC153" s="6">
        <f>BC150*BC151*BC152*BC128/1000</f>
      </c>
      <c r="BD153" s="6">
        <f>BD150*BD151*BD152*BD128/1000</f>
      </c>
      <c r="BE153" s="6">
        <f>BE150*BE151*BE152*BE128/1000</f>
      </c>
      <c r="BF153" s="6">
        <f>BF150*BF151*BF152*BF128/1000</f>
      </c>
      <c r="BG153" s="6">
        <f>BG150*BG151*BG152*BG128/1000</f>
      </c>
      <c r="BH153" s="6">
        <f>BH150*BH151*BH152*BH128/1000</f>
      </c>
      <c r="BI153" s="6">
        <f>BI150*BI151*BI152*BI128/1000</f>
      </c>
      <c r="BJ153" s="6">
        <f>BJ150*BJ151*BJ152*BJ128/1000</f>
      </c>
      <c r="BK153" s="6"/>
      <c r="BL153" s="6">
        <f>BL150*BL151*BL152*BL128/1000</f>
      </c>
      <c r="BM153" s="6">
        <f>BM150*BM151*BM152*BM128/1000</f>
      </c>
      <c r="BN153" s="6">
        <f>BN150*BN151*BN152*BN128/1000</f>
      </c>
      <c r="BO153" s="6">
        <f>BO150*BO151*BO152*BO128/1000</f>
      </c>
      <c r="BP153" s="6">
        <f>BP150*BP151*BP152*BP128/1000</f>
      </c>
      <c r="BQ153" s="6">
        <f>BQ150*BQ151*BQ152*BQ128/1000</f>
      </c>
      <c r="BR153" s="6">
        <f>BR150*BR151*BR152*BR128/1000</f>
      </c>
      <c r="BS153" s="6">
        <f>BS150*BS151*BS152*BS128/1000</f>
      </c>
      <c r="BT153" s="6">
        <f>BT150*BT151*BT152*BT128/1000</f>
      </c>
      <c r="BU153" s="6">
        <f>BU150*BU151*BU152*BU128/1000</f>
      </c>
      <c r="BV153" s="6">
        <f>BV150*BV151*BV152*BV128/1000</f>
      </c>
      <c r="BW153" s="6">
        <f>BW150*BW151*BW152*BW128/1000</f>
      </c>
      <c r="BX153" s="6"/>
      <c r="BY153" s="6">
        <f>BY150*BY151*BY152*BY128/1000</f>
      </c>
      <c r="BZ153" s="6">
        <f>BZ150*BZ151*BZ152*BZ128/1000</f>
      </c>
      <c r="CA153" s="6">
        <f>CA150*CA151*CA152*CA128/1000</f>
      </c>
      <c r="CB153" s="6">
        <f>CB150*CB151*CB152*CB128/1000</f>
      </c>
      <c r="CC153" s="6">
        <f>CC150*CC151*CC152*CC128/1000</f>
      </c>
      <c r="CD153" s="6">
        <f>CD150*CD151*CD152*CD128/1000</f>
      </c>
      <c r="CE153" s="6">
        <f>CE150*CE151*CE152*CE128/1000</f>
      </c>
      <c r="CF153" s="6">
        <f>CF150*CF151*CF152*CF128/1000</f>
      </c>
      <c r="CG153" s="6">
        <f>CG150*CG151*CG152*CG128/1000</f>
      </c>
      <c r="CH153" s="6">
        <f>CH150*CH151*CH152*CH128/1000</f>
      </c>
      <c r="CI153" s="6">
        <f>CI150*CI151*CI152*CI128/1000</f>
      </c>
      <c r="CJ153" s="6">
        <f>CJ150*CJ151*CJ152*CJ128/1000</f>
      </c>
      <c r="CK153" s="6">
        <f>CK150*CK151*CK152*CK128/1000</f>
      </c>
      <c r="CL153" s="6">
        <f>CL150*CL151*CL152*CL128/1000</f>
      </c>
      <c r="CM153" s="6">
        <f>CM150*CM151*CM152*CM128/1000</f>
      </c>
      <c r="CN153" s="6">
        <f>CN150*CN151*CN152*CN128/1000</f>
      </c>
      <c r="CO153" s="6">
        <f>CO150*CO151*CO152*CO128/1000</f>
      </c>
      <c r="CP153" s="6">
        <f>CP150*CP151*CP152*CP128/1000</f>
      </c>
      <c r="CQ153" s="6">
        <f>CQ150*CQ151*CQ152*CQ128/1000</f>
      </c>
      <c r="CR153" s="6">
        <f>CR150*CR151*CR152*CR128/1000</f>
      </c>
      <c r="CS153" s="6">
        <f>CS150*CS151*CS152*CS128/1000</f>
      </c>
      <c r="CT153" s="6">
        <f>CT150*CT151*CT152*CT128/1000</f>
      </c>
      <c r="CU153" s="6">
        <f>CU150*CU151*CU152*CU128/1000</f>
      </c>
      <c r="CV153" s="6">
        <f>CV150*CV151*CV152*CV128/1000</f>
      </c>
      <c r="CW153" s="6">
        <f>CW150*CW151*CW152*CW128/1000</f>
      </c>
      <c r="CX153" s="6">
        <f>CX150*CX151*CX152*CX128/1000</f>
      </c>
      <c r="CY153" s="6">
        <f>CY150*CY151*CY152*CY128/1000</f>
      </c>
      <c r="CZ153" s="6">
        <f>CZ150*CZ151*CZ152*CZ128/1000</f>
      </c>
      <c r="DA153" s="6">
        <f>DA150*DA151*DA152*DA128/1000</f>
      </c>
      <c r="DB153" s="6">
        <f>DB150*DB151*DB152*DB128/1000</f>
      </c>
      <c r="DC153" s="6">
        <f>DC150*DC151*DC152*DC128/1000</f>
      </c>
      <c r="DD153" s="6">
        <f>DD150*DD151*DD152*DD128/1000</f>
      </c>
      <c r="DE153" s="6">
        <f>DE150*DE151*DE152*DE128/1000</f>
      </c>
      <c r="DF153" s="6">
        <f>DF150*DF151*DF152*DF128/1000</f>
      </c>
      <c r="DG153" s="6">
        <f>DG150*DG151*DG152*DG128/1000</f>
      </c>
      <c r="DH153" s="6">
        <f>DH150*DH151*DH152*DH128/1000</f>
      </c>
      <c r="DI153" s="124"/>
      <c r="DJ153" s="124"/>
      <c r="DK153" s="6"/>
      <c r="DL153" s="6"/>
      <c r="DM153" s="6"/>
      <c r="DN153" s="6"/>
      <c r="DO153" s="6"/>
      <c r="DP153" s="6">
        <f>SUM(AL153:AW153)</f>
      </c>
      <c r="DQ153" s="6"/>
      <c r="DR153" s="6">
        <f>SUM(AY153:BJ153)</f>
      </c>
      <c r="DS153" s="6"/>
      <c r="DT153" s="6">
        <f>SUM(BL153:BW153)</f>
      </c>
      <c r="DU153" s="2"/>
      <c r="DV153" s="6">
        <f>SUM(BY153:CJ153)</f>
      </c>
      <c r="DW153" s="2"/>
      <c r="DX153" s="6">
        <f>SUM(CA153:CL153)</f>
      </c>
      <c r="DY153" s="2"/>
      <c r="DZ153" s="6">
        <f>SUM(CC153:CN153)</f>
      </c>
      <c r="EA153" s="2"/>
      <c r="EB153" s="125"/>
      <c r="EC153" s="6"/>
      <c r="ED153" s="6"/>
      <c r="EE153" s="6"/>
      <c r="EF153" s="124"/>
      <c r="EG153" s="124"/>
      <c r="EH153" s="125"/>
      <c r="EI153" s="125"/>
      <c r="EJ153" s="124"/>
      <c r="EK153" s="2"/>
      <c r="EL153" s="2"/>
    </row>
    <row x14ac:dyDescent="0.25" r="154" customHeight="1" ht="18.75" hidden="1">
      <c r="A154" s="133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124"/>
      <c r="DJ154" s="124"/>
      <c r="DK154" s="6"/>
      <c r="DL154" s="6"/>
      <c r="DM154" s="6"/>
      <c r="DN154" s="6"/>
      <c r="DO154" s="6"/>
      <c r="DP154" s="6"/>
      <c r="DQ154" s="6"/>
      <c r="DR154" s="2"/>
      <c r="DS154" s="6"/>
      <c r="DT154" s="2"/>
      <c r="DU154" s="2"/>
      <c r="DV154" s="2"/>
      <c r="DW154" s="2"/>
      <c r="DX154" s="2"/>
      <c r="DY154" s="2"/>
      <c r="DZ154" s="2"/>
      <c r="EA154" s="2"/>
      <c r="EB154" s="125"/>
      <c r="EC154" s="6"/>
      <c r="ED154" s="6"/>
      <c r="EE154" s="6"/>
      <c r="EF154" s="124"/>
      <c r="EG154" s="124"/>
      <c r="EH154" s="125"/>
      <c r="EI154" s="125"/>
      <c r="EJ154" s="124"/>
      <c r="EK154" s="2"/>
      <c r="EL154" s="2"/>
    </row>
    <row x14ac:dyDescent="0.25" r="155" customHeight="1" ht="18.75">
      <c r="A155" s="141" t="s">
        <v>183</v>
      </c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6">
        <f>#REF!*Z139</f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>
        <f>AL142+AL147+AL153</f>
      </c>
      <c r="AM155" s="6">
        <f>AM142+AM147+AM153</f>
      </c>
      <c r="AN155" s="6">
        <f>AN142+AN147+AN153</f>
      </c>
      <c r="AO155" s="6">
        <f>AO142+AO147+AO153</f>
      </c>
      <c r="AP155" s="6">
        <f>AP142+AP147+AP153</f>
      </c>
      <c r="AQ155" s="6">
        <f>AQ142+AQ147+AQ153</f>
      </c>
      <c r="AR155" s="6">
        <f>AR142+AR147+AR153</f>
      </c>
      <c r="AS155" s="6">
        <f>AS142+AS147+AS153</f>
      </c>
      <c r="AT155" s="6">
        <f>AT142+AT147+AT153</f>
      </c>
      <c r="AU155" s="6">
        <f>AU142+AU147+AU153</f>
      </c>
      <c r="AV155" s="6">
        <f>AV142+AV147+AV153</f>
      </c>
      <c r="AW155" s="6">
        <f>AW142+AW147+AW153</f>
      </c>
      <c r="AX155" s="6"/>
      <c r="AY155" s="6">
        <f>AY142+AY147+AY153</f>
      </c>
      <c r="AZ155" s="6">
        <f>AZ142+AZ147+AZ153</f>
      </c>
      <c r="BA155" s="6">
        <f>BA142+BA147+BA153</f>
      </c>
      <c r="BB155" s="6">
        <f>BB142+BB147+BB153</f>
      </c>
      <c r="BC155" s="6">
        <f>BC142+BC147+BC153</f>
      </c>
      <c r="BD155" s="6">
        <f>BD142+BD147+BD153</f>
      </c>
      <c r="BE155" s="6">
        <f>BE142+BE147+BE153</f>
      </c>
      <c r="BF155" s="6">
        <f>BF142+BF147+BF153</f>
      </c>
      <c r="BG155" s="6">
        <f>BG142+BG147+BG153</f>
      </c>
      <c r="BH155" s="6">
        <f>BH142+BH147+BH153</f>
      </c>
      <c r="BI155" s="6">
        <f>BI142+BI147+BI153</f>
      </c>
      <c r="BJ155" s="6">
        <f>BJ142+BJ147+BJ153</f>
      </c>
      <c r="BK155" s="6"/>
      <c r="BL155" s="6">
        <f>BL142+BL147+BL153</f>
      </c>
      <c r="BM155" s="6">
        <f>BM142+BM147+BM153</f>
      </c>
      <c r="BN155" s="6">
        <f>BN142+BN147+BN153</f>
      </c>
      <c r="BO155" s="6">
        <f>BO142+BO147+BO153</f>
      </c>
      <c r="BP155" s="6">
        <f>BP142+BP147+BP153</f>
      </c>
      <c r="BQ155" s="6">
        <f>BQ142+BQ147+BQ153</f>
      </c>
      <c r="BR155" s="6">
        <f>BR142+BR147+BR153</f>
      </c>
      <c r="BS155" s="6">
        <f>BS142+BS147+BS153</f>
      </c>
      <c r="BT155" s="6">
        <f>BT142+BT147+BT153</f>
      </c>
      <c r="BU155" s="6">
        <f>BU142+BU147+BU153</f>
      </c>
      <c r="BV155" s="6">
        <f>BV142+BV147+BV153</f>
      </c>
      <c r="BW155" s="6">
        <f>BW142+BW147+BW153</f>
      </c>
      <c r="BX155" s="6"/>
      <c r="BY155" s="6">
        <f>BY142+BY147+BY153</f>
      </c>
      <c r="BZ155" s="6">
        <f>BZ142+BZ147+BZ153</f>
      </c>
      <c r="CA155" s="6">
        <f>CA142+CA147+CA153</f>
      </c>
      <c r="CB155" s="6">
        <f>CB142+CB147+CB153</f>
      </c>
      <c r="CC155" s="6">
        <f>CC142+CC147+CC153</f>
      </c>
      <c r="CD155" s="6">
        <f>CD142+CD147+CD153</f>
      </c>
      <c r="CE155" s="6">
        <f>CE142+CE147+CE153</f>
      </c>
      <c r="CF155" s="6">
        <f>CF142+CF147+CF153</f>
      </c>
      <c r="CG155" s="6">
        <f>CG142+CG147+CG153</f>
      </c>
      <c r="CH155" s="6">
        <f>CH142+CH147+CH153</f>
      </c>
      <c r="CI155" s="6">
        <f>CI142+CI147+CI153</f>
      </c>
      <c r="CJ155" s="6">
        <f>CJ142+CJ147+CJ153</f>
      </c>
      <c r="CK155" s="6">
        <f>CK142+CK147+CK153</f>
      </c>
      <c r="CL155" s="6">
        <f>CL142+CL147+CL153</f>
      </c>
      <c r="CM155" s="6">
        <f>CM142+CM147+CM153</f>
      </c>
      <c r="CN155" s="6">
        <f>CN142+CN147+CN153</f>
      </c>
      <c r="CO155" s="6">
        <f>CO142+CO147+CO153</f>
      </c>
      <c r="CP155" s="6">
        <f>CP142+CP147+CP153</f>
      </c>
      <c r="CQ155" s="6">
        <f>CQ142+CQ147+CQ153</f>
      </c>
      <c r="CR155" s="6">
        <f>CR142+CR147+CR153</f>
      </c>
      <c r="CS155" s="6">
        <f>CS142+CS147+CS153</f>
      </c>
      <c r="CT155" s="6">
        <f>CT142+CT147+CT153</f>
      </c>
      <c r="CU155" s="6">
        <f>CU142+CU147+CU153</f>
      </c>
      <c r="CV155" s="6">
        <f>CV142+CV147+CV153</f>
      </c>
      <c r="CW155" s="6">
        <f>CW142+CW147+CW153</f>
      </c>
      <c r="CX155" s="6">
        <f>CX142+CX147+CX153</f>
      </c>
      <c r="CY155" s="6">
        <f>CY142+CY147+CY153</f>
      </c>
      <c r="CZ155" s="6">
        <f>CZ142+CZ147+CZ153</f>
      </c>
      <c r="DA155" s="6">
        <f>DA142+DA147+DA153</f>
      </c>
      <c r="DB155" s="6">
        <f>DB142+DB147+DB153</f>
      </c>
      <c r="DC155" s="6">
        <f>DC142+DC147+DC153</f>
      </c>
      <c r="DD155" s="6">
        <f>DD142+DD147+DD153</f>
      </c>
      <c r="DE155" s="6">
        <f>DE142+DE147+DE153</f>
      </c>
      <c r="DF155" s="6">
        <f>DF142+DF147+DF153</f>
      </c>
      <c r="DG155" s="6">
        <f>DG142+DG147+DG153</f>
      </c>
      <c r="DH155" s="6">
        <f>DH142+DH147+DH153</f>
      </c>
      <c r="DI155" s="124"/>
      <c r="DJ155" s="124"/>
      <c r="DK155" s="6"/>
      <c r="DL155" s="6"/>
      <c r="DM155" s="143"/>
      <c r="DN155" s="6">
        <v>576</v>
      </c>
      <c r="DO155" s="6"/>
      <c r="DP155" s="6">
        <f>DP142+DP147+DP153</f>
      </c>
      <c r="DQ155" s="144">
        <f>IFERROR(DP155/DN155*100,0)</f>
      </c>
      <c r="DR155" s="6">
        <f>DR142+DR147+DR153</f>
      </c>
      <c r="DS155" s="144">
        <f>IFERROR(DR155/DP155*100,0)</f>
      </c>
      <c r="DT155" s="6">
        <f>DT142+DT147+DT153</f>
      </c>
      <c r="DU155" s="144">
        <f>IFERROR(DT155/DR155*100,0)</f>
      </c>
      <c r="DV155" s="6">
        <f>DV142+DV147+DV153</f>
      </c>
      <c r="DW155" s="144">
        <f>IFERROR(DV155/DT155*100,0)</f>
      </c>
      <c r="DX155" s="6">
        <f>DX142+DX147+DX153</f>
      </c>
      <c r="DY155" s="144">
        <f>IFERROR(DX155/DV155*100,0)</f>
      </c>
      <c r="DZ155" s="6">
        <f>DZ142+DZ147+DZ153</f>
      </c>
      <c r="EA155" s="144">
        <f>IFERROR(DZ155/DX155*100,0)</f>
      </c>
      <c r="EB155" s="125"/>
      <c r="EC155" s="6"/>
      <c r="ED155" s="6"/>
      <c r="EE155" s="6"/>
      <c r="EF155" s="124"/>
      <c r="EG155" s="124"/>
      <c r="EH155" s="125"/>
      <c r="EI155" s="125"/>
      <c r="EJ155" s="124"/>
      <c r="EK155" s="2"/>
      <c r="EL155" s="2"/>
    </row>
    <row x14ac:dyDescent="0.25" r="156" customHeight="1" ht="18.75">
      <c r="A156" s="133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124"/>
      <c r="BM156" s="2"/>
      <c r="BN156" s="124"/>
      <c r="BO156" s="6"/>
      <c r="BP156" s="124"/>
      <c r="BQ156" s="124"/>
      <c r="BR156" s="124"/>
      <c r="BS156" s="124"/>
      <c r="BT156" s="124"/>
      <c r="BU156" s="124"/>
      <c r="BV156" s="124"/>
      <c r="BW156" s="124"/>
      <c r="BX156" s="6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  <c r="CJ156" s="124"/>
      <c r="CK156" s="124"/>
      <c r="CL156" s="124"/>
      <c r="CM156" s="124"/>
      <c r="CN156" s="124"/>
      <c r="CO156" s="124"/>
      <c r="CP156" s="124"/>
      <c r="CQ156" s="124"/>
      <c r="CR156" s="124"/>
      <c r="CS156" s="124"/>
      <c r="CT156" s="124"/>
      <c r="CU156" s="124"/>
      <c r="CV156" s="124"/>
      <c r="CW156" s="124"/>
      <c r="CX156" s="124"/>
      <c r="CY156" s="124"/>
      <c r="CZ156" s="124"/>
      <c r="DA156" s="124"/>
      <c r="DB156" s="124"/>
      <c r="DC156" s="124"/>
      <c r="DD156" s="124"/>
      <c r="DE156" s="124"/>
      <c r="DF156" s="124"/>
      <c r="DG156" s="124"/>
      <c r="DH156" s="124"/>
      <c r="DI156" s="124"/>
      <c r="DJ156" s="124"/>
      <c r="DK156" s="6"/>
      <c r="DL156" s="6"/>
      <c r="DM156" s="6"/>
      <c r="DN156" s="6"/>
      <c r="DO156" s="6"/>
      <c r="DP156" s="6"/>
      <c r="DQ156" s="6"/>
      <c r="DR156" s="6"/>
      <c r="DS156" s="6"/>
      <c r="DT156" s="2"/>
      <c r="DU156" s="2"/>
      <c r="DV156" s="2"/>
      <c r="DW156" s="2"/>
      <c r="DX156" s="2"/>
      <c r="DY156" s="2"/>
      <c r="DZ156" s="2"/>
      <c r="EA156" s="2"/>
      <c r="EB156" s="125"/>
      <c r="EC156" s="6"/>
      <c r="ED156" s="6"/>
      <c r="EE156" s="6"/>
      <c r="EF156" s="124"/>
      <c r="EG156" s="124"/>
      <c r="EH156" s="125"/>
      <c r="EI156" s="125"/>
      <c r="EJ156" s="124"/>
      <c r="EK156" s="2"/>
      <c r="EL156" s="2"/>
    </row>
    <row x14ac:dyDescent="0.25" r="157" customHeight="1" ht="18.75">
      <c r="A157" s="2">
        <v>0.0016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62">
        <v>2021</v>
      </c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>
        <v>2022</v>
      </c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3"/>
      <c r="AY157" s="162">
        <v>2023</v>
      </c>
      <c r="AZ157" s="162"/>
      <c r="BA157" s="162"/>
      <c r="BB157" s="162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>
        <v>2024</v>
      </c>
      <c r="BM157" s="164"/>
      <c r="BN157" s="163"/>
      <c r="BO157" s="162"/>
      <c r="BP157" s="163"/>
      <c r="BQ157" s="163"/>
      <c r="BR157" s="163"/>
      <c r="BS157" s="163"/>
      <c r="BT157" s="163"/>
      <c r="BU157" s="163"/>
      <c r="BV157" s="163"/>
      <c r="BW157" s="163"/>
      <c r="BX157" s="162"/>
      <c r="BY157" s="162">
        <v>2025</v>
      </c>
      <c r="BZ157" s="163"/>
      <c r="CA157" s="163"/>
      <c r="CB157" s="163"/>
      <c r="CC157" s="163"/>
      <c r="CD157" s="163"/>
      <c r="CE157" s="163"/>
      <c r="CF157" s="163"/>
      <c r="CG157" s="163"/>
      <c r="CH157" s="163"/>
      <c r="CI157" s="163"/>
      <c r="CJ157" s="163"/>
      <c r="CK157" s="162">
        <v>2025</v>
      </c>
      <c r="CL157" s="163"/>
      <c r="CM157" s="163"/>
      <c r="CN157" s="163"/>
      <c r="CO157" s="163"/>
      <c r="CP157" s="163"/>
      <c r="CQ157" s="163"/>
      <c r="CR157" s="163"/>
      <c r="CS157" s="163"/>
      <c r="CT157" s="163"/>
      <c r="CU157" s="163"/>
      <c r="CV157" s="163"/>
      <c r="CW157" s="162">
        <v>2025</v>
      </c>
      <c r="CX157" s="163"/>
      <c r="CY157" s="163"/>
      <c r="CZ157" s="163"/>
      <c r="DA157" s="163"/>
      <c r="DB157" s="163"/>
      <c r="DC157" s="163"/>
      <c r="DD157" s="163"/>
      <c r="DE157" s="163"/>
      <c r="DF157" s="163"/>
      <c r="DG157" s="163"/>
      <c r="DH157" s="163"/>
      <c r="DI157" s="124"/>
      <c r="DJ157" s="124"/>
      <c r="DK157" s="6"/>
      <c r="DL157" s="6"/>
      <c r="DM157" s="6"/>
      <c r="DN157" s="6"/>
      <c r="DO157" s="6"/>
      <c r="DP157" s="6"/>
      <c r="DQ157" s="6"/>
      <c r="DR157" s="6"/>
      <c r="DS157" s="6"/>
      <c r="DT157" s="2"/>
      <c r="DU157" s="2"/>
      <c r="DV157" s="2"/>
      <c r="DW157" s="2"/>
      <c r="DX157" s="2"/>
      <c r="DY157" s="2"/>
      <c r="DZ157" s="2"/>
      <c r="EA157" s="2"/>
      <c r="EB157" s="125"/>
      <c r="EC157" s="6"/>
      <c r="ED157" s="6"/>
      <c r="EE157" s="6"/>
      <c r="EF157" s="124"/>
      <c r="EG157" s="124"/>
      <c r="EH157" s="125"/>
      <c r="EI157" s="125"/>
      <c r="EJ157" s="124"/>
      <c r="EK157" s="2"/>
      <c r="EL157" s="2"/>
    </row>
    <row x14ac:dyDescent="0.25" r="158" customHeight="1" ht="18.75">
      <c r="A158" s="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65" t="s">
        <v>106</v>
      </c>
      <c r="AA158" s="165" t="s">
        <v>107</v>
      </c>
      <c r="AB158" s="165" t="s">
        <v>108</v>
      </c>
      <c r="AC158" s="165" t="s">
        <v>109</v>
      </c>
      <c r="AD158" s="165" t="s">
        <v>110</v>
      </c>
      <c r="AE158" s="165" t="s">
        <v>111</v>
      </c>
      <c r="AF158" s="165" t="s">
        <v>112</v>
      </c>
      <c r="AG158" s="165" t="s">
        <v>113</v>
      </c>
      <c r="AH158" s="165" t="s">
        <v>114</v>
      </c>
      <c r="AI158" s="165" t="s">
        <v>15</v>
      </c>
      <c r="AJ158" s="165" t="s">
        <v>16</v>
      </c>
      <c r="AK158" s="165" t="s">
        <v>115</v>
      </c>
      <c r="AL158" s="166" t="s">
        <v>106</v>
      </c>
      <c r="AM158" s="166" t="s">
        <v>107</v>
      </c>
      <c r="AN158" s="166" t="s">
        <v>108</v>
      </c>
      <c r="AO158" s="166" t="s">
        <v>109</v>
      </c>
      <c r="AP158" s="166" t="s">
        <v>110</v>
      </c>
      <c r="AQ158" s="166" t="s">
        <v>111</v>
      </c>
      <c r="AR158" s="166" t="s">
        <v>112</v>
      </c>
      <c r="AS158" s="166" t="s">
        <v>113</v>
      </c>
      <c r="AT158" s="166" t="s">
        <v>114</v>
      </c>
      <c r="AU158" s="166" t="s">
        <v>15</v>
      </c>
      <c r="AV158" s="166" t="s">
        <v>16</v>
      </c>
      <c r="AW158" s="166" t="s">
        <v>115</v>
      </c>
      <c r="AX158" s="167">
        <f>+AX2</f>
      </c>
      <c r="AY158" s="168" t="s">
        <v>106</v>
      </c>
      <c r="AZ158" s="168" t="s">
        <v>107</v>
      </c>
      <c r="BA158" s="168" t="s">
        <v>108</v>
      </c>
      <c r="BB158" s="168" t="s">
        <v>109</v>
      </c>
      <c r="BC158" s="169" t="s">
        <v>110</v>
      </c>
      <c r="BD158" s="169" t="s">
        <v>111</v>
      </c>
      <c r="BE158" s="169" t="s">
        <v>112</v>
      </c>
      <c r="BF158" s="169" t="s">
        <v>113</v>
      </c>
      <c r="BG158" s="169" t="s">
        <v>114</v>
      </c>
      <c r="BH158" s="169" t="s">
        <v>15</v>
      </c>
      <c r="BI158" s="169" t="s">
        <v>16</v>
      </c>
      <c r="BJ158" s="169" t="s">
        <v>115</v>
      </c>
      <c r="BK158" s="169" t="s">
        <v>116</v>
      </c>
      <c r="BL158" s="170" t="s">
        <v>106</v>
      </c>
      <c r="BM158" s="171" t="s">
        <v>107</v>
      </c>
      <c r="BN158" s="169" t="s">
        <v>108</v>
      </c>
      <c r="BO158" s="169" t="s">
        <v>109</v>
      </c>
      <c r="BP158" s="169" t="s">
        <v>110</v>
      </c>
      <c r="BQ158" s="169" t="s">
        <v>111</v>
      </c>
      <c r="BR158" s="169" t="s">
        <v>112</v>
      </c>
      <c r="BS158" s="169" t="s">
        <v>113</v>
      </c>
      <c r="BT158" s="169" t="s">
        <v>114</v>
      </c>
      <c r="BU158" s="169" t="s">
        <v>15</v>
      </c>
      <c r="BV158" s="169" t="s">
        <v>16</v>
      </c>
      <c r="BW158" s="169" t="s">
        <v>115</v>
      </c>
      <c r="BX158" s="169"/>
      <c r="BY158" s="170" t="s">
        <v>106</v>
      </c>
      <c r="BZ158" s="169" t="s">
        <v>107</v>
      </c>
      <c r="CA158" s="169" t="s">
        <v>108</v>
      </c>
      <c r="CB158" s="169" t="s">
        <v>109</v>
      </c>
      <c r="CC158" s="169" t="s">
        <v>110</v>
      </c>
      <c r="CD158" s="169" t="s">
        <v>111</v>
      </c>
      <c r="CE158" s="169" t="s">
        <v>112</v>
      </c>
      <c r="CF158" s="169" t="s">
        <v>113</v>
      </c>
      <c r="CG158" s="169" t="s">
        <v>114</v>
      </c>
      <c r="CH158" s="169" t="s">
        <v>15</v>
      </c>
      <c r="CI158" s="169" t="s">
        <v>16</v>
      </c>
      <c r="CJ158" s="169" t="s">
        <v>115</v>
      </c>
      <c r="CK158" s="170" t="s">
        <v>106</v>
      </c>
      <c r="CL158" s="169" t="s">
        <v>107</v>
      </c>
      <c r="CM158" s="169" t="s">
        <v>108</v>
      </c>
      <c r="CN158" s="169" t="s">
        <v>109</v>
      </c>
      <c r="CO158" s="169" t="s">
        <v>110</v>
      </c>
      <c r="CP158" s="169" t="s">
        <v>111</v>
      </c>
      <c r="CQ158" s="169" t="s">
        <v>112</v>
      </c>
      <c r="CR158" s="169" t="s">
        <v>113</v>
      </c>
      <c r="CS158" s="169" t="s">
        <v>114</v>
      </c>
      <c r="CT158" s="169" t="s">
        <v>15</v>
      </c>
      <c r="CU158" s="169" t="s">
        <v>16</v>
      </c>
      <c r="CV158" s="169" t="s">
        <v>115</v>
      </c>
      <c r="CW158" s="170" t="s">
        <v>106</v>
      </c>
      <c r="CX158" s="169" t="s">
        <v>107</v>
      </c>
      <c r="CY158" s="169" t="s">
        <v>108</v>
      </c>
      <c r="CZ158" s="169" t="s">
        <v>109</v>
      </c>
      <c r="DA158" s="169" t="s">
        <v>110</v>
      </c>
      <c r="DB158" s="169" t="s">
        <v>111</v>
      </c>
      <c r="DC158" s="169" t="s">
        <v>112</v>
      </c>
      <c r="DD158" s="169" t="s">
        <v>113</v>
      </c>
      <c r="DE158" s="169" t="s">
        <v>114</v>
      </c>
      <c r="DF158" s="169" t="s">
        <v>15</v>
      </c>
      <c r="DG158" s="169" t="s">
        <v>16</v>
      </c>
      <c r="DH158" s="169" t="s">
        <v>115</v>
      </c>
      <c r="DI158" s="124"/>
      <c r="DJ158" s="124"/>
      <c r="DK158" s="6"/>
      <c r="DL158" s="6"/>
      <c r="DM158" s="172"/>
      <c r="DN158" s="165" t="s">
        <v>120</v>
      </c>
      <c r="DO158" s="165"/>
      <c r="DP158" s="166" t="s">
        <v>121</v>
      </c>
      <c r="DQ158" s="173" t="s">
        <v>119</v>
      </c>
      <c r="DR158" s="171" t="s">
        <v>122</v>
      </c>
      <c r="DS158" s="171" t="s">
        <v>119</v>
      </c>
      <c r="DT158" s="171" t="s">
        <v>123</v>
      </c>
      <c r="DU158" s="171" t="s">
        <v>119</v>
      </c>
      <c r="DV158" s="171" t="s">
        <v>124</v>
      </c>
      <c r="DW158" s="171" t="s">
        <v>119</v>
      </c>
      <c r="DX158" s="171" t="s">
        <v>125</v>
      </c>
      <c r="DY158" s="171" t="s">
        <v>119</v>
      </c>
      <c r="DZ158" s="171" t="s">
        <v>126</v>
      </c>
      <c r="EA158" s="171" t="s">
        <v>119</v>
      </c>
      <c r="EB158" s="125"/>
      <c r="EC158" s="6"/>
      <c r="ED158" s="6"/>
      <c r="EE158" s="6"/>
      <c r="EF158" s="124"/>
      <c r="EG158" s="124"/>
      <c r="EH158" s="125"/>
      <c r="EI158" s="125"/>
      <c r="EJ158" s="6">
        <v>1000</v>
      </c>
      <c r="EK158" s="2"/>
      <c r="EL158" s="2"/>
    </row>
    <row x14ac:dyDescent="0.25" r="159" customHeight="1" ht="18.75">
      <c r="A159" s="174" t="s">
        <v>184</v>
      </c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8" t="s">
        <v>185</v>
      </c>
      <c r="DJ159" s="178" t="s">
        <v>186</v>
      </c>
      <c r="DK159" s="6"/>
      <c r="DL159" s="6"/>
      <c r="DM159" s="6"/>
      <c r="DN159" s="176"/>
      <c r="DO159" s="176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9" t="s">
        <v>187</v>
      </c>
      <c r="EC159" s="179" t="s">
        <v>63</v>
      </c>
      <c r="ED159" s="126" t="s">
        <v>82</v>
      </c>
      <c r="EE159" s="126" t="s">
        <v>188</v>
      </c>
      <c r="EF159" s="180" t="s">
        <v>121</v>
      </c>
      <c r="EG159" s="180" t="s">
        <v>122</v>
      </c>
      <c r="EH159" s="179" t="s">
        <v>123</v>
      </c>
      <c r="EI159" s="179" t="s">
        <v>124</v>
      </c>
      <c r="EJ159" s="124"/>
      <c r="EK159" s="2"/>
      <c r="EL159" s="2"/>
    </row>
    <row x14ac:dyDescent="0.25" r="160" customHeight="1" ht="18.75">
      <c r="A160" s="136" t="s">
        <v>189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>
        <v>536</v>
      </c>
      <c r="AA160" s="6">
        <v>732</v>
      </c>
      <c r="AB160" s="6">
        <v>851</v>
      </c>
      <c r="AC160" s="6">
        <v>844</v>
      </c>
      <c r="AD160" s="6">
        <v>710</v>
      </c>
      <c r="AE160" s="6">
        <v>653</v>
      </c>
      <c r="AF160" s="6">
        <v>777</v>
      </c>
      <c r="AG160" s="6">
        <v>872</v>
      </c>
      <c r="AH160" s="6">
        <v>750</v>
      </c>
      <c r="AI160" s="6">
        <v>732</v>
      </c>
      <c r="AJ160" s="6">
        <v>395</v>
      </c>
      <c r="AK160" s="6">
        <v>764</v>
      </c>
      <c r="AL160" s="6">
        <v>430</v>
      </c>
      <c r="AM160" s="6">
        <v>415</v>
      </c>
      <c r="AN160" s="6">
        <v>404</v>
      </c>
      <c r="AO160" s="6">
        <v>274</v>
      </c>
      <c r="AP160" s="6">
        <v>328</v>
      </c>
      <c r="AQ160" s="6">
        <f>372-48</f>
      </c>
      <c r="AR160" s="6">
        <v>386</v>
      </c>
      <c r="AS160" s="6">
        <v>271</v>
      </c>
      <c r="AT160" s="6">
        <v>160</v>
      </c>
      <c r="AU160" s="6">
        <v>314</v>
      </c>
      <c r="AV160" s="6">
        <v>293</v>
      </c>
      <c r="AW160" s="6">
        <v>80</v>
      </c>
      <c r="AX160" s="6">
        <f>SUM(AL160:AW160)</f>
      </c>
      <c r="AY160" s="181">
        <v>220</v>
      </c>
      <c r="AZ160" s="168">
        <v>240</v>
      </c>
      <c r="BA160" s="181">
        <v>120</v>
      </c>
      <c r="BB160" s="181">
        <v>148</v>
      </c>
      <c r="BC160" s="150">
        <v>224</v>
      </c>
      <c r="BD160" s="150">
        <v>224</v>
      </c>
      <c r="BE160" s="150">
        <v>80</v>
      </c>
      <c r="BF160" s="150">
        <v>80</v>
      </c>
      <c r="BG160" s="150">
        <v>80</v>
      </c>
      <c r="BH160" s="150">
        <v>80</v>
      </c>
      <c r="BI160" s="150">
        <v>80</v>
      </c>
      <c r="BJ160" s="150">
        <v>80</v>
      </c>
      <c r="BK160" s="150">
        <f>SUM(AY160:BJ160)</f>
      </c>
      <c r="BL160" s="150">
        <v>80</v>
      </c>
      <c r="BM160" s="150">
        <v>80</v>
      </c>
      <c r="BN160" s="150">
        <v>80</v>
      </c>
      <c r="BO160" s="150">
        <v>80</v>
      </c>
      <c r="BP160" s="150">
        <v>80</v>
      </c>
      <c r="BQ160" s="150">
        <v>80</v>
      </c>
      <c r="BR160" s="150">
        <v>80</v>
      </c>
      <c r="BS160" s="150">
        <v>80</v>
      </c>
      <c r="BT160" s="150">
        <v>80</v>
      </c>
      <c r="BU160" s="150">
        <v>80</v>
      </c>
      <c r="BV160" s="150">
        <v>80</v>
      </c>
      <c r="BW160" s="150">
        <v>80</v>
      </c>
      <c r="BX160" s="150">
        <f>SUM(BL160:BW160)</f>
      </c>
      <c r="BY160" s="150">
        <v>80</v>
      </c>
      <c r="BZ160" s="150">
        <v>80</v>
      </c>
      <c r="CA160" s="150">
        <v>80</v>
      </c>
      <c r="CB160" s="150">
        <v>80</v>
      </c>
      <c r="CC160" s="150"/>
      <c r="CD160" s="150"/>
      <c r="CE160" s="150"/>
      <c r="CF160" s="150"/>
      <c r="CG160" s="150"/>
      <c r="CH160" s="150"/>
      <c r="CI160" s="150"/>
      <c r="CJ160" s="150"/>
      <c r="CK160" s="150"/>
      <c r="CL160" s="150"/>
      <c r="CM160" s="150"/>
      <c r="CN160" s="150"/>
      <c r="CO160" s="150"/>
      <c r="CP160" s="150"/>
      <c r="CQ160" s="150"/>
      <c r="CR160" s="150"/>
      <c r="CS160" s="150"/>
      <c r="CT160" s="150"/>
      <c r="CU160" s="150"/>
      <c r="CV160" s="150"/>
      <c r="CW160" s="150"/>
      <c r="CX160" s="150"/>
      <c r="CY160" s="150"/>
      <c r="CZ160" s="150"/>
      <c r="DA160" s="150"/>
      <c r="DB160" s="150"/>
      <c r="DC160" s="150"/>
      <c r="DD160" s="150"/>
      <c r="DE160" s="150"/>
      <c r="DF160" s="150"/>
      <c r="DG160" s="150"/>
      <c r="DH160" s="150"/>
      <c r="DI160" s="6">
        <f>AVERAGE(AY160:BB160)</f>
      </c>
      <c r="DJ160" s="6">
        <f>AVERAGE(BC160:BJ160)</f>
      </c>
      <c r="DK160" s="6"/>
      <c r="DL160" s="6"/>
      <c r="DM160" s="143"/>
      <c r="DN160" s="182">
        <f>SUM(Z160:AK160)</f>
      </c>
      <c r="DO160" s="182"/>
      <c r="DP160" s="182">
        <f>SUM(AL160:AW160)</f>
      </c>
      <c r="DQ160" s="144">
        <f>IFERROR(DP160/DN160*100,0)</f>
      </c>
      <c r="DR160" s="182">
        <f>SUM(AY160:BJ160)</f>
      </c>
      <c r="DS160" s="144">
        <f>IFERROR(DR160/DP160*100,0)</f>
      </c>
      <c r="DT160" s="182">
        <f>SUM(BL160:BW160)</f>
      </c>
      <c r="DU160" s="144">
        <f>IFERROR(DT160/DR160*100,0)</f>
      </c>
      <c r="DV160" s="182">
        <f>SUM(BY160:CJ160)</f>
      </c>
      <c r="DW160" s="144">
        <f>IFERROR(DV160/DT160*100,0)</f>
      </c>
      <c r="DX160" s="182">
        <f>SUM(CK160:CV160)</f>
      </c>
      <c r="DY160" s="144">
        <f>IFERROR(DX160/DV160*100,0)</f>
      </c>
      <c r="DZ160" s="182">
        <f>SUM(CW160:DH160)</f>
      </c>
      <c r="EA160" s="144">
        <f>IFERROR(DZ160/DX160*100,0)</f>
      </c>
      <c r="EB160" s="125">
        <f>DN160/$EJ$158</f>
      </c>
      <c r="EC160" s="125">
        <f>9.9*55%</f>
      </c>
      <c r="ED160" s="125">
        <f>+SUM(AL160:AS160)/$EJ$158</f>
      </c>
      <c r="EE160" s="125">
        <f>EF160-ED160</f>
      </c>
      <c r="EF160" s="125">
        <f>+DP160/$EJ$158</f>
      </c>
      <c r="EG160" s="125">
        <f>DR160/$EJ$158</f>
      </c>
      <c r="EH160" s="125">
        <f>DT160/$EJ$158</f>
      </c>
      <c r="EI160" s="125">
        <f>DV160/$EJ$158</f>
      </c>
      <c r="EJ160" s="124">
        <f>+EF160/EC160-1</f>
      </c>
      <c r="EK160" s="2"/>
      <c r="EL160" s="2"/>
    </row>
    <row x14ac:dyDescent="0.25" r="161" customHeight="1" ht="18.75">
      <c r="A161" s="136" t="s">
        <v>190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>
        <v>510</v>
      </c>
      <c r="AA161" s="6">
        <v>295</v>
      </c>
      <c r="AB161" s="6">
        <v>652</v>
      </c>
      <c r="AC161" s="6">
        <v>1234</v>
      </c>
      <c r="AD161" s="6">
        <v>766</v>
      </c>
      <c r="AE161" s="6">
        <v>534</v>
      </c>
      <c r="AF161" s="6">
        <f>518+383</f>
      </c>
      <c r="AG161" s="6">
        <v>420</v>
      </c>
      <c r="AH161" s="6">
        <v>400</v>
      </c>
      <c r="AI161" s="6">
        <v>225</v>
      </c>
      <c r="AJ161" s="6">
        <v>366</v>
      </c>
      <c r="AK161" s="6">
        <v>210</v>
      </c>
      <c r="AL161" s="6">
        <v>1020</v>
      </c>
      <c r="AM161" s="6">
        <v>1115</v>
      </c>
      <c r="AN161" s="6">
        <f>3221-602-624-26+18+20</f>
      </c>
      <c r="AO161" s="6">
        <f>1349-114</f>
      </c>
      <c r="AP161" s="6">
        <f>532+29+80+44+33</f>
      </c>
      <c r="AQ161" s="6">
        <v>474</v>
      </c>
      <c r="AR161" s="6">
        <v>266</v>
      </c>
      <c r="AS161" s="6">
        <v>355</v>
      </c>
      <c r="AT161" s="183">
        <v>628</v>
      </c>
      <c r="AU161" s="183">
        <v>382</v>
      </c>
      <c r="AV161" s="6">
        <v>438</v>
      </c>
      <c r="AW161" s="6">
        <v>565</v>
      </c>
      <c r="AX161" s="6">
        <f>SUM(AL161:AW161)</f>
      </c>
      <c r="AY161" s="181">
        <v>600</v>
      </c>
      <c r="AZ161" s="168">
        <v>391</v>
      </c>
      <c r="BA161" s="181">
        <v>444</v>
      </c>
      <c r="BB161" s="181">
        <v>171</v>
      </c>
      <c r="BC161" s="150">
        <v>155</v>
      </c>
      <c r="BD161" s="150">
        <v>88.19999999999999</v>
      </c>
      <c r="BE161" s="150">
        <f>BE34</f>
      </c>
      <c r="BF161" s="150">
        <f>BF34</f>
      </c>
      <c r="BG161" s="150">
        <f>BG34</f>
      </c>
      <c r="BH161" s="150">
        <f>BH34</f>
      </c>
      <c r="BI161" s="150">
        <f>BI34</f>
      </c>
      <c r="BJ161" s="150">
        <f>BJ34</f>
      </c>
      <c r="BK161" s="150">
        <f>SUM(AY161:BJ161)</f>
      </c>
      <c r="BL161" s="150">
        <v>100</v>
      </c>
      <c r="BM161" s="150">
        <f>BM34</f>
      </c>
      <c r="BN161" s="150">
        <f>BN34</f>
      </c>
      <c r="BO161" s="150">
        <f>BO34</f>
      </c>
      <c r="BP161" s="150">
        <f>BP34</f>
      </c>
      <c r="BQ161" s="150">
        <v>100</v>
      </c>
      <c r="BR161" s="150">
        <f>BR34</f>
      </c>
      <c r="BS161" s="150">
        <f>BS34</f>
      </c>
      <c r="BT161" s="150">
        <f>BT34</f>
      </c>
      <c r="BU161" s="150">
        <f>BU34</f>
      </c>
      <c r="BV161" s="150">
        <v>100</v>
      </c>
      <c r="BW161" s="150">
        <f>BW34</f>
      </c>
      <c r="BX161" s="150">
        <f>SUM(BL161:BW161)</f>
      </c>
      <c r="BY161" s="150">
        <f>BY34</f>
      </c>
      <c r="BZ161" s="150">
        <f>BZ34</f>
      </c>
      <c r="CA161" s="150">
        <f>CA34</f>
      </c>
      <c r="CB161" s="150">
        <f>CB34</f>
      </c>
      <c r="CC161" s="150">
        <f>CC34</f>
      </c>
      <c r="CD161" s="150">
        <f>CD34</f>
      </c>
      <c r="CE161" s="150">
        <f>CE34</f>
      </c>
      <c r="CF161" s="150">
        <f>CF34</f>
      </c>
      <c r="CG161" s="150">
        <f>CG34</f>
      </c>
      <c r="CH161" s="150">
        <f>CH34</f>
      </c>
      <c r="CI161" s="150">
        <f>CI34</f>
      </c>
      <c r="CJ161" s="150">
        <f>CJ34</f>
      </c>
      <c r="CK161" s="150">
        <f>CK34</f>
      </c>
      <c r="CL161" s="150">
        <f>CL34</f>
      </c>
      <c r="CM161" s="150">
        <f>CM34</f>
      </c>
      <c r="CN161" s="150">
        <f>CN34</f>
      </c>
      <c r="CO161" s="150">
        <f>CO34</f>
      </c>
      <c r="CP161" s="150">
        <f>CP34</f>
      </c>
      <c r="CQ161" s="150">
        <f>CQ34</f>
      </c>
      <c r="CR161" s="150">
        <f>CR34</f>
      </c>
      <c r="CS161" s="150">
        <f>CS34</f>
      </c>
      <c r="CT161" s="150">
        <f>CT34</f>
      </c>
      <c r="CU161" s="150">
        <f>CU34</f>
      </c>
      <c r="CV161" s="150">
        <f>CV34</f>
      </c>
      <c r="CW161" s="150">
        <f>CW34</f>
      </c>
      <c r="CX161" s="150">
        <f>CX34</f>
      </c>
      <c r="CY161" s="150">
        <f>CY34</f>
      </c>
      <c r="CZ161" s="150">
        <f>CZ34</f>
      </c>
      <c r="DA161" s="150">
        <f>DA34</f>
      </c>
      <c r="DB161" s="150">
        <f>DB34</f>
      </c>
      <c r="DC161" s="150">
        <f>DC34</f>
      </c>
      <c r="DD161" s="150">
        <f>DD34</f>
      </c>
      <c r="DE161" s="150">
        <f>DE34</f>
      </c>
      <c r="DF161" s="150">
        <f>DF34</f>
      </c>
      <c r="DG161" s="150">
        <f>DG34</f>
      </c>
      <c r="DH161" s="150">
        <f>DH34</f>
      </c>
      <c r="DI161" s="6">
        <f>AVERAGE(AY161:BB161)</f>
      </c>
      <c r="DJ161" s="6">
        <f>AVERAGE(BC161:BJ161)</f>
      </c>
      <c r="DK161" s="6"/>
      <c r="DL161" s="6"/>
      <c r="DM161" s="143"/>
      <c r="DN161" s="182">
        <f>SUM(Z161:AK161)</f>
      </c>
      <c r="DO161" s="182"/>
      <c r="DP161" s="182">
        <f>SUM(AL161:AW161)</f>
      </c>
      <c r="DQ161" s="144">
        <f>IFERROR(DP161/DN161*100,0)</f>
      </c>
      <c r="DR161" s="182">
        <f>SUM(AY161:BJ161)</f>
      </c>
      <c r="DS161" s="144">
        <f>IFERROR(DR161/DP161*100,0)</f>
      </c>
      <c r="DT161" s="182">
        <f>SUM(BL161:BW161)</f>
      </c>
      <c r="DU161" s="144">
        <f>IFERROR(DT161/DR161*100,0)</f>
      </c>
      <c r="DV161" s="182">
        <f>SUM(BY161:CJ161)</f>
      </c>
      <c r="DW161" s="144">
        <f>IFERROR(DV161/DT161*100,0)</f>
      </c>
      <c r="DX161" s="182">
        <f>SUM(CK161:CV161)</f>
      </c>
      <c r="DY161" s="144">
        <f>IFERROR(DX161/DV161*100,0)</f>
      </c>
      <c r="DZ161" s="182">
        <f>SUM(CW161:DH161)</f>
      </c>
      <c r="EA161" s="144">
        <f>IFERROR(DZ161/DX161*100,0)</f>
      </c>
      <c r="EB161" s="125">
        <f>DN161/$EJ$158</f>
      </c>
      <c r="EC161" s="125">
        <f>6.84*49%</f>
      </c>
      <c r="ED161" s="125">
        <f>+SUM(AL161:AS161)/$EJ$158</f>
      </c>
      <c r="EE161" s="125">
        <f>EF161-ED161</f>
      </c>
      <c r="EF161" s="125">
        <f>+DP161/$EJ$158</f>
      </c>
      <c r="EG161" s="125">
        <f>DR161/$EJ$158</f>
      </c>
      <c r="EH161" s="125">
        <f>DT161/$EJ$158</f>
      </c>
      <c r="EI161" s="125">
        <f>DV161/$EJ$158</f>
      </c>
      <c r="EJ161" s="124">
        <f>+EF161/EC161-1</f>
      </c>
      <c r="EK161" s="2"/>
      <c r="EL161" s="2"/>
    </row>
    <row x14ac:dyDescent="0.25" r="162" customHeight="1" ht="18.75">
      <c r="A162" s="136" t="s">
        <v>191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>
        <v>0</v>
      </c>
      <c r="AA162" s="6">
        <v>16</v>
      </c>
      <c r="AB162" s="6">
        <v>0</v>
      </c>
      <c r="AC162" s="6">
        <v>0</v>
      </c>
      <c r="AD162" s="6">
        <v>226</v>
      </c>
      <c r="AE162" s="6">
        <v>72</v>
      </c>
      <c r="AF162" s="6">
        <v>134</v>
      </c>
      <c r="AG162" s="6">
        <v>0</v>
      </c>
      <c r="AH162" s="6">
        <v>198</v>
      </c>
      <c r="AI162" s="6">
        <v>0</v>
      </c>
      <c r="AJ162" s="6">
        <v>0</v>
      </c>
      <c r="AK162" s="6">
        <v>0</v>
      </c>
      <c r="AL162" s="6">
        <v>1311</v>
      </c>
      <c r="AM162" s="6">
        <v>92</v>
      </c>
      <c r="AN162" s="6"/>
      <c r="AO162" s="6">
        <v>12</v>
      </c>
      <c r="AP162" s="6">
        <v>223</v>
      </c>
      <c r="AQ162" s="6">
        <v>16</v>
      </c>
      <c r="AR162" s="6">
        <v>84</v>
      </c>
      <c r="AS162" s="6">
        <v>0</v>
      </c>
      <c r="AT162" s="183">
        <v>232</v>
      </c>
      <c r="AU162" s="183"/>
      <c r="AV162" s="6">
        <v>60</v>
      </c>
      <c r="AW162" s="6">
        <v>74</v>
      </c>
      <c r="AX162" s="6">
        <f>SUM(AL162:AW162)</f>
      </c>
      <c r="AY162" s="181">
        <v>0</v>
      </c>
      <c r="AZ162" s="168">
        <v>0</v>
      </c>
      <c r="BA162" s="181">
        <v>0</v>
      </c>
      <c r="BB162" s="181"/>
      <c r="BC162" s="150">
        <v>21.6</v>
      </c>
      <c r="BD162" s="150"/>
      <c r="BE162" s="150">
        <f>BE72</f>
      </c>
      <c r="BF162" s="150">
        <f>BF72</f>
      </c>
      <c r="BG162" s="150">
        <v>32</v>
      </c>
      <c r="BH162" s="150">
        <f>BH72</f>
      </c>
      <c r="BI162" s="150">
        <v>32</v>
      </c>
      <c r="BJ162" s="150">
        <f>BJ72</f>
      </c>
      <c r="BK162" s="150">
        <f>SUM(AY162:BJ162)</f>
      </c>
      <c r="BL162" s="150">
        <f>BL72</f>
      </c>
      <c r="BM162" s="150">
        <f>BM72</f>
      </c>
      <c r="BN162" s="150">
        <f>BN72</f>
      </c>
      <c r="BO162" s="150">
        <f>BO72</f>
      </c>
      <c r="BP162" s="150">
        <f>BP72</f>
      </c>
      <c r="BQ162" s="150">
        <f>BQ72</f>
      </c>
      <c r="BR162" s="150">
        <f>BR72</f>
      </c>
      <c r="BS162" s="150">
        <f>BS72</f>
      </c>
      <c r="BT162" s="150">
        <f>BT72</f>
      </c>
      <c r="BU162" s="150">
        <f>BU72</f>
      </c>
      <c r="BV162" s="150">
        <f>BV72</f>
      </c>
      <c r="BW162" s="150">
        <f>BW72</f>
      </c>
      <c r="BX162" s="150">
        <f>SUM(BL162:BW162)</f>
      </c>
      <c r="BY162" s="150">
        <f>BY72</f>
      </c>
      <c r="BZ162" s="150">
        <f>BZ72</f>
      </c>
      <c r="CA162" s="150">
        <f>CA72</f>
      </c>
      <c r="CB162" s="150">
        <f>CB72</f>
      </c>
      <c r="CC162" s="150">
        <f>CC72</f>
      </c>
      <c r="CD162" s="150">
        <f>CD72</f>
      </c>
      <c r="CE162" s="150">
        <f>CE72</f>
      </c>
      <c r="CF162" s="150">
        <f>CF72</f>
      </c>
      <c r="CG162" s="150">
        <f>CG72</f>
      </c>
      <c r="CH162" s="150">
        <f>CH72</f>
      </c>
      <c r="CI162" s="150">
        <f>CI72</f>
      </c>
      <c r="CJ162" s="150">
        <f>CJ72</f>
      </c>
      <c r="CK162" s="150">
        <f>CK72</f>
      </c>
      <c r="CL162" s="150">
        <f>CL72</f>
      </c>
      <c r="CM162" s="150">
        <f>CM72</f>
      </c>
      <c r="CN162" s="150">
        <f>CN72</f>
      </c>
      <c r="CO162" s="150">
        <f>CO72</f>
      </c>
      <c r="CP162" s="150">
        <f>CP72</f>
      </c>
      <c r="CQ162" s="150">
        <f>CQ72</f>
      </c>
      <c r="CR162" s="150">
        <f>CR72</f>
      </c>
      <c r="CS162" s="150">
        <f>CS72</f>
      </c>
      <c r="CT162" s="150">
        <f>CT72</f>
      </c>
      <c r="CU162" s="150">
        <f>CU72</f>
      </c>
      <c r="CV162" s="150">
        <f>CV72</f>
      </c>
      <c r="CW162" s="150">
        <f>CW72</f>
      </c>
      <c r="CX162" s="150">
        <f>CX72</f>
      </c>
      <c r="CY162" s="150">
        <f>CY72</f>
      </c>
      <c r="CZ162" s="150">
        <f>CZ72</f>
      </c>
      <c r="DA162" s="150">
        <f>DA72</f>
      </c>
      <c r="DB162" s="150">
        <f>DB72</f>
      </c>
      <c r="DC162" s="150">
        <f>DC72</f>
      </c>
      <c r="DD162" s="150">
        <f>DD72</f>
      </c>
      <c r="DE162" s="150">
        <f>DE72</f>
      </c>
      <c r="DF162" s="150">
        <f>DF72</f>
      </c>
      <c r="DG162" s="150">
        <f>DG72</f>
      </c>
      <c r="DH162" s="150">
        <f>DH72</f>
      </c>
      <c r="DI162" s="6">
        <f>AVERAGE(AY162:BB162)</f>
      </c>
      <c r="DJ162" s="6">
        <f>AVERAGE(BC162:BJ162)</f>
      </c>
      <c r="DK162" s="6"/>
      <c r="DL162" s="6"/>
      <c r="DM162" s="143"/>
      <c r="DN162" s="182">
        <f>SUM(Z162:AK162)</f>
      </c>
      <c r="DO162" s="182"/>
      <c r="DP162" s="182">
        <f>SUM(AL162:AW162)</f>
      </c>
      <c r="DQ162" s="144">
        <f>IFERROR(DP162/DN162*100,0)</f>
      </c>
      <c r="DR162" s="182">
        <f>SUM(AY162:BJ162)</f>
      </c>
      <c r="DS162" s="144">
        <f>IFERROR(DR162/DP162*100,0)</f>
      </c>
      <c r="DT162" s="182">
        <f>SUM(BL162:BW162)</f>
      </c>
      <c r="DU162" s="144">
        <f>IFERROR(DT162/DR162*100,0)</f>
      </c>
      <c r="DV162" s="182">
        <f>SUM(BY162:CJ162)</f>
      </c>
      <c r="DW162" s="144">
        <f>IFERROR(DV162/DT162*100,0)</f>
      </c>
      <c r="DX162" s="182">
        <f>SUM(CK162:CV162)</f>
      </c>
      <c r="DY162" s="144">
        <f>IFERROR(DX162/DV162*100,0)</f>
      </c>
      <c r="DZ162" s="182">
        <f>SUM(CW162:DH162)</f>
      </c>
      <c r="EA162" s="144">
        <f>IFERROR(DZ162/DX162*100,0)</f>
      </c>
      <c r="EB162" s="125">
        <f>DN162/$EJ$158</f>
      </c>
      <c r="EC162" s="125">
        <v>1.3320000000000007</v>
      </c>
      <c r="ED162" s="125">
        <f>+SUM(AL162:AS162)/$EJ$158</f>
      </c>
      <c r="EE162" s="125">
        <f>EF162-ED162</f>
      </c>
      <c r="EF162" s="125">
        <f>+DP162/$EJ$158</f>
      </c>
      <c r="EG162" s="125">
        <f>DR162/$EJ$158</f>
      </c>
      <c r="EH162" s="125">
        <f>DT162/$EJ$158</f>
      </c>
      <c r="EI162" s="125">
        <f>DV162/$EJ$158</f>
      </c>
      <c r="EJ162" s="124">
        <f>+EF162/EC162-1</f>
      </c>
      <c r="EK162" s="2"/>
      <c r="EL162" s="2"/>
    </row>
    <row x14ac:dyDescent="0.25" r="163" customHeight="1" ht="18.75">
      <c r="A163" s="136" t="s">
        <v>192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83">
        <v>416</v>
      </c>
      <c r="AA163" s="183">
        <v>504</v>
      </c>
      <c r="AB163" s="183">
        <v>807</v>
      </c>
      <c r="AC163" s="183">
        <v>690</v>
      </c>
      <c r="AD163" s="183">
        <v>891</v>
      </c>
      <c r="AE163" s="183">
        <v>581</v>
      </c>
      <c r="AF163" s="183">
        <v>450</v>
      </c>
      <c r="AG163" s="183">
        <v>647</v>
      </c>
      <c r="AH163" s="183">
        <v>517</v>
      </c>
      <c r="AI163" s="183">
        <v>550</v>
      </c>
      <c r="AJ163" s="183">
        <v>520</v>
      </c>
      <c r="AK163" s="183">
        <v>601</v>
      </c>
      <c r="AL163" s="6">
        <v>446</v>
      </c>
      <c r="AM163" s="6">
        <v>323</v>
      </c>
      <c r="AN163" s="6">
        <f>587</f>
      </c>
      <c r="AO163" s="6">
        <v>519</v>
      </c>
      <c r="AP163" s="6">
        <v>827</v>
      </c>
      <c r="AQ163" s="6">
        <f>1084+48</f>
      </c>
      <c r="AR163" s="6">
        <v>979</v>
      </c>
      <c r="AS163" s="6">
        <v>1435</v>
      </c>
      <c r="AT163" s="183">
        <v>1180</v>
      </c>
      <c r="AU163" s="183">
        <v>981</v>
      </c>
      <c r="AV163" s="6">
        <v>1064</v>
      </c>
      <c r="AW163" s="6">
        <v>1144</v>
      </c>
      <c r="AX163" s="6">
        <f>SUM(AL163:AW163)</f>
      </c>
      <c r="AY163" s="181">
        <v>1032</v>
      </c>
      <c r="AZ163" s="168">
        <v>657</v>
      </c>
      <c r="BA163" s="181">
        <v>913</v>
      </c>
      <c r="BB163" s="181">
        <v>1114</v>
      </c>
      <c r="BC163" s="150">
        <v>1100</v>
      </c>
      <c r="BD163" s="150">
        <v>1100</v>
      </c>
      <c r="BE163" s="150">
        <f>BE42</f>
      </c>
      <c r="BF163" s="150">
        <f>BF42</f>
      </c>
      <c r="BG163" s="150">
        <f>BG42</f>
      </c>
      <c r="BH163" s="150">
        <f>BH42</f>
      </c>
      <c r="BI163" s="150">
        <f>BI42</f>
      </c>
      <c r="BJ163" s="150">
        <f>BJ42</f>
      </c>
      <c r="BK163" s="150">
        <f>SUM(AY163:BJ163)</f>
      </c>
      <c r="BL163" s="150">
        <f>BL42</f>
      </c>
      <c r="BM163" s="150">
        <f>BM42</f>
      </c>
      <c r="BN163" s="150">
        <f>BN42</f>
      </c>
      <c r="BO163" s="150">
        <f>BO42</f>
      </c>
      <c r="BP163" s="150">
        <f>BP42</f>
      </c>
      <c r="BQ163" s="150">
        <f>BQ42</f>
      </c>
      <c r="BR163" s="150">
        <f>BR42</f>
      </c>
      <c r="BS163" s="150">
        <f>BS42</f>
      </c>
      <c r="BT163" s="150">
        <f>BT42</f>
      </c>
      <c r="BU163" s="150">
        <f>BU42</f>
      </c>
      <c r="BV163" s="150">
        <f>BV42</f>
      </c>
      <c r="BW163" s="150">
        <f>BW42</f>
      </c>
      <c r="BX163" s="150">
        <f>SUM(BL163:BW163)</f>
      </c>
      <c r="BY163" s="150">
        <f>BY42</f>
      </c>
      <c r="BZ163" s="150">
        <f>BZ42</f>
      </c>
      <c r="CA163" s="150">
        <f>CA42</f>
      </c>
      <c r="CB163" s="150">
        <f>CB42</f>
      </c>
      <c r="CC163" s="150">
        <f>CC42</f>
      </c>
      <c r="CD163" s="150">
        <f>CD42</f>
      </c>
      <c r="CE163" s="150">
        <f>CE42</f>
      </c>
      <c r="CF163" s="150">
        <f>CF42</f>
      </c>
      <c r="CG163" s="150">
        <f>CG42</f>
      </c>
      <c r="CH163" s="150">
        <f>CH42</f>
      </c>
      <c r="CI163" s="150">
        <f>CI42</f>
      </c>
      <c r="CJ163" s="150">
        <f>CJ42</f>
      </c>
      <c r="CK163" s="150">
        <f>CK42</f>
      </c>
      <c r="CL163" s="150">
        <f>CL42</f>
      </c>
      <c r="CM163" s="150">
        <f>CM42</f>
      </c>
      <c r="CN163" s="150">
        <f>CN42</f>
      </c>
      <c r="CO163" s="150">
        <f>CO42</f>
      </c>
      <c r="CP163" s="150">
        <f>CP42</f>
      </c>
      <c r="CQ163" s="150">
        <f>CQ42</f>
      </c>
      <c r="CR163" s="150">
        <f>CR42</f>
      </c>
      <c r="CS163" s="150">
        <f>CS42</f>
      </c>
      <c r="CT163" s="150">
        <f>CT42</f>
      </c>
      <c r="CU163" s="150">
        <f>CU42</f>
      </c>
      <c r="CV163" s="150">
        <f>CV42</f>
      </c>
      <c r="CW163" s="150">
        <f>CW42</f>
      </c>
      <c r="CX163" s="150">
        <f>CX42</f>
      </c>
      <c r="CY163" s="150">
        <f>CY42</f>
      </c>
      <c r="CZ163" s="150">
        <f>CZ42</f>
      </c>
      <c r="DA163" s="150">
        <f>DA42</f>
      </c>
      <c r="DB163" s="150">
        <f>DB42</f>
      </c>
      <c r="DC163" s="150">
        <f>DC42</f>
      </c>
      <c r="DD163" s="150">
        <f>DD42</f>
      </c>
      <c r="DE163" s="150">
        <f>DE42</f>
      </c>
      <c r="DF163" s="150">
        <f>DF42</f>
      </c>
      <c r="DG163" s="150">
        <f>DG42</f>
      </c>
      <c r="DH163" s="150">
        <f>DH42</f>
      </c>
      <c r="DI163" s="6">
        <f>AVERAGE(AY163:BB163)</f>
      </c>
      <c r="DJ163" s="6">
        <f>AVERAGE(BC163:BJ163)</f>
      </c>
      <c r="DK163" s="6"/>
      <c r="DL163" s="6"/>
      <c r="DM163" s="143"/>
      <c r="DN163" s="182">
        <f>SUM(Z163:AK163)</f>
      </c>
      <c r="DO163" s="182"/>
      <c r="DP163" s="182">
        <f>SUM(AL163:AW163)</f>
      </c>
      <c r="DQ163" s="144">
        <f>IFERROR(DP163/DN163*100,0)</f>
      </c>
      <c r="DR163" s="182">
        <f>SUM(AY163:BJ163)</f>
      </c>
      <c r="DS163" s="144">
        <f>IFERROR(DR163/DP163*100,0)</f>
      </c>
      <c r="DT163" s="182">
        <f>SUM(BL163:BW163)</f>
      </c>
      <c r="DU163" s="144">
        <f>IFERROR(DT163/DR163*100,0)</f>
      </c>
      <c r="DV163" s="182">
        <f>SUM(BY163:CJ163)</f>
      </c>
      <c r="DW163" s="144">
        <f>IFERROR(DV163/DT163*100,0)</f>
      </c>
      <c r="DX163" s="182">
        <f>SUM(CK163:CV163)</f>
      </c>
      <c r="DY163" s="144">
        <f>IFERROR(DX163/DV163*100,0)</f>
      </c>
      <c r="DZ163" s="182">
        <f>SUM(CW163:DH163)</f>
      </c>
      <c r="EA163" s="144">
        <f>IFERROR(DZ163/DX163*100,0)</f>
      </c>
      <c r="EB163" s="125">
        <f>DN163/$EJ$158</f>
      </c>
      <c r="EC163" s="125">
        <f>9.9*45%</f>
      </c>
      <c r="ED163" s="125">
        <f>+SUM(AL163:AS163)/$EJ$158</f>
      </c>
      <c r="EE163" s="125">
        <f>EF163-ED163</f>
      </c>
      <c r="EF163" s="125">
        <f>+DP163/$EJ$158</f>
      </c>
      <c r="EG163" s="125">
        <f>DR163/$EJ$158</f>
      </c>
      <c r="EH163" s="125">
        <f>DT163/$EJ$158</f>
      </c>
      <c r="EI163" s="125">
        <f>DV163/$EJ$158</f>
      </c>
      <c r="EJ163" s="124">
        <f>+EF163/EC163-1</f>
      </c>
      <c r="EK163" s="2"/>
      <c r="EL163" s="2"/>
    </row>
    <row x14ac:dyDescent="0.25" r="164" customHeight="1" ht="18.75">
      <c r="A164" s="136" t="s">
        <v>193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83">
        <v>862</v>
      </c>
      <c r="AA164" s="183">
        <v>694</v>
      </c>
      <c r="AB164" s="183">
        <v>477</v>
      </c>
      <c r="AC164" s="183">
        <v>1070</v>
      </c>
      <c r="AD164" s="183">
        <v>884</v>
      </c>
      <c r="AE164" s="183">
        <v>579</v>
      </c>
      <c r="AF164" s="183">
        <v>877</v>
      </c>
      <c r="AG164" s="183">
        <v>402</v>
      </c>
      <c r="AH164" s="183">
        <v>161</v>
      </c>
      <c r="AI164" s="183">
        <v>200</v>
      </c>
      <c r="AJ164" s="183">
        <v>608</v>
      </c>
      <c r="AK164" s="183">
        <v>60</v>
      </c>
      <c r="AL164" s="6">
        <v>180</v>
      </c>
      <c r="AM164" s="6">
        <v>1102</v>
      </c>
      <c r="AN164" s="6">
        <f>602-90-76</f>
      </c>
      <c r="AO164" s="6">
        <v>872</v>
      </c>
      <c r="AP164" s="6">
        <f>740</f>
      </c>
      <c r="AQ164" s="6">
        <v>98</v>
      </c>
      <c r="AR164" s="6">
        <v>56</v>
      </c>
      <c r="AS164" s="6">
        <v>185</v>
      </c>
      <c r="AT164" s="183">
        <v>60</v>
      </c>
      <c r="AU164" s="183">
        <v>612</v>
      </c>
      <c r="AV164" s="6">
        <v>74</v>
      </c>
      <c r="AW164" s="6">
        <v>224</v>
      </c>
      <c r="AX164" s="6">
        <f>SUM(AL164:AW164)</f>
      </c>
      <c r="AY164" s="181">
        <v>229</v>
      </c>
      <c r="AZ164" s="168">
        <v>30</v>
      </c>
      <c r="BA164" s="181">
        <v>215</v>
      </c>
      <c r="BB164" s="181">
        <v>300</v>
      </c>
      <c r="BC164" s="150">
        <v>247</v>
      </c>
      <c r="BD164" s="150">
        <v>167</v>
      </c>
      <c r="BE164" s="150">
        <f>BE56</f>
      </c>
      <c r="BF164" s="150">
        <f>BF56</f>
      </c>
      <c r="BG164" s="150">
        <f>BG56</f>
      </c>
      <c r="BH164" s="150">
        <f>BH56</f>
      </c>
      <c r="BI164" s="150">
        <f>BI56</f>
      </c>
      <c r="BJ164" s="150">
        <f>BJ56</f>
      </c>
      <c r="BK164" s="150">
        <f>SUM(AY164:BJ164)</f>
      </c>
      <c r="BL164" s="150">
        <f>BL56</f>
      </c>
      <c r="BM164" s="150">
        <f>BM56</f>
      </c>
      <c r="BN164" s="150">
        <f>BN49+BN55</f>
      </c>
      <c r="BO164" s="150">
        <f>BO49+BO55</f>
      </c>
      <c r="BP164" s="150">
        <f>BP49+BP55</f>
      </c>
      <c r="BQ164" s="150">
        <f>BQ49+BQ55</f>
      </c>
      <c r="BR164" s="150">
        <f>BR49+BR55</f>
      </c>
      <c r="BS164" s="150">
        <f>BS49+BS55</f>
      </c>
      <c r="BT164" s="150">
        <f>BT49+BT55</f>
      </c>
      <c r="BU164" s="150">
        <f>BU49+BU55</f>
      </c>
      <c r="BV164" s="150">
        <f>BV49+BV55</f>
      </c>
      <c r="BW164" s="150">
        <f>BW49+BW55</f>
      </c>
      <c r="BX164" s="150">
        <f>SUM(BL164:BW164)</f>
      </c>
      <c r="BY164" s="150">
        <f>BY49+BY55</f>
      </c>
      <c r="BZ164" s="150">
        <f>BZ49+BZ55</f>
      </c>
      <c r="CA164" s="150">
        <f>CA49+CA55</f>
      </c>
      <c r="CB164" s="150">
        <f>CB49+CB55</f>
      </c>
      <c r="CC164" s="150">
        <f>CC49+CC55</f>
      </c>
      <c r="CD164" s="150">
        <f>CD49+CD55</f>
      </c>
      <c r="CE164" s="150">
        <f>CE49+CE55</f>
      </c>
      <c r="CF164" s="150">
        <f>CF49+CF55</f>
      </c>
      <c r="CG164" s="150">
        <f>CG49+CG55</f>
      </c>
      <c r="CH164" s="150">
        <f>CH49+CH55</f>
      </c>
      <c r="CI164" s="150">
        <f>CI49+CI55</f>
      </c>
      <c r="CJ164" s="150">
        <f>CJ49+CJ55</f>
      </c>
      <c r="CK164" s="150">
        <f>CK49+CK55</f>
      </c>
      <c r="CL164" s="150">
        <f>CL49+CL55</f>
      </c>
      <c r="CM164" s="150">
        <f>CM49+CM55</f>
      </c>
      <c r="CN164" s="150">
        <f>CN49+CN55</f>
      </c>
      <c r="CO164" s="150">
        <f>CO49+CO55</f>
      </c>
      <c r="CP164" s="150">
        <f>CP49+CP55</f>
      </c>
      <c r="CQ164" s="150">
        <f>CQ49+CQ55</f>
      </c>
      <c r="CR164" s="150">
        <f>CR49+CR55</f>
      </c>
      <c r="CS164" s="150">
        <f>CS49+CS55</f>
      </c>
      <c r="CT164" s="150">
        <f>CT49+CT55</f>
      </c>
      <c r="CU164" s="150">
        <f>CU49+CU55</f>
      </c>
      <c r="CV164" s="150">
        <f>CV49+CV55</f>
      </c>
      <c r="CW164" s="150">
        <f>CW49+CW55</f>
      </c>
      <c r="CX164" s="150">
        <f>CX49+CX55</f>
      </c>
      <c r="CY164" s="150">
        <f>CY49+CY55</f>
      </c>
      <c r="CZ164" s="150">
        <f>CZ49+CZ55</f>
      </c>
      <c r="DA164" s="150">
        <f>DA49+DA55</f>
      </c>
      <c r="DB164" s="150">
        <f>DB49+DB55</f>
      </c>
      <c r="DC164" s="150">
        <f>DC49+DC55</f>
      </c>
      <c r="DD164" s="150">
        <f>DD49+DD55</f>
      </c>
      <c r="DE164" s="150">
        <f>DE49+DE55</f>
      </c>
      <c r="DF164" s="150">
        <f>DF49+DF55</f>
      </c>
      <c r="DG164" s="150">
        <f>DG49+DG55</f>
      </c>
      <c r="DH164" s="150">
        <f>DH49+DH55</f>
      </c>
      <c r="DI164" s="6">
        <f>AVERAGE(AY164:BB164)</f>
      </c>
      <c r="DJ164" s="6">
        <f>AVERAGE(BC164:BJ164)</f>
      </c>
      <c r="DK164" s="6"/>
      <c r="DL164" s="6"/>
      <c r="DM164" s="143"/>
      <c r="DN164" s="182">
        <f>SUM(Z164:AK164)</f>
      </c>
      <c r="DO164" s="182"/>
      <c r="DP164" s="182">
        <f>SUM(AL164:AW164)</f>
      </c>
      <c r="DQ164" s="144">
        <f>IFERROR(DP164/DN164*100,0)</f>
      </c>
      <c r="DR164" s="182">
        <f>SUM(AY164:BJ164)</f>
      </c>
      <c r="DS164" s="144">
        <f>IFERROR(DR164/DP164*100,0)</f>
      </c>
      <c r="DT164" s="182">
        <f>SUM(BL164:BW164)</f>
      </c>
      <c r="DU164" s="144">
        <f>IFERROR(DT164/DR164*100,0)</f>
      </c>
      <c r="DV164" s="182">
        <f>SUM(BY164:CJ164)</f>
      </c>
      <c r="DW164" s="144">
        <f>IFERROR(DV164/DT164*100,0)</f>
      </c>
      <c r="DX164" s="182">
        <f>SUM(CK164:CV164)</f>
      </c>
      <c r="DY164" s="144">
        <f>IFERROR(DX164/DV164*100,0)</f>
      </c>
      <c r="DZ164" s="182">
        <f>SUM(CW164:DH164)</f>
      </c>
      <c r="EA164" s="144">
        <f>IFERROR(DZ164/DX164*100,0)</f>
      </c>
      <c r="EB164" s="125">
        <f>DN164/$EJ$158</f>
      </c>
      <c r="EC164" s="125">
        <f>6.84*51%</f>
      </c>
      <c r="ED164" s="125">
        <f>+SUM(AL164:AS164)/$EJ$158</f>
      </c>
      <c r="EE164" s="125">
        <f>EF164-ED164</f>
      </c>
      <c r="EF164" s="125">
        <f>+DP164/$EJ$158</f>
      </c>
      <c r="EG164" s="125">
        <f>DR164/$EJ$158</f>
      </c>
      <c r="EH164" s="125">
        <f>DT164/$EJ$158</f>
      </c>
      <c r="EI164" s="125">
        <f>DV164/$EJ$158</f>
      </c>
      <c r="EJ164" s="124">
        <f>+EF164/EC164-1</f>
      </c>
      <c r="EK164" s="2"/>
      <c r="EL164" s="2"/>
    </row>
    <row x14ac:dyDescent="0.25" r="165" customHeight="1" ht="18.75">
      <c r="A165" s="136" t="s">
        <v>194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6"/>
      <c r="AM165" s="6">
        <v>0</v>
      </c>
      <c r="AN165" s="6">
        <v>0</v>
      </c>
      <c r="AO165" s="6">
        <v>0</v>
      </c>
      <c r="AP165" s="6"/>
      <c r="AQ165" s="6"/>
      <c r="AR165" s="6"/>
      <c r="AS165" s="6"/>
      <c r="AT165" s="183"/>
      <c r="AU165" s="183">
        <v>16</v>
      </c>
      <c r="AV165" s="6">
        <v>0</v>
      </c>
      <c r="AW165" s="6">
        <v>0</v>
      </c>
      <c r="AX165" s="6">
        <f>SUM(AL165:AW165)</f>
      </c>
      <c r="AY165" s="181"/>
      <c r="AZ165" s="168">
        <v>0</v>
      </c>
      <c r="BA165" s="181">
        <v>630</v>
      </c>
      <c r="BB165" s="181"/>
      <c r="BC165" s="150"/>
      <c r="BD165" s="150"/>
      <c r="BE165" s="150"/>
      <c r="BF165" s="150"/>
      <c r="BG165" s="150"/>
      <c r="BH165" s="150"/>
      <c r="BI165" s="150"/>
      <c r="BJ165" s="150"/>
      <c r="BK165" s="150">
        <f>SUM(AY165:BJ165)</f>
      </c>
      <c r="BL165" s="150"/>
      <c r="BM165" s="150"/>
      <c r="BN165" s="150"/>
      <c r="BO165" s="150">
        <v>550</v>
      </c>
      <c r="BP165" s="150"/>
      <c r="BQ165" s="150"/>
      <c r="BR165" s="150">
        <v>550</v>
      </c>
      <c r="BS165" s="150"/>
      <c r="BT165" s="150"/>
      <c r="BU165" s="150">
        <v>550</v>
      </c>
      <c r="BV165" s="150"/>
      <c r="BW165" s="150"/>
      <c r="BX165" s="150">
        <f>SUM(BL165:BW165)</f>
      </c>
      <c r="BY165" s="150"/>
      <c r="BZ165" s="150"/>
      <c r="CA165" s="150"/>
      <c r="CB165" s="150"/>
      <c r="CC165" s="150"/>
      <c r="CD165" s="150"/>
      <c r="CE165" s="150"/>
      <c r="CF165" s="150"/>
      <c r="CG165" s="150"/>
      <c r="CH165" s="150"/>
      <c r="CI165" s="150"/>
      <c r="CJ165" s="150"/>
      <c r="CK165" s="150"/>
      <c r="CL165" s="150"/>
      <c r="CM165" s="150"/>
      <c r="CN165" s="150"/>
      <c r="CO165" s="150"/>
      <c r="CP165" s="150"/>
      <c r="CQ165" s="150"/>
      <c r="CR165" s="150"/>
      <c r="CS165" s="150"/>
      <c r="CT165" s="150"/>
      <c r="CU165" s="150"/>
      <c r="CV165" s="150"/>
      <c r="CW165" s="150"/>
      <c r="CX165" s="150"/>
      <c r="CY165" s="150"/>
      <c r="CZ165" s="150"/>
      <c r="DA165" s="150"/>
      <c r="DB165" s="150"/>
      <c r="DC165" s="150"/>
      <c r="DD165" s="150"/>
      <c r="DE165" s="150"/>
      <c r="DF165" s="150"/>
      <c r="DG165" s="150"/>
      <c r="DH165" s="150"/>
      <c r="DI165" s="6">
        <f>AVERAGE(AY165:BB165)</f>
      </c>
      <c r="DJ165" s="6"/>
      <c r="DK165" s="6"/>
      <c r="DL165" s="6"/>
      <c r="DM165" s="143"/>
      <c r="DN165" s="182">
        <f>SUM(Z165:AK165)</f>
      </c>
      <c r="DO165" s="182"/>
      <c r="DP165" s="182">
        <f>SUM(AL165:AW165)</f>
      </c>
      <c r="DQ165" s="144">
        <f>IFERROR(DP165/DN165*100,0)</f>
      </c>
      <c r="DR165" s="182">
        <f>SUM(AY165:BJ165)</f>
      </c>
      <c r="DS165" s="144">
        <f>IFERROR(DR165/DP165*100,0)</f>
      </c>
      <c r="DT165" s="182">
        <f>SUM(BL165:BW165)</f>
      </c>
      <c r="DU165" s="144">
        <f>IFERROR(DT165/DR165*100,0)</f>
      </c>
      <c r="DV165" s="182">
        <f>SUM(BY165:CJ165)</f>
      </c>
      <c r="DW165" s="144">
        <f>IFERROR(DV165/DT165*100,0)</f>
      </c>
      <c r="DX165" s="182">
        <f>SUM(CK165:CV165)</f>
      </c>
      <c r="DY165" s="144">
        <f>IFERROR(DX165/DV165*100,0)</f>
      </c>
      <c r="DZ165" s="182">
        <f>SUM(CW165:DH165)</f>
      </c>
      <c r="EA165" s="144">
        <f>IFERROR(DZ165/DX165*100,0)</f>
      </c>
      <c r="EB165" s="125">
        <f>DN165/$EJ$158</f>
      </c>
      <c r="EC165" s="125"/>
      <c r="ED165" s="125">
        <f>+SUM(AL165:AS165)/$EJ$158</f>
      </c>
      <c r="EE165" s="125">
        <f>EF165-ED165</f>
      </c>
      <c r="EF165" s="125">
        <f>+DP165/$EJ$158</f>
      </c>
      <c r="EG165" s="125">
        <f>DR165/$EJ$158</f>
      </c>
      <c r="EH165" s="125">
        <f>DT165/$EJ$158</f>
      </c>
      <c r="EI165" s="125">
        <f>DV165/$EJ$158</f>
      </c>
      <c r="EJ165" s="178">
        <f>+EF165/EC165-1</f>
      </c>
      <c r="EK165" s="2"/>
      <c r="EL165" s="2"/>
    </row>
    <row x14ac:dyDescent="0.25" r="166" customHeight="1" ht="18.75">
      <c r="A166" s="136" t="s">
        <v>195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>
        <v>-8</v>
      </c>
      <c r="AA166" s="6">
        <v>53</v>
      </c>
      <c r="AB166" s="6">
        <v>20</v>
      </c>
      <c r="AC166" s="6">
        <v>-85</v>
      </c>
      <c r="AD166" s="6">
        <v>-107</v>
      </c>
      <c r="AE166" s="6">
        <v>-124</v>
      </c>
      <c r="AF166" s="6">
        <v>0</v>
      </c>
      <c r="AG166" s="6">
        <v>125</v>
      </c>
      <c r="AH166" s="6">
        <v>622</v>
      </c>
      <c r="AI166" s="6">
        <v>2</v>
      </c>
      <c r="AJ166" s="6">
        <f>151-50</f>
      </c>
      <c r="AK166" s="6">
        <v>49</v>
      </c>
      <c r="AL166" s="6">
        <v>40</v>
      </c>
      <c r="AM166" s="6">
        <v>162</v>
      </c>
      <c r="AN166" s="6"/>
      <c r="AO166" s="6"/>
      <c r="AP166" s="6"/>
      <c r="AQ166" s="6"/>
      <c r="AR166" s="184"/>
      <c r="AS166" s="184"/>
      <c r="AT166" s="183"/>
      <c r="AU166" s="183"/>
      <c r="AV166" s="6"/>
      <c r="AW166" s="6"/>
      <c r="AX166" s="6"/>
      <c r="AY166" s="181"/>
      <c r="AZ166" s="168"/>
      <c r="BA166" s="181"/>
      <c r="BB166" s="181"/>
      <c r="BC166" s="150"/>
      <c r="BD166" s="150"/>
      <c r="BE166" s="150"/>
      <c r="BF166" s="150"/>
      <c r="BG166" s="150"/>
      <c r="BH166" s="150"/>
      <c r="BI166" s="150"/>
      <c r="BJ166" s="150"/>
      <c r="BK166" s="150">
        <f>SUM(AY166:BJ166)</f>
      </c>
      <c r="BL166" s="150"/>
      <c r="BM166" s="150"/>
      <c r="BN166" s="150"/>
      <c r="BO166" s="150"/>
      <c r="BP166" s="150"/>
      <c r="BQ166" s="150"/>
      <c r="BR166" s="150"/>
      <c r="BS166" s="150"/>
      <c r="BT166" s="150"/>
      <c r="BU166" s="150"/>
      <c r="BV166" s="150"/>
      <c r="BW166" s="150"/>
      <c r="BX166" s="150">
        <f>SUM(BL166:BW166)</f>
      </c>
      <c r="BY166" s="150"/>
      <c r="BZ166" s="150"/>
      <c r="CA166" s="150"/>
      <c r="CB166" s="150"/>
      <c r="CC166" s="150"/>
      <c r="CD166" s="150"/>
      <c r="CE166" s="150"/>
      <c r="CF166" s="150"/>
      <c r="CG166" s="150"/>
      <c r="CH166" s="150"/>
      <c r="CI166" s="150"/>
      <c r="CJ166" s="150"/>
      <c r="CK166" s="150"/>
      <c r="CL166" s="150"/>
      <c r="CM166" s="150"/>
      <c r="CN166" s="150"/>
      <c r="CO166" s="150"/>
      <c r="CP166" s="150"/>
      <c r="CQ166" s="150"/>
      <c r="CR166" s="150"/>
      <c r="CS166" s="150"/>
      <c r="CT166" s="150"/>
      <c r="CU166" s="150"/>
      <c r="CV166" s="150"/>
      <c r="CW166" s="150"/>
      <c r="CX166" s="150"/>
      <c r="CY166" s="150"/>
      <c r="CZ166" s="150"/>
      <c r="DA166" s="150"/>
      <c r="DB166" s="150"/>
      <c r="DC166" s="150"/>
      <c r="DD166" s="150"/>
      <c r="DE166" s="150"/>
      <c r="DF166" s="150"/>
      <c r="DG166" s="150"/>
      <c r="DH166" s="150"/>
      <c r="DI166" s="6"/>
      <c r="DJ166" s="6"/>
      <c r="DK166" s="6"/>
      <c r="DL166" s="6"/>
      <c r="DM166" s="143"/>
      <c r="DN166" s="182">
        <f>SUM(Z166:AK166)</f>
      </c>
      <c r="DO166" s="182"/>
      <c r="DP166" s="182">
        <f>SUM(AL166:AW166)</f>
      </c>
      <c r="DQ166" s="144">
        <f>IFERROR(DP166/DN166*100,0)</f>
      </c>
      <c r="DR166" s="182">
        <f>SUM(AY166:BJ166)</f>
      </c>
      <c r="DS166" s="144">
        <f>IFERROR(DR166/DP166*100,0)</f>
      </c>
      <c r="DT166" s="182">
        <f>SUM(BL166:BW166)</f>
      </c>
      <c r="DU166" s="144">
        <f>IFERROR(DT166/DR166*100,0)</f>
      </c>
      <c r="DV166" s="182">
        <f>SUM(BY166:CJ166)</f>
      </c>
      <c r="DW166" s="144">
        <f>IFERROR(DV166/DT166*100,0)</f>
      </c>
      <c r="DX166" s="182">
        <f>SUM(CK166:CV166)</f>
      </c>
      <c r="DY166" s="144">
        <f>IFERROR(DX166/DV166*100,0)</f>
      </c>
      <c r="DZ166" s="182">
        <f>SUM(CW166:DH166)</f>
      </c>
      <c r="EA166" s="144">
        <f>IFERROR(DZ166/DX166*100,0)</f>
      </c>
      <c r="EB166" s="125">
        <f>DN166/$EJ$158</f>
      </c>
      <c r="EC166" s="125"/>
      <c r="ED166" s="125">
        <f>+SUM(AL166:AS166)/$EJ$158</f>
      </c>
      <c r="EE166" s="125">
        <f>EF166-ED166</f>
      </c>
      <c r="EF166" s="125">
        <f>+DP166/$EJ$158</f>
      </c>
      <c r="EG166" s="125">
        <f>DR166/$EJ$158</f>
      </c>
      <c r="EH166" s="125">
        <f>DT166/$EJ$158</f>
      </c>
      <c r="EI166" s="125">
        <f>DV166/$EJ$158</f>
      </c>
      <c r="EJ166" s="178">
        <f>+EF166/EC166-1</f>
      </c>
      <c r="EK166" s="2"/>
      <c r="EL166" s="2"/>
    </row>
    <row x14ac:dyDescent="0.25" r="167" customHeight="1" ht="18.75">
      <c r="A167" s="133" t="s">
        <v>196</v>
      </c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57">
        <f>SUM(Z160:Z166)</f>
      </c>
      <c r="AA167" s="157">
        <f>SUM(AA160:AA166)</f>
      </c>
      <c r="AB167" s="157">
        <f>SUM(AB160:AB166)</f>
      </c>
      <c r="AC167" s="157">
        <f>SUM(AC160:AC166)</f>
      </c>
      <c r="AD167" s="157">
        <f>SUM(AD160:AD166)</f>
      </c>
      <c r="AE167" s="157">
        <f>SUM(AE160:AE166)</f>
      </c>
      <c r="AF167" s="157">
        <f>SUM(AF160:AF166)</f>
      </c>
      <c r="AG167" s="157">
        <f>SUM(AG160:AG166)</f>
      </c>
      <c r="AH167" s="157">
        <f>SUM(AH160:AH166)</f>
      </c>
      <c r="AI167" s="157">
        <f>SUM(AI160:AI166)</f>
      </c>
      <c r="AJ167" s="157">
        <f>SUM(AJ160:AJ166)</f>
      </c>
      <c r="AK167" s="157">
        <f>SUM(AK160:AK166)</f>
      </c>
      <c r="AL167" s="157">
        <f>SUM(AL160:AL166)</f>
      </c>
      <c r="AM167" s="157">
        <f>SUM(AM160:AM166)</f>
      </c>
      <c r="AN167" s="157">
        <f>SUM(AN160:AN166)</f>
      </c>
      <c r="AO167" s="157">
        <f>SUM(AO160:AO166)</f>
      </c>
      <c r="AP167" s="157">
        <f>SUM(AP160:AP166)</f>
      </c>
      <c r="AQ167" s="157">
        <f>SUM(AQ160:AQ166)</f>
      </c>
      <c r="AR167" s="157">
        <f>SUM(AR160:AR166)</f>
      </c>
      <c r="AS167" s="157">
        <f>SUM(AS160:AS166)</f>
      </c>
      <c r="AT167" s="157">
        <f>SUM(AT160:AT166)</f>
      </c>
      <c r="AU167" s="157">
        <f>SUM(AU160:AU166)</f>
      </c>
      <c r="AV167" s="157">
        <f>SUM(AV160:AV166)</f>
      </c>
      <c r="AW167" s="157">
        <f>SUM(AW160:AW166)</f>
      </c>
      <c r="AX167" s="157">
        <f>SUM(AX160:AX166)</f>
      </c>
      <c r="AY167" s="157">
        <f>SUM(AY160:AY166)</f>
      </c>
      <c r="AZ167" s="157">
        <f>SUM(AZ160:AZ166)</f>
      </c>
      <c r="BA167" s="157">
        <f>SUM(BA160:BA166)</f>
      </c>
      <c r="BB167" s="157">
        <f>SUM(BB160:BB166)</f>
      </c>
      <c r="BC167" s="157">
        <f>SUM(BC160:BC166)</f>
      </c>
      <c r="BD167" s="157">
        <f>SUM(BD160:BD166)</f>
      </c>
      <c r="BE167" s="157">
        <f>SUM(BE160:BE166)</f>
      </c>
      <c r="BF167" s="157">
        <f>SUM(BF160:BF166)</f>
      </c>
      <c r="BG167" s="157">
        <f>SUM(BG160:BG166)</f>
      </c>
      <c r="BH167" s="157">
        <f>SUM(BH160:BH166)</f>
      </c>
      <c r="BI167" s="157">
        <f>SUM(BI160:BI166)</f>
      </c>
      <c r="BJ167" s="157">
        <f>SUM(BJ160:BJ166)</f>
      </c>
      <c r="BK167" s="157">
        <f>SUM(BK160:BK166)</f>
      </c>
      <c r="BL167" s="157">
        <f>SUM(BL160:BL166)</f>
      </c>
      <c r="BM167" s="157">
        <f>SUM(BM160:BM166)</f>
      </c>
      <c r="BN167" s="157">
        <f>SUM(BN160:BN166)</f>
      </c>
      <c r="BO167" s="157">
        <f>SUM(BO160:BO166)</f>
      </c>
      <c r="BP167" s="157">
        <f>SUM(BP160:BP166)</f>
      </c>
      <c r="BQ167" s="157">
        <f>SUM(BQ160:BQ166)</f>
      </c>
      <c r="BR167" s="157">
        <f>SUM(BR160:BR166)</f>
      </c>
      <c r="BS167" s="157">
        <f>SUM(BS160:BS166)</f>
      </c>
      <c r="BT167" s="157">
        <f>SUM(BT160:BT166)</f>
      </c>
      <c r="BU167" s="157">
        <f>SUM(BU160:BU166)</f>
      </c>
      <c r="BV167" s="157">
        <f>SUM(BV160:BV166)</f>
      </c>
      <c r="BW167" s="157">
        <f>SUM(BW160:BW166)</f>
      </c>
      <c r="BX167" s="157">
        <f>SUM(BX160:BX166)</f>
      </c>
      <c r="BY167" s="157">
        <f>SUM(BY160:BY166)</f>
      </c>
      <c r="BZ167" s="157">
        <f>SUM(BZ160:BZ166)</f>
      </c>
      <c r="CA167" s="157">
        <f>SUM(CA160:CA166)</f>
      </c>
      <c r="CB167" s="157">
        <f>SUM(CB160:CB166)</f>
      </c>
      <c r="CC167" s="157">
        <f>SUM(CC160:CC166)</f>
      </c>
      <c r="CD167" s="157">
        <f>SUM(CD160:CD166)</f>
      </c>
      <c r="CE167" s="157">
        <f>SUM(CE160:CE166)</f>
      </c>
      <c r="CF167" s="157">
        <f>SUM(CF160:CF166)</f>
      </c>
      <c r="CG167" s="157">
        <f>SUM(CG160:CG166)</f>
      </c>
      <c r="CH167" s="157">
        <f>SUM(CH160:CH166)</f>
      </c>
      <c r="CI167" s="157">
        <f>SUM(CI160:CI166)</f>
      </c>
      <c r="CJ167" s="157">
        <f>SUM(CJ160:CJ166)</f>
      </c>
      <c r="CK167" s="157">
        <f>SUM(CK160:CK166)</f>
      </c>
      <c r="CL167" s="157">
        <f>SUM(CL160:CL166)</f>
      </c>
      <c r="CM167" s="157">
        <f>SUM(CM160:CM166)</f>
      </c>
      <c r="CN167" s="157">
        <f>SUM(CN160:CN166)</f>
      </c>
      <c r="CO167" s="157">
        <f>SUM(CO160:CO166)</f>
      </c>
      <c r="CP167" s="157">
        <f>SUM(CP160:CP166)</f>
      </c>
      <c r="CQ167" s="157">
        <f>SUM(CQ160:CQ166)</f>
      </c>
      <c r="CR167" s="157">
        <f>SUM(CR160:CR166)</f>
      </c>
      <c r="CS167" s="157">
        <f>SUM(CS160:CS166)</f>
      </c>
      <c r="CT167" s="157">
        <f>SUM(CT160:CT166)</f>
      </c>
      <c r="CU167" s="157">
        <f>SUM(CU160:CU166)</f>
      </c>
      <c r="CV167" s="157">
        <f>SUM(CV160:CV166)</f>
      </c>
      <c r="CW167" s="157">
        <f>SUM(CW160:CW166)</f>
      </c>
      <c r="CX167" s="157">
        <f>SUM(CX160:CX166)</f>
      </c>
      <c r="CY167" s="157">
        <f>SUM(CY160:CY166)</f>
      </c>
      <c r="CZ167" s="157">
        <f>SUM(CZ160:CZ166)</f>
      </c>
      <c r="DA167" s="157">
        <f>SUM(DA160:DA166)</f>
      </c>
      <c r="DB167" s="157">
        <f>SUM(DB160:DB166)</f>
      </c>
      <c r="DC167" s="157">
        <f>SUM(DC160:DC166)</f>
      </c>
      <c r="DD167" s="157">
        <f>SUM(DD160:DD166)</f>
      </c>
      <c r="DE167" s="157">
        <f>SUM(DE160:DE166)</f>
      </c>
      <c r="DF167" s="157">
        <f>SUM(DF160:DF166)</f>
      </c>
      <c r="DG167" s="157">
        <f>SUM(DG160:DG166)</f>
      </c>
      <c r="DH167" s="157">
        <f>SUM(DH160:DH166)</f>
      </c>
      <c r="DI167" s="6">
        <f>AVERAGE(AY167:BB167)</f>
      </c>
      <c r="DJ167" s="6">
        <f>AVERAGE(BC167:BJ167)</f>
      </c>
      <c r="DK167" s="124">
        <f>DJ167/DI167-1</f>
      </c>
      <c r="DL167" s="6"/>
      <c r="DM167" s="143"/>
      <c r="DN167" s="185">
        <f>SUM(DN160:DN166)</f>
      </c>
      <c r="DO167" s="185"/>
      <c r="DP167" s="185">
        <f>SUM(DP160:DP166)</f>
      </c>
      <c r="DQ167" s="144">
        <f>IFERROR(DP167/DN167*100,0)</f>
      </c>
      <c r="DR167" s="185">
        <f>SUM(DR160:DR166)</f>
      </c>
      <c r="DS167" s="144">
        <f>IFERROR(DR167/DP167*100,0)</f>
      </c>
      <c r="DT167" s="185">
        <f>SUM(DT160:DT166)</f>
      </c>
      <c r="DU167" s="144">
        <f>IFERROR(DT167/DR167*100,0)</f>
      </c>
      <c r="DV167" s="185">
        <f>SUM(DV160:DV166)</f>
      </c>
      <c r="DW167" s="144">
        <f>IFERROR(DV167/DT167*100,0)</f>
      </c>
      <c r="DX167" s="185">
        <f>SUM(CK167:CV167)</f>
      </c>
      <c r="DY167" s="144">
        <f>IFERROR(DX167/DV167*100,0)</f>
      </c>
      <c r="DZ167" s="185">
        <f>SUM(CW167:DH167)</f>
      </c>
      <c r="EA167" s="144">
        <f>IFERROR(DZ167/DX167*100,0)</f>
      </c>
      <c r="EB167" s="125">
        <f>DN167/$EJ$158</f>
      </c>
      <c r="EC167" s="125">
        <f>18072/$EJ$158</f>
      </c>
      <c r="ED167" s="6">
        <f>+SUM(AL167:AS167)/EJ158</f>
      </c>
      <c r="EE167" s="6">
        <f>EF167-ED167</f>
      </c>
      <c r="EF167" s="6">
        <f>+DP167/$EJ$158</f>
      </c>
      <c r="EG167" s="6">
        <f>DR167/$EJ$158</f>
      </c>
      <c r="EH167" s="6">
        <f>DT167/$EJ$158</f>
      </c>
      <c r="EI167" s="6">
        <f>DV167/$EJ$158</f>
      </c>
      <c r="EJ167" s="124">
        <f>+EF167/EC167-1</f>
      </c>
      <c r="EK167" s="2"/>
      <c r="EL167" s="124">
        <f>EF167/EB167-1</f>
      </c>
    </row>
    <row x14ac:dyDescent="0.25" r="168" customHeight="1" ht="18.75">
      <c r="A168" s="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125"/>
      <c r="BM168" s="125"/>
      <c r="BN168" s="125"/>
      <c r="BO168" s="125"/>
      <c r="BP168" s="125"/>
      <c r="BQ168" s="125"/>
      <c r="BR168" s="125"/>
      <c r="BS168" s="125"/>
      <c r="BT168" s="125"/>
      <c r="BU168" s="125"/>
      <c r="BV168" s="125"/>
      <c r="BW168" s="125"/>
      <c r="BX168" s="125"/>
      <c r="BY168" s="125"/>
      <c r="BZ168" s="125"/>
      <c r="CA168" s="125"/>
      <c r="CB168" s="125"/>
      <c r="CC168" s="125"/>
      <c r="CD168" s="125"/>
      <c r="CE168" s="125"/>
      <c r="CF168" s="125"/>
      <c r="CG168" s="125"/>
      <c r="CH168" s="125"/>
      <c r="CI168" s="125"/>
      <c r="CJ168" s="125"/>
      <c r="CK168" s="125"/>
      <c r="CL168" s="125"/>
      <c r="CM168" s="125"/>
      <c r="CN168" s="125"/>
      <c r="CO168" s="125"/>
      <c r="CP168" s="125"/>
      <c r="CQ168" s="125"/>
      <c r="CR168" s="125"/>
      <c r="CS168" s="125"/>
      <c r="CT168" s="125"/>
      <c r="CU168" s="125"/>
      <c r="CV168" s="125"/>
      <c r="CW168" s="125"/>
      <c r="CX168" s="125"/>
      <c r="CY168" s="125"/>
      <c r="CZ168" s="125"/>
      <c r="DA168" s="125"/>
      <c r="DB168" s="125"/>
      <c r="DC168" s="125"/>
      <c r="DD168" s="125"/>
      <c r="DE168" s="125"/>
      <c r="DF168" s="125"/>
      <c r="DG168" s="125"/>
      <c r="DH168" s="125"/>
      <c r="DI168" s="124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2"/>
      <c r="DV168" s="6"/>
      <c r="DW168" s="2"/>
      <c r="DX168" s="6">
        <f>SUM(CK168:CV168)</f>
      </c>
      <c r="DY168" s="2"/>
      <c r="DZ168" s="186">
        <f>SUM(CW168:DH168)</f>
      </c>
      <c r="EA168" s="2"/>
      <c r="EB168" s="125"/>
      <c r="EC168" s="125"/>
      <c r="ED168" s="125"/>
      <c r="EE168" s="125">
        <f>ED167</f>
      </c>
      <c r="EF168" s="125"/>
      <c r="EG168" s="125"/>
      <c r="EH168" s="125"/>
      <c r="EI168" s="125"/>
      <c r="EJ168" s="124">
        <f>(EI167/EB167)^(1/4)-1</f>
      </c>
      <c r="EK168" s="2"/>
      <c r="EL168" s="124">
        <f>EG167/EF167-1</f>
      </c>
    </row>
    <row x14ac:dyDescent="0.25" r="169" customHeight="1" ht="18.75">
      <c r="A169" s="174" t="s">
        <v>197</v>
      </c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7"/>
      <c r="AM169" s="177"/>
      <c r="AN169" s="177"/>
      <c r="AO169" s="177"/>
      <c r="AP169" s="177"/>
      <c r="AQ169" s="177"/>
      <c r="AR169" s="177"/>
      <c r="AS169" s="177"/>
      <c r="AT169" s="177"/>
      <c r="AU169" s="177"/>
      <c r="AV169" s="177"/>
      <c r="AW169" s="177"/>
      <c r="AX169" s="177"/>
      <c r="AY169" s="177"/>
      <c r="AZ169" s="177"/>
      <c r="BA169" s="177"/>
      <c r="BB169" s="177"/>
      <c r="BC169" s="177"/>
      <c r="BD169" s="177"/>
      <c r="BE169" s="177"/>
      <c r="BF169" s="177"/>
      <c r="BG169" s="177"/>
      <c r="BH169" s="177"/>
      <c r="BI169" s="177"/>
      <c r="BJ169" s="177"/>
      <c r="BK169" s="177"/>
      <c r="BL169" s="177"/>
      <c r="BM169" s="177"/>
      <c r="BN169" s="177"/>
      <c r="BO169" s="177"/>
      <c r="BP169" s="177"/>
      <c r="BQ169" s="177"/>
      <c r="BR169" s="177"/>
      <c r="BS169" s="177"/>
      <c r="BT169" s="177"/>
      <c r="BU169" s="177"/>
      <c r="BV169" s="177"/>
      <c r="BW169" s="177"/>
      <c r="BX169" s="177"/>
      <c r="BY169" s="177"/>
      <c r="BZ169" s="177"/>
      <c r="CA169" s="177"/>
      <c r="CB169" s="177"/>
      <c r="CC169" s="177"/>
      <c r="CD169" s="177"/>
      <c r="CE169" s="177"/>
      <c r="CF169" s="177"/>
      <c r="CG169" s="177"/>
      <c r="CH169" s="177"/>
      <c r="CI169" s="177"/>
      <c r="CJ169" s="177"/>
      <c r="CK169" s="177"/>
      <c r="CL169" s="177"/>
      <c r="CM169" s="177"/>
      <c r="CN169" s="177"/>
      <c r="CO169" s="177"/>
      <c r="CP169" s="177"/>
      <c r="CQ169" s="177"/>
      <c r="CR169" s="177"/>
      <c r="CS169" s="177"/>
      <c r="CT169" s="177"/>
      <c r="CU169" s="177"/>
      <c r="CV169" s="177"/>
      <c r="CW169" s="177"/>
      <c r="CX169" s="177"/>
      <c r="CY169" s="177"/>
      <c r="CZ169" s="177"/>
      <c r="DA169" s="177"/>
      <c r="DB169" s="177"/>
      <c r="DC169" s="177"/>
      <c r="DD169" s="177"/>
      <c r="DE169" s="177"/>
      <c r="DF169" s="177"/>
      <c r="DG169" s="177"/>
      <c r="DH169" s="177"/>
      <c r="DI169" s="124"/>
      <c r="DJ169" s="6"/>
      <c r="DK169" s="6"/>
      <c r="DL169" s="6"/>
      <c r="DM169" s="6"/>
      <c r="DN169" s="176"/>
      <c r="DO169" s="176"/>
      <c r="DP169" s="177"/>
      <c r="DQ169" s="177"/>
      <c r="DR169" s="177"/>
      <c r="DS169" s="177"/>
      <c r="DT169" s="177"/>
      <c r="DU169" s="177"/>
      <c r="DV169" s="177"/>
      <c r="DW169" s="177"/>
      <c r="DX169" s="177"/>
      <c r="DY169" s="177"/>
      <c r="DZ169" s="177"/>
      <c r="EA169" s="177"/>
      <c r="EB169" s="179" t="s">
        <v>187</v>
      </c>
      <c r="EC169" s="179" t="s">
        <v>63</v>
      </c>
      <c r="ED169" s="126" t="s">
        <v>82</v>
      </c>
      <c r="EE169" s="126" t="s">
        <v>188</v>
      </c>
      <c r="EF169" s="180" t="s">
        <v>121</v>
      </c>
      <c r="EG169" s="180" t="s">
        <v>122</v>
      </c>
      <c r="EH169" s="179" t="s">
        <v>123</v>
      </c>
      <c r="EI169" s="179" t="s">
        <v>124</v>
      </c>
      <c r="EJ169" s="126" t="s">
        <v>198</v>
      </c>
      <c r="EK169" s="2"/>
      <c r="EL169" s="2"/>
    </row>
    <row x14ac:dyDescent="0.25" r="170" customHeight="1" ht="18.75">
      <c r="A170" s="136" t="s">
        <v>199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>
        <v>493</v>
      </c>
      <c r="AA170" s="6">
        <v>778</v>
      </c>
      <c r="AB170" s="6">
        <v>0</v>
      </c>
      <c r="AC170" s="6">
        <v>541</v>
      </c>
      <c r="AD170" s="6">
        <v>745</v>
      </c>
      <c r="AE170" s="6">
        <v>511</v>
      </c>
      <c r="AF170" s="6">
        <v>145</v>
      </c>
      <c r="AG170" s="6">
        <v>180</v>
      </c>
      <c r="AH170" s="6">
        <v>170</v>
      </c>
      <c r="AI170" s="6">
        <v>137</v>
      </c>
      <c r="AJ170" s="6">
        <v>214</v>
      </c>
      <c r="AK170" s="6">
        <v>362</v>
      </c>
      <c r="AL170" s="157">
        <v>653</v>
      </c>
      <c r="AM170" s="157">
        <v>1134</v>
      </c>
      <c r="AN170" s="6">
        <f>141+34</f>
      </c>
      <c r="AO170" s="6">
        <v>163</v>
      </c>
      <c r="AP170" s="6">
        <v>350</v>
      </c>
      <c r="AQ170" s="6">
        <v>170</v>
      </c>
      <c r="AR170" s="6">
        <v>580</v>
      </c>
      <c r="AS170" s="157">
        <v>798</v>
      </c>
      <c r="AT170" s="183">
        <v>610</v>
      </c>
      <c r="AU170" s="187">
        <v>1029</v>
      </c>
      <c r="AV170" s="6">
        <v>414</v>
      </c>
      <c r="AW170" s="6">
        <v>240</v>
      </c>
      <c r="AX170" s="6">
        <f>SUM(AL170:AW170)</f>
      </c>
      <c r="AY170" s="181">
        <v>93</v>
      </c>
      <c r="AZ170" s="181">
        <v>191</v>
      </c>
      <c r="BA170" s="181">
        <v>84</v>
      </c>
      <c r="BB170" s="181">
        <v>117</v>
      </c>
      <c r="BC170" s="150">
        <v>1000</v>
      </c>
      <c r="BD170" s="150">
        <v>700</v>
      </c>
      <c r="BE170" s="150">
        <v>740</v>
      </c>
      <c r="BF170" s="150">
        <v>1000</v>
      </c>
      <c r="BG170" s="150">
        <v>730</v>
      </c>
      <c r="BH170" s="150">
        <v>700</v>
      </c>
      <c r="BI170" s="150">
        <v>1000</v>
      </c>
      <c r="BJ170" s="150">
        <v>700</v>
      </c>
      <c r="BK170" s="150">
        <f>SUM(AY170:BJ170)</f>
      </c>
      <c r="BL170" s="150">
        <f>BL94</f>
      </c>
      <c r="BM170" s="150">
        <f>BM94</f>
      </c>
      <c r="BN170" s="150">
        <f>BN94</f>
      </c>
      <c r="BO170" s="150">
        <f>BO94</f>
      </c>
      <c r="BP170" s="150">
        <f>BP94</f>
      </c>
      <c r="BQ170" s="150">
        <f>BQ94</f>
      </c>
      <c r="BR170" s="150">
        <f>BR94</f>
      </c>
      <c r="BS170" s="150">
        <f>BS94</f>
      </c>
      <c r="BT170" s="150">
        <f>BT94</f>
      </c>
      <c r="BU170" s="150">
        <f>BU94</f>
      </c>
      <c r="BV170" s="150">
        <f>BV94</f>
      </c>
      <c r="BW170" s="150">
        <f>BW94</f>
      </c>
      <c r="BX170" s="150">
        <f>SUM(BL170:BW170)</f>
      </c>
      <c r="BY170" s="150">
        <f>BY94</f>
      </c>
      <c r="BZ170" s="150">
        <f>BZ94</f>
      </c>
      <c r="CA170" s="150">
        <f>CA94</f>
      </c>
      <c r="CB170" s="150">
        <f>CB94</f>
      </c>
      <c r="CC170" s="150">
        <f>CC94</f>
      </c>
      <c r="CD170" s="150">
        <f>CD94</f>
      </c>
      <c r="CE170" s="150">
        <f>CE94</f>
      </c>
      <c r="CF170" s="150">
        <f>CF94</f>
      </c>
      <c r="CG170" s="150">
        <f>CG94</f>
      </c>
      <c r="CH170" s="150">
        <f>CH94</f>
      </c>
      <c r="CI170" s="150">
        <f>CI94</f>
      </c>
      <c r="CJ170" s="150">
        <f>CJ94</f>
      </c>
      <c r="CK170" s="150">
        <f>CK94</f>
      </c>
      <c r="CL170" s="150">
        <f>CL94</f>
      </c>
      <c r="CM170" s="150">
        <f>CM94</f>
      </c>
      <c r="CN170" s="150">
        <f>CN94</f>
      </c>
      <c r="CO170" s="150">
        <f>CO94</f>
      </c>
      <c r="CP170" s="150">
        <f>CP94</f>
      </c>
      <c r="CQ170" s="150">
        <f>CQ94</f>
      </c>
      <c r="CR170" s="150">
        <f>CR94</f>
      </c>
      <c r="CS170" s="150">
        <f>CS94</f>
      </c>
      <c r="CT170" s="150">
        <f>CT94</f>
      </c>
      <c r="CU170" s="150">
        <f>CU94</f>
      </c>
      <c r="CV170" s="150">
        <f>CV94</f>
      </c>
      <c r="CW170" s="150">
        <f>CW94</f>
      </c>
      <c r="CX170" s="150">
        <f>CX94</f>
      </c>
      <c r="CY170" s="150">
        <f>CY94</f>
      </c>
      <c r="CZ170" s="150">
        <f>CZ94</f>
      </c>
      <c r="DA170" s="150">
        <f>DA94</f>
      </c>
      <c r="DB170" s="150">
        <f>DB94</f>
      </c>
      <c r="DC170" s="150">
        <f>DC94</f>
      </c>
      <c r="DD170" s="150">
        <f>DD94</f>
      </c>
      <c r="DE170" s="150">
        <f>DE94</f>
      </c>
      <c r="DF170" s="150">
        <f>DF94</f>
      </c>
      <c r="DG170" s="150">
        <f>DG94</f>
      </c>
      <c r="DH170" s="150">
        <f>DH94</f>
      </c>
      <c r="DI170" s="6">
        <f>AVERAGE(AY170:BB170)</f>
      </c>
      <c r="DJ170" s="6">
        <f>AVERAGE(BC170:BJ170)</f>
      </c>
      <c r="DK170" s="6"/>
      <c r="DL170" s="6">
        <v>2865</v>
      </c>
      <c r="DM170" s="143"/>
      <c r="DN170" s="182">
        <f>SUM(Z170:AK170)</f>
      </c>
      <c r="DO170" s="182"/>
      <c r="DP170" s="182">
        <f>SUM(AL170:AW170)</f>
      </c>
      <c r="DQ170" s="144">
        <f>IFERROR(DP170/DN170*100,0)</f>
      </c>
      <c r="DR170" s="182">
        <f>SUM(AY170:BJ170)</f>
      </c>
      <c r="DS170" s="144">
        <f>IFERROR(DR170/DP170*100,0)</f>
      </c>
      <c r="DT170" s="182">
        <f>SUM(BL170:BW170)</f>
      </c>
      <c r="DU170" s="144">
        <f>IFERROR(DT170/DR170*100,0)</f>
      </c>
      <c r="DV170" s="182">
        <f>SUM(BY170:CJ170)</f>
      </c>
      <c r="DW170" s="144">
        <f>IFERROR(DV170/DT170*100,0)</f>
      </c>
      <c r="DX170" s="182">
        <f>SUM(CK170:CV170)</f>
      </c>
      <c r="DY170" s="144">
        <f>IFERROR(DX170/DV170*100,0)</f>
      </c>
      <c r="DZ170" s="186">
        <f>SUM(CW170:DH170)</f>
      </c>
      <c r="EA170" s="144">
        <f>IFERROR(DZ170/DX170*100,0)</f>
      </c>
      <c r="EB170" s="125">
        <f>DN170/$EJ$158</f>
      </c>
      <c r="EC170" s="125">
        <v>6.1592</v>
      </c>
      <c r="ED170" s="125">
        <f>+SUM(AL170:AS170)/$EJ$158</f>
      </c>
      <c r="EE170" s="125">
        <f>+EF170-ED170</f>
      </c>
      <c r="EF170" s="125">
        <f>+DP170/$EJ$158</f>
      </c>
      <c r="EG170" s="125">
        <f>DR170/$EJ$158</f>
      </c>
      <c r="EH170" s="125">
        <f>DT170/$EJ$158</f>
      </c>
      <c r="EI170" s="125">
        <f>DV170/$EJ$158</f>
      </c>
      <c r="EJ170" s="124">
        <f>+EF170/EC170-1</f>
      </c>
      <c r="EK170" s="2"/>
      <c r="EL170" s="2"/>
    </row>
    <row x14ac:dyDescent="0.25" r="171" customHeight="1" ht="18.75">
      <c r="A171" s="136" t="s">
        <v>200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>
        <v>114</v>
      </c>
      <c r="AA171" s="6">
        <v>197</v>
      </c>
      <c r="AB171" s="6">
        <v>109</v>
      </c>
      <c r="AC171" s="6">
        <v>166</v>
      </c>
      <c r="AD171" s="6">
        <v>108</v>
      </c>
      <c r="AE171" s="6">
        <v>57</v>
      </c>
      <c r="AF171" s="6">
        <v>143</v>
      </c>
      <c r="AG171" s="6">
        <v>112</v>
      </c>
      <c r="AH171" s="6">
        <v>134</v>
      </c>
      <c r="AI171" s="6">
        <v>201</v>
      </c>
      <c r="AJ171" s="6">
        <v>287</v>
      </c>
      <c r="AK171" s="6">
        <v>245</v>
      </c>
      <c r="AL171" s="6">
        <v>156</v>
      </c>
      <c r="AM171" s="6">
        <v>141</v>
      </c>
      <c r="AN171" s="6">
        <f>132+28</f>
      </c>
      <c r="AO171" s="6">
        <v>148</v>
      </c>
      <c r="AP171" s="6">
        <v>170</v>
      </c>
      <c r="AQ171" s="6">
        <v>240</v>
      </c>
      <c r="AR171" s="6">
        <v>202</v>
      </c>
      <c r="AS171" s="6">
        <v>133</v>
      </c>
      <c r="AT171" s="183">
        <v>248</v>
      </c>
      <c r="AU171" s="183">
        <v>138</v>
      </c>
      <c r="AV171" s="6">
        <v>195</v>
      </c>
      <c r="AW171" s="6">
        <v>255</v>
      </c>
      <c r="AX171" s="6">
        <f>SUM(AL171:AW171)</f>
      </c>
      <c r="AY171" s="181">
        <v>168</v>
      </c>
      <c r="AZ171" s="181">
        <v>313</v>
      </c>
      <c r="BA171" s="181">
        <v>157</v>
      </c>
      <c r="BB171" s="181">
        <v>193</v>
      </c>
      <c r="BC171" s="150">
        <v>231.37274999999983</v>
      </c>
      <c r="BD171" s="150">
        <v>231</v>
      </c>
      <c r="BE171" s="150">
        <f>BE124</f>
      </c>
      <c r="BF171" s="150">
        <f>BF124</f>
      </c>
      <c r="BG171" s="150">
        <f>BG124</f>
      </c>
      <c r="BH171" s="150">
        <f>BH124</f>
      </c>
      <c r="BI171" s="150">
        <f>BI124</f>
      </c>
      <c r="BJ171" s="150">
        <f>BJ124</f>
      </c>
      <c r="BK171" s="150">
        <f>SUM(AY171:BJ171)</f>
      </c>
      <c r="BL171" s="150">
        <f>BL124</f>
      </c>
      <c r="BM171" s="150">
        <f>BM124</f>
      </c>
      <c r="BN171" s="150">
        <f>BN124</f>
      </c>
      <c r="BO171" s="150">
        <f>BO124</f>
      </c>
      <c r="BP171" s="150">
        <f>BP124</f>
      </c>
      <c r="BQ171" s="150">
        <f>BQ124</f>
      </c>
      <c r="BR171" s="150">
        <f>BR124</f>
      </c>
      <c r="BS171" s="150">
        <f>BS124</f>
      </c>
      <c r="BT171" s="150">
        <f>BT124</f>
      </c>
      <c r="BU171" s="150">
        <f>BU124</f>
      </c>
      <c r="BV171" s="150">
        <f>BV124</f>
      </c>
      <c r="BW171" s="150">
        <f>BW124</f>
      </c>
      <c r="BX171" s="150">
        <f>SUM(BL171:BW171)</f>
      </c>
      <c r="BY171" s="150">
        <f>BY124</f>
      </c>
      <c r="BZ171" s="150">
        <f>BZ124</f>
      </c>
      <c r="CA171" s="150">
        <f>CA124</f>
      </c>
      <c r="CB171" s="150">
        <f>CB124</f>
      </c>
      <c r="CC171" s="150">
        <f>CC124</f>
      </c>
      <c r="CD171" s="150">
        <f>CD124</f>
      </c>
      <c r="CE171" s="150">
        <f>CE124</f>
      </c>
      <c r="CF171" s="150">
        <f>CF124</f>
      </c>
      <c r="CG171" s="150">
        <f>CG124</f>
      </c>
      <c r="CH171" s="150">
        <f>CH124</f>
      </c>
      <c r="CI171" s="150">
        <f>CI124</f>
      </c>
      <c r="CJ171" s="150">
        <f>CJ124</f>
      </c>
      <c r="CK171" s="150">
        <f>CK124</f>
      </c>
      <c r="CL171" s="150">
        <f>CL124</f>
      </c>
      <c r="CM171" s="150">
        <f>CM124</f>
      </c>
      <c r="CN171" s="150">
        <f>CN124</f>
      </c>
      <c r="CO171" s="150">
        <f>CO124</f>
      </c>
      <c r="CP171" s="150">
        <f>CP124</f>
      </c>
      <c r="CQ171" s="150">
        <f>CQ124</f>
      </c>
      <c r="CR171" s="150">
        <f>CR124</f>
      </c>
      <c r="CS171" s="150">
        <f>CS124</f>
      </c>
      <c r="CT171" s="150">
        <f>CT124</f>
      </c>
      <c r="CU171" s="150">
        <f>CU124</f>
      </c>
      <c r="CV171" s="150">
        <f>CV124</f>
      </c>
      <c r="CW171" s="150">
        <f>CW124</f>
      </c>
      <c r="CX171" s="150">
        <f>CX124</f>
      </c>
      <c r="CY171" s="150">
        <f>CY124</f>
      </c>
      <c r="CZ171" s="150">
        <f>CZ124</f>
      </c>
      <c r="DA171" s="150">
        <f>DA124</f>
      </c>
      <c r="DB171" s="150">
        <f>DB124</f>
      </c>
      <c r="DC171" s="150">
        <f>DC124</f>
      </c>
      <c r="DD171" s="150">
        <f>DD124</f>
      </c>
      <c r="DE171" s="150">
        <f>DE124</f>
      </c>
      <c r="DF171" s="150">
        <f>DF124</f>
      </c>
      <c r="DG171" s="150">
        <f>DG124</f>
      </c>
      <c r="DH171" s="150">
        <f>DH124</f>
      </c>
      <c r="DI171" s="6">
        <f>AVERAGE(AY171:BB171)</f>
      </c>
      <c r="DJ171" s="6">
        <f>AVERAGE(BC171:BJ171)</f>
      </c>
      <c r="DK171" s="6"/>
      <c r="DL171" s="6"/>
      <c r="DM171" s="143"/>
      <c r="DN171" s="182">
        <f>SUM(Z171:AK171)</f>
      </c>
      <c r="DO171" s="182"/>
      <c r="DP171" s="182">
        <f>SUM(AL171:AW171)</f>
      </c>
      <c r="DQ171" s="144">
        <f>IFERROR(DP171/DN171*100,0)</f>
      </c>
      <c r="DR171" s="182">
        <f>SUM(AY171:BJ171)</f>
      </c>
      <c r="DS171" s="144">
        <f>IFERROR(DR171/DP171*100,0)</f>
      </c>
      <c r="DT171" s="182">
        <f>SUM(BL171:BW171)</f>
      </c>
      <c r="DU171" s="144">
        <f>IFERROR(DT171/DR171*100,0)</f>
      </c>
      <c r="DV171" s="182">
        <f>SUM(BY171:CJ171)</f>
      </c>
      <c r="DW171" s="144">
        <f>IFERROR(DV171/DT171*100,0)</f>
      </c>
      <c r="DX171" s="182">
        <f>SUM(CK171:CV171)</f>
      </c>
      <c r="DY171" s="144">
        <f>IFERROR(DX171/DV171*100,0)</f>
      </c>
      <c r="DZ171" s="186">
        <f>SUM(CW171:DH171)</f>
      </c>
      <c r="EA171" s="144">
        <f>IFERROR(DZ171/DX171*100,0)</f>
      </c>
      <c r="EB171" s="125">
        <f>DN171/$EJ$158</f>
      </c>
      <c r="EC171" s="125">
        <v>1.33</v>
      </c>
      <c r="ED171" s="125">
        <f>+SUM(AL171:AS171)/$EJ$158</f>
      </c>
      <c r="EE171" s="125">
        <f>+EF171-ED171</f>
      </c>
      <c r="EF171" s="125">
        <f>+DP171/$EJ$158</f>
      </c>
      <c r="EG171" s="125">
        <f>DR171/$EJ$158</f>
      </c>
      <c r="EH171" s="125">
        <f>DT171/$EJ$158</f>
      </c>
      <c r="EI171" s="125">
        <f>DV171/$EJ$158</f>
      </c>
      <c r="EJ171" s="124">
        <f>+EF171/EC171-1</f>
      </c>
      <c r="EK171" s="2"/>
      <c r="EL171" s="2"/>
    </row>
    <row x14ac:dyDescent="0.25" r="172" customHeight="1" ht="18.75">
      <c r="A172" s="136" t="s">
        <v>201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>
        <v>24</v>
      </c>
      <c r="AA172" s="6">
        <v>24</v>
      </c>
      <c r="AB172" s="188">
        <v>48</v>
      </c>
      <c r="AC172" s="6">
        <v>16</v>
      </c>
      <c r="AD172" s="6">
        <v>16</v>
      </c>
      <c r="AE172" s="188">
        <v>32</v>
      </c>
      <c r="AF172" s="188">
        <v>32</v>
      </c>
      <c r="AG172" s="189">
        <v>148</v>
      </c>
      <c r="AH172" s="188">
        <v>72</v>
      </c>
      <c r="AI172" s="188">
        <v>40</v>
      </c>
      <c r="AJ172" s="189">
        <v>108</v>
      </c>
      <c r="AK172" s="6">
        <v>16</v>
      </c>
      <c r="AL172" s="6">
        <v>326</v>
      </c>
      <c r="AM172" s="6">
        <v>0</v>
      </c>
      <c r="AN172" s="6">
        <v>12</v>
      </c>
      <c r="AO172" s="6">
        <f>16+80</f>
      </c>
      <c r="AP172" s="6">
        <v>28</v>
      </c>
      <c r="AQ172" s="6">
        <v>30</v>
      </c>
      <c r="AR172" s="6">
        <v>24</v>
      </c>
      <c r="AS172" s="6">
        <v>0</v>
      </c>
      <c r="AT172" s="183">
        <v>0</v>
      </c>
      <c r="AU172" s="183">
        <v>54</v>
      </c>
      <c r="AV172" s="6">
        <v>29</v>
      </c>
      <c r="AW172" s="6">
        <v>45</v>
      </c>
      <c r="AX172" s="6">
        <f>SUM(AL172:AW172)</f>
      </c>
      <c r="AY172" s="181">
        <v>0</v>
      </c>
      <c r="AZ172" s="181">
        <v>52</v>
      </c>
      <c r="BA172" s="181">
        <v>231</v>
      </c>
      <c r="BB172" s="181">
        <v>19</v>
      </c>
      <c r="BC172" s="150">
        <v>24</v>
      </c>
      <c r="BD172" s="150">
        <v>24</v>
      </c>
      <c r="BE172" s="150">
        <v>54</v>
      </c>
      <c r="BF172" s="150">
        <v>28.8</v>
      </c>
      <c r="BG172" s="150">
        <v>54</v>
      </c>
      <c r="BH172" s="150">
        <v>96</v>
      </c>
      <c r="BI172" s="150">
        <v>54</v>
      </c>
      <c r="BJ172" s="150">
        <v>28.8</v>
      </c>
      <c r="BK172" s="150">
        <f>SUM(AY172:BJ172)</f>
      </c>
      <c r="BL172" s="150">
        <f>BL155</f>
      </c>
      <c r="BM172" s="150">
        <f>BM155</f>
      </c>
      <c r="BN172" s="150">
        <f>BN155</f>
      </c>
      <c r="BO172" s="150">
        <f>BO155</f>
      </c>
      <c r="BP172" s="150">
        <f>BP155</f>
      </c>
      <c r="BQ172" s="150">
        <f>BQ155</f>
      </c>
      <c r="BR172" s="150">
        <f>BR155</f>
      </c>
      <c r="BS172" s="150">
        <f>BS155</f>
      </c>
      <c r="BT172" s="150">
        <f>BT155</f>
      </c>
      <c r="BU172" s="150">
        <f>BU155</f>
      </c>
      <c r="BV172" s="150">
        <f>BV155</f>
      </c>
      <c r="BW172" s="150">
        <f>BW155</f>
      </c>
      <c r="BX172" s="150">
        <f>SUM(BL172:BW172)</f>
      </c>
      <c r="BY172" s="150">
        <f>BY155</f>
      </c>
      <c r="BZ172" s="150">
        <f>BZ155</f>
      </c>
      <c r="CA172" s="150">
        <f>CA155</f>
      </c>
      <c r="CB172" s="150">
        <f>CB155</f>
      </c>
      <c r="CC172" s="150">
        <f>CC155</f>
      </c>
      <c r="CD172" s="150">
        <f>CD155</f>
      </c>
      <c r="CE172" s="150">
        <f>CE155</f>
      </c>
      <c r="CF172" s="150">
        <f>CF155</f>
      </c>
      <c r="CG172" s="150">
        <f>CG155</f>
      </c>
      <c r="CH172" s="150">
        <f>CH155</f>
      </c>
      <c r="CI172" s="150">
        <f>CI155</f>
      </c>
      <c r="CJ172" s="150">
        <f>CJ155</f>
      </c>
      <c r="CK172" s="150">
        <f>CK155</f>
      </c>
      <c r="CL172" s="150">
        <f>CL155</f>
      </c>
      <c r="CM172" s="150">
        <f>CM155</f>
      </c>
      <c r="CN172" s="150">
        <f>CN155</f>
      </c>
      <c r="CO172" s="150">
        <f>CO155</f>
      </c>
      <c r="CP172" s="150">
        <f>CP155</f>
      </c>
      <c r="CQ172" s="150">
        <f>CQ155</f>
      </c>
      <c r="CR172" s="150">
        <f>CR155</f>
      </c>
      <c r="CS172" s="150">
        <f>CS155</f>
      </c>
      <c r="CT172" s="150">
        <f>CT155</f>
      </c>
      <c r="CU172" s="150">
        <f>CU155</f>
      </c>
      <c r="CV172" s="150">
        <f>CV155</f>
      </c>
      <c r="CW172" s="150">
        <f>CW155</f>
      </c>
      <c r="CX172" s="150">
        <f>CX155</f>
      </c>
      <c r="CY172" s="150">
        <f>CY155</f>
      </c>
      <c r="CZ172" s="150">
        <f>CZ155</f>
      </c>
      <c r="DA172" s="150">
        <f>DA155</f>
      </c>
      <c r="DB172" s="150">
        <f>DB155</f>
      </c>
      <c r="DC172" s="150">
        <f>DC155</f>
      </c>
      <c r="DD172" s="150">
        <f>DD155</f>
      </c>
      <c r="DE172" s="150">
        <f>DE155</f>
      </c>
      <c r="DF172" s="150">
        <f>DF155</f>
      </c>
      <c r="DG172" s="150">
        <f>DG155</f>
      </c>
      <c r="DH172" s="150">
        <f>DH155</f>
      </c>
      <c r="DI172" s="6">
        <f>AVERAGE(AY172:BB172)</f>
      </c>
      <c r="DJ172" s="6">
        <f>AVERAGE(BC172:BJ172)</f>
      </c>
      <c r="DK172" s="6"/>
      <c r="DL172" s="6"/>
      <c r="DM172" s="143"/>
      <c r="DN172" s="182">
        <f>SUM(Z172:AK172)</f>
      </c>
      <c r="DO172" s="182"/>
      <c r="DP172" s="182">
        <f>SUM(AL172:AW172)</f>
      </c>
      <c r="DQ172" s="144">
        <f>IFERROR(DP172/DN172*100,0)</f>
      </c>
      <c r="DR172" s="182">
        <f>SUM(AY172:BJ172)</f>
      </c>
      <c r="DS172" s="144">
        <f>IFERROR(DR172/DP172*100,0)</f>
      </c>
      <c r="DT172" s="182">
        <f>SUM(BL172:BW172)</f>
      </c>
      <c r="DU172" s="144">
        <f>IFERROR(DT172/DR172*100,0)</f>
      </c>
      <c r="DV172" s="182">
        <f>SUM(BY172:CJ172)</f>
      </c>
      <c r="DW172" s="144">
        <f>IFERROR(DV172/DT172*100,0)</f>
      </c>
      <c r="DX172" s="182">
        <f>SUM(CK172:CV172)</f>
      </c>
      <c r="DY172" s="144">
        <f>IFERROR(DX172/DV172*100,0)</f>
      </c>
      <c r="DZ172" s="186">
        <f>SUM(CW172:DH172)</f>
      </c>
      <c r="EA172" s="144">
        <f>IFERROR(DZ172/DX172*100,0)</f>
      </c>
      <c r="EB172" s="125">
        <f>DN172/$EJ$158</f>
      </c>
      <c r="EC172" s="125">
        <v>0.805</v>
      </c>
      <c r="ED172" s="125">
        <f>+SUM(AL172:AS172)/$EJ$158</f>
      </c>
      <c r="EE172" s="125">
        <f>+EF172-ED172</f>
      </c>
      <c r="EF172" s="125">
        <f>+DP172/$EJ$158</f>
      </c>
      <c r="EG172" s="125">
        <f>DR172/$EJ$158</f>
      </c>
      <c r="EH172" s="125">
        <f>DT172/$EJ$158</f>
      </c>
      <c r="EI172" s="125">
        <f>DV172/$EJ$158</f>
      </c>
      <c r="EJ172" s="124">
        <f>+EF172/EC172-1</f>
      </c>
      <c r="EK172" s="2"/>
      <c r="EL172" s="2"/>
    </row>
    <row x14ac:dyDescent="0.25" r="173" customHeight="1" ht="18.75">
      <c r="A173" s="136" t="s">
        <v>195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>
        <v>0</v>
      </c>
      <c r="AM173" s="6">
        <v>22</v>
      </c>
      <c r="AN173" s="6">
        <v>10</v>
      </c>
      <c r="AO173" s="6">
        <f>195-80</f>
      </c>
      <c r="AP173" s="6">
        <v>35</v>
      </c>
      <c r="AQ173" s="6">
        <v>5</v>
      </c>
      <c r="AR173" s="6">
        <f>14+86</f>
      </c>
      <c r="AS173" s="6">
        <v>21</v>
      </c>
      <c r="AT173" s="190">
        <v>38</v>
      </c>
      <c r="AU173" s="190">
        <f>14+2</f>
      </c>
      <c r="AV173" s="184">
        <v>0</v>
      </c>
      <c r="AW173" s="184">
        <v>240</v>
      </c>
      <c r="AX173" s="6">
        <f>SUM(AL173:AW173)</f>
      </c>
      <c r="AY173" s="181"/>
      <c r="AZ173" s="181">
        <v>23</v>
      </c>
      <c r="BA173" s="181">
        <v>9</v>
      </c>
      <c r="BB173" s="181">
        <v>32</v>
      </c>
      <c r="BC173" s="150"/>
      <c r="BD173" s="150"/>
      <c r="BE173" s="150"/>
      <c r="BF173" s="150"/>
      <c r="BG173" s="150"/>
      <c r="BH173" s="150"/>
      <c r="BI173" s="150"/>
      <c r="BJ173" s="150"/>
      <c r="BK173" s="150">
        <f>SUM(AY173:BJ173)</f>
      </c>
      <c r="BL173" s="150"/>
      <c r="BM173" s="150"/>
      <c r="BN173" s="150"/>
      <c r="BO173" s="150"/>
      <c r="BP173" s="150"/>
      <c r="BQ173" s="150"/>
      <c r="BR173" s="150"/>
      <c r="BS173" s="150"/>
      <c r="BT173" s="150"/>
      <c r="BU173" s="150"/>
      <c r="BV173" s="150"/>
      <c r="BW173" s="150"/>
      <c r="BX173" s="150">
        <f>SUM(BL173:BW173)</f>
      </c>
      <c r="BY173" s="150"/>
      <c r="BZ173" s="150"/>
      <c r="CA173" s="150"/>
      <c r="CB173" s="150"/>
      <c r="CC173" s="150"/>
      <c r="CD173" s="150"/>
      <c r="CE173" s="150"/>
      <c r="CF173" s="150"/>
      <c r="CG173" s="150"/>
      <c r="CH173" s="150"/>
      <c r="CI173" s="150"/>
      <c r="CJ173" s="150"/>
      <c r="CK173" s="150"/>
      <c r="CL173" s="150"/>
      <c r="CM173" s="150"/>
      <c r="CN173" s="150"/>
      <c r="CO173" s="150"/>
      <c r="CP173" s="150"/>
      <c r="CQ173" s="150"/>
      <c r="CR173" s="150"/>
      <c r="CS173" s="150"/>
      <c r="CT173" s="150"/>
      <c r="CU173" s="150"/>
      <c r="CV173" s="150"/>
      <c r="CW173" s="150"/>
      <c r="CX173" s="150"/>
      <c r="CY173" s="150"/>
      <c r="CZ173" s="150"/>
      <c r="DA173" s="150"/>
      <c r="DB173" s="150"/>
      <c r="DC173" s="150"/>
      <c r="DD173" s="150"/>
      <c r="DE173" s="150"/>
      <c r="DF173" s="150"/>
      <c r="DG173" s="150"/>
      <c r="DH173" s="150"/>
      <c r="DI173" s="6">
        <f>AVERAGE(AY173:BB173)</f>
      </c>
      <c r="DJ173" s="6"/>
      <c r="DK173" s="6"/>
      <c r="DL173" s="6"/>
      <c r="DM173" s="143"/>
      <c r="DN173" s="182">
        <f>SUM(Z173:AK173)</f>
      </c>
      <c r="DO173" s="182"/>
      <c r="DP173" s="182">
        <f>SUM(AL173:AW173)</f>
      </c>
      <c r="DQ173" s="144">
        <f>IFERROR(DP173/DN173*100,0)</f>
      </c>
      <c r="DR173" s="182">
        <f>SUM(AY173:BJ173)</f>
      </c>
      <c r="DS173" s="144">
        <f>IFERROR(DR173/DP173*100,0)</f>
      </c>
      <c r="DT173" s="182">
        <f>SUM(BL173:BW173)</f>
      </c>
      <c r="DU173" s="144">
        <f>IFERROR(DT173/DR173*100,0)</f>
      </c>
      <c r="DV173" s="182">
        <f>SUM(BY173:CJ173)</f>
      </c>
      <c r="DW173" s="144">
        <f>IFERROR(DV173/DT173*100,0)</f>
      </c>
      <c r="DX173" s="182">
        <f>SUM(CK173:CV173)</f>
      </c>
      <c r="DY173" s="144">
        <f>IFERROR(DX173/DV173*100,0)</f>
      </c>
      <c r="DZ173" s="185">
        <f>SUM(CW173:DH173)</f>
      </c>
      <c r="EA173" s="144">
        <f>IFERROR(DZ173/DX173*100,0)</f>
      </c>
      <c r="EB173" s="125"/>
      <c r="EC173" s="125"/>
      <c r="ED173" s="125">
        <f>+SUM(AL173:AS173)/$EJ$158</f>
      </c>
      <c r="EE173" s="125">
        <f>+EF173-ED173</f>
      </c>
      <c r="EF173" s="125">
        <f>+DP173/$EJ$158</f>
      </c>
      <c r="EG173" s="125">
        <f>DR173/$EJ$158</f>
      </c>
      <c r="EH173" s="125">
        <f>DT173/$EJ$158</f>
      </c>
      <c r="EI173" s="125">
        <f>DV173/$EJ$158</f>
      </c>
      <c r="EJ173" s="178">
        <f>+EF173/EC173-1</f>
      </c>
      <c r="EK173" s="2"/>
      <c r="EL173" s="2"/>
    </row>
    <row x14ac:dyDescent="0.25" r="174" customHeight="1" ht="18.75">
      <c r="A174" s="136" t="s">
        <v>202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>
        <v>24</v>
      </c>
      <c r="AN174" s="6">
        <v>24</v>
      </c>
      <c r="AO174" s="6"/>
      <c r="AP174" s="6">
        <v>-184</v>
      </c>
      <c r="AQ174" s="6"/>
      <c r="AR174" s="6"/>
      <c r="AS174" s="6">
        <v>9</v>
      </c>
      <c r="AT174" s="183"/>
      <c r="AU174" s="183"/>
      <c r="AV174" s="6"/>
      <c r="AW174" s="6">
        <v>21</v>
      </c>
      <c r="AX174" s="6">
        <f>SUM(AL174:AW174)</f>
      </c>
      <c r="AY174" s="181">
        <v>51</v>
      </c>
      <c r="AZ174" s="181">
        <v>-91</v>
      </c>
      <c r="BA174" s="181">
        <v>45</v>
      </c>
      <c r="BB174" s="181">
        <v>146</v>
      </c>
      <c r="BC174" s="150"/>
      <c r="BD174" s="150"/>
      <c r="BE174" s="150"/>
      <c r="BF174" s="150"/>
      <c r="BG174" s="150"/>
      <c r="BH174" s="150"/>
      <c r="BI174" s="150"/>
      <c r="BJ174" s="150"/>
      <c r="BK174" s="150">
        <f>SUM(AY174:BJ174)</f>
      </c>
      <c r="BL174" s="150"/>
      <c r="BM174" s="150"/>
      <c r="BN174" s="150"/>
      <c r="BO174" s="150"/>
      <c r="BP174" s="150"/>
      <c r="BQ174" s="150"/>
      <c r="BR174" s="150"/>
      <c r="BS174" s="150"/>
      <c r="BT174" s="150"/>
      <c r="BU174" s="150"/>
      <c r="BV174" s="150"/>
      <c r="BW174" s="150"/>
      <c r="BX174" s="150">
        <f>SUM(BL174:BW174)</f>
      </c>
      <c r="BY174" s="150"/>
      <c r="BZ174" s="150"/>
      <c r="CA174" s="150"/>
      <c r="CB174" s="150"/>
      <c r="CC174" s="150"/>
      <c r="CD174" s="150"/>
      <c r="CE174" s="150"/>
      <c r="CF174" s="150"/>
      <c r="CG174" s="150"/>
      <c r="CH174" s="150"/>
      <c r="CI174" s="150"/>
      <c r="CJ174" s="150"/>
      <c r="CK174" s="150"/>
      <c r="CL174" s="150"/>
      <c r="CM174" s="150"/>
      <c r="CN174" s="150"/>
      <c r="CO174" s="150"/>
      <c r="CP174" s="150"/>
      <c r="CQ174" s="150"/>
      <c r="CR174" s="150"/>
      <c r="CS174" s="150"/>
      <c r="CT174" s="150"/>
      <c r="CU174" s="150"/>
      <c r="CV174" s="150"/>
      <c r="CW174" s="150"/>
      <c r="CX174" s="150"/>
      <c r="CY174" s="150"/>
      <c r="CZ174" s="150"/>
      <c r="DA174" s="150"/>
      <c r="DB174" s="150"/>
      <c r="DC174" s="150"/>
      <c r="DD174" s="150"/>
      <c r="DE174" s="150"/>
      <c r="DF174" s="150"/>
      <c r="DG174" s="150"/>
      <c r="DH174" s="150"/>
      <c r="DI174" s="6">
        <f>AVERAGE(AY174:BB174)</f>
      </c>
      <c r="DJ174" s="6"/>
      <c r="DK174" s="6"/>
      <c r="DL174" s="6"/>
      <c r="DM174" s="143"/>
      <c r="DN174" s="182"/>
      <c r="DO174" s="182"/>
      <c r="DP174" s="182"/>
      <c r="DQ174" s="144"/>
      <c r="DR174" s="182"/>
      <c r="DS174" s="144"/>
      <c r="DT174" s="182"/>
      <c r="DU174" s="144"/>
      <c r="DV174" s="182"/>
      <c r="DW174" s="144"/>
      <c r="DX174" s="182">
        <f>SUM(CK174:CV174)</f>
      </c>
      <c r="DY174" s="144"/>
      <c r="DZ174" s="185">
        <f>SUM(CW174:DH174)</f>
      </c>
      <c r="EA174" s="144"/>
      <c r="EB174" s="125"/>
      <c r="EC174" s="125"/>
      <c r="ED174" s="125">
        <f>+SUM(AL174:AS174)/$EJ$158</f>
      </c>
      <c r="EE174" s="125">
        <f>+EF174-ED174</f>
      </c>
      <c r="EF174" s="125">
        <f>+DP174/$EJ$158</f>
      </c>
      <c r="EG174" s="125">
        <f>DR174/$EJ$158</f>
      </c>
      <c r="EH174" s="125">
        <f>DT174/$EJ$158</f>
      </c>
      <c r="EI174" s="125">
        <f>DV174/$EJ$158</f>
      </c>
      <c r="EJ174" s="178">
        <f>+EF174/EC174-1</f>
      </c>
      <c r="EK174" s="2"/>
      <c r="EL174" s="2"/>
    </row>
    <row x14ac:dyDescent="0.25" r="175" customHeight="1" ht="18.75">
      <c r="A175" s="133" t="s">
        <v>203</v>
      </c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57">
        <f>SUM(Z170:Z173)</f>
      </c>
      <c r="AA175" s="157">
        <f>SUM(AA170:AA173)</f>
      </c>
      <c r="AB175" s="157">
        <f>SUM(AB170:AB173)</f>
      </c>
      <c r="AC175" s="157">
        <f>SUM(AC170:AC173)</f>
      </c>
      <c r="AD175" s="157">
        <f>SUM(AD170:AD173)</f>
      </c>
      <c r="AE175" s="157">
        <f>SUM(AE170:AE173)</f>
      </c>
      <c r="AF175" s="157">
        <f>SUM(AF170:AF173)</f>
      </c>
      <c r="AG175" s="157">
        <f>SUM(AG170:AG173)</f>
      </c>
      <c r="AH175" s="157">
        <f>SUM(AH170:AH173)</f>
      </c>
      <c r="AI175" s="157">
        <f>SUM(AI170:AI173)</f>
      </c>
      <c r="AJ175" s="157">
        <f>SUM(AJ170:AJ173)</f>
      </c>
      <c r="AK175" s="157">
        <f>SUM(AK170:AK173)</f>
      </c>
      <c r="AL175" s="157">
        <f>SUM(AL170:AL173)</f>
      </c>
      <c r="AM175" s="157">
        <f>SUM(AM170:AM174)</f>
      </c>
      <c r="AN175" s="157">
        <f>SUM(AN170:AN174)</f>
      </c>
      <c r="AO175" s="157">
        <f>SUM(AO170:AO173)</f>
      </c>
      <c r="AP175" s="157">
        <f>SUM(AP170:AP174)</f>
      </c>
      <c r="AQ175" s="157">
        <f>SUM(AQ170:AQ173)</f>
      </c>
      <c r="AR175" s="157">
        <f>SUM(AR170:AR173)</f>
      </c>
      <c r="AS175" s="157">
        <f>SUM(AS170:AS174)</f>
      </c>
      <c r="AT175" s="157">
        <f>SUM(AT170:AT173)</f>
      </c>
      <c r="AU175" s="157">
        <f>SUM(AU170:AU174)</f>
      </c>
      <c r="AV175" s="157">
        <f>SUM(AV170:AV173)</f>
      </c>
      <c r="AW175" s="157">
        <f>SUM(AW170:AW174)</f>
      </c>
      <c r="AX175" s="157">
        <f>SUM(AX170:AX174)</f>
      </c>
      <c r="AY175" s="157">
        <f>SUM(AY170:AY174)</f>
      </c>
      <c r="AZ175" s="157">
        <f>SUM(AZ170:AZ174)</f>
      </c>
      <c r="BA175" s="157">
        <f>SUM(BA170:BA174)</f>
      </c>
      <c r="BB175" s="157">
        <f>SUM(BB170:BB174)</f>
      </c>
      <c r="BC175" s="157">
        <f>SUM(BC170:BC173)</f>
      </c>
      <c r="BD175" s="157">
        <f>SUM(BD170:BD173)</f>
      </c>
      <c r="BE175" s="157">
        <f>SUM(BE170:BE173)</f>
      </c>
      <c r="BF175" s="157">
        <f>SUM(BF170:BF173)</f>
      </c>
      <c r="BG175" s="157">
        <f>SUM(BG170:BG173)</f>
      </c>
      <c r="BH175" s="157">
        <f>SUM(BH170:BH173)</f>
      </c>
      <c r="BI175" s="157">
        <f>SUM(BI170:BI173)</f>
      </c>
      <c r="BJ175" s="157">
        <f>SUM(BJ170:BJ173)</f>
      </c>
      <c r="BK175" s="157">
        <f>SUM(BK170:BK174)</f>
      </c>
      <c r="BL175" s="157">
        <f>SUM(BL170:BL173)</f>
      </c>
      <c r="BM175" s="157">
        <f>SUM(BM170:BM173)</f>
      </c>
      <c r="BN175" s="157">
        <f>SUM(BN170:BN173)</f>
      </c>
      <c r="BO175" s="157">
        <f>SUM(BO170:BO173)</f>
      </c>
      <c r="BP175" s="157">
        <f>SUM(BP170:BP173)</f>
      </c>
      <c r="BQ175" s="157">
        <f>SUM(BQ170:BQ173)</f>
      </c>
      <c r="BR175" s="157">
        <f>SUM(BR170:BR173)</f>
      </c>
      <c r="BS175" s="157">
        <f>SUM(BS170:BS173)</f>
      </c>
      <c r="BT175" s="157">
        <f>SUM(BT170:BT173)</f>
      </c>
      <c r="BU175" s="157">
        <f>SUM(BU170:BU173)</f>
      </c>
      <c r="BV175" s="157">
        <f>SUM(BV170:BV173)</f>
      </c>
      <c r="BW175" s="157">
        <f>SUM(BW170:BW173)</f>
      </c>
      <c r="BX175" s="157">
        <f>SUM(BX170:BX173)</f>
      </c>
      <c r="BY175" s="157">
        <f>SUM(BY170:BY173)</f>
      </c>
      <c r="BZ175" s="157">
        <f>SUM(BZ170:BZ173)</f>
      </c>
      <c r="CA175" s="157">
        <f>SUM(CA170:CA173)</f>
      </c>
      <c r="CB175" s="157">
        <f>SUM(CB170:CB173)</f>
      </c>
      <c r="CC175" s="157">
        <f>SUM(CC170:CC173)</f>
      </c>
      <c r="CD175" s="157">
        <f>SUM(CD170:CD173)</f>
      </c>
      <c r="CE175" s="157">
        <f>SUM(CE170:CE173)</f>
      </c>
      <c r="CF175" s="157">
        <f>SUM(CF170:CF173)</f>
      </c>
      <c r="CG175" s="157">
        <f>SUM(CG170:CG173)</f>
      </c>
      <c r="CH175" s="157">
        <f>SUM(CH170:CH173)</f>
      </c>
      <c r="CI175" s="157">
        <f>SUM(CI170:CI173)</f>
      </c>
      <c r="CJ175" s="157">
        <f>SUM(CJ170:CJ173)</f>
      </c>
      <c r="CK175" s="157">
        <f>SUM(CK170:CK173)</f>
      </c>
      <c r="CL175" s="157">
        <f>SUM(CL170:CL173)</f>
      </c>
      <c r="CM175" s="157">
        <f>SUM(CM170:CM173)</f>
      </c>
      <c r="CN175" s="157">
        <f>SUM(CN170:CN173)</f>
      </c>
      <c r="CO175" s="157">
        <f>SUM(CO170:CO173)</f>
      </c>
      <c r="CP175" s="157">
        <f>SUM(CP170:CP173)</f>
      </c>
      <c r="CQ175" s="157">
        <f>SUM(CQ170:CQ173)</f>
      </c>
      <c r="CR175" s="157">
        <f>SUM(CR170:CR173)</f>
      </c>
      <c r="CS175" s="157">
        <f>SUM(CS170:CS173)</f>
      </c>
      <c r="CT175" s="157">
        <f>SUM(CT170:CT173)</f>
      </c>
      <c r="CU175" s="157">
        <f>SUM(CU170:CU173)</f>
      </c>
      <c r="CV175" s="157">
        <f>SUM(CV170:CV173)</f>
      </c>
      <c r="CW175" s="157">
        <f>SUM(CW170:CW173)</f>
      </c>
      <c r="CX175" s="157">
        <f>SUM(CX170:CX173)</f>
      </c>
      <c r="CY175" s="157">
        <f>SUM(CY170:CY173)</f>
      </c>
      <c r="CZ175" s="157">
        <f>SUM(CZ170:CZ173)</f>
      </c>
      <c r="DA175" s="157">
        <f>SUM(DA170:DA173)</f>
      </c>
      <c r="DB175" s="157">
        <f>SUM(DB170:DB173)</f>
      </c>
      <c r="DC175" s="157">
        <f>SUM(DC170:DC173)</f>
      </c>
      <c r="DD175" s="157">
        <f>SUM(DD170:DD173)</f>
      </c>
      <c r="DE175" s="157">
        <f>SUM(DE170:DE173)</f>
      </c>
      <c r="DF175" s="157">
        <f>SUM(DF170:DF173)</f>
      </c>
      <c r="DG175" s="157">
        <f>SUM(DG170:DG173)</f>
      </c>
      <c r="DH175" s="157">
        <f>SUM(DH170:DH173)</f>
      </c>
      <c r="DI175" s="6">
        <f>AVERAGE(AY175:BB175)</f>
      </c>
      <c r="DJ175" s="6">
        <f>AVERAGE(BC175:BJ175)</f>
      </c>
      <c r="DK175" s="124">
        <f>DJ175/DI175-1</f>
      </c>
      <c r="DL175" s="6"/>
      <c r="DM175" s="143"/>
      <c r="DN175" s="185">
        <f>SUM(DN170:DN173)</f>
      </c>
      <c r="DO175" s="185"/>
      <c r="DP175" s="185">
        <f>SUM(DP170:DP173)</f>
      </c>
      <c r="DQ175" s="144">
        <f>IFERROR(DP175/DN175*100,0)</f>
      </c>
      <c r="DR175" s="185">
        <f>SUM(DR170:DR173)</f>
      </c>
      <c r="DS175" s="144">
        <f>IFERROR(DR175/DP175*100,0)</f>
      </c>
      <c r="DT175" s="185">
        <f>SUM(DT170:DT173)</f>
      </c>
      <c r="DU175" s="144">
        <f>IFERROR(DT175/DR175*100,0)</f>
      </c>
      <c r="DV175" s="185">
        <f>SUM(DV170:DV173)</f>
      </c>
      <c r="DW175" s="144">
        <f>IFERROR(DV175/DT175*100,0)</f>
      </c>
      <c r="DX175" s="185">
        <f>SUM(CK175:CV175)</f>
      </c>
      <c r="DY175" s="144">
        <f>IFERROR(DX175/DV175*100,0)</f>
      </c>
      <c r="DZ175" s="185">
        <f>SUM(CW175:DH175)</f>
      </c>
      <c r="EA175" s="144">
        <f>IFERROR(DZ175/DX175*100,0)</f>
      </c>
      <c r="EB175" s="125">
        <f>+SUM(Z175:AK175)/$EJ$158</f>
      </c>
      <c r="EC175" s="125">
        <f>8294/$EJ$158</f>
      </c>
      <c r="ED175" s="125">
        <f>+SUM(AL175:AS175)/$EJ$158</f>
      </c>
      <c r="EE175" s="125">
        <f>+EF175-ED175</f>
      </c>
      <c r="EF175" s="125">
        <f>+DP175/$EJ$158</f>
      </c>
      <c r="EG175" s="125">
        <f>DR175/$EJ$158</f>
      </c>
      <c r="EH175" s="125">
        <f>DT175/$EJ$158</f>
      </c>
      <c r="EI175" s="125">
        <f>DV175/$EJ$158</f>
      </c>
      <c r="EJ175" s="124">
        <f>+EF175/EC175-1</f>
      </c>
      <c r="EK175" s="2">
        <f>+EF175/EF180</f>
      </c>
      <c r="EL175" s="2">
        <f>+ED175/ED180</f>
      </c>
    </row>
    <row x14ac:dyDescent="0.25" r="176" customHeight="1" ht="18.75">
      <c r="A176" s="133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>
        <f>AW167+AW175</f>
      </c>
      <c r="AX176" s="157"/>
      <c r="AY176" s="157"/>
      <c r="AZ176" s="157"/>
      <c r="BA176" s="157"/>
      <c r="BB176" s="157"/>
      <c r="BC176" s="157"/>
      <c r="BD176" s="157"/>
      <c r="BE176" s="157"/>
      <c r="BF176" s="157"/>
      <c r="BG176" s="157"/>
      <c r="BH176" s="157"/>
      <c r="BI176" s="157"/>
      <c r="BJ176" s="157"/>
      <c r="BK176" s="157"/>
      <c r="BL176" s="157"/>
      <c r="BM176" s="157"/>
      <c r="BN176" s="157"/>
      <c r="BO176" s="157"/>
      <c r="BP176" s="157"/>
      <c r="BQ176" s="157"/>
      <c r="BR176" s="157"/>
      <c r="BS176" s="157"/>
      <c r="BT176" s="157"/>
      <c r="BU176" s="157"/>
      <c r="BV176" s="157"/>
      <c r="BW176" s="157"/>
      <c r="BX176" s="157"/>
      <c r="BY176" s="157"/>
      <c r="BZ176" s="157"/>
      <c r="CA176" s="157"/>
      <c r="CB176" s="157"/>
      <c r="CC176" s="157"/>
      <c r="CD176" s="157"/>
      <c r="CE176" s="157"/>
      <c r="CF176" s="157"/>
      <c r="CG176" s="157"/>
      <c r="CH176" s="157"/>
      <c r="CI176" s="157"/>
      <c r="CJ176" s="157"/>
      <c r="CK176" s="157"/>
      <c r="CL176" s="157"/>
      <c r="CM176" s="157"/>
      <c r="CN176" s="157"/>
      <c r="CO176" s="157"/>
      <c r="CP176" s="157"/>
      <c r="CQ176" s="157"/>
      <c r="CR176" s="157"/>
      <c r="CS176" s="157"/>
      <c r="CT176" s="157"/>
      <c r="CU176" s="157"/>
      <c r="CV176" s="157"/>
      <c r="CW176" s="157"/>
      <c r="CX176" s="157"/>
      <c r="CY176" s="157"/>
      <c r="CZ176" s="157"/>
      <c r="DA176" s="157"/>
      <c r="DB176" s="157"/>
      <c r="DC176" s="157"/>
      <c r="DD176" s="157"/>
      <c r="DE176" s="157"/>
      <c r="DF176" s="157"/>
      <c r="DG176" s="157"/>
      <c r="DH176" s="157"/>
      <c r="DI176" s="124"/>
      <c r="DJ176" s="124"/>
      <c r="DK176" s="6"/>
      <c r="DL176" s="6"/>
      <c r="DM176" s="143"/>
      <c r="DN176" s="185"/>
      <c r="DO176" s="185"/>
      <c r="DP176" s="185"/>
      <c r="DQ176" s="144"/>
      <c r="DR176" s="185"/>
      <c r="DS176" s="144"/>
      <c r="DT176" s="185"/>
      <c r="DU176" s="144"/>
      <c r="DV176" s="185"/>
      <c r="DW176" s="144"/>
      <c r="DX176" s="182"/>
      <c r="DY176" s="144"/>
      <c r="DZ176" s="185">
        <f>SUM(CW176:DH176)</f>
      </c>
      <c r="EA176" s="144"/>
      <c r="EB176" s="125"/>
      <c r="EC176" s="125"/>
      <c r="ED176" s="125"/>
      <c r="EE176" s="125">
        <f>+SUM(EF167,EF175)-SUM(EE167,EE175)</f>
      </c>
      <c r="EF176" s="125"/>
      <c r="EG176" s="125"/>
      <c r="EH176" s="125"/>
      <c r="EI176" s="125"/>
      <c r="EJ176" s="124">
        <f>(EI175/EB175)^(1/4)-1</f>
      </c>
      <c r="EK176" s="2"/>
      <c r="EL176" s="2"/>
    </row>
    <row x14ac:dyDescent="0.25" r="177" customHeight="1" ht="18.75">
      <c r="A177" s="133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  <c r="BB177" s="157"/>
      <c r="BC177" s="157"/>
      <c r="BD177" s="157"/>
      <c r="BE177" s="157"/>
      <c r="BF177" s="157"/>
      <c r="BG177" s="157"/>
      <c r="BH177" s="157"/>
      <c r="BI177" s="157"/>
      <c r="BJ177" s="157"/>
      <c r="BK177" s="157"/>
      <c r="BL177" s="157"/>
      <c r="BM177" s="157"/>
      <c r="BN177" s="157"/>
      <c r="BO177" s="157"/>
      <c r="BP177" s="157"/>
      <c r="BQ177" s="157"/>
      <c r="BR177" s="157"/>
      <c r="BS177" s="157"/>
      <c r="BT177" s="157"/>
      <c r="BU177" s="157"/>
      <c r="BV177" s="157"/>
      <c r="BW177" s="157"/>
      <c r="BX177" s="157"/>
      <c r="BY177" s="157"/>
      <c r="BZ177" s="157"/>
      <c r="CA177" s="157"/>
      <c r="CB177" s="157"/>
      <c r="CC177" s="157"/>
      <c r="CD177" s="157"/>
      <c r="CE177" s="157"/>
      <c r="CF177" s="157"/>
      <c r="CG177" s="157"/>
      <c r="CH177" s="157"/>
      <c r="CI177" s="157"/>
      <c r="CJ177" s="157"/>
      <c r="CK177" s="157"/>
      <c r="CL177" s="157"/>
      <c r="CM177" s="157"/>
      <c r="CN177" s="157"/>
      <c r="CO177" s="157"/>
      <c r="CP177" s="157"/>
      <c r="CQ177" s="157"/>
      <c r="CR177" s="157"/>
      <c r="CS177" s="157"/>
      <c r="CT177" s="157"/>
      <c r="CU177" s="157"/>
      <c r="CV177" s="157"/>
      <c r="CW177" s="157"/>
      <c r="CX177" s="157"/>
      <c r="CY177" s="157"/>
      <c r="CZ177" s="157"/>
      <c r="DA177" s="157"/>
      <c r="DB177" s="157"/>
      <c r="DC177" s="157"/>
      <c r="DD177" s="157"/>
      <c r="DE177" s="157"/>
      <c r="DF177" s="157"/>
      <c r="DG177" s="157"/>
      <c r="DH177" s="157"/>
      <c r="DI177" s="124"/>
      <c r="DJ177" s="124"/>
      <c r="DK177" s="6"/>
      <c r="DL177" s="6"/>
      <c r="DM177" s="143"/>
      <c r="DN177" s="185"/>
      <c r="DO177" s="185"/>
      <c r="DP177" s="185"/>
      <c r="DQ177" s="144"/>
      <c r="DR177" s="185"/>
      <c r="DS177" s="144"/>
      <c r="DT177" s="185"/>
      <c r="DU177" s="144"/>
      <c r="DV177" s="185"/>
      <c r="DW177" s="144"/>
      <c r="DX177" s="182"/>
      <c r="DY177" s="144"/>
      <c r="DZ177" s="185">
        <f>SUM(CW177:DH177)</f>
      </c>
      <c r="EA177" s="144"/>
      <c r="EB177" s="125"/>
      <c r="EC177" s="125"/>
      <c r="ED177" s="125"/>
      <c r="EE177" s="125">
        <f>ED175</f>
      </c>
      <c r="EF177" s="125"/>
      <c r="EG177" s="125"/>
      <c r="EH177" s="125"/>
      <c r="EI177" s="125"/>
      <c r="EJ177" s="124"/>
      <c r="EK177" s="2"/>
      <c r="EL177" s="2"/>
    </row>
    <row x14ac:dyDescent="0.25" r="178" customHeight="1" ht="18.75">
      <c r="A178" s="133" t="s">
        <v>204</v>
      </c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  <c r="BB178" s="157"/>
      <c r="BC178" s="157"/>
      <c r="BD178" s="157"/>
      <c r="BE178" s="157"/>
      <c r="BF178" s="157"/>
      <c r="BG178" s="157"/>
      <c r="BH178" s="157"/>
      <c r="BI178" s="157"/>
      <c r="BJ178" s="157"/>
      <c r="BK178" s="157"/>
      <c r="BL178" s="191">
        <f>#REF!</f>
      </c>
      <c r="BM178" s="192">
        <f>#REF!</f>
      </c>
      <c r="BN178" s="191">
        <f>#REF!</f>
      </c>
      <c r="BO178" s="193">
        <f>#REF!</f>
      </c>
      <c r="BP178" s="191">
        <f>#REF!</f>
      </c>
      <c r="BQ178" s="191">
        <f>#REF!</f>
      </c>
      <c r="BR178" s="191">
        <f>#REF!</f>
      </c>
      <c r="BS178" s="191">
        <f>#REF!</f>
      </c>
      <c r="BT178" s="191">
        <f>#REF!</f>
      </c>
      <c r="BU178" s="191">
        <f>#REF!</f>
      </c>
      <c r="BV178" s="191">
        <f>#REF!</f>
      </c>
      <c r="BW178" s="191">
        <f>#REF!</f>
      </c>
      <c r="BX178" s="193">
        <f>#REF!</f>
      </c>
      <c r="BY178" s="191">
        <f>#REF!</f>
      </c>
      <c r="BZ178" s="191">
        <f>#REF!</f>
      </c>
      <c r="CA178" s="191">
        <f>#REF!</f>
      </c>
      <c r="CB178" s="191">
        <f>#REF!</f>
      </c>
      <c r="CC178" s="191">
        <f>#REF!</f>
      </c>
      <c r="CD178" s="191">
        <f>#REF!</f>
      </c>
      <c r="CE178" s="191">
        <f>#REF!</f>
      </c>
      <c r="CF178" s="191">
        <f>#REF!</f>
      </c>
      <c r="CG178" s="191">
        <f>#REF!</f>
      </c>
      <c r="CH178" s="191">
        <f>#REF!</f>
      </c>
      <c r="CI178" s="191">
        <f>#REF!</f>
      </c>
      <c r="CJ178" s="191">
        <f>#REF!</f>
      </c>
      <c r="CK178" s="191">
        <f>#REF!</f>
      </c>
      <c r="CL178" s="191">
        <f>#REF!</f>
      </c>
      <c r="CM178" s="191">
        <f>#REF!</f>
      </c>
      <c r="CN178" s="191">
        <f>#REF!</f>
      </c>
      <c r="CO178" s="191">
        <f>#REF!</f>
      </c>
      <c r="CP178" s="191">
        <f>#REF!</f>
      </c>
      <c r="CQ178" s="191">
        <f>#REF!</f>
      </c>
      <c r="CR178" s="191">
        <f>#REF!</f>
      </c>
      <c r="CS178" s="191">
        <f>#REF!</f>
      </c>
      <c r="CT178" s="191">
        <f>#REF!</f>
      </c>
      <c r="CU178" s="191">
        <f>#REF!</f>
      </c>
      <c r="CV178" s="191">
        <f>#REF!</f>
      </c>
      <c r="CW178" s="191">
        <f>#REF!</f>
      </c>
      <c r="CX178" s="191">
        <f>#REF!</f>
      </c>
      <c r="CY178" s="191">
        <f>#REF!</f>
      </c>
      <c r="CZ178" s="191">
        <f>#REF!</f>
      </c>
      <c r="DA178" s="191">
        <f>#REF!</f>
      </c>
      <c r="DB178" s="191">
        <f>#REF!</f>
      </c>
      <c r="DC178" s="191">
        <f>#REF!</f>
      </c>
      <c r="DD178" s="191">
        <f>#REF!</f>
      </c>
      <c r="DE178" s="191">
        <f>#REF!</f>
      </c>
      <c r="DF178" s="191">
        <f>#REF!</f>
      </c>
      <c r="DG178" s="191">
        <f>#REF!</f>
      </c>
      <c r="DH178" s="191">
        <f>#REF!</f>
      </c>
      <c r="DI178" s="124"/>
      <c r="DJ178" s="124"/>
      <c r="DK178" s="6"/>
      <c r="DL178" s="6"/>
      <c r="DM178" s="143"/>
      <c r="DN178" s="185"/>
      <c r="DO178" s="185"/>
      <c r="DP178" s="185"/>
      <c r="DQ178" s="144"/>
      <c r="DR178" s="185"/>
      <c r="DS178" s="144"/>
      <c r="DT178" s="194">
        <f>SUM(BL178:BW178)</f>
      </c>
      <c r="DU178" s="144">
        <f>IFERROR(DT178/DR178*100,0)</f>
      </c>
      <c r="DV178" s="194">
        <f>SUM(BY178:CJ178)</f>
      </c>
      <c r="DW178" s="144">
        <f>IFERROR(DV178/DT178*100,0)</f>
      </c>
      <c r="DX178" s="194">
        <f>SUM(CK178:CV178)</f>
      </c>
      <c r="DY178" s="144">
        <f>IFERROR(DX178/DV178*100,0)</f>
      </c>
      <c r="DZ178" s="194">
        <f>SUM(CW178:DH178)</f>
      </c>
      <c r="EA178" s="144">
        <f>IFERROR(DZ178/DX178*100,0)</f>
      </c>
      <c r="EB178" s="125"/>
      <c r="EC178" s="125"/>
      <c r="ED178" s="125">
        <f>+SUM(AL178:AQ178)</f>
      </c>
      <c r="EE178" s="125">
        <f>+EF178-ED178</f>
      </c>
      <c r="EF178" s="125">
        <f>+DP178</f>
      </c>
      <c r="EG178" s="125">
        <f>DR178</f>
      </c>
      <c r="EH178" s="195">
        <f>DT178</f>
      </c>
      <c r="EI178" s="195">
        <f>DV178/$EJ$158</f>
      </c>
      <c r="EJ178" s="124"/>
      <c r="EK178" s="2"/>
      <c r="EL178" s="2"/>
    </row>
    <row x14ac:dyDescent="0.25" r="179" customHeight="1" ht="18.75">
      <c r="A179" s="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124"/>
      <c r="DJ179" s="124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2"/>
      <c r="DV179" s="6"/>
      <c r="DW179" s="2"/>
      <c r="DX179" s="185"/>
      <c r="DY179" s="2"/>
      <c r="DZ179" s="185">
        <f>SUM(CW179:DH179)</f>
      </c>
      <c r="EA179" s="2"/>
      <c r="EB179" s="125"/>
      <c r="EC179" s="125"/>
      <c r="ED179" s="125"/>
      <c r="EE179" s="125"/>
      <c r="EF179" s="125"/>
      <c r="EG179" s="125"/>
      <c r="EH179" s="125"/>
      <c r="EI179" s="125"/>
      <c r="EJ179" s="124"/>
      <c r="EK179" s="2"/>
      <c r="EL179" s="2"/>
    </row>
    <row x14ac:dyDescent="0.25" r="180" customHeight="1" ht="18.75">
      <c r="A180" s="196" t="s">
        <v>205</v>
      </c>
      <c r="B180" s="197">
        <v>3647</v>
      </c>
      <c r="C180" s="197">
        <v>3678</v>
      </c>
      <c r="D180" s="197">
        <v>4542</v>
      </c>
      <c r="E180" s="197">
        <v>4453</v>
      </c>
      <c r="F180" s="197">
        <v>4767</v>
      </c>
      <c r="G180" s="197">
        <v>3642</v>
      </c>
      <c r="H180" s="197">
        <v>3559</v>
      </c>
      <c r="I180" s="197">
        <v>5162</v>
      </c>
      <c r="J180" s="197">
        <v>4349</v>
      </c>
      <c r="K180" s="197">
        <v>3915</v>
      </c>
      <c r="L180" s="197">
        <v>4392</v>
      </c>
      <c r="M180" s="197">
        <v>4253</v>
      </c>
      <c r="N180" s="197">
        <v>1738</v>
      </c>
      <c r="O180" s="197">
        <v>2960</v>
      </c>
      <c r="P180" s="197">
        <v>4173</v>
      </c>
      <c r="Q180" s="197">
        <v>2972</v>
      </c>
      <c r="R180" s="197">
        <v>2747</v>
      </c>
      <c r="S180" s="197">
        <v>2098</v>
      </c>
      <c r="T180" s="197">
        <v>2465</v>
      </c>
      <c r="U180" s="197">
        <v>1756</v>
      </c>
      <c r="V180" s="197">
        <v>2086</v>
      </c>
      <c r="W180" s="197">
        <v>2896</v>
      </c>
      <c r="X180" s="197">
        <v>2700</v>
      </c>
      <c r="Y180" s="197">
        <v>3543</v>
      </c>
      <c r="Z180" s="197">
        <f>+Z175+Z167</f>
      </c>
      <c r="AA180" s="197">
        <f>+AA175+AA167</f>
      </c>
      <c r="AB180" s="197">
        <f>+AB175+AB167</f>
      </c>
      <c r="AC180" s="197">
        <f>+AC175+AC167</f>
      </c>
      <c r="AD180" s="197">
        <f>+AD175+AD167</f>
      </c>
      <c r="AE180" s="197">
        <f>+AE175+AE167</f>
      </c>
      <c r="AF180" s="197">
        <f>+AF175+AF167</f>
      </c>
      <c r="AG180" s="197">
        <f>+AG175+AG167</f>
      </c>
      <c r="AH180" s="197">
        <f>+AH175+AH167</f>
      </c>
      <c r="AI180" s="197">
        <f>+AI175+AI167</f>
      </c>
      <c r="AJ180" s="197">
        <f>+AJ175+AJ167</f>
      </c>
      <c r="AK180" s="197">
        <f>+AK175+AK167</f>
      </c>
      <c r="AL180" s="197">
        <f>+AL175+AL167</f>
      </c>
      <c r="AM180" s="197">
        <f>+AM175+AM167</f>
      </c>
      <c r="AN180" s="197">
        <f>+AN175+AN167</f>
      </c>
      <c r="AO180" s="197">
        <f>+AO175+AO167</f>
      </c>
      <c r="AP180" s="197">
        <f>+AP175+AP167</f>
      </c>
      <c r="AQ180" s="197">
        <f>+AQ175+AQ167</f>
      </c>
      <c r="AR180" s="197">
        <f>+AR175+AR167</f>
      </c>
      <c r="AS180" s="197">
        <f>+AS175+AS167</f>
      </c>
      <c r="AT180" s="197">
        <f>+AT175+AT167</f>
      </c>
      <c r="AU180" s="197">
        <f>+AU175+AU167</f>
      </c>
      <c r="AV180" s="197">
        <f>+AV175+AV167</f>
      </c>
      <c r="AW180" s="197">
        <f>+AW175+AW167</f>
      </c>
      <c r="AX180" s="197">
        <f>+AX175+AX167</f>
      </c>
      <c r="AY180" s="157">
        <f>+AY175+AY167</f>
      </c>
      <c r="AZ180" s="157">
        <f>+AZ175+AZ167</f>
      </c>
      <c r="BA180" s="157">
        <f>+BA175+BA167</f>
      </c>
      <c r="BB180" s="157">
        <f>+BB175+BB167</f>
      </c>
      <c r="BC180" s="157">
        <f>+BC175+BC167</f>
      </c>
      <c r="BD180" s="157">
        <f>+BD175+BD167</f>
      </c>
      <c r="BE180" s="157">
        <f>+BE175+BE167</f>
      </c>
      <c r="BF180" s="157">
        <f>+BF175+BF167</f>
      </c>
      <c r="BG180" s="157">
        <f>+BG175+BG167</f>
      </c>
      <c r="BH180" s="157">
        <f>+BH175+BH167</f>
      </c>
      <c r="BI180" s="157">
        <f>+BI175+BI167</f>
      </c>
      <c r="BJ180" s="157">
        <f>+BJ175+BJ167</f>
      </c>
      <c r="BK180" s="157">
        <f>+BK175+BK167</f>
      </c>
      <c r="BL180" s="180">
        <f>+BL175+BL167+BL178</f>
      </c>
      <c r="BM180" s="133">
        <f>+BM175+BM167+BM178</f>
      </c>
      <c r="BN180" s="180">
        <f>+BN175+BN167+BN178</f>
      </c>
      <c r="BO180" s="126">
        <f>+BO175+BO167+BO178</f>
      </c>
      <c r="BP180" s="180">
        <f>+BP175+BP167+BP178</f>
      </c>
      <c r="BQ180" s="180">
        <f>+BQ175+BQ167+BQ178</f>
      </c>
      <c r="BR180" s="180">
        <f>+BR175+BR167+BR178</f>
      </c>
      <c r="BS180" s="180">
        <f>+BS175+BS167+BS178</f>
      </c>
      <c r="BT180" s="180">
        <f>+BT175+BT167+BT178</f>
      </c>
      <c r="BU180" s="180">
        <f>+BU175+BU167+BU178</f>
      </c>
      <c r="BV180" s="180">
        <f>+BV175+BV167+BV178</f>
      </c>
      <c r="BW180" s="180">
        <f>+BW175+BW167+BW178</f>
      </c>
      <c r="BX180" s="126">
        <f>+BX175+BX167+BX178</f>
      </c>
      <c r="BY180" s="180">
        <f>+BY175+BY167+BY178</f>
      </c>
      <c r="BZ180" s="180">
        <f>+BZ175+BZ167+BZ178</f>
      </c>
      <c r="CA180" s="180">
        <f>+CA175+CA167+CA178</f>
      </c>
      <c r="CB180" s="180">
        <f>+CB175+CB167+CB178</f>
      </c>
      <c r="CC180" s="180">
        <f>+CC175+CC167+CC178</f>
      </c>
      <c r="CD180" s="180">
        <f>+CD175+CD167+CD178</f>
      </c>
      <c r="CE180" s="180">
        <f>+CE175+CE167+CE178</f>
      </c>
      <c r="CF180" s="180">
        <f>+CF175+CF167+CF178</f>
      </c>
      <c r="CG180" s="180">
        <f>+CG175+CG167+CG178</f>
      </c>
      <c r="CH180" s="180">
        <f>+CH175+CH167+CH178</f>
      </c>
      <c r="CI180" s="180">
        <f>+CI175+CI167+CI178</f>
      </c>
      <c r="CJ180" s="180">
        <f>+CJ175+CJ167+CJ178</f>
      </c>
      <c r="CK180" s="180">
        <f>+CK175+CK167+CK178</f>
      </c>
      <c r="CL180" s="180">
        <f>+CL175+CL167+CL178</f>
      </c>
      <c r="CM180" s="180">
        <f>+CM175+CM167+CM178</f>
      </c>
      <c r="CN180" s="180">
        <f>+CN175+CN167+CN178</f>
      </c>
      <c r="CO180" s="180">
        <f>+CO175+CO167+CO178</f>
      </c>
      <c r="CP180" s="180">
        <f>+CP175+CP167+CP178</f>
      </c>
      <c r="CQ180" s="180">
        <f>+CQ175+CQ167+CQ178</f>
      </c>
      <c r="CR180" s="180">
        <f>+CR175+CR167+CR178</f>
      </c>
      <c r="CS180" s="180">
        <f>+CS175+CS167+CS178</f>
      </c>
      <c r="CT180" s="180">
        <f>+CT175+CT167+CT178</f>
      </c>
      <c r="CU180" s="180">
        <f>+CU175+CU167+CU178</f>
      </c>
      <c r="CV180" s="180">
        <f>+CV175+CV167+CV178</f>
      </c>
      <c r="CW180" s="180">
        <f>+CW175+CW167+CW178</f>
      </c>
      <c r="CX180" s="180">
        <f>+CX175+CX167+CX178</f>
      </c>
      <c r="CY180" s="180">
        <f>+CY175+CY167+CY178</f>
      </c>
      <c r="CZ180" s="180">
        <f>+CZ175+CZ167+CZ178</f>
      </c>
      <c r="DA180" s="180">
        <f>+DA175+DA167+DA178</f>
      </c>
      <c r="DB180" s="180">
        <f>+DB175+DB167+DB178</f>
      </c>
      <c r="DC180" s="180">
        <f>+DC175+DC167+DC178</f>
      </c>
      <c r="DD180" s="180">
        <f>+DD175+DD167+DD178</f>
      </c>
      <c r="DE180" s="180">
        <f>+DE175+DE167+DE178</f>
      </c>
      <c r="DF180" s="180">
        <f>+DF175+DF167+DF178</f>
      </c>
      <c r="DG180" s="180">
        <f>+DG175+DG167+DG178</f>
      </c>
      <c r="DH180" s="180">
        <f>+DH175+DH167+DH178</f>
      </c>
      <c r="DI180" s="124"/>
      <c r="DJ180" s="124"/>
      <c r="DK180" s="198">
        <f>SUM(B180:M180)</f>
      </c>
      <c r="DL180" s="198">
        <f>SUM(N180:Y180)</f>
      </c>
      <c r="DM180" s="144">
        <f>IFERROR(DL180/DK180*100,0)</f>
      </c>
      <c r="DN180" s="198">
        <f>+DN175+DN167</f>
      </c>
      <c r="DO180" s="144">
        <f>IFERROR(DN180/DL180*100,0)</f>
      </c>
      <c r="DP180" s="198">
        <f>SUM(AL180:AW180)</f>
      </c>
      <c r="DQ180" s="144">
        <f>IFERROR(DP180/DN180*100,0)</f>
      </c>
      <c r="DR180" s="185">
        <f>SUM(AY180:BJ180)</f>
      </c>
      <c r="DS180" s="144">
        <f>IFERROR(DR180/DP180*100,0)</f>
      </c>
      <c r="DT180" s="194">
        <f>SUM(BL180:BW180)</f>
      </c>
      <c r="DU180" s="144">
        <f>IFERROR(DT180/DR180*100,0)</f>
      </c>
      <c r="DV180" s="194">
        <f>SUM(BY180:CJ180)</f>
      </c>
      <c r="DW180" s="144">
        <f>IFERROR(DV180/DT180*100,0)</f>
      </c>
      <c r="DX180" s="194">
        <f>SUM(CK180:CV180)</f>
      </c>
      <c r="DY180" s="144">
        <f>IFERROR(DX180/DV180*100,0)</f>
      </c>
      <c r="DZ180" s="194">
        <f>SUM(CW180:DH180)</f>
      </c>
      <c r="EA180" s="144">
        <f>IFERROR(DZ180/DX180*100,0)</f>
      </c>
      <c r="EB180" s="125">
        <f>+SUM(EB167,EB175)</f>
      </c>
      <c r="EC180" s="125">
        <f>+SUM(EC167,EC175)</f>
      </c>
      <c r="ED180" s="125">
        <f>+SUM(ED167,ED175)</f>
      </c>
      <c r="EE180" s="125">
        <f>+SUM(EE167,EE175)</f>
      </c>
      <c r="EF180" s="125">
        <f>+SUM(EF167,EF175)</f>
      </c>
      <c r="EG180" s="125">
        <f>DR180/$EJ$158</f>
      </c>
      <c r="EH180" s="195">
        <f>DT180/$EJ$158</f>
      </c>
      <c r="EI180" s="195">
        <f>DV180/$EJ$158</f>
      </c>
      <c r="EJ180" s="124"/>
      <c r="EK180" s="2"/>
      <c r="EL180" s="2"/>
    </row>
    <row x14ac:dyDescent="0.25" r="181" customHeight="1" ht="18.75">
      <c r="A181" s="136" t="s">
        <v>82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>
        <v>2947</v>
      </c>
      <c r="AA181" s="6">
        <v>3293</v>
      </c>
      <c r="AB181" s="6">
        <v>2964</v>
      </c>
      <c r="AC181" s="6">
        <v>4476</v>
      </c>
      <c r="AD181" s="6">
        <v>4239</v>
      </c>
      <c r="AE181" s="6">
        <v>2895</v>
      </c>
      <c r="AF181" s="6">
        <v>3459</v>
      </c>
      <c r="AG181" s="6">
        <v>2906</v>
      </c>
      <c r="AH181" s="6">
        <v>3024</v>
      </c>
      <c r="AI181" s="6">
        <v>2087</v>
      </c>
      <c r="AJ181" s="6">
        <v>2599</v>
      </c>
      <c r="AK181" s="6">
        <v>2307</v>
      </c>
      <c r="AL181" s="6">
        <v>4562</v>
      </c>
      <c r="AM181" s="6">
        <v>4530</v>
      </c>
      <c r="AN181" s="6">
        <v>3815</v>
      </c>
      <c r="AO181" s="6">
        <v>3434</v>
      </c>
      <c r="AP181" s="6">
        <v>3235</v>
      </c>
      <c r="AQ181" s="6">
        <v>2489</v>
      </c>
      <c r="AR181" s="6">
        <v>2677</v>
      </c>
      <c r="AS181" s="6">
        <v>3207</v>
      </c>
      <c r="AT181" s="6"/>
      <c r="AU181" s="6"/>
      <c r="AV181" s="6"/>
      <c r="AW181" s="6"/>
      <c r="AX181" s="6"/>
      <c r="AY181" s="6">
        <v>2393</v>
      </c>
      <c r="AZ181" s="6">
        <v>1806</v>
      </c>
      <c r="BA181" s="6">
        <v>2848</v>
      </c>
      <c r="BB181" s="6">
        <v>2240</v>
      </c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124"/>
      <c r="DJ181" s="124"/>
      <c r="DK181" s="6"/>
      <c r="DL181" s="6"/>
      <c r="DM181" s="6"/>
      <c r="DN181" s="182">
        <f>SUM(Z181:AK181)</f>
      </c>
      <c r="DO181" s="182"/>
      <c r="DP181" s="182">
        <f>SUM(AL181:AW181)</f>
      </c>
      <c r="DQ181" s="6"/>
      <c r="DR181" s="182">
        <f>SUM(AY181:BJ181)</f>
      </c>
      <c r="DS181" s="6"/>
      <c r="DT181" s="182">
        <f>SUM(BL181:BW181)</f>
      </c>
      <c r="DU181" s="2"/>
      <c r="DV181" s="182">
        <f>SUM(BY181:CJ181)</f>
      </c>
      <c r="DW181" s="2"/>
      <c r="DX181" s="182">
        <f>SUM(CA181:CL181)</f>
      </c>
      <c r="DY181" s="2"/>
      <c r="DZ181" s="182">
        <f>SUM(CC181:CN181)</f>
      </c>
      <c r="EA181" s="2"/>
      <c r="EB181" s="125"/>
      <c r="EC181" s="6"/>
      <c r="ED181" s="6"/>
      <c r="EE181" s="6"/>
      <c r="EF181" s="124"/>
      <c r="EG181" s="124"/>
      <c r="EH181" s="125"/>
      <c r="EI181" s="125"/>
      <c r="EJ181" s="124"/>
      <c r="EK181" s="2"/>
      <c r="EL181" s="2"/>
    </row>
    <row x14ac:dyDescent="0.25" r="182" customHeight="1" ht="18.75">
      <c r="A182" s="199" t="s">
        <v>206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1">
        <f>+Z180-Z181</f>
      </c>
      <c r="AA182" s="201">
        <f>+AA180-AA181</f>
      </c>
      <c r="AB182" s="201">
        <f>+AB180-AB181</f>
      </c>
      <c r="AC182" s="201">
        <f>+AC180-AC181</f>
      </c>
      <c r="AD182" s="201">
        <f>+AD180-AD181</f>
      </c>
      <c r="AE182" s="201">
        <f>+AE180-AE181</f>
      </c>
      <c r="AF182" s="201">
        <f>+AF180-AF181</f>
      </c>
      <c r="AG182" s="201">
        <f>+AG180-AG181</f>
      </c>
      <c r="AH182" s="201">
        <f>+AH180-AH181</f>
      </c>
      <c r="AI182" s="201">
        <f>+AI180-AI181</f>
      </c>
      <c r="AJ182" s="201">
        <f>+AJ180-AJ181</f>
      </c>
      <c r="AK182" s="201">
        <f>+AK180-AK181</f>
      </c>
      <c r="AL182" s="201">
        <f>+AL180-AL181</f>
      </c>
      <c r="AM182" s="201">
        <f>+AM180-AM181</f>
      </c>
      <c r="AN182" s="201">
        <f>+AN180-AN181</f>
      </c>
      <c r="AO182" s="201">
        <f>+AO180-AO181</f>
      </c>
      <c r="AP182" s="201">
        <f>+AP180-AP181</f>
      </c>
      <c r="AQ182" s="201">
        <f>+AQ180-AQ181</f>
      </c>
      <c r="AR182" s="201">
        <f>+AR180-AR181</f>
      </c>
      <c r="AS182" s="201">
        <f>+AS180-AS181</f>
      </c>
      <c r="AT182" s="201">
        <f>+AT180-AT181</f>
      </c>
      <c r="AU182" s="201">
        <f>+AU180-AU181</f>
      </c>
      <c r="AV182" s="201">
        <f>+AV180-AV181</f>
      </c>
      <c r="AW182" s="201">
        <f>+AW180-AW181</f>
      </c>
      <c r="AX182" s="201">
        <f>+AX180-AX181</f>
      </c>
      <c r="AY182" s="201">
        <f>+AY180-AY181</f>
      </c>
      <c r="AZ182" s="201">
        <f>+AZ180-AZ181</f>
      </c>
      <c r="BA182" s="201">
        <f>+BA180-BA181</f>
      </c>
      <c r="BB182" s="201">
        <f>+BB180-BB181</f>
      </c>
      <c r="BC182" s="201">
        <f>+BC180-BC181</f>
      </c>
      <c r="BD182" s="201">
        <f>+BD180-BD181</f>
      </c>
      <c r="BE182" s="201">
        <f>+BE180-BE181</f>
      </c>
      <c r="BF182" s="201">
        <f>+BF180-BF181</f>
      </c>
      <c r="BG182" s="201">
        <f>+BG180-BG181</f>
      </c>
      <c r="BH182" s="201">
        <f>+BH180-BH181</f>
      </c>
      <c r="BI182" s="201">
        <f>+BI180-BI181</f>
      </c>
      <c r="BJ182" s="201">
        <f>+BJ180-BJ181</f>
      </c>
      <c r="BK182" s="201"/>
      <c r="BL182" s="202">
        <f>+BL180-BL181</f>
      </c>
      <c r="BM182" s="203">
        <f>+BM180-BM181</f>
      </c>
      <c r="BN182" s="202">
        <f>+BN180-BN181</f>
      </c>
      <c r="BO182" s="204">
        <f>+BO180-BO181</f>
      </c>
      <c r="BP182" s="202">
        <f>+BP180-BP181</f>
      </c>
      <c r="BQ182" s="202">
        <f>+BQ180-BQ181</f>
      </c>
      <c r="BR182" s="202">
        <f>+BR180-BR181</f>
      </c>
      <c r="BS182" s="202">
        <f>+BS180-BS181</f>
      </c>
      <c r="BT182" s="202">
        <f>+BT180-BT181</f>
      </c>
      <c r="BU182" s="202">
        <f>+BU180-BU181</f>
      </c>
      <c r="BV182" s="202">
        <f>+BV180-BV181</f>
      </c>
      <c r="BW182" s="202">
        <f>+BW180-BW181</f>
      </c>
      <c r="BX182" s="201"/>
      <c r="BY182" s="202">
        <f>+BY180-BY181</f>
      </c>
      <c r="BZ182" s="202">
        <f>+BZ180-BZ181</f>
      </c>
      <c r="CA182" s="202">
        <f>+CA180-CA181</f>
      </c>
      <c r="CB182" s="202">
        <f>+CB180-CB181</f>
      </c>
      <c r="CC182" s="202">
        <f>+CC180-CC181</f>
      </c>
      <c r="CD182" s="202">
        <f>+CD180-CD181</f>
      </c>
      <c r="CE182" s="202">
        <f>+CE180-CE181</f>
      </c>
      <c r="CF182" s="202">
        <f>+CF180-CF181</f>
      </c>
      <c r="CG182" s="202">
        <f>+CG180-CG181</f>
      </c>
      <c r="CH182" s="202">
        <f>+CH180-CH181</f>
      </c>
      <c r="CI182" s="202">
        <f>+CI180-CI181</f>
      </c>
      <c r="CJ182" s="202">
        <f>+CJ180-CJ181</f>
      </c>
      <c r="CK182" s="202">
        <f>+CK180-CK181</f>
      </c>
      <c r="CL182" s="202">
        <f>+CL180-CL181</f>
      </c>
      <c r="CM182" s="202">
        <f>+CM180-CM181</f>
      </c>
      <c r="CN182" s="202">
        <f>+CN180-CN181</f>
      </c>
      <c r="CO182" s="202">
        <f>+CO180-CO181</f>
      </c>
      <c r="CP182" s="202">
        <f>+CP180-CP181</f>
      </c>
      <c r="CQ182" s="202">
        <f>+CQ180-CQ181</f>
      </c>
      <c r="CR182" s="202">
        <f>+CR180-CR181</f>
      </c>
      <c r="CS182" s="202">
        <f>+CS180-CS181</f>
      </c>
      <c r="CT182" s="202">
        <f>+CT180-CT181</f>
      </c>
      <c r="CU182" s="202">
        <f>+CU180-CU181</f>
      </c>
      <c r="CV182" s="202">
        <f>+CV180-CV181</f>
      </c>
      <c r="CW182" s="202">
        <f>+CW180-CW181</f>
      </c>
      <c r="CX182" s="202">
        <f>+CX180-CX181</f>
      </c>
      <c r="CY182" s="202">
        <f>+CY180-CY181</f>
      </c>
      <c r="CZ182" s="202">
        <f>+CZ180-CZ181</f>
      </c>
      <c r="DA182" s="202">
        <f>+DA180-DA181</f>
      </c>
      <c r="DB182" s="202">
        <f>+DB180-DB181</f>
      </c>
      <c r="DC182" s="202">
        <f>+DC180-DC181</f>
      </c>
      <c r="DD182" s="202">
        <f>+DD180-DD181</f>
      </c>
      <c r="DE182" s="202">
        <f>+DE180-DE181</f>
      </c>
      <c r="DF182" s="202">
        <f>+DF180-DF181</f>
      </c>
      <c r="DG182" s="202">
        <f>+DG180-DG181</f>
      </c>
      <c r="DH182" s="202">
        <f>+DH180-DH181</f>
      </c>
      <c r="DI182" s="124"/>
      <c r="DJ182" s="124"/>
      <c r="DK182" s="6"/>
      <c r="DL182" s="6"/>
      <c r="DM182" s="6"/>
      <c r="DN182" s="201">
        <f>+DN180-DN181</f>
      </c>
      <c r="DO182" s="201"/>
      <c r="DP182" s="201">
        <f>+DP180-DP181</f>
      </c>
      <c r="DQ182" s="201"/>
      <c r="DR182" s="201">
        <f>+DR180-DR181</f>
      </c>
      <c r="DS182" s="201"/>
      <c r="DT182" s="203">
        <f>+DT180-DT181</f>
      </c>
      <c r="DU182" s="2"/>
      <c r="DV182" s="203">
        <f>+DV180-DV181</f>
      </c>
      <c r="DW182" s="2"/>
      <c r="DX182" s="203">
        <f>+DX180-DX181</f>
      </c>
      <c r="DY182" s="2"/>
      <c r="DZ182" s="203">
        <f>+DZ180-DZ181</f>
      </c>
      <c r="EA182" s="2"/>
      <c r="EB182" s="125">
        <f>SUM(EB160:EB162)</f>
      </c>
      <c r="EC182" s="6">
        <f>SUM(EC160:EC162)</f>
      </c>
      <c r="ED182" s="6">
        <f>SUM(ED160:ED162)</f>
      </c>
      <c r="EE182" s="6">
        <f>SUM(EE160:EE162)</f>
      </c>
      <c r="EF182" s="6">
        <f>SUM(EF160:EF162)</f>
      </c>
      <c r="EG182" s="124"/>
      <c r="EH182" s="125"/>
      <c r="EI182" s="125"/>
      <c r="EJ182" s="124"/>
      <c r="EK182" s="2"/>
      <c r="EL182" s="2"/>
    </row>
    <row x14ac:dyDescent="0.25" r="183" customHeight="1" ht="18.75">
      <c r="A183" s="133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124"/>
      <c r="BZ183" s="124"/>
      <c r="CA183" s="124"/>
      <c r="CB183" s="124"/>
      <c r="CC183" s="124"/>
      <c r="CD183" s="124"/>
      <c r="CE183" s="124"/>
      <c r="CF183" s="124"/>
      <c r="CG183" s="124"/>
      <c r="CH183" s="124"/>
      <c r="CI183" s="124"/>
      <c r="CJ183" s="124"/>
      <c r="CK183" s="124"/>
      <c r="CL183" s="124"/>
      <c r="CM183" s="124"/>
      <c r="CN183" s="124"/>
      <c r="CO183" s="124"/>
      <c r="CP183" s="124"/>
      <c r="CQ183" s="124"/>
      <c r="CR183" s="124"/>
      <c r="CS183" s="124"/>
      <c r="CT183" s="124"/>
      <c r="CU183" s="124"/>
      <c r="CV183" s="124"/>
      <c r="CW183" s="124"/>
      <c r="CX183" s="124"/>
      <c r="CY183" s="124"/>
      <c r="CZ183" s="124"/>
      <c r="DA183" s="124"/>
      <c r="DB183" s="124"/>
      <c r="DC183" s="124"/>
      <c r="DD183" s="124"/>
      <c r="DE183" s="124"/>
      <c r="DF183" s="124"/>
      <c r="DG183" s="124"/>
      <c r="DH183" s="124"/>
      <c r="DI183" s="124"/>
      <c r="DJ183" s="124"/>
      <c r="DK183" s="6"/>
      <c r="DL183" s="6"/>
      <c r="DM183" s="6"/>
      <c r="DN183" s="6"/>
      <c r="DO183" s="6"/>
      <c r="DP183" s="6"/>
      <c r="DQ183" s="6"/>
      <c r="DR183" s="6"/>
      <c r="DS183" s="6"/>
      <c r="DT183" s="2"/>
      <c r="DU183" s="2"/>
      <c r="DV183" s="2"/>
      <c r="DW183" s="2"/>
      <c r="DX183" s="2"/>
      <c r="DY183" s="2"/>
      <c r="DZ183" s="2"/>
      <c r="EA183" s="2"/>
      <c r="EB183" s="125"/>
      <c r="EC183" s="6"/>
      <c r="ED183" s="6"/>
      <c r="EE183" s="6"/>
      <c r="EF183" s="124"/>
      <c r="EG183" s="124"/>
      <c r="EH183" s="125"/>
      <c r="EI183" s="125"/>
      <c r="EJ183" s="124"/>
      <c r="EK183" s="2"/>
      <c r="EL183" s="2"/>
    </row>
    <row x14ac:dyDescent="0.25" r="184" customHeight="1" ht="18.75">
      <c r="A184" s="136" t="s">
        <v>207</v>
      </c>
      <c r="B184" s="205">
        <v>1603335.8500169662</v>
      </c>
      <c r="C184" s="205">
        <v>1603335.8500169662</v>
      </c>
      <c r="D184" s="205">
        <v>1603335.8500169662</v>
      </c>
      <c r="E184" s="205">
        <v>1603335.8500169662</v>
      </c>
      <c r="F184" s="205">
        <v>1603335.8500169662</v>
      </c>
      <c r="G184" s="205">
        <v>1603335.8500169662</v>
      </c>
      <c r="H184" s="205">
        <v>1603335.8500169662</v>
      </c>
      <c r="I184" s="205">
        <v>1603335.8500169662</v>
      </c>
      <c r="J184" s="205">
        <v>1603335.8500169662</v>
      </c>
      <c r="K184" s="205">
        <v>1603335.8500169662</v>
      </c>
      <c r="L184" s="205">
        <v>1603335.8500169662</v>
      </c>
      <c r="M184" s="205">
        <v>1603335.8500169662</v>
      </c>
      <c r="N184" s="205">
        <v>1603335.8500169662</v>
      </c>
      <c r="O184" s="205">
        <v>1603335.8500169662</v>
      </c>
      <c r="P184" s="205">
        <v>1603335.8500169662</v>
      </c>
      <c r="Q184" s="205">
        <v>1603335.8500169662</v>
      </c>
      <c r="R184" s="205">
        <v>1603335.8500169662</v>
      </c>
      <c r="S184" s="205">
        <v>1603335.8500169662</v>
      </c>
      <c r="T184" s="205">
        <v>1603335.8500169662</v>
      </c>
      <c r="U184" s="205">
        <v>1603335.8500169662</v>
      </c>
      <c r="V184" s="205">
        <v>1603335.8500169662</v>
      </c>
      <c r="W184" s="205">
        <v>1603335.8500169662</v>
      </c>
      <c r="X184" s="205">
        <v>1603335.8500169662</v>
      </c>
      <c r="Y184" s="205">
        <v>1603335.8500169662</v>
      </c>
      <c r="Z184" s="205">
        <v>1603335.8500169662</v>
      </c>
      <c r="AA184" s="205">
        <v>1602239.2448628407</v>
      </c>
      <c r="AB184" s="205">
        <v>1615774.8256860098</v>
      </c>
      <c r="AC184" s="205">
        <v>1609323</v>
      </c>
      <c r="AD184" s="205">
        <v>1591216.609001075</v>
      </c>
      <c r="AE184" s="205">
        <v>1578884.0721550568</v>
      </c>
      <c r="AF184" s="205">
        <v>1615984.8334457614</v>
      </c>
      <c r="AG184" s="205">
        <v>1620769.2417985774</v>
      </c>
      <c r="AH184" s="205">
        <v>1623563</v>
      </c>
      <c r="AI184" s="205">
        <v>1613873.6357344415</v>
      </c>
      <c r="AJ184" s="205">
        <v>1614348.683254243</v>
      </c>
      <c r="AK184" s="205">
        <v>1584639.6233684921</v>
      </c>
      <c r="AL184" s="205">
        <v>1634334.9504055234</v>
      </c>
      <c r="AM184" s="205">
        <v>1623967.5234547462</v>
      </c>
      <c r="AN184" s="205">
        <v>1609876.2467234603</v>
      </c>
      <c r="AO184" s="205">
        <v>1620259.2239370998</v>
      </c>
      <c r="AP184" s="205">
        <v>1625491.2847758888</v>
      </c>
      <c r="AQ184" s="205">
        <v>1618034.3313717686</v>
      </c>
      <c r="AR184" s="205">
        <v>1619373</v>
      </c>
      <c r="AS184" s="205">
        <v>1619373</v>
      </c>
      <c r="AT184" s="205">
        <v>1619373</v>
      </c>
      <c r="AU184" s="205">
        <v>1619373</v>
      </c>
      <c r="AV184" s="206">
        <v>1619373</v>
      </c>
      <c r="AW184" s="205">
        <v>1619373</v>
      </c>
      <c r="AX184" s="205">
        <v>1619373</v>
      </c>
      <c r="AY184" s="205">
        <v>1619373</v>
      </c>
      <c r="AZ184" s="205">
        <v>1619373</v>
      </c>
      <c r="BA184" s="205">
        <v>1619373</v>
      </c>
      <c r="BB184" s="205">
        <v>1619373</v>
      </c>
      <c r="BC184" s="205">
        <v>1619373</v>
      </c>
      <c r="BD184" s="205">
        <v>1619373</v>
      </c>
      <c r="BE184" s="205">
        <v>1619373</v>
      </c>
      <c r="BF184" s="205">
        <v>1619373</v>
      </c>
      <c r="BG184" s="205">
        <v>1619373</v>
      </c>
      <c r="BH184" s="205">
        <v>1619373</v>
      </c>
      <c r="BI184" s="205">
        <v>1619373</v>
      </c>
      <c r="BJ184" s="205">
        <v>1619373</v>
      </c>
      <c r="BK184" s="205"/>
      <c r="BL184" s="205">
        <v>1619373</v>
      </c>
      <c r="BM184" s="205">
        <v>1619373</v>
      </c>
      <c r="BN184" s="205">
        <v>1619373</v>
      </c>
      <c r="BO184" s="205">
        <v>1619373</v>
      </c>
      <c r="BP184" s="205">
        <v>1619373</v>
      </c>
      <c r="BQ184" s="205">
        <v>1619373</v>
      </c>
      <c r="BR184" s="205">
        <v>1619373</v>
      </c>
      <c r="BS184" s="205">
        <v>1619373</v>
      </c>
      <c r="BT184" s="205">
        <v>1619373</v>
      </c>
      <c r="BU184" s="205">
        <v>1619373</v>
      </c>
      <c r="BV184" s="205">
        <v>1619373</v>
      </c>
      <c r="BW184" s="205">
        <v>1619373</v>
      </c>
      <c r="BX184" s="205"/>
      <c r="BY184" s="205">
        <v>1619373</v>
      </c>
      <c r="BZ184" s="205">
        <v>1619373</v>
      </c>
      <c r="CA184" s="205">
        <v>1619373</v>
      </c>
      <c r="CB184" s="205">
        <v>1619373</v>
      </c>
      <c r="CC184" s="205">
        <v>1619373</v>
      </c>
      <c r="CD184" s="205">
        <v>1619373</v>
      </c>
      <c r="CE184" s="205">
        <v>1619373</v>
      </c>
      <c r="CF184" s="205">
        <v>1619373</v>
      </c>
      <c r="CG184" s="205">
        <v>1619373</v>
      </c>
      <c r="CH184" s="205">
        <v>1619373</v>
      </c>
      <c r="CI184" s="205">
        <v>1619373</v>
      </c>
      <c r="CJ184" s="205">
        <v>1619373</v>
      </c>
      <c r="CK184" s="205">
        <v>1619373</v>
      </c>
      <c r="CL184" s="205">
        <v>1619373</v>
      </c>
      <c r="CM184" s="205">
        <v>1619373</v>
      </c>
      <c r="CN184" s="205">
        <v>1619373</v>
      </c>
      <c r="CO184" s="205">
        <v>1619373</v>
      </c>
      <c r="CP184" s="205">
        <v>1619373</v>
      </c>
      <c r="CQ184" s="205">
        <v>1619373</v>
      </c>
      <c r="CR184" s="205">
        <v>1619373</v>
      </c>
      <c r="CS184" s="205">
        <v>1619373</v>
      </c>
      <c r="CT184" s="205">
        <v>1619373</v>
      </c>
      <c r="CU184" s="205">
        <v>1619373</v>
      </c>
      <c r="CV184" s="205">
        <v>1619373</v>
      </c>
      <c r="CW184" s="205">
        <v>1619373</v>
      </c>
      <c r="CX184" s="205">
        <v>1619373</v>
      </c>
      <c r="CY184" s="205">
        <v>1619373</v>
      </c>
      <c r="CZ184" s="205">
        <v>1619373</v>
      </c>
      <c r="DA184" s="205">
        <v>1619373</v>
      </c>
      <c r="DB184" s="205">
        <v>1619373</v>
      </c>
      <c r="DC184" s="205">
        <v>1619373</v>
      </c>
      <c r="DD184" s="205">
        <v>1619373</v>
      </c>
      <c r="DE184" s="205">
        <v>1619373</v>
      </c>
      <c r="DF184" s="205">
        <v>1619373</v>
      </c>
      <c r="DG184" s="205">
        <v>1619373</v>
      </c>
      <c r="DH184" s="205">
        <v>1619373</v>
      </c>
      <c r="DI184" s="124"/>
      <c r="DJ184" s="124"/>
      <c r="DK184" s="6"/>
      <c r="DL184" s="6"/>
      <c r="DM184" s="6"/>
      <c r="DN184" s="198"/>
      <c r="DO184" s="198"/>
      <c r="DP184" s="198"/>
      <c r="DQ184" s="6"/>
      <c r="DR184" s="198"/>
      <c r="DS184" s="6"/>
      <c r="DT184" s="198"/>
      <c r="DU184" s="2"/>
      <c r="DV184" s="198"/>
      <c r="DW184" s="2"/>
      <c r="DX184" s="198"/>
      <c r="DY184" s="2"/>
      <c r="DZ184" s="198"/>
      <c r="EA184" s="2"/>
      <c r="EB184" s="125"/>
      <c r="EC184" s="6"/>
      <c r="ED184" s="6"/>
      <c r="EE184" s="6"/>
      <c r="EF184" s="124"/>
      <c r="EG184" s="124"/>
      <c r="EH184" s="125"/>
      <c r="EI184" s="125"/>
      <c r="EJ184" s="124"/>
      <c r="EK184" s="2"/>
      <c r="EL184" s="2"/>
    </row>
    <row x14ac:dyDescent="0.25" r="185" customHeight="1" ht="18.75">
      <c r="A185" s="136" t="s">
        <v>208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58">
        <f>+Z167*Z184/1000000</f>
      </c>
      <c r="AA185" s="158">
        <f>+AA167*AA184/1000000</f>
      </c>
      <c r="AB185" s="158">
        <f>+AB167*AB184/1000000</f>
      </c>
      <c r="AC185" s="158">
        <f>+AC167*AC184/1000000</f>
      </c>
      <c r="AD185" s="158">
        <f>+AD167*AD184/1000000</f>
      </c>
      <c r="AE185" s="158">
        <f>+AE167*AE184/1000000</f>
      </c>
      <c r="AF185" s="158">
        <f>+AF167*AF184/1000000</f>
      </c>
      <c r="AG185" s="158">
        <f>+AG167*AG184/1000000</f>
      </c>
      <c r="AH185" s="158">
        <f>+AH167*AH184/1000000</f>
      </c>
      <c r="AI185" s="158">
        <f>+AI167*AI184/1000000</f>
      </c>
      <c r="AJ185" s="158">
        <f>+AJ167*AJ184/1000000</f>
      </c>
      <c r="AK185" s="158">
        <f>+AK167*AK184/1000000</f>
      </c>
      <c r="AL185" s="158">
        <f>+AL167*AL184/1000000</f>
      </c>
      <c r="AM185" s="158">
        <f>+AM167*AM184/1000000</f>
      </c>
      <c r="AN185" s="158">
        <f>+AN167*AN184/1000000</f>
      </c>
      <c r="AO185" s="158">
        <f>+AO167*AO184/1000000</f>
      </c>
      <c r="AP185" s="158">
        <f>+AP167*AP184/1000000</f>
      </c>
      <c r="AQ185" s="158">
        <f>+AQ167*AQ184/1000000</f>
      </c>
      <c r="AR185" s="158">
        <f>+AR167*AR184/1000000</f>
      </c>
      <c r="AS185" s="158">
        <f>+AS167*AS184/1000000</f>
      </c>
      <c r="AT185" s="158">
        <f>+AT167*AT184/1000000</f>
      </c>
      <c r="AU185" s="158">
        <f>+AU167*AU184/1000000</f>
      </c>
      <c r="AV185" s="6">
        <f>+AV167*AV184/1000000</f>
      </c>
      <c r="AW185" s="158">
        <f>+AW167*AW184/1000000</f>
      </c>
      <c r="AX185" s="158">
        <f>+AX167*AX184/1000000</f>
      </c>
      <c r="AY185" s="158">
        <f>+AY167*AY184/1000000</f>
      </c>
      <c r="AZ185" s="158">
        <f>+AZ167*AZ184/1000000</f>
      </c>
      <c r="BA185" s="158">
        <f>+BA167*BA184/1000000</f>
      </c>
      <c r="BB185" s="158">
        <f>+BB167*BB184/1000000</f>
      </c>
      <c r="BC185" s="158">
        <f>+BC167*BC184/1000000</f>
      </c>
      <c r="BD185" s="158">
        <f>+BD167*BD184/1000000</f>
      </c>
      <c r="BE185" s="158">
        <f>+BE167*BE184/1000000</f>
      </c>
      <c r="BF185" s="158">
        <f>+BF167*BF184/1000000</f>
      </c>
      <c r="BG185" s="158">
        <f>+BG167*BG184/1000000</f>
      </c>
      <c r="BH185" s="158">
        <f>+BH167*BH184/1000000</f>
      </c>
      <c r="BI185" s="158">
        <f>+BI167*BI184/1000000</f>
      </c>
      <c r="BJ185" s="158">
        <f>+BJ167*BJ184/1000000</f>
      </c>
      <c r="BK185" s="158"/>
      <c r="BL185" s="158">
        <f>+BL167*BL184/1000000</f>
      </c>
      <c r="BM185" s="158">
        <f>+BM167*BM184/1000000</f>
      </c>
      <c r="BN185" s="158">
        <f>+BN167*BN184/1000000</f>
      </c>
      <c r="BO185" s="158">
        <f>+BO167*BO184/1000000</f>
      </c>
      <c r="BP185" s="158">
        <f>+BP167*BP184/1000000</f>
      </c>
      <c r="BQ185" s="158">
        <f>+BQ167*BQ184/1000000</f>
      </c>
      <c r="BR185" s="158">
        <f>+BR167*BR184/1000000</f>
      </c>
      <c r="BS185" s="158">
        <f>+BS167*BS184/1000000</f>
      </c>
      <c r="BT185" s="158">
        <f>+BT167*BT184/1000000</f>
      </c>
      <c r="BU185" s="158">
        <f>+BU167*BU184/1000000</f>
      </c>
      <c r="BV185" s="158">
        <f>+BV167*BV184/1000000</f>
      </c>
      <c r="BW185" s="158">
        <f>+BW167*BW184/1000000</f>
      </c>
      <c r="BX185" s="158"/>
      <c r="BY185" s="158">
        <f>+BY167*BY184/1000000</f>
      </c>
      <c r="BZ185" s="158">
        <f>+BZ167*BZ184/1000000</f>
      </c>
      <c r="CA185" s="158">
        <f>+CA167*CA184/1000000</f>
      </c>
      <c r="CB185" s="158">
        <f>+CB167*CB184/1000000</f>
      </c>
      <c r="CC185" s="158">
        <f>+CC167*CC184/1000000</f>
      </c>
      <c r="CD185" s="158">
        <f>+CD167*CD184/1000000</f>
      </c>
      <c r="CE185" s="158">
        <f>+CE167*CE184/1000000</f>
      </c>
      <c r="CF185" s="158">
        <f>+CF167*CF184/1000000</f>
      </c>
      <c r="CG185" s="158">
        <f>+CG167*CG184/1000000</f>
      </c>
      <c r="CH185" s="158">
        <f>+CH167*CH184/1000000</f>
      </c>
      <c r="CI185" s="158">
        <f>+CI167*CI184/1000000</f>
      </c>
      <c r="CJ185" s="158">
        <f>+CJ167*CJ184/1000000</f>
      </c>
      <c r="CK185" s="158">
        <f>+CK167*CK184/1000000</f>
      </c>
      <c r="CL185" s="158">
        <f>+CL167*CL184/1000000</f>
      </c>
      <c r="CM185" s="158">
        <f>+CM167*CM184/1000000</f>
      </c>
      <c r="CN185" s="158">
        <f>+CN167*CN184/1000000</f>
      </c>
      <c r="CO185" s="158">
        <f>+CO167*CO184/1000000</f>
      </c>
      <c r="CP185" s="158">
        <f>+CP167*CP184/1000000</f>
      </c>
      <c r="CQ185" s="158">
        <f>+CQ167*CQ184/1000000</f>
      </c>
      <c r="CR185" s="158">
        <f>+CR167*CR184/1000000</f>
      </c>
      <c r="CS185" s="158">
        <f>+CS167*CS184/1000000</f>
      </c>
      <c r="CT185" s="158">
        <f>+CT167*CT184/1000000</f>
      </c>
      <c r="CU185" s="158">
        <f>+CU167*CU184/1000000</f>
      </c>
      <c r="CV185" s="158">
        <f>+CV167*CV184/1000000</f>
      </c>
      <c r="CW185" s="158">
        <f>+CW167*CW184/1000000</f>
      </c>
      <c r="CX185" s="158">
        <f>+CX167*CX184/1000000</f>
      </c>
      <c r="CY185" s="158">
        <f>+CY167*CY184/1000000</f>
      </c>
      <c r="CZ185" s="158">
        <f>+CZ167*CZ184/1000000</f>
      </c>
      <c r="DA185" s="158">
        <f>+DA167*DA184/1000000</f>
      </c>
      <c r="DB185" s="158">
        <f>+DB167*DB184/1000000</f>
      </c>
      <c r="DC185" s="158">
        <f>+DC167*DC184/1000000</f>
      </c>
      <c r="DD185" s="158">
        <f>+DD167*DD184/1000000</f>
      </c>
      <c r="DE185" s="158">
        <f>+DE167*DE184/1000000</f>
      </c>
      <c r="DF185" s="158">
        <f>+DF167*DF184/1000000</f>
      </c>
      <c r="DG185" s="158">
        <f>+DG167*DG184/1000000</f>
      </c>
      <c r="DH185" s="158">
        <f>+DH167*DH184/1000000</f>
      </c>
      <c r="DI185" s="124"/>
      <c r="DJ185" s="124"/>
      <c r="DK185" s="6"/>
      <c r="DL185" s="6"/>
      <c r="DM185" s="143"/>
      <c r="DN185" s="198">
        <f>SUM(Z185:AK185)</f>
      </c>
      <c r="DO185" s="198"/>
      <c r="DP185" s="198">
        <f>SUM(AL185:AW185)</f>
      </c>
      <c r="DQ185" s="144">
        <f>IFERROR(DP185/DN185*100,0)</f>
      </c>
      <c r="DR185" s="198">
        <f>SUM(AY185:BJ185)</f>
      </c>
      <c r="DS185" s="144">
        <f>IFERROR(DR185/DP185*100,0)</f>
      </c>
      <c r="DT185" s="198">
        <f>SUM(BL185:BW185)</f>
      </c>
      <c r="DU185" s="144">
        <f>IFERROR(DT185/DR185*100,0)</f>
      </c>
      <c r="DV185" s="198">
        <f>SUM(BY185:CJ185)</f>
      </c>
      <c r="DW185" s="144">
        <f>IFERROR(DV185/DT185*100,0)</f>
      </c>
      <c r="DX185" s="198">
        <f>SUM(CA185:CL185)</f>
      </c>
      <c r="DY185" s="144">
        <f>IFERROR(DX185/DV185*100,0)</f>
      </c>
      <c r="DZ185" s="198">
        <f>SUM(CC185:CN185)</f>
      </c>
      <c r="EA185" s="144">
        <f>IFERROR(DZ185/DX185*100,0)</f>
      </c>
      <c r="EB185" s="125"/>
      <c r="EC185" s="6"/>
      <c r="ED185" s="6"/>
      <c r="EE185" s="6"/>
      <c r="EF185" s="124">
        <f>EF175/EB175-1</f>
      </c>
      <c r="EG185" s="124">
        <f>EG175/EF175-1</f>
      </c>
      <c r="EH185" s="125"/>
      <c r="EI185" s="125"/>
      <c r="EJ185" s="124"/>
      <c r="EK185" s="2"/>
      <c r="EL185" s="2"/>
    </row>
    <row x14ac:dyDescent="0.25" r="186" customHeight="1" ht="18.75">
      <c r="A186" s="136" t="s">
        <v>209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58">
        <f>+Z175*Z184/1000000</f>
      </c>
      <c r="AA186" s="158">
        <f>+AA175*AA184/1000000</f>
      </c>
      <c r="AB186" s="158">
        <f>+AB175*AB184/1000000</f>
      </c>
      <c r="AC186" s="158">
        <f>+AC175*AC184/1000000</f>
      </c>
      <c r="AD186" s="158">
        <f>+AD175*AD184/1000000</f>
      </c>
      <c r="AE186" s="158">
        <f>+AE175*AE184/1000000</f>
      </c>
      <c r="AF186" s="158">
        <f>+AF175*AF184/1000000</f>
      </c>
      <c r="AG186" s="158">
        <f>+AG175*AG184/1000000</f>
      </c>
      <c r="AH186" s="158">
        <f>+AH175*AH184/1000000</f>
      </c>
      <c r="AI186" s="158">
        <f>+AI175*AI184/1000000</f>
      </c>
      <c r="AJ186" s="158">
        <f>+AJ175*AJ184/1000000</f>
      </c>
      <c r="AK186" s="158">
        <f>+AK175*AK184/1000000</f>
      </c>
      <c r="AL186" s="158">
        <f>+AL175*AL184/1000000</f>
      </c>
      <c r="AM186" s="158">
        <f>+AM175*AM184/1000000</f>
      </c>
      <c r="AN186" s="158">
        <f>+AN175*AN184/1000000</f>
      </c>
      <c r="AO186" s="158">
        <f>+AO175*AO184/1000000</f>
      </c>
      <c r="AP186" s="158">
        <f>+AP175*AP184/1000000</f>
      </c>
      <c r="AQ186" s="158">
        <f>+AQ175*AQ184/1000000</f>
      </c>
      <c r="AR186" s="158">
        <f>+AR175*AR184/1000000</f>
      </c>
      <c r="AS186" s="158">
        <f>+AS175*AS184/1000000</f>
      </c>
      <c r="AT186" s="158">
        <f>+AT175*AT184/1000000</f>
      </c>
      <c r="AU186" s="158">
        <f>+AU175*AU184/1000000</f>
      </c>
      <c r="AV186" s="6">
        <f>+AV175*AV184/1000000</f>
      </c>
      <c r="AW186" s="158">
        <f>+AW175*AW184/1000000</f>
      </c>
      <c r="AX186" s="158">
        <f>+AX175*AX184/1000000</f>
      </c>
      <c r="AY186" s="158">
        <f>+AY175*AY184/1000000</f>
      </c>
      <c r="AZ186" s="158">
        <f>+AZ175*AZ184/1000000</f>
      </c>
      <c r="BA186" s="158">
        <f>+BA175*BA184/1000000</f>
      </c>
      <c r="BB186" s="158">
        <f>+BB175*BB184/1000000</f>
      </c>
      <c r="BC186" s="158">
        <f>+BC175*BC184/1000000</f>
      </c>
      <c r="BD186" s="158">
        <f>+BD175*BD184/1000000</f>
      </c>
      <c r="BE186" s="158">
        <f>+BE175*BE184/1000000</f>
      </c>
      <c r="BF186" s="158">
        <f>+BF175*BF184/1000000</f>
      </c>
      <c r="BG186" s="158">
        <f>+BG175*BG184/1000000</f>
      </c>
      <c r="BH186" s="158">
        <f>+BH175*BH184/1000000</f>
      </c>
      <c r="BI186" s="158">
        <f>+BI175*BI184/1000000</f>
      </c>
      <c r="BJ186" s="158">
        <f>+BJ175*BJ184/1000000</f>
      </c>
      <c r="BK186" s="158"/>
      <c r="BL186" s="158">
        <f>+BL175*BL184/1000000</f>
      </c>
      <c r="BM186" s="158">
        <f>+BM175*BM184/1000000</f>
      </c>
      <c r="BN186" s="158">
        <f>+BN175*BN184/1000000</f>
      </c>
      <c r="BO186" s="158">
        <f>+BO175*BO184/1000000</f>
      </c>
      <c r="BP186" s="158">
        <f>+BP175*BP184/1000000</f>
      </c>
      <c r="BQ186" s="158">
        <f>+BQ175*BQ184/1000000</f>
      </c>
      <c r="BR186" s="158">
        <f>+BR175*BR184/1000000</f>
      </c>
      <c r="BS186" s="158">
        <f>+BS175*BS184/1000000</f>
      </c>
      <c r="BT186" s="158">
        <f>+BT175*BT184/1000000</f>
      </c>
      <c r="BU186" s="158">
        <f>+BU175*BU184/1000000</f>
      </c>
      <c r="BV186" s="158">
        <f>+BV175*BV184/1000000</f>
      </c>
      <c r="BW186" s="158">
        <f>+BW175*BW184/1000000</f>
      </c>
      <c r="BX186" s="158"/>
      <c r="BY186" s="158">
        <f>+BY175*BY184/1000000</f>
      </c>
      <c r="BZ186" s="158">
        <f>+BZ175*BZ184/1000000</f>
      </c>
      <c r="CA186" s="158">
        <f>+CA175*CA184/1000000</f>
      </c>
      <c r="CB186" s="158">
        <f>+CB175*CB184/1000000</f>
      </c>
      <c r="CC186" s="158">
        <f>+CC175*CC184/1000000</f>
      </c>
      <c r="CD186" s="158">
        <f>+CD175*CD184/1000000</f>
      </c>
      <c r="CE186" s="158">
        <f>+CE175*CE184/1000000</f>
      </c>
      <c r="CF186" s="158">
        <f>+CF175*CF184/1000000</f>
      </c>
      <c r="CG186" s="158">
        <f>+CG175*CG184/1000000</f>
      </c>
      <c r="CH186" s="158">
        <f>+CH175*CH184/1000000</f>
      </c>
      <c r="CI186" s="158">
        <f>+CI175*CI184/1000000</f>
      </c>
      <c r="CJ186" s="158">
        <f>+CJ175*CJ184/1000000</f>
      </c>
      <c r="CK186" s="158">
        <f>+CK175*CK184/1000000</f>
      </c>
      <c r="CL186" s="158">
        <f>+CL175*CL184/1000000</f>
      </c>
      <c r="CM186" s="158">
        <f>+CM175*CM184/1000000</f>
      </c>
      <c r="CN186" s="158">
        <f>+CN175*CN184/1000000</f>
      </c>
      <c r="CO186" s="158">
        <f>+CO175*CO184/1000000</f>
      </c>
      <c r="CP186" s="158">
        <f>+CP175*CP184/1000000</f>
      </c>
      <c r="CQ186" s="158">
        <f>+CQ175*CQ184/1000000</f>
      </c>
      <c r="CR186" s="158">
        <f>+CR175*CR184/1000000</f>
      </c>
      <c r="CS186" s="158">
        <f>+CS175*CS184/1000000</f>
      </c>
      <c r="CT186" s="158">
        <f>+CT175*CT184/1000000</f>
      </c>
      <c r="CU186" s="158">
        <f>+CU175*CU184/1000000</f>
      </c>
      <c r="CV186" s="158">
        <f>+CV175*CV184/1000000</f>
      </c>
      <c r="CW186" s="158">
        <f>+CW175*CW184/1000000</f>
      </c>
      <c r="CX186" s="158">
        <f>+CX175*CX184/1000000</f>
      </c>
      <c r="CY186" s="158">
        <f>+CY175*CY184/1000000</f>
      </c>
      <c r="CZ186" s="158">
        <f>+CZ175*CZ184/1000000</f>
      </c>
      <c r="DA186" s="158">
        <f>+DA175*DA184/1000000</f>
      </c>
      <c r="DB186" s="158">
        <f>+DB175*DB184/1000000</f>
      </c>
      <c r="DC186" s="158">
        <f>+DC175*DC184/1000000</f>
      </c>
      <c r="DD186" s="158">
        <f>+DD175*DD184/1000000</f>
      </c>
      <c r="DE186" s="158">
        <f>+DE175*DE184/1000000</f>
      </c>
      <c r="DF186" s="158">
        <f>+DF175*DF184/1000000</f>
      </c>
      <c r="DG186" s="158">
        <f>+DG175*DG184/1000000</f>
      </c>
      <c r="DH186" s="158">
        <f>+DH175*DH184/1000000</f>
      </c>
      <c r="DI186" s="124"/>
      <c r="DJ186" s="124"/>
      <c r="DK186" s="6"/>
      <c r="DL186" s="6"/>
      <c r="DM186" s="143"/>
      <c r="DN186" s="198">
        <f>SUM(Z186:AK186)</f>
      </c>
      <c r="DO186" s="198"/>
      <c r="DP186" s="198">
        <f>SUM(AL186:AW186)</f>
      </c>
      <c r="DQ186" s="144">
        <f>IFERROR(DP186/DN186*100,0)</f>
      </c>
      <c r="DR186" s="198">
        <f>SUM(AY186:BJ186)</f>
      </c>
      <c r="DS186" s="144">
        <f>IFERROR(DR186/DP186*100,0)</f>
      </c>
      <c r="DT186" s="198">
        <f>SUM(BL186:BW186)</f>
      </c>
      <c r="DU186" s="144">
        <f>IFERROR(DT186/DR186*100,0)</f>
      </c>
      <c r="DV186" s="198">
        <f>SUM(BY186:CJ186)</f>
      </c>
      <c r="DW186" s="144">
        <f>IFERROR(DV186/DT186*100,0)</f>
      </c>
      <c r="DX186" s="198">
        <f>SUM(CA186:CL186)</f>
      </c>
      <c r="DY186" s="144">
        <f>IFERROR(DX186/DV186*100,0)</f>
      </c>
      <c r="DZ186" s="198">
        <f>SUM(CC186:CN186)</f>
      </c>
      <c r="EA186" s="144">
        <f>IFERROR(DZ186/DX186*100,0)</f>
      </c>
      <c r="EB186" s="125"/>
      <c r="EC186" s="6"/>
      <c r="ED186" s="6"/>
      <c r="EE186" s="6"/>
      <c r="EF186" s="124"/>
      <c r="EG186" s="124"/>
      <c r="EH186" s="125"/>
      <c r="EI186" s="125"/>
      <c r="EJ186" s="124"/>
      <c r="EK186" s="2"/>
      <c r="EL186" s="2"/>
    </row>
    <row x14ac:dyDescent="0.25" r="187" customHeight="1" ht="18.75">
      <c r="A187" s="136" t="s">
        <v>210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58">
        <f>+Z178*Z184/1000000</f>
      </c>
      <c r="AA187" s="158">
        <f>+AA178*AA184/1000000</f>
      </c>
      <c r="AB187" s="158">
        <f>+AB178*AB184/1000000</f>
      </c>
      <c r="AC187" s="158">
        <f>+AC178*AC184/1000000</f>
      </c>
      <c r="AD187" s="158">
        <f>+AD178*AD184/1000000</f>
      </c>
      <c r="AE187" s="158">
        <f>+AE178*AE184/1000000</f>
      </c>
      <c r="AF187" s="158">
        <f>+AF178*AF184/1000000</f>
      </c>
      <c r="AG187" s="158">
        <f>+AG178*AG184/1000000</f>
      </c>
      <c r="AH187" s="158">
        <f>+AH178*AH184/1000000</f>
      </c>
      <c r="AI187" s="158">
        <f>+AI178*AI184/1000000</f>
      </c>
      <c r="AJ187" s="158">
        <f>+AJ178*AJ184/1000000</f>
      </c>
      <c r="AK187" s="158">
        <f>+AK178*AK184/1000000</f>
      </c>
      <c r="AL187" s="158">
        <f>+AL178*AL184/1000000</f>
      </c>
      <c r="AM187" s="158">
        <f>+AM178*AM184/1000000</f>
      </c>
      <c r="AN187" s="158">
        <f>+AN178*AN184/1000000</f>
      </c>
      <c r="AO187" s="158">
        <f>+AO178*AO184/1000000</f>
      </c>
      <c r="AP187" s="158">
        <f>+AP178*AP184/1000000</f>
      </c>
      <c r="AQ187" s="158">
        <f>+AQ178*AQ184/1000000</f>
      </c>
      <c r="AR187" s="158">
        <f>+AR178*AR184/1000000</f>
      </c>
      <c r="AS187" s="158">
        <f>+AS178*AS184/1000000</f>
      </c>
      <c r="AT187" s="158">
        <f>+AT178*AT184/1000000</f>
      </c>
      <c r="AU187" s="158">
        <f>+AU178*AU184/1000000</f>
      </c>
      <c r="AV187" s="6">
        <f>+AV178*AV184/1000000</f>
      </c>
      <c r="AW187" s="158">
        <f>+AW178*AW184/1000000</f>
      </c>
      <c r="AX187" s="158">
        <f>+AX178*AX184/1000000</f>
      </c>
      <c r="AY187" s="158">
        <f>+AY178*AY184/1000000</f>
      </c>
      <c r="AZ187" s="158">
        <f>+AZ178*AZ184/1000000</f>
      </c>
      <c r="BA187" s="158">
        <f>+BA178*BA184/1000000</f>
      </c>
      <c r="BB187" s="158">
        <f>+BB178*BB184/1000000</f>
      </c>
      <c r="BC187" s="158">
        <f>+BC178*BC184/1000000</f>
      </c>
      <c r="BD187" s="158">
        <f>+BD178*BD184/1000000</f>
      </c>
      <c r="BE187" s="158">
        <f>+BE178*BE184/1000000</f>
      </c>
      <c r="BF187" s="158">
        <f>+BF178*BF184/1000000</f>
      </c>
      <c r="BG187" s="158">
        <f>+BG178*BG184/1000000</f>
      </c>
      <c r="BH187" s="158">
        <f>+BH178*BH184/1000000</f>
      </c>
      <c r="BI187" s="158">
        <f>+BI178*BI184/1000000</f>
      </c>
      <c r="BJ187" s="158">
        <f>+BJ178*BJ184/1000000</f>
      </c>
      <c r="BK187" s="158"/>
      <c r="BL187" s="207">
        <f>+BL178*(BL184*95%)/1000000</f>
      </c>
      <c r="BM187" s="148">
        <f>+BM178*(BM184*95%)/1000000</f>
      </c>
      <c r="BN187" s="207">
        <f>+BN178*(BN184*95%)/1000000</f>
      </c>
      <c r="BO187" s="149">
        <f>+BO178*(BO184*95%)/1000000</f>
      </c>
      <c r="BP187" s="207">
        <f>+BP178*(BP184*95%)/1000000</f>
      </c>
      <c r="BQ187" s="207">
        <f>+BQ178*(BQ184*95%)/1000000</f>
      </c>
      <c r="BR187" s="207">
        <f>+BR178*(BR184*95%)/1000000</f>
      </c>
      <c r="BS187" s="207">
        <f>+BS178*(BS184*95%)/1000000</f>
      </c>
      <c r="BT187" s="207">
        <f>+BT178*(BT184*95%)/1000000</f>
      </c>
      <c r="BU187" s="207">
        <f>+BU178*(BU184*95%)/1000000</f>
      </c>
      <c r="BV187" s="207">
        <f>+BV178*(BV184*95%)/1000000</f>
      </c>
      <c r="BW187" s="207">
        <f>+BW178*(BW184*95%)/1000000</f>
      </c>
      <c r="BX187" s="158"/>
      <c r="BY187" s="207">
        <f>+BY178*(BY184*95%)/1000000</f>
      </c>
      <c r="BZ187" s="207">
        <f>+BZ178*(BZ184*95%)/1000000</f>
      </c>
      <c r="CA187" s="207">
        <f>+CA178*(CA184*95%)/1000000</f>
      </c>
      <c r="CB187" s="207">
        <f>+CB178*(CB184*95%)/1000000</f>
      </c>
      <c r="CC187" s="207">
        <f>+CC178*(CC184*95%)/1000000</f>
      </c>
      <c r="CD187" s="207">
        <f>+CD178*(CD184*95%)/1000000</f>
      </c>
      <c r="CE187" s="207">
        <f>+CE178*(CE184*95%)/1000000</f>
      </c>
      <c r="CF187" s="207">
        <f>+CF178*(CF184*95%)/1000000</f>
      </c>
      <c r="CG187" s="207">
        <f>+CG178*(CG184*95%)/1000000</f>
      </c>
      <c r="CH187" s="207">
        <f>+CH178*(CH184*95%)/1000000</f>
      </c>
      <c r="CI187" s="207">
        <f>+CI178*(CI184*95%)/1000000</f>
      </c>
      <c r="CJ187" s="207">
        <f>+CJ178*(CJ184*95%)/1000000</f>
      </c>
      <c r="CK187" s="207">
        <f>+CK178*(CK184*95%)/1000000</f>
      </c>
      <c r="CL187" s="207">
        <f>+CL178*(CL184*95%)/1000000</f>
      </c>
      <c r="CM187" s="207">
        <f>+CM178*(CM184*95%)/1000000</f>
      </c>
      <c r="CN187" s="207">
        <f>+CN178*(CN184*95%)/1000000</f>
      </c>
      <c r="CO187" s="207">
        <f>+CO178*(CO184*95%)/1000000</f>
      </c>
      <c r="CP187" s="207">
        <f>+CP178*(CP184*95%)/1000000</f>
      </c>
      <c r="CQ187" s="207">
        <f>+CQ178*(CQ184*95%)/1000000</f>
      </c>
      <c r="CR187" s="207">
        <f>+CR178*(CR184*95%)/1000000</f>
      </c>
      <c r="CS187" s="207">
        <f>+CS178*(CS184*95%)/1000000</f>
      </c>
      <c r="CT187" s="207">
        <f>+CT178*(CT184*95%)/1000000</f>
      </c>
      <c r="CU187" s="207">
        <f>+CU178*(CU184*95%)/1000000</f>
      </c>
      <c r="CV187" s="207">
        <f>+CV178*(CV184*95%)/1000000</f>
      </c>
      <c r="CW187" s="207">
        <f>+CW178*(CW184*95%)/1000000</f>
      </c>
      <c r="CX187" s="207">
        <f>+CX178*(CX184*95%)/1000000</f>
      </c>
      <c r="CY187" s="207">
        <f>+CY178*(CY184*95%)/1000000</f>
      </c>
      <c r="CZ187" s="207">
        <f>+CZ178*(CZ184*95%)/1000000</f>
      </c>
      <c r="DA187" s="207">
        <f>+DA178*(DA184*95%)/1000000</f>
      </c>
      <c r="DB187" s="207">
        <f>+DB178*(DB184*95%)/1000000</f>
      </c>
      <c r="DC187" s="207">
        <f>+DC178*(DC184*95%)/1000000</f>
      </c>
      <c r="DD187" s="207">
        <f>+DD178*(DD184*95%)/1000000</f>
      </c>
      <c r="DE187" s="207">
        <f>+DE178*(DE184*95%)/1000000</f>
      </c>
      <c r="DF187" s="207">
        <f>+DF178*(DF184*95%)/1000000</f>
      </c>
      <c r="DG187" s="207">
        <f>+DG178*(DG184*95%)/1000000</f>
      </c>
      <c r="DH187" s="207">
        <f>+DH178*(DH184*95%)/1000000</f>
      </c>
      <c r="DI187" s="124"/>
      <c r="DJ187" s="124"/>
      <c r="DK187" s="6"/>
      <c r="DL187" s="6"/>
      <c r="DM187" s="143"/>
      <c r="DN187" s="198">
        <f>SUM(Z187:AK187)</f>
      </c>
      <c r="DO187" s="198"/>
      <c r="DP187" s="198">
        <f>SUM(AL187:AW187)</f>
      </c>
      <c r="DQ187" s="144">
        <f>IFERROR(DP187/DN187*100,0)</f>
      </c>
      <c r="DR187" s="198">
        <f>SUM(AY187:BJ187)</f>
      </c>
      <c r="DS187" s="144">
        <f>IFERROR(DR187/DP187*100,0)</f>
      </c>
      <c r="DT187" s="208">
        <f>SUM(BL187:BW187)</f>
      </c>
      <c r="DU187" s="144">
        <f>IFERROR(DT187/DR187*100,0)</f>
      </c>
      <c r="DV187" s="208">
        <f>SUM(BY187:CJ187)</f>
      </c>
      <c r="DW187" s="144">
        <f>IFERROR(DV187/DT187*100,0)</f>
      </c>
      <c r="DX187" s="208">
        <f>SUM(CA187:CL187)</f>
      </c>
      <c r="DY187" s="144">
        <f>IFERROR(DX187/DV187*100,0)</f>
      </c>
      <c r="DZ187" s="208">
        <f>SUM(CC187:CN187)</f>
      </c>
      <c r="EA187" s="144">
        <f>IFERROR(DZ187/DX187*100,0)</f>
      </c>
      <c r="EB187" s="125"/>
      <c r="EC187" s="6"/>
      <c r="ED187" s="6"/>
      <c r="EE187" s="6"/>
      <c r="EF187" s="124"/>
      <c r="EG187" s="124"/>
      <c r="EH187" s="125"/>
      <c r="EI187" s="125"/>
      <c r="EJ187" s="124"/>
      <c r="EK187" s="2"/>
      <c r="EL187" s="2"/>
    </row>
    <row x14ac:dyDescent="0.25" r="188" customHeight="1" ht="18.75">
      <c r="A188" s="133" t="s">
        <v>211</v>
      </c>
      <c r="B188" s="158">
        <f>+B180*B184/1000000</f>
      </c>
      <c r="C188" s="158">
        <f>+C180*C184/1000000</f>
      </c>
      <c r="D188" s="158">
        <f>+D180*D184/1000000</f>
      </c>
      <c r="E188" s="158">
        <f>+E180*E184/1000000</f>
      </c>
      <c r="F188" s="158">
        <f>+F180*F184/1000000</f>
      </c>
      <c r="G188" s="158">
        <f>+G180*G184/1000000</f>
      </c>
      <c r="H188" s="158">
        <f>+H180*H184/1000000</f>
      </c>
      <c r="I188" s="158">
        <f>+I180*I184/1000000</f>
      </c>
      <c r="J188" s="158">
        <f>+J180*J184/1000000</f>
      </c>
      <c r="K188" s="158">
        <f>+K180*K184/1000000</f>
      </c>
      <c r="L188" s="158">
        <f>+L180*L184/1000000</f>
      </c>
      <c r="M188" s="158">
        <f>+M180*M184/1000000</f>
      </c>
      <c r="N188" s="158">
        <f>+N180*N184/1000000</f>
      </c>
      <c r="O188" s="158">
        <f>+O180*O184/1000000</f>
      </c>
      <c r="P188" s="158">
        <f>+P180*P184/1000000</f>
      </c>
      <c r="Q188" s="158">
        <f>+Q180*Q184/1000000</f>
      </c>
      <c r="R188" s="158">
        <f>+R180*R184/1000000</f>
      </c>
      <c r="S188" s="158">
        <f>+S180*S184/1000000</f>
      </c>
      <c r="T188" s="158">
        <f>+T180*T184/1000000</f>
      </c>
      <c r="U188" s="158">
        <f>+U180*U184/1000000</f>
      </c>
      <c r="V188" s="158">
        <f>+V180*V184/1000000</f>
      </c>
      <c r="W188" s="158">
        <f>+W180*W184/1000000</f>
      </c>
      <c r="X188" s="158">
        <f>+X180*X184/1000000</f>
      </c>
      <c r="Y188" s="158">
        <f>+Y180*Y184/1000000</f>
      </c>
      <c r="Z188" s="209">
        <f>+SUM(Z185:Z187)</f>
      </c>
      <c r="AA188" s="209">
        <f>+SUM(AA185:AA187)</f>
      </c>
      <c r="AB188" s="209">
        <f>+SUM(AB185:AB187)</f>
      </c>
      <c r="AC188" s="209">
        <f>+SUM(AC185:AC187)</f>
      </c>
      <c r="AD188" s="209">
        <f>+SUM(AD185:AD187)</f>
      </c>
      <c r="AE188" s="209">
        <f>+SUM(AE185:AE187)</f>
      </c>
      <c r="AF188" s="209">
        <f>+SUM(AF185:AF187)</f>
      </c>
      <c r="AG188" s="209">
        <f>+SUM(AG185:AG187)</f>
      </c>
      <c r="AH188" s="209">
        <f>+SUM(AH185:AH187)</f>
      </c>
      <c r="AI188" s="209">
        <f>+SUM(AI185:AI187)</f>
      </c>
      <c r="AJ188" s="209">
        <f>+SUM(AJ185:AJ187)</f>
      </c>
      <c r="AK188" s="209">
        <f>+SUM(AK185:AK187)</f>
      </c>
      <c r="AL188" s="209">
        <f>+SUM(AL185:AL187)</f>
      </c>
      <c r="AM188" s="209">
        <f>+SUM(AM185:AM187)</f>
      </c>
      <c r="AN188" s="209">
        <f>+SUM(AN185:AN187)</f>
      </c>
      <c r="AO188" s="209">
        <f>+SUM(AO185:AO187)</f>
      </c>
      <c r="AP188" s="209">
        <f>+SUM(AP185:AP187)</f>
      </c>
      <c r="AQ188" s="209">
        <f>+SUM(AQ185:AQ187)</f>
      </c>
      <c r="AR188" s="209">
        <f>+SUM(AR185:AR187)</f>
      </c>
      <c r="AS188" s="209">
        <f>+SUM(AS185:AS187)</f>
      </c>
      <c r="AT188" s="209">
        <f>+SUM(AT185:AT187)</f>
      </c>
      <c r="AU188" s="209">
        <f>+SUM(AU185:AU187)</f>
      </c>
      <c r="AV188" s="209">
        <f>+SUM(AV185:AV187)</f>
      </c>
      <c r="AW188" s="209">
        <f>+SUM(AW185:AW187)</f>
      </c>
      <c r="AX188" s="209">
        <f>+SUM(AX185:AX187)</f>
      </c>
      <c r="AY188" s="209">
        <f>+SUM(AY185:AY187)</f>
      </c>
      <c r="AZ188" s="209">
        <f>+SUM(AZ185:AZ187)</f>
      </c>
      <c r="BA188" s="209">
        <f>+SUM(BA185:BA187)</f>
      </c>
      <c r="BB188" s="209">
        <f>+SUM(BB185:BB187)</f>
      </c>
      <c r="BC188" s="209">
        <f>+SUM(BC185:BC187)</f>
      </c>
      <c r="BD188" s="209">
        <f>+SUM(BD185:BD187)</f>
      </c>
      <c r="BE188" s="209">
        <f>+SUM(BE185:BE187)</f>
      </c>
      <c r="BF188" s="209">
        <f>+SUM(BF185:BF187)</f>
      </c>
      <c r="BG188" s="209">
        <f>+SUM(BG185:BG187)</f>
      </c>
      <c r="BH188" s="209">
        <f>+SUM(BH185:BH187)</f>
      </c>
      <c r="BI188" s="209">
        <f>+SUM(BI185:BI187)</f>
      </c>
      <c r="BJ188" s="209">
        <f>+SUM(BJ185:BJ187)</f>
      </c>
      <c r="BK188" s="209"/>
      <c r="BL188" s="210">
        <f>+SUM(BL185:BL187)</f>
      </c>
      <c r="BM188" s="211">
        <f>+SUM(BM185:BM187)</f>
      </c>
      <c r="BN188" s="210">
        <f>+SUM(BN185:BN187)</f>
      </c>
      <c r="BO188" s="212">
        <f>+SUM(BO185:BO187)</f>
      </c>
      <c r="BP188" s="210">
        <f>+SUM(BP185:BP187)</f>
      </c>
      <c r="BQ188" s="210">
        <f>+SUM(BQ185:BQ187)</f>
      </c>
      <c r="BR188" s="210">
        <f>+SUM(BR185:BR187)</f>
      </c>
      <c r="BS188" s="210">
        <f>+SUM(BS185:BS187)</f>
      </c>
      <c r="BT188" s="210">
        <f>+SUM(BT185:BT187)</f>
      </c>
      <c r="BU188" s="210">
        <f>+SUM(BU185:BU187)</f>
      </c>
      <c r="BV188" s="210">
        <f>+SUM(BV185:BV187)</f>
      </c>
      <c r="BW188" s="210">
        <f>+SUM(BW185:BW187)</f>
      </c>
      <c r="BX188" s="209"/>
      <c r="BY188" s="210">
        <f>+SUM(BY185:BY187)</f>
      </c>
      <c r="BZ188" s="210">
        <f>+SUM(BZ185:BZ187)</f>
      </c>
      <c r="CA188" s="210">
        <f>+SUM(CA185:CA187)</f>
      </c>
      <c r="CB188" s="210">
        <f>+SUM(CB185:CB187)</f>
      </c>
      <c r="CC188" s="210">
        <f>+SUM(CC185:CC187)</f>
      </c>
      <c r="CD188" s="210">
        <f>+SUM(CD185:CD187)</f>
      </c>
      <c r="CE188" s="210">
        <f>+SUM(CE185:CE187)</f>
      </c>
      <c r="CF188" s="210">
        <f>+SUM(CF185:CF187)</f>
      </c>
      <c r="CG188" s="210">
        <f>+SUM(CG185:CG187)</f>
      </c>
      <c r="CH188" s="210">
        <f>+SUM(CH185:CH187)</f>
      </c>
      <c r="CI188" s="210">
        <f>+SUM(CI185:CI187)</f>
      </c>
      <c r="CJ188" s="210">
        <f>+SUM(CJ185:CJ187)</f>
      </c>
      <c r="CK188" s="210">
        <f>+SUM(CK185:CK187)</f>
      </c>
      <c r="CL188" s="210">
        <f>+SUM(CL185:CL187)</f>
      </c>
      <c r="CM188" s="210">
        <f>+SUM(CM185:CM187)</f>
      </c>
      <c r="CN188" s="210">
        <f>+SUM(CN185:CN187)</f>
      </c>
      <c r="CO188" s="210">
        <f>+SUM(CO185:CO187)</f>
      </c>
      <c r="CP188" s="210">
        <f>+SUM(CP185:CP187)</f>
      </c>
      <c r="CQ188" s="210">
        <f>+SUM(CQ185:CQ187)</f>
      </c>
      <c r="CR188" s="210">
        <f>+SUM(CR185:CR187)</f>
      </c>
      <c r="CS188" s="210">
        <f>+SUM(CS185:CS187)</f>
      </c>
      <c r="CT188" s="210">
        <f>+SUM(CT185:CT187)</f>
      </c>
      <c r="CU188" s="210">
        <f>+SUM(CU185:CU187)</f>
      </c>
      <c r="CV188" s="210">
        <f>+SUM(CV185:CV187)</f>
      </c>
      <c r="CW188" s="210">
        <f>+SUM(CW185:CW187)</f>
      </c>
      <c r="CX188" s="210">
        <f>+SUM(CX185:CX187)</f>
      </c>
      <c r="CY188" s="210">
        <f>+SUM(CY185:CY187)</f>
      </c>
      <c r="CZ188" s="210">
        <f>+SUM(CZ185:CZ187)</f>
      </c>
      <c r="DA188" s="210">
        <f>+SUM(DA185:DA187)</f>
      </c>
      <c r="DB188" s="210">
        <f>+SUM(DB185:DB187)</f>
      </c>
      <c r="DC188" s="210">
        <f>+SUM(DC185:DC187)</f>
      </c>
      <c r="DD188" s="210">
        <f>+SUM(DD185:DD187)</f>
      </c>
      <c r="DE188" s="210">
        <f>+SUM(DE185:DE187)</f>
      </c>
      <c r="DF188" s="210">
        <f>+SUM(DF185:DF187)</f>
      </c>
      <c r="DG188" s="210">
        <f>+SUM(DG185:DG187)</f>
      </c>
      <c r="DH188" s="210">
        <f>+SUM(DH185:DH187)</f>
      </c>
      <c r="DI188" s="124"/>
      <c r="DJ188" s="124"/>
      <c r="DK188" s="198">
        <f>SUM(B188:M188)</f>
      </c>
      <c r="DL188" s="198">
        <f>SUM(N188:Y188)</f>
      </c>
      <c r="DM188" s="144">
        <f>IFERROR(DL188/DK188*100,0)</f>
      </c>
      <c r="DN188" s="198">
        <f>SUM(Z188:AK188)</f>
      </c>
      <c r="DO188" s="144">
        <f>IFERROR(DN188/DL188*100,0)</f>
      </c>
      <c r="DP188" s="198">
        <f>SUM(AL188:AW188)</f>
      </c>
      <c r="DQ188" s="144">
        <f>IFERROR(DP188/DN188*100,0)</f>
      </c>
      <c r="DR188" s="198">
        <f>SUM(AY188:BJ188)</f>
      </c>
      <c r="DS188" s="144">
        <f>IFERROR(DR188/DP188*100,0)</f>
      </c>
      <c r="DT188" s="208">
        <f>SUM(BL188:BW188)</f>
      </c>
      <c r="DU188" s="144">
        <f>IFERROR(DT188/DR188*100,0)</f>
      </c>
      <c r="DV188" s="208">
        <f>SUM(BY188:CJ188)</f>
      </c>
      <c r="DW188" s="144">
        <f>IFERROR(DV188/DT188*100,0)</f>
      </c>
      <c r="DX188" s="208">
        <f>SUM(CA188:CL188)</f>
      </c>
      <c r="DY188" s="144">
        <f>IFERROR(DX188/DV188*100,0)</f>
      </c>
      <c r="DZ188" s="208">
        <f>SUM(CC188:CN188)</f>
      </c>
      <c r="EA188" s="144">
        <f>IFERROR(DZ188/DX188*100,0)</f>
      </c>
      <c r="EB188" s="125"/>
      <c r="EC188" s="6"/>
      <c r="ED188" s="6"/>
      <c r="EE188" s="6"/>
      <c r="EF188" s="124"/>
      <c r="EG188" s="124"/>
      <c r="EH188" s="125"/>
      <c r="EI188" s="125"/>
      <c r="EJ188" s="124"/>
      <c r="EK188" s="2"/>
      <c r="EL188" s="2"/>
    </row>
    <row x14ac:dyDescent="0.25" r="189" customHeight="1" ht="18.75">
      <c r="A189" s="136" t="s">
        <v>212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2">
        <f>+Z185*$A$157</f>
      </c>
      <c r="AA189" s="2">
        <f>+AA185*$A$157</f>
      </c>
      <c r="AB189" s="2">
        <f>+AB185*$A$157</f>
      </c>
      <c r="AC189" s="2">
        <f>+AC185*$A$157</f>
      </c>
      <c r="AD189" s="2">
        <f>+AD185*$A$157</f>
      </c>
      <c r="AE189" s="2">
        <f>+AE185*$A$157</f>
      </c>
      <c r="AF189" s="2">
        <f>+AF185*$A$157</f>
      </c>
      <c r="AG189" s="2">
        <f>+AG185*$A$157</f>
      </c>
      <c r="AH189" s="2">
        <f>+AH185*$A$157</f>
      </c>
      <c r="AI189" s="2">
        <f>+AI185*$A$157</f>
      </c>
      <c r="AJ189" s="2">
        <f>+AJ185*$A$157</f>
      </c>
      <c r="AK189" s="2">
        <f>+AK185*$A$157</f>
      </c>
      <c r="AL189" s="2">
        <f>+AL185*$A$157</f>
      </c>
      <c r="AM189" s="2">
        <f>+AM185*$A$157</f>
      </c>
      <c r="AN189" s="2">
        <f>+AN185*$A$157</f>
      </c>
      <c r="AO189" s="2">
        <f>+AO185*$A$157</f>
      </c>
      <c r="AP189" s="2">
        <f>+AP185*$A$157</f>
      </c>
      <c r="AQ189" s="2">
        <f>+AQ185*$A$157</f>
      </c>
      <c r="AR189" s="2">
        <f>+AR185*$A$157</f>
      </c>
      <c r="AS189" s="2">
        <f>+AS185*$A$157</f>
      </c>
      <c r="AT189" s="2">
        <f>+AT185*$A$157</f>
      </c>
      <c r="AU189" s="2">
        <f>+AU185*$A$157</f>
      </c>
      <c r="AV189" s="2">
        <f>+AV185*$A$157</f>
      </c>
      <c r="AW189" s="2">
        <f>+AW185*$A$157</f>
      </c>
      <c r="AX189" s="2">
        <f>+AX185*$A$157</f>
      </c>
      <c r="AY189" s="2">
        <f>+AY185*$A$157</f>
      </c>
      <c r="AZ189" s="2">
        <f>+AZ185*$A$157</f>
      </c>
      <c r="BA189" s="2">
        <f>+BA185*$A$157</f>
      </c>
      <c r="BB189" s="2">
        <f>+BB185*$A$157</f>
      </c>
      <c r="BC189" s="2">
        <f>+BC185*$A$157</f>
      </c>
      <c r="BD189" s="2">
        <f>+BD185*$A$157</f>
      </c>
      <c r="BE189" s="2">
        <f>+BE185*$A$157</f>
      </c>
      <c r="BF189" s="2">
        <f>+BF185*$A$157</f>
      </c>
      <c r="BG189" s="2">
        <f>+BG185*$A$157</f>
      </c>
      <c r="BH189" s="2">
        <f>+BH185*$A$157</f>
      </c>
      <c r="BI189" s="2">
        <f>+BI185*$A$157</f>
      </c>
      <c r="BJ189" s="2">
        <f>+BJ185*$A$157</f>
      </c>
      <c r="BK189" s="2"/>
      <c r="BL189" s="2">
        <f>+BL185*$A$157</f>
      </c>
      <c r="BM189" s="2">
        <f>+BM185*$A$157</f>
      </c>
      <c r="BN189" s="2">
        <f>+BN185*$A$157</f>
      </c>
      <c r="BO189" s="2">
        <f>+BO185*$A$157</f>
      </c>
      <c r="BP189" s="2">
        <f>+BP185*$A$157</f>
      </c>
      <c r="BQ189" s="2">
        <f>+BQ185*$A$157</f>
      </c>
      <c r="BR189" s="2">
        <f>+BR185*$A$157</f>
      </c>
      <c r="BS189" s="2">
        <f>+BS185*$A$157</f>
      </c>
      <c r="BT189" s="2">
        <f>+BT185*$A$157</f>
      </c>
      <c r="BU189" s="2">
        <f>+BU185*$A$157</f>
      </c>
      <c r="BV189" s="2">
        <f>+BV185*$A$157</f>
      </c>
      <c r="BW189" s="2">
        <f>+BW185*$A$157</f>
      </c>
      <c r="BX189" s="2"/>
      <c r="BY189" s="2">
        <f>+BY185*$A$157</f>
      </c>
      <c r="BZ189" s="2">
        <f>+BZ185*$A$157</f>
      </c>
      <c r="CA189" s="2">
        <f>+CA185*$A$157</f>
      </c>
      <c r="CB189" s="2">
        <f>+CB185*$A$157</f>
      </c>
      <c r="CC189" s="2">
        <f>+CC185*$A$157</f>
      </c>
      <c r="CD189" s="2">
        <f>+CD185*$A$157</f>
      </c>
      <c r="CE189" s="2">
        <f>+CE185*$A$157</f>
      </c>
      <c r="CF189" s="2">
        <f>+CF185*$A$157</f>
      </c>
      <c r="CG189" s="2">
        <f>+CG185*$A$157</f>
      </c>
      <c r="CH189" s="2">
        <f>+CH185*$A$157</f>
      </c>
      <c r="CI189" s="2">
        <f>+CI185*$A$157</f>
      </c>
      <c r="CJ189" s="2">
        <f>+CJ185*$A$157</f>
      </c>
      <c r="CK189" s="2">
        <f>+CK185*$A$157</f>
      </c>
      <c r="CL189" s="2">
        <f>+CL185*$A$157</f>
      </c>
      <c r="CM189" s="2">
        <f>+CM185*$A$157</f>
      </c>
      <c r="CN189" s="2">
        <f>+CN185*$A$157</f>
      </c>
      <c r="CO189" s="2">
        <f>+CO185*$A$157</f>
      </c>
      <c r="CP189" s="2">
        <f>+CP185*$A$157</f>
      </c>
      <c r="CQ189" s="2">
        <f>+CQ185*$A$157</f>
      </c>
      <c r="CR189" s="2">
        <f>+CR185*$A$157</f>
      </c>
      <c r="CS189" s="2">
        <f>+CS185*$A$157</f>
      </c>
      <c r="CT189" s="2">
        <f>+CT185*$A$157</f>
      </c>
      <c r="CU189" s="2">
        <f>+CU185*$A$157</f>
      </c>
      <c r="CV189" s="2">
        <f>+CV185*$A$157</f>
      </c>
      <c r="CW189" s="2">
        <f>+CW185*$A$157</f>
      </c>
      <c r="CX189" s="2">
        <f>+CX185*$A$157</f>
      </c>
      <c r="CY189" s="2">
        <f>+CY185*$A$157</f>
      </c>
      <c r="CZ189" s="2">
        <f>+CZ185*$A$157</f>
      </c>
      <c r="DA189" s="2">
        <f>+DA185*$A$157</f>
      </c>
      <c r="DB189" s="2">
        <f>+DB185*$A$157</f>
      </c>
      <c r="DC189" s="2">
        <f>+DC185*$A$157</f>
      </c>
      <c r="DD189" s="2">
        <f>+DD185*$A$157</f>
      </c>
      <c r="DE189" s="2">
        <f>+DE185*$A$157</f>
      </c>
      <c r="DF189" s="2">
        <f>+DF185*$A$157</f>
      </c>
      <c r="DG189" s="2">
        <f>+DG185*$A$157</f>
      </c>
      <c r="DH189" s="2">
        <f>+DH185*$A$157</f>
      </c>
      <c r="DI189" s="124"/>
      <c r="DJ189" s="124"/>
      <c r="DK189" s="6"/>
      <c r="DL189" s="6"/>
      <c r="DM189" s="143"/>
      <c r="DN189" s="198">
        <f>SUM(Z189:AK189)</f>
      </c>
      <c r="DO189" s="198"/>
      <c r="DP189" s="198">
        <f>SUM(AL189:AW189)</f>
      </c>
      <c r="DQ189" s="144">
        <f>IFERROR(DP189/DN189*100,0)</f>
      </c>
      <c r="DR189" s="198">
        <f>SUM(AY189:BJ189)</f>
      </c>
      <c r="DS189" s="144">
        <f>IFERROR(DR189/DP189*100,0)</f>
      </c>
      <c r="DT189" s="198">
        <f>SUM(BL189:BW189)</f>
      </c>
      <c r="DU189" s="144">
        <f>IFERROR(DT189/DR189*100,0)</f>
      </c>
      <c r="DV189" s="198">
        <f>SUM(BY189:CJ189)</f>
      </c>
      <c r="DW189" s="144">
        <f>IFERROR(DV189/DT189*100,0)</f>
      </c>
      <c r="DX189" s="198">
        <f>SUM(CA189:CL189)</f>
      </c>
      <c r="DY189" s="144">
        <f>IFERROR(DX189/DV189*100,0)</f>
      </c>
      <c r="DZ189" s="198">
        <f>SUM(CC189:CN189)</f>
      </c>
      <c r="EA189" s="144">
        <f>IFERROR(DZ189/DX189*100,0)</f>
      </c>
      <c r="EB189" s="125"/>
      <c r="EC189" s="6"/>
      <c r="ED189" s="6"/>
      <c r="EE189" s="6"/>
      <c r="EF189" s="124"/>
      <c r="EG189" s="124"/>
      <c r="EH189" s="125"/>
      <c r="EI189" s="125"/>
      <c r="EJ189" s="124"/>
      <c r="EK189" s="2"/>
      <c r="EL189" s="2"/>
    </row>
    <row x14ac:dyDescent="0.25" r="190" customHeight="1" ht="18.75">
      <c r="A190" s="136" t="s">
        <v>213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2">
        <f>+Y186*$A$157</f>
      </c>
      <c r="Z190" s="2">
        <f>+Z186*$A$157</f>
      </c>
      <c r="AA190" s="2">
        <f>+AA186*$A$157</f>
      </c>
      <c r="AB190" s="2">
        <f>+AB186*$A$157</f>
      </c>
      <c r="AC190" s="2">
        <f>+AC186*$A$157</f>
      </c>
      <c r="AD190" s="2">
        <f>+AD186*$A$157</f>
      </c>
      <c r="AE190" s="2">
        <f>+AE186*$A$157</f>
      </c>
      <c r="AF190" s="2">
        <f>+AF186*$A$157</f>
      </c>
      <c r="AG190" s="2">
        <f>+AG186*$A$157</f>
      </c>
      <c r="AH190" s="2">
        <f>+AH186*$A$157</f>
      </c>
      <c r="AI190" s="2">
        <f>+AI186*$A$157</f>
      </c>
      <c r="AJ190" s="2">
        <f>+AJ186*$A$157</f>
      </c>
      <c r="AK190" s="2">
        <f>+AK186*$A$157</f>
      </c>
      <c r="AL190" s="2">
        <f>+AL186*$A$157</f>
      </c>
      <c r="AM190" s="2">
        <f>+AM186*$A$157</f>
      </c>
      <c r="AN190" s="2">
        <f>+AN186*$A$157</f>
      </c>
      <c r="AO190" s="2">
        <f>+AO186*$A$157</f>
      </c>
      <c r="AP190" s="2">
        <f>+AP186*$A$157</f>
      </c>
      <c r="AQ190" s="2">
        <f>+AQ186*$A$157</f>
      </c>
      <c r="AR190" s="2">
        <f>+AR186*$A$157</f>
      </c>
      <c r="AS190" s="2">
        <f>+AS186*$A$157</f>
      </c>
      <c r="AT190" s="2">
        <f>+AT186*$A$157</f>
      </c>
      <c r="AU190" s="2">
        <f>+AU186*$A$157</f>
      </c>
      <c r="AV190" s="2">
        <f>+AV186*$A$157</f>
      </c>
      <c r="AW190" s="2">
        <f>+AW186*$A$157</f>
      </c>
      <c r="AX190" s="2">
        <f>+AX186*$A$157</f>
      </c>
      <c r="AY190" s="2">
        <f>+AY186*$A$157</f>
      </c>
      <c r="AZ190" s="2">
        <f>+AZ186*$A$157</f>
      </c>
      <c r="BA190" s="2">
        <f>+BA186*$A$157</f>
      </c>
      <c r="BB190" s="2">
        <f>+BB186*$A$157</f>
      </c>
      <c r="BC190" s="2">
        <f>+BC186*$A$157</f>
      </c>
      <c r="BD190" s="2">
        <f>+BD186*$A$157</f>
      </c>
      <c r="BE190" s="2">
        <f>+BE186*$A$157</f>
      </c>
      <c r="BF190" s="2">
        <f>+BF186*$A$157</f>
      </c>
      <c r="BG190" s="2">
        <f>+BG186*$A$157</f>
      </c>
      <c r="BH190" s="2">
        <f>+BH186*$A$157</f>
      </c>
      <c r="BI190" s="2">
        <f>+BI186*$A$157</f>
      </c>
      <c r="BJ190" s="2">
        <f>+BJ186*$A$157</f>
      </c>
      <c r="BK190" s="2"/>
      <c r="BL190" s="2">
        <f>+BL186*$A$157</f>
      </c>
      <c r="BM190" s="2">
        <f>+BM186*$A$157</f>
      </c>
      <c r="BN190" s="2">
        <f>+BN186*$A$157</f>
      </c>
      <c r="BO190" s="2">
        <f>+BO186*$A$157</f>
      </c>
      <c r="BP190" s="2">
        <f>+BP186*$A$157</f>
      </c>
      <c r="BQ190" s="2">
        <f>+BQ186*$A$157</f>
      </c>
      <c r="BR190" s="2">
        <f>+BR186*$A$157</f>
      </c>
      <c r="BS190" s="2">
        <f>+BS186*$A$157</f>
      </c>
      <c r="BT190" s="2">
        <f>+BT186*$A$157</f>
      </c>
      <c r="BU190" s="2">
        <f>+BU186*$A$157</f>
      </c>
      <c r="BV190" s="2">
        <f>+BV186*$A$157</f>
      </c>
      <c r="BW190" s="2">
        <f>+BW186*$A$157</f>
      </c>
      <c r="BX190" s="2"/>
      <c r="BY190" s="2">
        <f>+BY186*$A$157</f>
      </c>
      <c r="BZ190" s="2">
        <f>+BZ186*$A$157</f>
      </c>
      <c r="CA190" s="2">
        <f>+CA186*$A$157</f>
      </c>
      <c r="CB190" s="2">
        <f>+CB186*$A$157</f>
      </c>
      <c r="CC190" s="2">
        <f>+CC186*$A$157</f>
      </c>
      <c r="CD190" s="2">
        <f>+CD186*$A$157</f>
      </c>
      <c r="CE190" s="2">
        <f>+CE186*$A$157</f>
      </c>
      <c r="CF190" s="2">
        <f>+CF186*$A$157</f>
      </c>
      <c r="CG190" s="2">
        <f>+CG186*$A$157</f>
      </c>
      <c r="CH190" s="2">
        <f>+CH186*$A$157</f>
      </c>
      <c r="CI190" s="2">
        <f>+CI186*$A$157</f>
      </c>
      <c r="CJ190" s="2">
        <f>+CJ186*$A$157</f>
      </c>
      <c r="CK190" s="2">
        <f>+CK186*$A$157</f>
      </c>
      <c r="CL190" s="2">
        <f>+CL186*$A$157</f>
      </c>
      <c r="CM190" s="2">
        <f>+CM186*$A$157</f>
      </c>
      <c r="CN190" s="2">
        <f>+CN186*$A$157</f>
      </c>
      <c r="CO190" s="2">
        <f>+CO186*$A$157</f>
      </c>
      <c r="CP190" s="2">
        <f>+CP186*$A$157</f>
      </c>
      <c r="CQ190" s="2">
        <f>+CQ186*$A$157</f>
      </c>
      <c r="CR190" s="2">
        <f>+CR186*$A$157</f>
      </c>
      <c r="CS190" s="2">
        <f>+CS186*$A$157</f>
      </c>
      <c r="CT190" s="2">
        <f>+CT186*$A$157</f>
      </c>
      <c r="CU190" s="2">
        <f>+CU186*$A$157</f>
      </c>
      <c r="CV190" s="2">
        <f>+CV186*$A$157</f>
      </c>
      <c r="CW190" s="2">
        <f>+CW186*$A$157</f>
      </c>
      <c r="CX190" s="2">
        <f>+CX186*$A$157</f>
      </c>
      <c r="CY190" s="2">
        <f>+CY186*$A$157</f>
      </c>
      <c r="CZ190" s="2">
        <f>+CZ186*$A$157</f>
      </c>
      <c r="DA190" s="2">
        <f>+DA186*$A$157</f>
      </c>
      <c r="DB190" s="2">
        <f>+DB186*$A$157</f>
      </c>
      <c r="DC190" s="2">
        <f>+DC186*$A$157</f>
      </c>
      <c r="DD190" s="2">
        <f>+DD186*$A$157</f>
      </c>
      <c r="DE190" s="2">
        <f>+DE186*$A$157</f>
      </c>
      <c r="DF190" s="2">
        <f>+DF186*$A$157</f>
      </c>
      <c r="DG190" s="2">
        <f>+DG186*$A$157</f>
      </c>
      <c r="DH190" s="2">
        <f>+DH186*$A$157</f>
      </c>
      <c r="DI190" s="124"/>
      <c r="DJ190" s="124"/>
      <c r="DK190" s="6"/>
      <c r="DL190" s="6"/>
      <c r="DM190" s="143"/>
      <c r="DN190" s="198">
        <f>SUM(Z190:AK190)</f>
      </c>
      <c r="DO190" s="198"/>
      <c r="DP190" s="198">
        <f>SUM(AL190:AW190)</f>
      </c>
      <c r="DQ190" s="144">
        <f>IFERROR(DP190/DN190*100,0)</f>
      </c>
      <c r="DR190" s="198">
        <f>SUM(AY190:BJ190)</f>
      </c>
      <c r="DS190" s="144">
        <f>IFERROR(DR190/DP190*100,0)</f>
      </c>
      <c r="DT190" s="198">
        <f>SUM(BL190:BW190)</f>
      </c>
      <c r="DU190" s="144">
        <f>IFERROR(DT190/DR190*100,0)</f>
      </c>
      <c r="DV190" s="198">
        <f>SUM(BY190:CJ190)</f>
      </c>
      <c r="DW190" s="144">
        <f>IFERROR(DV190/DT190*100,0)</f>
      </c>
      <c r="DX190" s="198">
        <f>SUM(CA190:CL190)</f>
      </c>
      <c r="DY190" s="144">
        <f>IFERROR(DX190/DV190*100,0)</f>
      </c>
      <c r="DZ190" s="198">
        <f>SUM(CC190:CN190)</f>
      </c>
      <c r="EA190" s="144">
        <f>IFERROR(DZ190/DX190*100,0)</f>
      </c>
      <c r="EB190" s="125"/>
      <c r="EC190" s="6"/>
      <c r="ED190" s="6"/>
      <c r="EE190" s="6"/>
      <c r="EF190" s="124"/>
      <c r="EG190" s="124"/>
      <c r="EH190" s="125"/>
      <c r="EI190" s="125"/>
      <c r="EJ190" s="124"/>
      <c r="EK190" s="2"/>
      <c r="EL190" s="2"/>
    </row>
    <row x14ac:dyDescent="0.25" r="191" customHeight="1" ht="18.75">
      <c r="A191" s="136" t="s">
        <v>214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2">
        <f>+Y187*$A$157</f>
      </c>
      <c r="Z191" s="2">
        <f>+Z187*$A$157</f>
      </c>
      <c r="AA191" s="2">
        <f>+AA187*$A$157</f>
      </c>
      <c r="AB191" s="2">
        <f>+AB187*$A$157</f>
      </c>
      <c r="AC191" s="2">
        <f>+AC187*$A$157</f>
      </c>
      <c r="AD191" s="2">
        <f>+AD187*$A$157</f>
      </c>
      <c r="AE191" s="2">
        <f>+AE187*$A$157</f>
      </c>
      <c r="AF191" s="2">
        <f>+AF187*$A$157</f>
      </c>
      <c r="AG191" s="2">
        <f>+AG187*$A$157</f>
      </c>
      <c r="AH191" s="2">
        <f>+AH187*$A$157</f>
      </c>
      <c r="AI191" s="2">
        <f>+AI187*$A$157</f>
      </c>
      <c r="AJ191" s="2">
        <f>+AJ187*$A$157</f>
      </c>
      <c r="AK191" s="2">
        <f>+AK187*$A$157</f>
      </c>
      <c r="AL191" s="2">
        <f>+AL187*$A$157</f>
      </c>
      <c r="AM191" s="2">
        <f>+AM187*$A$157</f>
      </c>
      <c r="AN191" s="2">
        <f>+AN187*$A$157</f>
      </c>
      <c r="AO191" s="2">
        <f>+AO187*$A$157</f>
      </c>
      <c r="AP191" s="2">
        <f>+AP187*$A$157</f>
      </c>
      <c r="AQ191" s="2">
        <f>+AQ187*$A$157</f>
      </c>
      <c r="AR191" s="2">
        <f>+AR187*$A$157</f>
      </c>
      <c r="AS191" s="2">
        <f>+AS187*$A$157</f>
      </c>
      <c r="AT191" s="2">
        <f>+AT187*$A$157</f>
      </c>
      <c r="AU191" s="2">
        <f>+AU187*$A$157</f>
      </c>
      <c r="AV191" s="2">
        <f>+AV187*$A$157</f>
      </c>
      <c r="AW191" s="2">
        <f>+AW187*$A$157</f>
      </c>
      <c r="AX191" s="2">
        <f>+AX187*$A$157</f>
      </c>
      <c r="AY191" s="2">
        <f>+AY187*$A$157</f>
      </c>
      <c r="AZ191" s="2">
        <f>+AZ187*$A$157</f>
      </c>
      <c r="BA191" s="2">
        <f>+BA187*$A$157</f>
      </c>
      <c r="BB191" s="2">
        <f>+BB187*$A$157</f>
      </c>
      <c r="BC191" s="2">
        <f>+BC187*$A$157</f>
      </c>
      <c r="BD191" s="2">
        <f>+BD187*$A$157</f>
      </c>
      <c r="BE191" s="2">
        <f>+BE187*$A$157</f>
      </c>
      <c r="BF191" s="2">
        <f>+BF187*$A$157</f>
      </c>
      <c r="BG191" s="2">
        <f>+BG187*$A$157</f>
      </c>
      <c r="BH191" s="2">
        <f>+BH187*$A$157</f>
      </c>
      <c r="BI191" s="2">
        <f>+BI187*$A$157</f>
      </c>
      <c r="BJ191" s="2">
        <f>+BJ187*$A$157</f>
      </c>
      <c r="BK191" s="2"/>
      <c r="BL191" s="178">
        <f>+BL187*$A$157</f>
      </c>
      <c r="BM191" s="136">
        <f>+BM187*$A$157</f>
      </c>
      <c r="BN191" s="178">
        <f>+BN187*$A$157</f>
      </c>
      <c r="BO191" s="213">
        <f>+BO187*$A$157</f>
      </c>
      <c r="BP191" s="178">
        <f>+BP187*$A$157</f>
      </c>
      <c r="BQ191" s="178">
        <f>+BQ187*$A$157</f>
      </c>
      <c r="BR191" s="178">
        <f>+BR187*$A$157</f>
      </c>
      <c r="BS191" s="178">
        <f>+BS187*$A$157</f>
      </c>
      <c r="BT191" s="178">
        <f>+BT187*$A$157</f>
      </c>
      <c r="BU191" s="178">
        <f>+BU187*$A$157</f>
      </c>
      <c r="BV191" s="178">
        <f>+BV187*$A$157</f>
      </c>
      <c r="BW191" s="178">
        <f>+BW187*$A$157</f>
      </c>
      <c r="BX191" s="2"/>
      <c r="BY191" s="178">
        <f>+BY187*$A$157</f>
      </c>
      <c r="BZ191" s="178">
        <f>+BZ187*$A$157</f>
      </c>
      <c r="CA191" s="178">
        <f>+CA187*$A$157</f>
      </c>
      <c r="CB191" s="178">
        <f>+CB187*$A$157</f>
      </c>
      <c r="CC191" s="178">
        <f>+CC187*$A$157</f>
      </c>
      <c r="CD191" s="178">
        <f>+CD187*$A$157</f>
      </c>
      <c r="CE191" s="178">
        <f>+CE187*$A$157</f>
      </c>
      <c r="CF191" s="178">
        <f>+CF187*$A$157</f>
      </c>
      <c r="CG191" s="178">
        <f>+CG187*$A$157</f>
      </c>
      <c r="CH191" s="178">
        <f>+CH187*$A$157</f>
      </c>
      <c r="CI191" s="178">
        <f>+CI187*$A$157</f>
      </c>
      <c r="CJ191" s="178">
        <f>+CJ187*$A$157</f>
      </c>
      <c r="CK191" s="178">
        <f>+CK187*$A$157</f>
      </c>
      <c r="CL191" s="178">
        <f>+CL187*$A$157</f>
      </c>
      <c r="CM191" s="178">
        <f>+CM187*$A$157</f>
      </c>
      <c r="CN191" s="178">
        <f>+CN187*$A$157</f>
      </c>
      <c r="CO191" s="178">
        <f>+CO187*$A$157</f>
      </c>
      <c r="CP191" s="178">
        <f>+CP187*$A$157</f>
      </c>
      <c r="CQ191" s="178">
        <f>+CQ187*$A$157</f>
      </c>
      <c r="CR191" s="178">
        <f>+CR187*$A$157</f>
      </c>
      <c r="CS191" s="178">
        <f>+CS187*$A$157</f>
      </c>
      <c r="CT191" s="178">
        <f>+CT187*$A$157</f>
      </c>
      <c r="CU191" s="178">
        <f>+CU187*$A$157</f>
      </c>
      <c r="CV191" s="178">
        <f>+CV187*$A$157</f>
      </c>
      <c r="CW191" s="178">
        <f>+CW187*$A$157</f>
      </c>
      <c r="CX191" s="178">
        <f>+CX187*$A$157</f>
      </c>
      <c r="CY191" s="178">
        <f>+CY187*$A$157</f>
      </c>
      <c r="CZ191" s="178">
        <f>+CZ187*$A$157</f>
      </c>
      <c r="DA191" s="178">
        <f>+DA187*$A$157</f>
      </c>
      <c r="DB191" s="178">
        <f>+DB187*$A$157</f>
      </c>
      <c r="DC191" s="178">
        <f>+DC187*$A$157</f>
      </c>
      <c r="DD191" s="178">
        <f>+DD187*$A$157</f>
      </c>
      <c r="DE191" s="178">
        <f>+DE187*$A$157</f>
      </c>
      <c r="DF191" s="178">
        <f>+DF187*$A$157</f>
      </c>
      <c r="DG191" s="178">
        <f>+DG187*$A$157</f>
      </c>
      <c r="DH191" s="178">
        <f>+DH187*$A$157</f>
      </c>
      <c r="DI191" s="124"/>
      <c r="DJ191" s="124"/>
      <c r="DK191" s="6"/>
      <c r="DL191" s="6"/>
      <c r="DM191" s="143"/>
      <c r="DN191" s="198">
        <f>SUM(Z191:AK191)</f>
      </c>
      <c r="DO191" s="198"/>
      <c r="DP191" s="198">
        <f>SUM(AL191:AW191)</f>
      </c>
      <c r="DQ191" s="144">
        <f>IFERROR(DP191/DN191*100,0)</f>
      </c>
      <c r="DR191" s="198">
        <f>SUM(AY191:BJ191)</f>
      </c>
      <c r="DS191" s="144">
        <f>IFERROR(DR191/DP191*100,0)</f>
      </c>
      <c r="DT191" s="208">
        <f>SUM(BL191:BW191)</f>
      </c>
      <c r="DU191" s="144">
        <f>IFERROR(DT191/DR191*100,0)</f>
      </c>
      <c r="DV191" s="208">
        <f>SUM(BY191:CJ191)</f>
      </c>
      <c r="DW191" s="144">
        <f>IFERROR(DV191/DT191*100,0)</f>
      </c>
      <c r="DX191" s="208">
        <f>SUM(CA191:CL191)</f>
      </c>
      <c r="DY191" s="144">
        <f>IFERROR(DX191/DV191*100,0)</f>
      </c>
      <c r="DZ191" s="208">
        <f>SUM(CC191:CN191)</f>
      </c>
      <c r="EA191" s="144">
        <f>IFERROR(DZ191/DX191*100,0)</f>
      </c>
      <c r="EB191" s="125"/>
      <c r="EC191" s="6"/>
      <c r="ED191" s="6"/>
      <c r="EE191" s="6"/>
      <c r="EF191" s="124"/>
      <c r="EG191" s="124"/>
      <c r="EH191" s="125"/>
      <c r="EI191" s="125"/>
      <c r="EJ191" s="124"/>
      <c r="EK191" s="2"/>
      <c r="EL191" s="2"/>
    </row>
    <row x14ac:dyDescent="0.25" r="192" customHeight="1" ht="18.75">
      <c r="A192" s="133" t="s">
        <v>215</v>
      </c>
      <c r="B192" s="6">
        <f>+B188*$A$157</f>
      </c>
      <c r="C192" s="6">
        <f>+C188*$A$157</f>
      </c>
      <c r="D192" s="6">
        <f>+D188*$A$157</f>
      </c>
      <c r="E192" s="6">
        <f>+E188*$A$157</f>
      </c>
      <c r="F192" s="6">
        <f>+F188*$A$157</f>
      </c>
      <c r="G192" s="6">
        <f>+G188*$A$157</f>
      </c>
      <c r="H192" s="6">
        <f>+H188*$A$157</f>
      </c>
      <c r="I192" s="6">
        <f>+I188*$A$157</f>
      </c>
      <c r="J192" s="6">
        <f>+J188*$A$157</f>
      </c>
      <c r="K192" s="6">
        <f>+K188*$A$157</f>
      </c>
      <c r="L192" s="6">
        <f>+L188*$A$157</f>
      </c>
      <c r="M192" s="6">
        <f>+M188*$A$157</f>
      </c>
      <c r="N192" s="6">
        <f>+N188*$A$157</f>
      </c>
      <c r="O192" s="6">
        <f>+O188*$A$157</f>
      </c>
      <c r="P192" s="6">
        <f>+P188*$A$157</f>
      </c>
      <c r="Q192" s="6">
        <f>+Q188*$A$157</f>
      </c>
      <c r="R192" s="6">
        <f>+R188*$A$157</f>
      </c>
      <c r="S192" s="6">
        <f>+S188*$A$157</f>
      </c>
      <c r="T192" s="6">
        <f>+T188*$A$157</f>
      </c>
      <c r="U192" s="6">
        <f>+U188*$A$157</f>
      </c>
      <c r="V192" s="6">
        <f>+V188*$A$157</f>
      </c>
      <c r="W192" s="6">
        <f>+W188*$A$157</f>
      </c>
      <c r="X192" s="6">
        <f>+X188*$A$157</f>
      </c>
      <c r="Y192" s="6">
        <f>+Y188*$A$157</f>
      </c>
      <c r="Z192" s="214">
        <f>+SUM(Z189:Z191)</f>
      </c>
      <c r="AA192" s="214">
        <f>+SUM(AA189:AA191)</f>
      </c>
      <c r="AB192" s="214">
        <f>+SUM(AB189:AB191)</f>
      </c>
      <c r="AC192" s="214">
        <f>+SUM(AC189:AC191)</f>
      </c>
      <c r="AD192" s="214">
        <f>+SUM(AD189:AD191)</f>
      </c>
      <c r="AE192" s="214">
        <f>+SUM(AE189:AE191)</f>
      </c>
      <c r="AF192" s="214">
        <f>+SUM(AF189:AF191)</f>
      </c>
      <c r="AG192" s="214">
        <f>+SUM(AG189:AG191)</f>
      </c>
      <c r="AH192" s="214">
        <f>+SUM(AH189:AH191)</f>
      </c>
      <c r="AI192" s="214">
        <f>+SUM(AI189:AI191)</f>
      </c>
      <c r="AJ192" s="214">
        <f>+SUM(AJ189:AJ191)</f>
      </c>
      <c r="AK192" s="214">
        <f>+SUM(AK189:AK191)</f>
      </c>
      <c r="AL192" s="214">
        <f>+SUM(AL189:AL191)</f>
      </c>
      <c r="AM192" s="214">
        <f>+SUM(AM189:AM191)</f>
      </c>
      <c r="AN192" s="214">
        <f>+SUM(AN189:AN191)</f>
      </c>
      <c r="AO192" s="214">
        <f>+SUM(AO189:AO191)</f>
      </c>
      <c r="AP192" s="214">
        <f>+SUM(AP189:AP191)</f>
      </c>
      <c r="AQ192" s="214">
        <f>+SUM(AQ189:AQ191)</f>
      </c>
      <c r="AR192" s="214">
        <f>+SUM(AR189:AR191)</f>
      </c>
      <c r="AS192" s="214">
        <f>+SUM(AS189:AS191)</f>
      </c>
      <c r="AT192" s="214">
        <f>+SUM(AT189:AT191)</f>
      </c>
      <c r="AU192" s="214">
        <f>+SUM(AU189:AU191)</f>
      </c>
      <c r="AV192" s="214">
        <f>+SUM(AV189:AV191)</f>
      </c>
      <c r="AW192" s="214">
        <f>+SUM(AW189:AW191)</f>
      </c>
      <c r="AX192" s="214">
        <f>+SUM(AX189:AX191)</f>
      </c>
      <c r="AY192" s="214">
        <f>+SUM(AY189:AY191)</f>
      </c>
      <c r="AZ192" s="214">
        <f>+SUM(AZ189:AZ191)</f>
      </c>
      <c r="BA192" s="214">
        <f>+SUM(BA189:BA191)</f>
      </c>
      <c r="BB192" s="214">
        <f>+SUM(BB189:BB191)</f>
      </c>
      <c r="BC192" s="214">
        <f>+SUM(BC189:BC191)</f>
      </c>
      <c r="BD192" s="214">
        <f>+SUM(BD189:BD191)</f>
      </c>
      <c r="BE192" s="214">
        <f>+SUM(BE189:BE191)</f>
      </c>
      <c r="BF192" s="214">
        <f>+SUM(BF189:BF191)</f>
      </c>
      <c r="BG192" s="214">
        <f>+SUM(BG189:BG191)</f>
      </c>
      <c r="BH192" s="214">
        <f>+SUM(BH189:BH191)</f>
      </c>
      <c r="BI192" s="214">
        <f>+SUM(BI189:BI191)</f>
      </c>
      <c r="BJ192" s="214">
        <f>+SUM(BJ189:BJ191)</f>
      </c>
      <c r="BK192" s="214"/>
      <c r="BL192" s="215">
        <f>+SUM(BL189:BL191)</f>
      </c>
      <c r="BM192" s="216">
        <f>+SUM(BM189:BM191)</f>
      </c>
      <c r="BN192" s="215">
        <f>+SUM(BN189:BN191)</f>
      </c>
      <c r="BO192" s="217">
        <f>+SUM(BO189:BO191)</f>
      </c>
      <c r="BP192" s="215">
        <f>+SUM(BP189:BP191)</f>
      </c>
      <c r="BQ192" s="215">
        <f>+SUM(BQ189:BQ191)</f>
      </c>
      <c r="BR192" s="215">
        <f>+SUM(BR189:BR191)</f>
      </c>
      <c r="BS192" s="215">
        <f>+SUM(BS189:BS191)</f>
      </c>
      <c r="BT192" s="215">
        <f>+SUM(BT189:BT191)</f>
      </c>
      <c r="BU192" s="215">
        <f>+SUM(BU189:BU191)</f>
      </c>
      <c r="BV192" s="215">
        <f>+SUM(BV189:BV191)</f>
      </c>
      <c r="BW192" s="215">
        <f>+SUM(BW189:BW191)</f>
      </c>
      <c r="BX192" s="214"/>
      <c r="BY192" s="215">
        <f>+SUM(BY189:BY191)</f>
      </c>
      <c r="BZ192" s="215">
        <f>+SUM(BZ189:BZ191)</f>
      </c>
      <c r="CA192" s="215">
        <f>+SUM(CA189:CA191)</f>
      </c>
      <c r="CB192" s="215">
        <f>+SUM(CB189:CB191)</f>
      </c>
      <c r="CC192" s="215">
        <f>+SUM(CC189:CC191)</f>
      </c>
      <c r="CD192" s="215">
        <f>+SUM(CD189:CD191)</f>
      </c>
      <c r="CE192" s="215">
        <f>+SUM(CE189:CE191)</f>
      </c>
      <c r="CF192" s="215">
        <f>+SUM(CF189:CF191)</f>
      </c>
      <c r="CG192" s="215">
        <f>+SUM(CG189:CG191)</f>
      </c>
      <c r="CH192" s="215">
        <f>+SUM(CH189:CH191)</f>
      </c>
      <c r="CI192" s="215">
        <f>+SUM(CI189:CI191)</f>
      </c>
      <c r="CJ192" s="215">
        <f>+SUM(CJ189:CJ191)</f>
      </c>
      <c r="CK192" s="215">
        <f>+SUM(CK189:CK191)</f>
      </c>
      <c r="CL192" s="215">
        <f>+SUM(CL189:CL191)</f>
      </c>
      <c r="CM192" s="215">
        <f>+SUM(CM189:CM191)</f>
      </c>
      <c r="CN192" s="215">
        <f>+SUM(CN189:CN191)</f>
      </c>
      <c r="CO192" s="215">
        <f>+SUM(CO189:CO191)</f>
      </c>
      <c r="CP192" s="215">
        <f>+SUM(CP189:CP191)</f>
      </c>
      <c r="CQ192" s="215">
        <f>+SUM(CQ189:CQ191)</f>
      </c>
      <c r="CR192" s="215">
        <f>+SUM(CR189:CR191)</f>
      </c>
      <c r="CS192" s="215">
        <f>+SUM(CS189:CS191)</f>
      </c>
      <c r="CT192" s="215">
        <f>+SUM(CT189:CT191)</f>
      </c>
      <c r="CU192" s="215">
        <f>+SUM(CU189:CU191)</f>
      </c>
      <c r="CV192" s="215">
        <f>+SUM(CV189:CV191)</f>
      </c>
      <c r="CW192" s="215">
        <f>+SUM(CW189:CW191)</f>
      </c>
      <c r="CX192" s="215">
        <f>+SUM(CX189:CX191)</f>
      </c>
      <c r="CY192" s="215">
        <f>+SUM(CY189:CY191)</f>
      </c>
      <c r="CZ192" s="215">
        <f>+SUM(CZ189:CZ191)</f>
      </c>
      <c r="DA192" s="215">
        <f>+SUM(DA189:DA191)</f>
      </c>
      <c r="DB192" s="215">
        <f>+SUM(DB189:DB191)</f>
      </c>
      <c r="DC192" s="215">
        <f>+SUM(DC189:DC191)</f>
      </c>
      <c r="DD192" s="215">
        <f>+SUM(DD189:DD191)</f>
      </c>
      <c r="DE192" s="215">
        <f>+SUM(DE189:DE191)</f>
      </c>
      <c r="DF192" s="215">
        <f>+SUM(DF189:DF191)</f>
      </c>
      <c r="DG192" s="215">
        <f>+SUM(DG189:DG191)</f>
      </c>
      <c r="DH192" s="215">
        <f>+SUM(DH189:DH191)</f>
      </c>
      <c r="DI192" s="124"/>
      <c r="DJ192" s="124"/>
      <c r="DK192" s="198">
        <f>SUM(B192:M192)</f>
      </c>
      <c r="DL192" s="198">
        <f>SUM(N192:Y192)</f>
      </c>
      <c r="DM192" s="144">
        <f>IFERROR(DL192/DK192*100,0)</f>
      </c>
      <c r="DN192" s="198">
        <f>SUM(Z192:AK192)</f>
      </c>
      <c r="DO192" s="144">
        <f>IFERROR(DN192/DL192*100,0)</f>
      </c>
      <c r="DP192" s="198">
        <f>SUM(AL192:AW192)</f>
      </c>
      <c r="DQ192" s="144">
        <f>IFERROR(DP192/DN192*100,0)</f>
      </c>
      <c r="DR192" s="198">
        <f>SUM(AY192:BJ192)</f>
      </c>
      <c r="DS192" s="144">
        <f>IFERROR(DR192/DP192*100,0)</f>
      </c>
      <c r="DT192" s="208">
        <f>SUM(BL192:BW192)</f>
      </c>
      <c r="DU192" s="144">
        <f>IFERROR(DT192/DR192*100,0)</f>
      </c>
      <c r="DV192" s="208">
        <f>SUM(BY192:CJ192)</f>
      </c>
      <c r="DW192" s="144">
        <f>IFERROR(DV192/DT192*100,0)</f>
      </c>
      <c r="DX192" s="208">
        <f>SUM(CA192:CL192)</f>
      </c>
      <c r="DY192" s="144">
        <f>IFERROR(DX192/DV192*100,0)</f>
      </c>
      <c r="DZ192" s="208">
        <f>SUM(CC192:CN192)</f>
      </c>
      <c r="EA192" s="144">
        <f>IFERROR(DZ192/DX192*100,0)</f>
      </c>
      <c r="EB192" s="125"/>
      <c r="EC192" s="6"/>
      <c r="ED192" s="6"/>
      <c r="EE192" s="6"/>
      <c r="EF192" s="124"/>
      <c r="EG192" s="124"/>
      <c r="EH192" s="125"/>
      <c r="EI192" s="125"/>
      <c r="EJ192" s="124"/>
      <c r="EK192" s="2"/>
      <c r="EL192" s="2"/>
    </row>
    <row x14ac:dyDescent="0.25" r="193" customHeight="1" ht="18.75">
      <c r="A193" s="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124"/>
      <c r="BM193" s="2"/>
      <c r="BN193" s="124"/>
      <c r="BO193" s="6"/>
      <c r="BP193" s="124"/>
      <c r="BQ193" s="124"/>
      <c r="BR193" s="124"/>
      <c r="BS193" s="124"/>
      <c r="BT193" s="124"/>
      <c r="BU193" s="124"/>
      <c r="BV193" s="124"/>
      <c r="BW193" s="124"/>
      <c r="BX193" s="6"/>
      <c r="BY193" s="124"/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  <c r="CJ193" s="124"/>
      <c r="CK193" s="124"/>
      <c r="CL193" s="124"/>
      <c r="CM193" s="124"/>
      <c r="CN193" s="124"/>
      <c r="CO193" s="124"/>
      <c r="CP193" s="124"/>
      <c r="CQ193" s="124"/>
      <c r="CR193" s="124"/>
      <c r="CS193" s="124"/>
      <c r="CT193" s="124"/>
      <c r="CU193" s="124"/>
      <c r="CV193" s="124"/>
      <c r="CW193" s="124"/>
      <c r="CX193" s="124"/>
      <c r="CY193" s="124"/>
      <c r="CZ193" s="124"/>
      <c r="DA193" s="124"/>
      <c r="DB193" s="124"/>
      <c r="DC193" s="124"/>
      <c r="DD193" s="124"/>
      <c r="DE193" s="124"/>
      <c r="DF193" s="124"/>
      <c r="DG193" s="124"/>
      <c r="DH193" s="124"/>
      <c r="DI193" s="124"/>
      <c r="DJ193" s="124"/>
      <c r="DK193" s="6"/>
      <c r="DL193" s="6"/>
      <c r="DM193" s="6"/>
      <c r="DN193" s="6"/>
      <c r="DO193" s="6"/>
      <c r="DP193" s="2"/>
      <c r="DQ193" s="6"/>
      <c r="DR193" s="6"/>
      <c r="DS193" s="6"/>
      <c r="DT193" s="2"/>
      <c r="DU193" s="2"/>
      <c r="DV193" s="2"/>
      <c r="DW193" s="2"/>
      <c r="DX193" s="2"/>
      <c r="DY193" s="2"/>
      <c r="DZ193" s="2"/>
      <c r="EA193" s="2"/>
      <c r="EB193" s="125"/>
      <c r="EC193" s="6"/>
      <c r="ED193" s="6"/>
      <c r="EE193" s="6"/>
      <c r="EF193" s="124"/>
      <c r="EG193" s="124"/>
      <c r="EH193" s="125"/>
      <c r="EI193" s="125"/>
      <c r="EJ193" s="124"/>
      <c r="EK193" s="2"/>
      <c r="EL193" s="2"/>
    </row>
    <row x14ac:dyDescent="0.25" r="194" customHeight="1" ht="18.75">
      <c r="A194" s="218" t="s">
        <v>216</v>
      </c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20"/>
      <c r="AA194" s="220"/>
      <c r="AB194" s="220"/>
      <c r="AC194" s="220"/>
      <c r="AD194" s="220"/>
      <c r="AE194" s="220"/>
      <c r="AF194" s="220"/>
      <c r="AG194" s="220"/>
      <c r="AH194" s="220"/>
      <c r="AI194" s="220"/>
      <c r="AJ194" s="220"/>
      <c r="AK194" s="220"/>
      <c r="AL194" s="221">
        <v>0</v>
      </c>
      <c r="AM194" s="222">
        <v>0</v>
      </c>
      <c r="AN194" s="222">
        <v>0</v>
      </c>
      <c r="AO194" s="222">
        <v>0</v>
      </c>
      <c r="AP194" s="222">
        <v>0</v>
      </c>
      <c r="AQ194" s="222">
        <v>1228</v>
      </c>
      <c r="AR194" s="222">
        <v>1260</v>
      </c>
      <c r="AS194" s="222">
        <v>1270</v>
      </c>
      <c r="AT194" s="222">
        <v>752</v>
      </c>
      <c r="AU194" s="222">
        <v>1586</v>
      </c>
      <c r="AV194" s="222">
        <v>1723.725</v>
      </c>
      <c r="AW194" s="222">
        <v>1515.1999999999998</v>
      </c>
      <c r="AX194" s="222">
        <v>1515.1999999999998</v>
      </c>
      <c r="AY194" s="222">
        <v>30.974500000000262</v>
      </c>
      <c r="AZ194" s="222">
        <v>-465.72249999999985</v>
      </c>
      <c r="BA194" s="222">
        <v>-784.0194999999999</v>
      </c>
      <c r="BB194" s="222">
        <v>-366.61950000000024</v>
      </c>
      <c r="BC194" s="222">
        <v>-562.9165000000003</v>
      </c>
      <c r="BD194" s="222">
        <v>322.6835000000001</v>
      </c>
      <c r="BE194" s="222">
        <v>-454.4135000000001</v>
      </c>
      <c r="BF194" s="222">
        <v>-994.2134999999998</v>
      </c>
      <c r="BG194" s="222">
        <v>-1179.7104999999997</v>
      </c>
      <c r="BH194" s="222">
        <v>-546.5104999999999</v>
      </c>
      <c r="BI194" s="222">
        <v>-902.2074999999995</v>
      </c>
      <c r="BJ194" s="222">
        <v>-624.2075</v>
      </c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J194" s="222"/>
      <c r="CK194" s="222"/>
      <c r="CL194" s="222"/>
      <c r="CM194" s="222"/>
      <c r="CN194" s="222"/>
      <c r="CO194" s="222"/>
      <c r="CP194" s="222"/>
      <c r="CQ194" s="222"/>
      <c r="CR194" s="222"/>
      <c r="CS194" s="222"/>
      <c r="CT194" s="222"/>
      <c r="CU194" s="222"/>
      <c r="CV194" s="222"/>
      <c r="CW194" s="222"/>
      <c r="CX194" s="222"/>
      <c r="CY194" s="222"/>
      <c r="CZ194" s="222"/>
      <c r="DA194" s="222"/>
      <c r="DB194" s="222"/>
      <c r="DC194" s="222"/>
      <c r="DD194" s="222"/>
      <c r="DE194" s="222"/>
      <c r="DF194" s="222"/>
      <c r="DG194" s="222"/>
      <c r="DH194" s="222"/>
      <c r="DI194" s="124"/>
      <c r="DJ194" s="124"/>
      <c r="DK194" s="6"/>
      <c r="DL194" s="6"/>
      <c r="DM194" s="6"/>
      <c r="DN194" s="6"/>
      <c r="DO194" s="6"/>
      <c r="DP194" s="222">
        <f>SUM(AL194:AW194)</f>
      </c>
      <c r="DQ194" s="184"/>
      <c r="DR194" s="222">
        <f>SUM(AY194:BJ194)</f>
      </c>
      <c r="DS194" s="184"/>
      <c r="DT194" s="2"/>
      <c r="DU194" s="2"/>
      <c r="DV194" s="2"/>
      <c r="DW194" s="2"/>
      <c r="DX194" s="2"/>
      <c r="DY194" s="2"/>
      <c r="DZ194" s="2"/>
      <c r="EA194" s="2"/>
      <c r="EB194" s="125"/>
      <c r="EC194" s="6"/>
      <c r="ED194" s="6"/>
      <c r="EE194" s="6"/>
      <c r="EF194" s="124"/>
      <c r="EG194" s="124"/>
      <c r="EH194" s="125"/>
      <c r="EI194" s="125"/>
      <c r="EJ194" s="124"/>
      <c r="EK194" s="2"/>
      <c r="EL194" s="2"/>
    </row>
    <row x14ac:dyDescent="0.25" r="195" customHeight="1" ht="18.75">
      <c r="A195" s="223" t="s">
        <v>217</v>
      </c>
      <c r="B195" s="224"/>
      <c r="C195" s="224"/>
      <c r="D195" s="224"/>
      <c r="E195" s="224"/>
      <c r="F195" s="224"/>
      <c r="G195" s="224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0"/>
      <c r="AA195" s="220"/>
      <c r="AB195" s="220"/>
      <c r="AC195" s="220"/>
      <c r="AD195" s="220"/>
      <c r="AE195" s="220"/>
      <c r="AF195" s="220"/>
      <c r="AG195" s="220"/>
      <c r="AH195" s="220"/>
      <c r="AI195" s="220"/>
      <c r="AJ195" s="220"/>
      <c r="AK195" s="220"/>
      <c r="AL195" s="225">
        <f>AL194+AL180</f>
      </c>
      <c r="AM195" s="226">
        <f>AM194+AM180</f>
      </c>
      <c r="AN195" s="226">
        <f>AN194+AN180</f>
      </c>
      <c r="AO195" s="226">
        <f>AO194+AO180</f>
      </c>
      <c r="AP195" s="226">
        <f>AP194+AP180</f>
      </c>
      <c r="AQ195" s="226">
        <f>AQ194+AQ180</f>
      </c>
      <c r="AR195" s="226">
        <f>AR194+AR180</f>
      </c>
      <c r="AS195" s="226">
        <f>AS194+AS180</f>
      </c>
      <c r="AT195" s="226">
        <f>AT194+AT180</f>
      </c>
      <c r="AU195" s="226">
        <f>AU194+AU180</f>
      </c>
      <c r="AV195" s="226">
        <f>AV194+AV180</f>
      </c>
      <c r="AW195" s="226">
        <f>AW194+AW180</f>
      </c>
      <c r="AX195" s="226">
        <f>AX194+AX180</f>
      </c>
      <c r="AY195" s="226">
        <f>AY194+AY180</f>
      </c>
      <c r="AZ195" s="226">
        <f>AZ194+AZ180</f>
      </c>
      <c r="BA195" s="226">
        <f>BA194+BA180</f>
      </c>
      <c r="BB195" s="226">
        <f>BB194+BB180</f>
      </c>
      <c r="BC195" s="226">
        <f>BC194+BC180</f>
      </c>
      <c r="BD195" s="226">
        <f>BD194+BD180</f>
      </c>
      <c r="BE195" s="226">
        <f>BE194+BE180</f>
      </c>
      <c r="BF195" s="226">
        <f>BF194+BF180</f>
      </c>
      <c r="BG195" s="226">
        <f>BG194+BG180</f>
      </c>
      <c r="BH195" s="226">
        <f>BH194+BH180</f>
      </c>
      <c r="BI195" s="226">
        <f>BI194+BI180</f>
      </c>
      <c r="BJ195" s="226">
        <f>BJ194+BJ180</f>
      </c>
      <c r="BK195" s="226"/>
      <c r="BL195" s="227">
        <f>BL194+BL180</f>
      </c>
      <c r="BM195" s="228">
        <f>BM194+BM180</f>
      </c>
      <c r="BN195" s="227">
        <f>BN194+BN180</f>
      </c>
      <c r="BO195" s="229">
        <f>BO194+BO180</f>
      </c>
      <c r="BP195" s="227">
        <f>BP194+BP180</f>
      </c>
      <c r="BQ195" s="227">
        <f>BQ194+BQ180</f>
      </c>
      <c r="BR195" s="227">
        <f>BR194+BR180</f>
      </c>
      <c r="BS195" s="227">
        <f>BS194+BS180</f>
      </c>
      <c r="BT195" s="227">
        <f>BT194+BT180</f>
      </c>
      <c r="BU195" s="227">
        <f>BU194+BU180</f>
      </c>
      <c r="BV195" s="227">
        <f>BV194+BV180</f>
      </c>
      <c r="BW195" s="227">
        <f>BW194+BW180</f>
      </c>
      <c r="BX195" s="230"/>
      <c r="BY195" s="227">
        <f>BY194+BY180</f>
      </c>
      <c r="BZ195" s="227">
        <f>BZ194+BZ180</f>
      </c>
      <c r="CA195" s="227">
        <f>CA194+CA180</f>
      </c>
      <c r="CB195" s="227">
        <f>CB194+CB180</f>
      </c>
      <c r="CC195" s="227">
        <f>CC194+CC180</f>
      </c>
      <c r="CD195" s="227">
        <f>CD194+CD180</f>
      </c>
      <c r="CE195" s="227">
        <f>CE194+CE180</f>
      </c>
      <c r="CF195" s="227">
        <f>CF194+CF180</f>
      </c>
      <c r="CG195" s="227">
        <f>CG194+CG180</f>
      </c>
      <c r="CH195" s="227">
        <f>CH194+CH180</f>
      </c>
      <c r="CI195" s="227">
        <f>CI194+CI180</f>
      </c>
      <c r="CJ195" s="227">
        <f>CJ194+CJ180</f>
      </c>
      <c r="CK195" s="227">
        <f>CK194+CK180</f>
      </c>
      <c r="CL195" s="227">
        <f>CL194+CL180</f>
      </c>
      <c r="CM195" s="227">
        <f>CM194+CM180</f>
      </c>
      <c r="CN195" s="227">
        <f>CN194+CN180</f>
      </c>
      <c r="CO195" s="227">
        <f>CO194+CO180</f>
      </c>
      <c r="CP195" s="227">
        <f>CP194+CP180</f>
      </c>
      <c r="CQ195" s="227">
        <f>CQ194+CQ180</f>
      </c>
      <c r="CR195" s="227">
        <f>CR194+CR180</f>
      </c>
      <c r="CS195" s="227">
        <f>CS194+CS180</f>
      </c>
      <c r="CT195" s="227">
        <f>CT194+CT180</f>
      </c>
      <c r="CU195" s="227">
        <f>CU194+CU180</f>
      </c>
      <c r="CV195" s="227">
        <f>CV194+CV180</f>
      </c>
      <c r="CW195" s="227">
        <f>CW194+CW180</f>
      </c>
      <c r="CX195" s="227">
        <f>CX194+CX180</f>
      </c>
      <c r="CY195" s="227">
        <f>CY194+CY180</f>
      </c>
      <c r="CZ195" s="227">
        <f>CZ194+CZ180</f>
      </c>
      <c r="DA195" s="227">
        <f>DA194+DA180</f>
      </c>
      <c r="DB195" s="227">
        <f>DB194+DB180</f>
      </c>
      <c r="DC195" s="227">
        <f>DC194+DC180</f>
      </c>
      <c r="DD195" s="227">
        <f>DD194+DD180</f>
      </c>
      <c r="DE195" s="227">
        <f>DE194+DE180</f>
      </c>
      <c r="DF195" s="227">
        <f>DF194+DF180</f>
      </c>
      <c r="DG195" s="227">
        <f>DG194+DG180</f>
      </c>
      <c r="DH195" s="227">
        <f>DH194+DH180</f>
      </c>
      <c r="DI195" s="124"/>
      <c r="DJ195" s="124"/>
      <c r="DK195" s="6"/>
      <c r="DL195" s="6"/>
      <c r="DM195" s="6"/>
      <c r="DN195" s="6"/>
      <c r="DO195" s="6"/>
      <c r="DP195" s="226">
        <f>SUM(AL195:AW195)</f>
      </c>
      <c r="DQ195" s="144">
        <f>DP195/$DN$180*100</f>
      </c>
      <c r="DR195" s="226">
        <f>SUM(AY195:BJ195)</f>
      </c>
      <c r="DS195" s="144">
        <f>DR195/$DP$195*100</f>
      </c>
      <c r="DT195" s="228">
        <f>SUM(BL195:BW195)</f>
      </c>
      <c r="DU195" s="136">
        <f>DT195/DR180*100</f>
      </c>
      <c r="DV195" s="228">
        <f>SUM(BY195:CJ195)</f>
      </c>
      <c r="DW195" s="136">
        <f>DV195/DT180*100</f>
      </c>
      <c r="DX195" s="228">
        <f>SUM(CA195:CL195)</f>
      </c>
      <c r="DY195" s="136">
        <f>DX195/DV180*100</f>
      </c>
      <c r="DZ195" s="228">
        <f>SUM(CC195:CN195)</f>
      </c>
      <c r="EA195" s="136">
        <f>DZ195/DX180*100</f>
      </c>
      <c r="EB195" s="125"/>
      <c r="EC195" s="6"/>
      <c r="ED195" s="6"/>
      <c r="EE195" s="6"/>
      <c r="EF195" s="124"/>
      <c r="EG195" s="124"/>
      <c r="EH195" s="125"/>
      <c r="EI195" s="125"/>
      <c r="EJ195" s="124"/>
      <c r="EK195" s="2"/>
      <c r="EL195" s="2"/>
    </row>
    <row x14ac:dyDescent="0.25" r="196" customHeight="1" ht="18.75">
      <c r="A196" s="136" t="s">
        <v>218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>
        <f>+AL184*AL195/1000000</f>
      </c>
      <c r="AM196" s="6">
        <f>+AM184*AM195/1000000</f>
      </c>
      <c r="AN196" s="6">
        <f>+AN184*AN195/1000000</f>
      </c>
      <c r="AO196" s="6">
        <f>+AO184*AO195/1000000</f>
      </c>
      <c r="AP196" s="6">
        <f>+AP184*AP195/1000000</f>
      </c>
      <c r="AQ196" s="6">
        <f>+AQ184*AQ195/1000000</f>
      </c>
      <c r="AR196" s="6">
        <f>+AR184*AR195/1000000</f>
      </c>
      <c r="AS196" s="6">
        <f>+AS184*AS195/1000000</f>
      </c>
      <c r="AT196" s="6">
        <f>+AT184*AT195/1000000</f>
      </c>
      <c r="AU196" s="6">
        <f>+AU184*AU195/1000000</f>
      </c>
      <c r="AV196" s="6">
        <f>+AV184*AV195/1000000</f>
      </c>
      <c r="AW196" s="6">
        <f>+AW184*AW195/1000000</f>
      </c>
      <c r="AX196" s="6">
        <f>+AX184*AX195/1000000</f>
      </c>
      <c r="AY196" s="6">
        <f>+AY184*AY195/1000000</f>
      </c>
      <c r="AZ196" s="6">
        <f>+AZ184*AZ195/1000000</f>
      </c>
      <c r="BA196" s="6">
        <f>+BA184*BA195/1000000</f>
      </c>
      <c r="BB196" s="6">
        <f>+BB184*BB195/1000000</f>
      </c>
      <c r="BC196" s="6">
        <f>+BC184*BC195/1000000</f>
      </c>
      <c r="BD196" s="6">
        <f>+BD184*BD195/1000000</f>
      </c>
      <c r="BE196" s="6">
        <f>+BE184*BE195/1000000</f>
      </c>
      <c r="BF196" s="6">
        <f>+BF184*BF195/1000000</f>
      </c>
      <c r="BG196" s="6">
        <f>+BG184*BG195/1000000</f>
      </c>
      <c r="BH196" s="6">
        <f>+BH184*BH195/1000000</f>
      </c>
      <c r="BI196" s="6">
        <f>+BI184*BI195/1000000</f>
      </c>
      <c r="BJ196" s="6">
        <f>+BJ184*BJ195/1000000</f>
      </c>
      <c r="BK196" s="6"/>
      <c r="BL196" s="178">
        <f>+BL188*BL195/1000000</f>
      </c>
      <c r="BM196" s="136">
        <f>+BM188*BM195/1000000</f>
      </c>
      <c r="BN196" s="178">
        <f>+BN188*BN195/1000000</f>
      </c>
      <c r="BO196" s="213">
        <f>+BO188*BO195/1000000</f>
      </c>
      <c r="BP196" s="178">
        <f>+BP188*BP195/1000000</f>
      </c>
      <c r="BQ196" s="178">
        <f>+BQ188*BQ195/1000000</f>
      </c>
      <c r="BR196" s="178">
        <f>+BR188*BR195/1000000</f>
      </c>
      <c r="BS196" s="178">
        <f>+BS188*BS195/1000000</f>
      </c>
      <c r="BT196" s="178">
        <f>+BT188*BT195/1000000</f>
      </c>
      <c r="BU196" s="178">
        <f>+BU188*BU195/1000000</f>
      </c>
      <c r="BV196" s="178">
        <f>+BV188*BV195/1000000</f>
      </c>
      <c r="BW196" s="178">
        <f>+BW188*BW195/1000000</f>
      </c>
      <c r="BX196" s="6"/>
      <c r="BY196" s="178">
        <f>+BY188*BY195/1000000</f>
      </c>
      <c r="BZ196" s="178">
        <f>+BZ188*BZ195/1000000</f>
      </c>
      <c r="CA196" s="178">
        <f>+CA188*CA195/1000000</f>
      </c>
      <c r="CB196" s="178">
        <f>+CB188*CB195/1000000</f>
      </c>
      <c r="CC196" s="178">
        <f>+CC188*CC195/1000000</f>
      </c>
      <c r="CD196" s="178">
        <f>+CD188*CD195/1000000</f>
      </c>
      <c r="CE196" s="178">
        <f>+CE188*CE195/1000000</f>
      </c>
      <c r="CF196" s="178">
        <f>+CF188*CF195/1000000</f>
      </c>
      <c r="CG196" s="178">
        <f>+CG188*CG195/1000000</f>
      </c>
      <c r="CH196" s="178">
        <f>+CH188*CH195/1000000</f>
      </c>
      <c r="CI196" s="178">
        <f>+CI188*CI195/1000000</f>
      </c>
      <c r="CJ196" s="178">
        <f>+CJ188*CJ195/1000000</f>
      </c>
      <c r="CK196" s="178">
        <f>+CK188*CK195/1000000</f>
      </c>
      <c r="CL196" s="178">
        <f>+CL188*CL195/1000000</f>
      </c>
      <c r="CM196" s="178">
        <f>+CM188*CM195/1000000</f>
      </c>
      <c r="CN196" s="178">
        <f>+CN188*CN195/1000000</f>
      </c>
      <c r="CO196" s="178">
        <f>+CO188*CO195/1000000</f>
      </c>
      <c r="CP196" s="178">
        <f>+CP188*CP195/1000000</f>
      </c>
      <c r="CQ196" s="178">
        <f>+CQ188*CQ195/1000000</f>
      </c>
      <c r="CR196" s="178">
        <f>+CR188*CR195/1000000</f>
      </c>
      <c r="CS196" s="178">
        <f>+CS188*CS195/1000000</f>
      </c>
      <c r="CT196" s="178">
        <f>+CT188*CT195/1000000</f>
      </c>
      <c r="CU196" s="178">
        <f>+CU188*CU195/1000000</f>
      </c>
      <c r="CV196" s="178">
        <f>+CV188*CV195/1000000</f>
      </c>
      <c r="CW196" s="178">
        <f>+CW188*CW195/1000000</f>
      </c>
      <c r="CX196" s="178">
        <f>+CX188*CX195/1000000</f>
      </c>
      <c r="CY196" s="178">
        <f>+CY188*CY195/1000000</f>
      </c>
      <c r="CZ196" s="178">
        <f>+CZ188*CZ195/1000000</f>
      </c>
      <c r="DA196" s="178">
        <f>+DA188*DA195/1000000</f>
      </c>
      <c r="DB196" s="178">
        <f>+DB188*DB195/1000000</f>
      </c>
      <c r="DC196" s="178">
        <f>+DC188*DC195/1000000</f>
      </c>
      <c r="DD196" s="178">
        <f>+DD188*DD195/1000000</f>
      </c>
      <c r="DE196" s="178">
        <f>+DE188*DE195/1000000</f>
      </c>
      <c r="DF196" s="178">
        <f>+DF188*DF195/1000000</f>
      </c>
      <c r="DG196" s="178">
        <f>+DG188*DG195/1000000</f>
      </c>
      <c r="DH196" s="178">
        <f>+DH188*DH195/1000000</f>
      </c>
      <c r="DI196" s="124"/>
      <c r="DJ196" s="124"/>
      <c r="DK196" s="6"/>
      <c r="DL196" s="6"/>
      <c r="DM196" s="6"/>
      <c r="DN196" s="6"/>
      <c r="DO196" s="6"/>
      <c r="DP196" s="198">
        <f>SUM(AL196:AW196)</f>
      </c>
      <c r="DQ196" s="6"/>
      <c r="DR196" s="198">
        <f>SUM(AY196:BJ196)</f>
      </c>
      <c r="DS196" s="6"/>
      <c r="DT196" s="2"/>
      <c r="DU196" s="2"/>
      <c r="DV196" s="2"/>
      <c r="DW196" s="2"/>
      <c r="DX196" s="2"/>
      <c r="DY196" s="2"/>
      <c r="DZ196" s="2"/>
      <c r="EA196" s="2"/>
      <c r="EB196" s="125"/>
      <c r="EC196" s="6"/>
      <c r="ED196" s="6"/>
      <c r="EE196" s="6"/>
      <c r="EF196" s="124"/>
      <c r="EG196" s="124"/>
      <c r="EH196" s="125"/>
      <c r="EI196" s="125"/>
      <c r="EJ196" s="124"/>
      <c r="EK196" s="2"/>
      <c r="EL196" s="2"/>
    </row>
    <row x14ac:dyDescent="0.25" r="197" customHeight="1" ht="18.75">
      <c r="A197" s="136" t="s">
        <v>99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2">
        <f>+AL196*$A$157</f>
      </c>
      <c r="AM197" s="2">
        <f>+AM196*$A$157</f>
      </c>
      <c r="AN197" s="2">
        <f>+AN196*$A$157</f>
      </c>
      <c r="AO197" s="2">
        <f>+AO196*$A$157</f>
      </c>
      <c r="AP197" s="2">
        <f>+AP196*$A$157</f>
      </c>
      <c r="AQ197" s="2">
        <f>+AQ196*$A$157</f>
      </c>
      <c r="AR197" s="2">
        <f>+AR196*$A$157</f>
      </c>
      <c r="AS197" s="2">
        <f>+AS196*$A$157</f>
      </c>
      <c r="AT197" s="2">
        <f>+AT196*$A$157</f>
      </c>
      <c r="AU197" s="2">
        <f>+AU196*$A$157</f>
      </c>
      <c r="AV197" s="2">
        <f>+AV196*$A$157</f>
      </c>
      <c r="AW197" s="2">
        <f>+AW196*$A$157</f>
      </c>
      <c r="AX197" s="2">
        <f>+AX196*$A$157</f>
      </c>
      <c r="AY197" s="2">
        <f>+AY196*$A$157</f>
      </c>
      <c r="AZ197" s="2">
        <f>+AZ196*$A$157</f>
      </c>
      <c r="BA197" s="2">
        <f>+BA196*$A$157</f>
      </c>
      <c r="BB197" s="2">
        <f>+BB196*$A$157</f>
      </c>
      <c r="BC197" s="2">
        <f>+BC196*$A$157</f>
      </c>
      <c r="BD197" s="2">
        <f>+BD196*$A$157</f>
      </c>
      <c r="BE197" s="2">
        <f>+BE196*$A$157</f>
      </c>
      <c r="BF197" s="2">
        <f>+BF196*$A$157</f>
      </c>
      <c r="BG197" s="2">
        <f>+BG196*$A$157</f>
      </c>
      <c r="BH197" s="2">
        <f>+BH196*$A$157</f>
      </c>
      <c r="BI197" s="2">
        <f>+BI196*$A$157</f>
      </c>
      <c r="BJ197" s="2">
        <f>+BJ196*$A$157</f>
      </c>
      <c r="BK197" s="2"/>
      <c r="BL197" s="178">
        <f>+BL196*$A$157</f>
      </c>
      <c r="BM197" s="136">
        <f>+BM196*$A$157</f>
      </c>
      <c r="BN197" s="178">
        <f>+BN196*$A$157</f>
      </c>
      <c r="BO197" s="213">
        <f>+BO196*$A$157</f>
      </c>
      <c r="BP197" s="178">
        <f>+BP196*$A$157</f>
      </c>
      <c r="BQ197" s="178">
        <f>+BQ196*$A$157</f>
      </c>
      <c r="BR197" s="178">
        <f>+BR196*$A$157</f>
      </c>
      <c r="BS197" s="178">
        <f>+BS196*$A$157</f>
      </c>
      <c r="BT197" s="178">
        <f>+BT196*$A$157</f>
      </c>
      <c r="BU197" s="178">
        <f>+BU196*$A$157</f>
      </c>
      <c r="BV197" s="178">
        <f>+BV196*$A$157</f>
      </c>
      <c r="BW197" s="178">
        <f>+BW196*$A$157</f>
      </c>
      <c r="BX197" s="2"/>
      <c r="BY197" s="178">
        <f>+BY196*$A$157</f>
      </c>
      <c r="BZ197" s="178">
        <f>+BZ196*$A$157</f>
      </c>
      <c r="CA197" s="178">
        <f>+CA196*$A$157</f>
      </c>
      <c r="CB197" s="178">
        <f>+CB196*$A$157</f>
      </c>
      <c r="CC197" s="178">
        <f>+CC196*$A$157</f>
      </c>
      <c r="CD197" s="178">
        <f>+CD196*$A$157</f>
      </c>
      <c r="CE197" s="178">
        <f>+CE196*$A$157</f>
      </c>
      <c r="CF197" s="178">
        <f>+CF196*$A$157</f>
      </c>
      <c r="CG197" s="178">
        <f>+CG196*$A$157</f>
      </c>
      <c r="CH197" s="178">
        <f>+CH196*$A$157</f>
      </c>
      <c r="CI197" s="178">
        <f>+CI196*$A$157</f>
      </c>
      <c r="CJ197" s="178">
        <f>+CJ196*$A$157</f>
      </c>
      <c r="CK197" s="178">
        <f>+CK196*$A$157</f>
      </c>
      <c r="CL197" s="178">
        <f>+CL196*$A$157</f>
      </c>
      <c r="CM197" s="178">
        <f>+CM196*$A$157</f>
      </c>
      <c r="CN197" s="178">
        <f>+CN196*$A$157</f>
      </c>
      <c r="CO197" s="178">
        <f>+CO196*$A$157</f>
      </c>
      <c r="CP197" s="178">
        <f>+CP196*$A$157</f>
      </c>
      <c r="CQ197" s="178">
        <f>+CQ196*$A$157</f>
      </c>
      <c r="CR197" s="178">
        <f>+CR196*$A$157</f>
      </c>
      <c r="CS197" s="178">
        <f>+CS196*$A$157</f>
      </c>
      <c r="CT197" s="178">
        <f>+CT196*$A$157</f>
      </c>
      <c r="CU197" s="178">
        <f>+CU196*$A$157</f>
      </c>
      <c r="CV197" s="178">
        <f>+CV196*$A$157</f>
      </c>
      <c r="CW197" s="178">
        <f>+CW196*$A$157</f>
      </c>
      <c r="CX197" s="178">
        <f>+CX196*$A$157</f>
      </c>
      <c r="CY197" s="178">
        <f>+CY196*$A$157</f>
      </c>
      <c r="CZ197" s="178">
        <f>+CZ196*$A$157</f>
      </c>
      <c r="DA197" s="178">
        <f>+DA196*$A$157</f>
      </c>
      <c r="DB197" s="178">
        <f>+DB196*$A$157</f>
      </c>
      <c r="DC197" s="178">
        <f>+DC196*$A$157</f>
      </c>
      <c r="DD197" s="178">
        <f>+DD196*$A$157</f>
      </c>
      <c r="DE197" s="178">
        <f>+DE196*$A$157</f>
      </c>
      <c r="DF197" s="178">
        <f>+DF196*$A$157</f>
      </c>
      <c r="DG197" s="178">
        <f>+DG196*$A$157</f>
      </c>
      <c r="DH197" s="178">
        <f>+DH196*$A$157</f>
      </c>
      <c r="DI197" s="124"/>
      <c r="DJ197" s="124"/>
      <c r="DK197" s="6"/>
      <c r="DL197" s="6"/>
      <c r="DM197" s="6"/>
      <c r="DN197" s="6"/>
      <c r="DO197" s="6"/>
      <c r="DP197" s="198">
        <f>SUM(AL197:AW197)</f>
      </c>
      <c r="DQ197" s="6"/>
      <c r="DR197" s="198">
        <f>SUM(AY197:BJ197)</f>
      </c>
      <c r="DS197" s="6"/>
      <c r="DT197" s="2"/>
      <c r="DU197" s="2"/>
      <c r="DV197" s="2"/>
      <c r="DW197" s="2"/>
      <c r="DX197" s="2"/>
      <c r="DY197" s="2"/>
      <c r="DZ197" s="2"/>
      <c r="EA197" s="2"/>
      <c r="EB197" s="125"/>
      <c r="EC197" s="6"/>
      <c r="ED197" s="6"/>
      <c r="EE197" s="6"/>
      <c r="EF197" s="124"/>
      <c r="EG197" s="124"/>
      <c r="EH197" s="125"/>
      <c r="EI197" s="125"/>
      <c r="EJ197" s="124"/>
      <c r="EK197" s="2"/>
      <c r="EL197" s="2"/>
    </row>
    <row x14ac:dyDescent="0.25" r="198" customHeight="1" ht="18.75">
      <c r="A198" s="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124"/>
      <c r="DJ198" s="124"/>
      <c r="DK198" s="6"/>
      <c r="DL198" s="6"/>
      <c r="DM198" s="6"/>
      <c r="DN198" s="6"/>
      <c r="DO198" s="6"/>
      <c r="DP198" s="2"/>
      <c r="DQ198" s="6"/>
      <c r="DR198" s="6"/>
      <c r="DS198" s="6"/>
      <c r="DT198" s="2"/>
      <c r="DU198" s="2"/>
      <c r="DV198" s="2"/>
      <c r="DW198" s="2"/>
      <c r="DX198" s="2"/>
      <c r="DY198" s="2"/>
      <c r="DZ198" s="2"/>
      <c r="EA198" s="2"/>
      <c r="EB198" s="125"/>
      <c r="EC198" s="6"/>
      <c r="ED198" s="6"/>
      <c r="EE198" s="6"/>
      <c r="EF198" s="124"/>
      <c r="EG198" s="124"/>
      <c r="EH198" s="125"/>
      <c r="EI198" s="125"/>
      <c r="EJ198" s="124"/>
      <c r="EK198" s="2"/>
      <c r="EL198" s="2"/>
    </row>
    <row x14ac:dyDescent="0.25" r="199" customHeight="1" ht="18.75">
      <c r="A199" s="231" t="s">
        <v>63</v>
      </c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20"/>
      <c r="AA199" s="220"/>
      <c r="AB199" s="220"/>
      <c r="AC199" s="220"/>
      <c r="AD199" s="220"/>
      <c r="AE199" s="220"/>
      <c r="AF199" s="220"/>
      <c r="AG199" s="220"/>
      <c r="AH199" s="220"/>
      <c r="AI199" s="220"/>
      <c r="AJ199" s="220"/>
      <c r="AK199" s="220"/>
      <c r="AL199" s="233">
        <v>2167.4</v>
      </c>
      <c r="AM199" s="234">
        <v>2334.8</v>
      </c>
      <c r="AN199" s="234">
        <v>2346.8</v>
      </c>
      <c r="AO199" s="234">
        <v>2156.8048939153177</v>
      </c>
      <c r="AP199" s="234">
        <v>2257.2</v>
      </c>
      <c r="AQ199" s="234">
        <v>2117.2</v>
      </c>
      <c r="AR199" s="234">
        <v>2359.788712926882</v>
      </c>
      <c r="AS199" s="234">
        <v>2412.2</v>
      </c>
      <c r="AT199" s="234">
        <v>2082.2</v>
      </c>
      <c r="AU199" s="234">
        <v>2142.2</v>
      </c>
      <c r="AV199" s="234">
        <v>2119.8</v>
      </c>
      <c r="AW199" s="234">
        <v>1869.8</v>
      </c>
      <c r="AX199" s="234">
        <v>1869.8</v>
      </c>
      <c r="AY199" s="234">
        <v>2208.168714573035</v>
      </c>
      <c r="AZ199" s="234">
        <v>2208.168714573035</v>
      </c>
      <c r="BA199" s="234">
        <v>2208.168714573035</v>
      </c>
      <c r="BB199" s="234">
        <v>2208.168714573035</v>
      </c>
      <c r="BC199" s="234">
        <v>2208.168714573035</v>
      </c>
      <c r="BD199" s="234">
        <v>2208.168714573035</v>
      </c>
      <c r="BE199" s="234">
        <v>2208.168714573035</v>
      </c>
      <c r="BF199" s="234">
        <v>2208.168714573035</v>
      </c>
      <c r="BG199" s="234">
        <v>2208.168714573035</v>
      </c>
      <c r="BH199" s="234">
        <v>2208.168714573035</v>
      </c>
      <c r="BI199" s="234">
        <v>2208.168714573035</v>
      </c>
      <c r="BJ199" s="234">
        <v>2208.168714573035</v>
      </c>
      <c r="BK199" s="234"/>
      <c r="BL199" s="234">
        <v>2346.8</v>
      </c>
      <c r="BM199" s="234">
        <v>2346.8</v>
      </c>
      <c r="BN199" s="234">
        <v>2346.8</v>
      </c>
      <c r="BO199" s="234">
        <v>2346.8</v>
      </c>
      <c r="BP199" s="234">
        <v>2346.8</v>
      </c>
      <c r="BQ199" s="234">
        <v>2346.8</v>
      </c>
      <c r="BR199" s="234">
        <v>2346.8</v>
      </c>
      <c r="BS199" s="234">
        <v>2346.8</v>
      </c>
      <c r="BT199" s="234">
        <v>2346.8</v>
      </c>
      <c r="BU199" s="234">
        <v>2346.8</v>
      </c>
      <c r="BV199" s="234">
        <v>2346.8</v>
      </c>
      <c r="BW199" s="234">
        <v>2346.8</v>
      </c>
      <c r="BX199" s="234"/>
      <c r="BY199" s="234">
        <v>2346.8</v>
      </c>
      <c r="BZ199" s="234">
        <v>2346.8</v>
      </c>
      <c r="CA199" s="234">
        <v>2346.8</v>
      </c>
      <c r="CB199" s="234">
        <v>2346.8</v>
      </c>
      <c r="CC199" s="234">
        <v>2346.8</v>
      </c>
      <c r="CD199" s="234">
        <v>2346.8</v>
      </c>
      <c r="CE199" s="234">
        <v>2346.8</v>
      </c>
      <c r="CF199" s="234">
        <v>2346.8</v>
      </c>
      <c r="CG199" s="234">
        <v>2346.8</v>
      </c>
      <c r="CH199" s="234">
        <v>2346.8</v>
      </c>
      <c r="CI199" s="234">
        <v>2346.8</v>
      </c>
      <c r="CJ199" s="234">
        <v>2346.8</v>
      </c>
      <c r="CK199" s="234">
        <v>2346.8</v>
      </c>
      <c r="CL199" s="234">
        <v>2346.8</v>
      </c>
      <c r="CM199" s="234">
        <v>2346.8</v>
      </c>
      <c r="CN199" s="234">
        <v>2346.8</v>
      </c>
      <c r="CO199" s="234">
        <v>2346.8</v>
      </c>
      <c r="CP199" s="234">
        <v>2346.8</v>
      </c>
      <c r="CQ199" s="234">
        <v>2346.8</v>
      </c>
      <c r="CR199" s="234">
        <v>2346.8</v>
      </c>
      <c r="CS199" s="234">
        <v>2346.8</v>
      </c>
      <c r="CT199" s="234">
        <v>2346.8</v>
      </c>
      <c r="CU199" s="234">
        <v>2346.8</v>
      </c>
      <c r="CV199" s="234">
        <v>2346.8</v>
      </c>
      <c r="CW199" s="234">
        <v>2346.8</v>
      </c>
      <c r="CX199" s="234">
        <v>2346.8</v>
      </c>
      <c r="CY199" s="234">
        <v>2346.8</v>
      </c>
      <c r="CZ199" s="234">
        <v>2346.8</v>
      </c>
      <c r="DA199" s="234">
        <v>2346.8</v>
      </c>
      <c r="DB199" s="234">
        <v>2346.8</v>
      </c>
      <c r="DC199" s="234">
        <v>2346.8</v>
      </c>
      <c r="DD199" s="234">
        <v>2346.8</v>
      </c>
      <c r="DE199" s="234">
        <v>2346.8</v>
      </c>
      <c r="DF199" s="234">
        <v>2346.8</v>
      </c>
      <c r="DG199" s="234">
        <v>2346.8</v>
      </c>
      <c r="DH199" s="234">
        <v>2346.8</v>
      </c>
      <c r="DI199" s="124"/>
      <c r="DJ199" s="124"/>
      <c r="DK199" s="6"/>
      <c r="DL199" s="6"/>
      <c r="DM199" s="6"/>
      <c r="DN199" s="6"/>
      <c r="DO199" s="6"/>
      <c r="DP199" s="234">
        <f>SUM(AL199:AW199)</f>
      </c>
      <c r="DQ199" s="184"/>
      <c r="DR199" s="234">
        <f>SUM(AY199:BJ199)</f>
      </c>
      <c r="DS199" s="184"/>
      <c r="DT199" s="234">
        <f>SUM(BL199:BW199)</f>
      </c>
      <c r="DU199" s="6">
        <f>DT199/DR180*100</f>
      </c>
      <c r="DV199" s="234">
        <f>SUM(BY199:CJ199)</f>
      </c>
      <c r="DW199" s="136">
        <f>DV199/DT180*100</f>
      </c>
      <c r="DX199" s="234">
        <f>SUM(CA199:CL199)</f>
      </c>
      <c r="DY199" s="136">
        <f>DX199/DV180*100</f>
      </c>
      <c r="DZ199" s="234">
        <f>SUM(CC199:CN199)</f>
      </c>
      <c r="EA199" s="136">
        <f>DZ199/DX180*100</f>
      </c>
      <c r="EB199" s="125"/>
      <c r="EC199" s="6"/>
      <c r="ED199" s="6"/>
      <c r="EE199" s="6"/>
      <c r="EF199" s="124"/>
      <c r="EG199" s="124"/>
      <c r="EH199" s="125"/>
      <c r="EI199" s="125"/>
      <c r="EJ199" s="124"/>
      <c r="EK199" s="2"/>
      <c r="EL199" s="2"/>
    </row>
    <row x14ac:dyDescent="0.25" r="200" customHeight="1" ht="18.75">
      <c r="A200" s="235" t="s">
        <v>219</v>
      </c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20"/>
      <c r="AA200" s="220"/>
      <c r="AB200" s="220"/>
      <c r="AC200" s="220"/>
      <c r="AD200" s="220"/>
      <c r="AE200" s="220"/>
      <c r="AF200" s="220"/>
      <c r="AG200" s="220"/>
      <c r="AH200" s="220"/>
      <c r="AI200" s="220"/>
      <c r="AJ200" s="220"/>
      <c r="AK200" s="220"/>
      <c r="AL200" s="237">
        <v>4562</v>
      </c>
      <c r="AM200" s="238">
        <v>4530</v>
      </c>
      <c r="AN200" s="238">
        <v>3815</v>
      </c>
      <c r="AO200" s="238">
        <v>3434</v>
      </c>
      <c r="AP200" s="238">
        <v>3235</v>
      </c>
      <c r="AQ200" s="238">
        <v>3200</v>
      </c>
      <c r="AR200" s="238">
        <v>2272.3</v>
      </c>
      <c r="AS200" s="238">
        <v>1916.5</v>
      </c>
      <c r="AT200" s="238">
        <v>1842.5</v>
      </c>
      <c r="AU200" s="238">
        <v>1957.5</v>
      </c>
      <c r="AV200" s="238">
        <v>1652.5</v>
      </c>
      <c r="AW200" s="238">
        <v>1527.3</v>
      </c>
      <c r="AX200" s="238">
        <v>1527.3</v>
      </c>
      <c r="AY200" s="237">
        <v>2339.333333333333</v>
      </c>
      <c r="AZ200" s="238">
        <v>2719.333333333333</v>
      </c>
      <c r="BA200" s="238">
        <v>2424.233333333333</v>
      </c>
      <c r="BB200" s="238">
        <v>2944.233333333333</v>
      </c>
      <c r="BC200" s="238">
        <v>2424.233333333333</v>
      </c>
      <c r="BD200" s="238">
        <v>3174.233333333333</v>
      </c>
      <c r="BE200" s="238">
        <v>2524.333333333333</v>
      </c>
      <c r="BF200" s="238">
        <v>2633.4333333333334</v>
      </c>
      <c r="BG200" s="238">
        <v>2203.4333333333334</v>
      </c>
      <c r="BH200" s="238">
        <v>2813.4333333333334</v>
      </c>
      <c r="BI200" s="238">
        <v>2173.4333333333334</v>
      </c>
      <c r="BJ200" s="238">
        <v>2273.4333333333334</v>
      </c>
      <c r="BK200" s="238"/>
      <c r="BL200" s="239"/>
      <c r="BM200" s="239"/>
      <c r="BN200" s="239"/>
      <c r="BO200" s="239"/>
      <c r="BP200" s="239"/>
      <c r="BQ200" s="239"/>
      <c r="BR200" s="239"/>
      <c r="BS200" s="239"/>
      <c r="BT200" s="239"/>
      <c r="BU200" s="239"/>
      <c r="BV200" s="239"/>
      <c r="BW200" s="239"/>
      <c r="BX200" s="239"/>
      <c r="BY200" s="239"/>
      <c r="BZ200" s="239"/>
      <c r="CA200" s="239"/>
      <c r="CB200" s="239"/>
      <c r="CC200" s="239"/>
      <c r="CD200" s="239"/>
      <c r="CE200" s="239"/>
      <c r="CF200" s="239"/>
      <c r="CG200" s="239"/>
      <c r="CH200" s="239"/>
      <c r="CI200" s="239"/>
      <c r="CJ200" s="239"/>
      <c r="CK200" s="239"/>
      <c r="CL200" s="239"/>
      <c r="CM200" s="239"/>
      <c r="CN200" s="239"/>
      <c r="CO200" s="239"/>
      <c r="CP200" s="239"/>
      <c r="CQ200" s="239"/>
      <c r="CR200" s="239"/>
      <c r="CS200" s="239"/>
      <c r="CT200" s="239"/>
      <c r="CU200" s="239"/>
      <c r="CV200" s="239"/>
      <c r="CW200" s="239"/>
      <c r="CX200" s="239"/>
      <c r="CY200" s="239"/>
      <c r="CZ200" s="239"/>
      <c r="DA200" s="239"/>
      <c r="DB200" s="239"/>
      <c r="DC200" s="239"/>
      <c r="DD200" s="239"/>
      <c r="DE200" s="239"/>
      <c r="DF200" s="239"/>
      <c r="DG200" s="239"/>
      <c r="DH200" s="239"/>
      <c r="DI200" s="124"/>
      <c r="DJ200" s="124"/>
      <c r="DK200" s="6"/>
      <c r="DL200" s="6"/>
      <c r="DM200" s="240"/>
      <c r="DN200" s="6"/>
      <c r="DO200" s="6"/>
      <c r="DP200" s="241">
        <f>SUM(AL200:AW200)</f>
      </c>
      <c r="DQ200" s="144">
        <f>DP200/$DN$180*100</f>
      </c>
      <c r="DR200" s="241">
        <f>SUM(AY200:BJ200)</f>
      </c>
      <c r="DS200" s="144">
        <f>DR200/$DP$200*100</f>
      </c>
      <c r="DT200" s="239"/>
      <c r="DU200" s="242"/>
      <c r="DV200" s="239"/>
      <c r="DW200" s="242"/>
      <c r="DX200" s="239"/>
      <c r="DY200" s="242"/>
      <c r="DZ200" s="239"/>
      <c r="EA200" s="242"/>
      <c r="EB200" s="125"/>
      <c r="EC200" s="6"/>
      <c r="ED200" s="6"/>
      <c r="EE200" s="6"/>
      <c r="EF200" s="124"/>
      <c r="EG200" s="124"/>
      <c r="EH200" s="125"/>
      <c r="EI200" s="125"/>
      <c r="EJ200" s="124"/>
      <c r="EK200" s="2"/>
      <c r="EL200" s="2"/>
    </row>
    <row x14ac:dyDescent="0.25" r="201" customHeight="1" ht="18.75">
      <c r="A201" s="136" t="s">
        <v>218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220"/>
      <c r="AA201" s="220"/>
      <c r="AB201" s="220"/>
      <c r="AC201" s="220"/>
      <c r="AD201" s="220"/>
      <c r="AE201" s="220"/>
      <c r="AF201" s="220"/>
      <c r="AG201" s="220"/>
      <c r="AH201" s="220"/>
      <c r="AI201" s="220"/>
      <c r="AJ201" s="220"/>
      <c r="AK201" s="220"/>
      <c r="AL201" s="6">
        <f>+AL184*AL200/1000000</f>
      </c>
      <c r="AM201" s="6">
        <f>+AM184*AM200/1000000</f>
      </c>
      <c r="AN201" s="6">
        <f>+AN184*AN200/1000000</f>
      </c>
      <c r="AO201" s="6">
        <f>+AO184*AO200/1000000</f>
      </c>
      <c r="AP201" s="6">
        <f>+AP184*AP200/1000000</f>
      </c>
      <c r="AQ201" s="6">
        <f>+AQ184*AQ200/1000000</f>
      </c>
      <c r="AR201" s="6">
        <f>+AR184*AR200/1000000</f>
      </c>
      <c r="AS201" s="6">
        <f>+AS184*AS200/1000000</f>
      </c>
      <c r="AT201" s="6">
        <f>+AT184*AT200/1000000</f>
      </c>
      <c r="AU201" s="6">
        <f>+AU184*AU200/1000000</f>
      </c>
      <c r="AV201" s="6">
        <f>+AV184*AV200/1000000</f>
      </c>
      <c r="AW201" s="6">
        <f>+AW184*AW200/1000000</f>
      </c>
      <c r="AX201" s="6">
        <f>+AX184*AX200/1000000</f>
      </c>
      <c r="AY201" s="6">
        <f>+AY184*AY200/1000000</f>
      </c>
      <c r="AZ201" s="6">
        <f>+AZ184*AZ200/1000000</f>
      </c>
      <c r="BA201" s="6">
        <f>+BA184*BA200/1000000</f>
      </c>
      <c r="BB201" s="6">
        <f>+BB184*BB200/1000000</f>
      </c>
      <c r="BC201" s="6">
        <f>+BC184*BC200/1000000</f>
      </c>
      <c r="BD201" s="6">
        <f>+BD184*BD200/1000000</f>
      </c>
      <c r="BE201" s="6">
        <f>+BE184*BE200/1000000</f>
      </c>
      <c r="BF201" s="6">
        <f>+BF184*BF200/1000000</f>
      </c>
      <c r="BG201" s="6">
        <f>+BG184*BG200/1000000</f>
      </c>
      <c r="BH201" s="6">
        <f>+BH184*BH200/1000000</f>
      </c>
      <c r="BI201" s="6">
        <f>+BI184*BI200/1000000</f>
      </c>
      <c r="BJ201" s="6">
        <f>+BJ184*BJ200/1000000</f>
      </c>
      <c r="BK201" s="6"/>
      <c r="BL201" s="239"/>
      <c r="BM201" s="239"/>
      <c r="BN201" s="239"/>
      <c r="BO201" s="239"/>
      <c r="BP201" s="239"/>
      <c r="BQ201" s="239"/>
      <c r="BR201" s="239"/>
      <c r="BS201" s="239"/>
      <c r="BT201" s="239"/>
      <c r="BU201" s="239"/>
      <c r="BV201" s="239"/>
      <c r="BW201" s="239"/>
      <c r="BX201" s="239"/>
      <c r="BY201" s="239"/>
      <c r="BZ201" s="239"/>
      <c r="CA201" s="239"/>
      <c r="CB201" s="239"/>
      <c r="CC201" s="239"/>
      <c r="CD201" s="239"/>
      <c r="CE201" s="239"/>
      <c r="CF201" s="239"/>
      <c r="CG201" s="239"/>
      <c r="CH201" s="239"/>
      <c r="CI201" s="239"/>
      <c r="CJ201" s="239"/>
      <c r="CK201" s="239"/>
      <c r="CL201" s="239"/>
      <c r="CM201" s="239"/>
      <c r="CN201" s="239"/>
      <c r="CO201" s="239"/>
      <c r="CP201" s="239"/>
      <c r="CQ201" s="239"/>
      <c r="CR201" s="239"/>
      <c r="CS201" s="239"/>
      <c r="CT201" s="239"/>
      <c r="CU201" s="239"/>
      <c r="CV201" s="239"/>
      <c r="CW201" s="239"/>
      <c r="CX201" s="239"/>
      <c r="CY201" s="239"/>
      <c r="CZ201" s="239"/>
      <c r="DA201" s="239"/>
      <c r="DB201" s="239"/>
      <c r="DC201" s="239"/>
      <c r="DD201" s="239"/>
      <c r="DE201" s="239"/>
      <c r="DF201" s="239"/>
      <c r="DG201" s="239"/>
      <c r="DH201" s="239"/>
      <c r="DI201" s="124"/>
      <c r="DJ201" s="124"/>
      <c r="DK201" s="6"/>
      <c r="DL201" s="6"/>
      <c r="DM201" s="240"/>
      <c r="DN201" s="6"/>
      <c r="DO201" s="6"/>
      <c r="DP201" s="198">
        <f>SUM(AL201:AW201)</f>
      </c>
      <c r="DQ201" s="144"/>
      <c r="DR201" s="198">
        <f>SUM(AY201:BJ201)</f>
      </c>
      <c r="DS201" s="144"/>
      <c r="DT201" s="239"/>
      <c r="DU201" s="242"/>
      <c r="DV201" s="239"/>
      <c r="DW201" s="242"/>
      <c r="DX201" s="239"/>
      <c r="DY201" s="242"/>
      <c r="DZ201" s="239"/>
      <c r="EA201" s="242"/>
      <c r="EB201" s="125"/>
      <c r="EC201" s="6"/>
      <c r="ED201" s="6"/>
      <c r="EE201" s="6"/>
      <c r="EF201" s="124"/>
      <c r="EG201" s="124"/>
      <c r="EH201" s="125"/>
      <c r="EI201" s="125"/>
      <c r="EJ201" s="124"/>
      <c r="EK201" s="2"/>
      <c r="EL201" s="2"/>
    </row>
    <row x14ac:dyDescent="0.25" r="202" customHeight="1" ht="18.75">
      <c r="A202" s="136" t="s">
        <v>99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2">
        <f>+AL201*$A$157</f>
      </c>
      <c r="AM202" s="2">
        <f>+AM201*$A$157</f>
      </c>
      <c r="AN202" s="2">
        <f>+AN201*$A$157</f>
      </c>
      <c r="AO202" s="2">
        <f>+AO201*$A$157</f>
      </c>
      <c r="AP202" s="2">
        <f>+AP201*$A$157</f>
      </c>
      <c r="AQ202" s="2">
        <f>+AQ201*$A$157</f>
      </c>
      <c r="AR202" s="2">
        <f>+AR201*$A$157</f>
      </c>
      <c r="AS202" s="2">
        <f>+AS201*$A$157</f>
      </c>
      <c r="AT202" s="2">
        <f>+AT201*$A$157</f>
      </c>
      <c r="AU202" s="2">
        <f>+AU201*$A$157</f>
      </c>
      <c r="AV202" s="2">
        <f>+AV201*$A$157</f>
      </c>
      <c r="AW202" s="2">
        <f>+AW201*$A$157</f>
      </c>
      <c r="AX202" s="2">
        <f>+AX201*$A$157</f>
      </c>
      <c r="AY202" s="2">
        <f>+AY201*$A$157</f>
      </c>
      <c r="AZ202" s="2">
        <f>+AZ201*$A$157</f>
      </c>
      <c r="BA202" s="2">
        <f>+BA201*$A$157</f>
      </c>
      <c r="BB202" s="2">
        <f>+BB201*$A$157</f>
      </c>
      <c r="BC202" s="2">
        <f>+BC201*$A$157</f>
      </c>
      <c r="BD202" s="2">
        <f>+BD201*$A$157</f>
      </c>
      <c r="BE202" s="2">
        <f>+BE201*$A$157</f>
      </c>
      <c r="BF202" s="2">
        <f>+BF201*$A$157</f>
      </c>
      <c r="BG202" s="2">
        <f>+BG201*$A$157</f>
      </c>
      <c r="BH202" s="2">
        <f>+BH201*$A$157</f>
      </c>
      <c r="BI202" s="2">
        <f>+BI201*$A$157</f>
      </c>
      <c r="BJ202" s="2">
        <f>+BJ201*$A$157</f>
      </c>
      <c r="BK202" s="2"/>
      <c r="BL202" s="239"/>
      <c r="BM202" s="239"/>
      <c r="BN202" s="239"/>
      <c r="BO202" s="239"/>
      <c r="BP202" s="239"/>
      <c r="BQ202" s="239"/>
      <c r="BR202" s="239"/>
      <c r="BS202" s="239"/>
      <c r="BT202" s="239"/>
      <c r="BU202" s="239"/>
      <c r="BV202" s="239"/>
      <c r="BW202" s="239"/>
      <c r="BX202" s="239"/>
      <c r="BY202" s="239"/>
      <c r="BZ202" s="239"/>
      <c r="CA202" s="239"/>
      <c r="CB202" s="239"/>
      <c r="CC202" s="239"/>
      <c r="CD202" s="239"/>
      <c r="CE202" s="239"/>
      <c r="CF202" s="239"/>
      <c r="CG202" s="239"/>
      <c r="CH202" s="239"/>
      <c r="CI202" s="239"/>
      <c r="CJ202" s="239"/>
      <c r="CK202" s="239"/>
      <c r="CL202" s="239"/>
      <c r="CM202" s="239"/>
      <c r="CN202" s="239"/>
      <c r="CO202" s="239"/>
      <c r="CP202" s="239"/>
      <c r="CQ202" s="239"/>
      <c r="CR202" s="239"/>
      <c r="CS202" s="239"/>
      <c r="CT202" s="239"/>
      <c r="CU202" s="239"/>
      <c r="CV202" s="239"/>
      <c r="CW202" s="239"/>
      <c r="CX202" s="239"/>
      <c r="CY202" s="239"/>
      <c r="CZ202" s="239"/>
      <c r="DA202" s="239"/>
      <c r="DB202" s="239"/>
      <c r="DC202" s="239"/>
      <c r="DD202" s="239"/>
      <c r="DE202" s="239"/>
      <c r="DF202" s="239"/>
      <c r="DG202" s="239"/>
      <c r="DH202" s="239"/>
      <c r="DI202" s="124"/>
      <c r="DJ202" s="124"/>
      <c r="DK202" s="6"/>
      <c r="DL202" s="6"/>
      <c r="DM202" s="240"/>
      <c r="DN202" s="6"/>
      <c r="DO202" s="6"/>
      <c r="DP202" s="198">
        <f>SUM(AL202:AW202)</f>
      </c>
      <c r="DQ202" s="243"/>
      <c r="DR202" s="198">
        <f>SUM(AY202:BJ202)</f>
      </c>
      <c r="DS202" s="242"/>
      <c r="DT202" s="239"/>
      <c r="DU202" s="242"/>
      <c r="DV202" s="239"/>
      <c r="DW202" s="242"/>
      <c r="DX202" s="239"/>
      <c r="DY202" s="242"/>
      <c r="DZ202" s="239"/>
      <c r="EA202" s="242"/>
      <c r="EB202" s="125"/>
      <c r="EC202" s="6"/>
      <c r="ED202" s="6"/>
      <c r="EE202" s="6"/>
      <c r="EF202" s="124"/>
      <c r="EG202" s="124"/>
      <c r="EH202" s="125"/>
      <c r="EI202" s="125"/>
      <c r="EJ202" s="124"/>
      <c r="EK202" s="2"/>
      <c r="EL202" s="2"/>
    </row>
    <row x14ac:dyDescent="0.25" r="203" customHeight="1" ht="18.75">
      <c r="A203" s="244"/>
      <c r="B203" s="245"/>
      <c r="C203" s="245"/>
      <c r="D203" s="245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245"/>
      <c r="W203" s="245"/>
      <c r="X203" s="245"/>
      <c r="Y203" s="245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239"/>
      <c r="BI203" s="239"/>
      <c r="BJ203" s="239"/>
      <c r="BK203" s="239"/>
      <c r="BL203" s="239"/>
      <c r="BM203" s="239"/>
      <c r="BN203" s="239"/>
      <c r="BO203" s="239"/>
      <c r="BP203" s="239"/>
      <c r="BQ203" s="239"/>
      <c r="BR203" s="239"/>
      <c r="BS203" s="239"/>
      <c r="BT203" s="239"/>
      <c r="BU203" s="239"/>
      <c r="BV203" s="239"/>
      <c r="BW203" s="239"/>
      <c r="BX203" s="239"/>
      <c r="BY203" s="239"/>
      <c r="BZ203" s="239"/>
      <c r="CA203" s="239"/>
      <c r="CB203" s="239"/>
      <c r="CC203" s="239"/>
      <c r="CD203" s="239"/>
      <c r="CE203" s="239"/>
      <c r="CF203" s="239"/>
      <c r="CG203" s="239"/>
      <c r="CH203" s="239"/>
      <c r="CI203" s="239"/>
      <c r="CJ203" s="239"/>
      <c r="CK203" s="239"/>
      <c r="CL203" s="239"/>
      <c r="CM203" s="239"/>
      <c r="CN203" s="239"/>
      <c r="CO203" s="239"/>
      <c r="CP203" s="239"/>
      <c r="CQ203" s="239"/>
      <c r="CR203" s="239"/>
      <c r="CS203" s="239"/>
      <c r="CT203" s="239"/>
      <c r="CU203" s="239"/>
      <c r="CV203" s="239"/>
      <c r="CW203" s="239"/>
      <c r="CX203" s="239"/>
      <c r="CY203" s="239"/>
      <c r="CZ203" s="239"/>
      <c r="DA203" s="239"/>
      <c r="DB203" s="239"/>
      <c r="DC203" s="239"/>
      <c r="DD203" s="239"/>
      <c r="DE203" s="239"/>
      <c r="DF203" s="239"/>
      <c r="DG203" s="239"/>
      <c r="DH203" s="239"/>
      <c r="DI203" s="124"/>
      <c r="DJ203" s="124"/>
      <c r="DK203" s="6"/>
      <c r="DL203" s="6"/>
      <c r="DM203" s="240"/>
      <c r="DN203" s="6"/>
      <c r="DO203" s="6"/>
      <c r="DP203" s="239"/>
      <c r="DQ203" s="243"/>
      <c r="DR203" s="239"/>
      <c r="DS203" s="242"/>
      <c r="DT203" s="239"/>
      <c r="DU203" s="242"/>
      <c r="DV203" s="239"/>
      <c r="DW203" s="242"/>
      <c r="DX203" s="239"/>
      <c r="DY203" s="242"/>
      <c r="DZ203" s="239"/>
      <c r="EA203" s="242"/>
      <c r="EB203" s="125"/>
      <c r="EC203" s="6"/>
      <c r="ED203" s="6"/>
      <c r="EE203" s="6"/>
      <c r="EF203" s="124"/>
      <c r="EG203" s="124"/>
      <c r="EH203" s="125"/>
      <c r="EI203" s="125"/>
      <c r="EJ203" s="124"/>
      <c r="EK203" s="2"/>
      <c r="EL203" s="2"/>
    </row>
    <row x14ac:dyDescent="0.25" r="204" customHeight="1" ht="18.75">
      <c r="A204" s="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124"/>
      <c r="BM204" s="2"/>
      <c r="BN204" s="124"/>
      <c r="BO204" s="6"/>
      <c r="BP204" s="124"/>
      <c r="BQ204" s="124"/>
      <c r="BR204" s="124"/>
      <c r="BS204" s="124"/>
      <c r="BT204" s="124"/>
      <c r="BU204" s="124"/>
      <c r="BV204" s="124"/>
      <c r="BW204" s="124"/>
      <c r="BX204" s="6"/>
      <c r="BY204" s="124"/>
      <c r="BZ204" s="124"/>
      <c r="CA204" s="124"/>
      <c r="CB204" s="124"/>
      <c r="CC204" s="124"/>
      <c r="CD204" s="124"/>
      <c r="CE204" s="124"/>
      <c r="CF204" s="124"/>
      <c r="CG204" s="124"/>
      <c r="CH204" s="124"/>
      <c r="CI204" s="124"/>
      <c r="CJ204" s="124"/>
      <c r="CK204" s="124"/>
      <c r="CL204" s="124"/>
      <c r="CM204" s="124"/>
      <c r="CN204" s="124"/>
      <c r="CO204" s="124"/>
      <c r="CP204" s="124"/>
      <c r="CQ204" s="124"/>
      <c r="CR204" s="124"/>
      <c r="CS204" s="124"/>
      <c r="CT204" s="124"/>
      <c r="CU204" s="124"/>
      <c r="CV204" s="124"/>
      <c r="CW204" s="124"/>
      <c r="CX204" s="124"/>
      <c r="CY204" s="124"/>
      <c r="CZ204" s="124"/>
      <c r="DA204" s="124"/>
      <c r="DB204" s="124"/>
      <c r="DC204" s="124"/>
      <c r="DD204" s="124"/>
      <c r="DE204" s="124"/>
      <c r="DF204" s="124"/>
      <c r="DG204" s="124"/>
      <c r="DH204" s="124"/>
      <c r="DI204" s="124"/>
      <c r="DJ204" s="124"/>
      <c r="DK204" s="6"/>
      <c r="DL204" s="6"/>
      <c r="DM204" s="6"/>
      <c r="DN204" s="6"/>
      <c r="DO204" s="6"/>
      <c r="DP204" s="6"/>
      <c r="DQ204" s="6"/>
      <c r="DR204" s="6"/>
      <c r="DS204" s="6"/>
      <c r="DT204" s="2"/>
      <c r="DU204" s="2"/>
      <c r="DV204" s="2"/>
      <c r="DW204" s="2"/>
      <c r="DX204" s="2"/>
      <c r="DY204" s="2"/>
      <c r="DZ204" s="2"/>
      <c r="EA204" s="2"/>
      <c r="EB204" s="125"/>
      <c r="EC204" s="6"/>
      <c r="ED204" s="6"/>
      <c r="EE204" s="6"/>
      <c r="EF204" s="124"/>
      <c r="EG204" s="124"/>
      <c r="EH204" s="125"/>
      <c r="EI204" s="125"/>
      <c r="EJ204" s="124"/>
      <c r="EK204" s="2"/>
      <c r="EL204" s="2"/>
    </row>
    <row x14ac:dyDescent="0.25" r="205" customHeight="1" ht="18.75">
      <c r="A205" s="136" t="s">
        <v>220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>
        <f>+Z160+Z163</f>
      </c>
      <c r="AA205" s="6">
        <f>+AA160+AA163</f>
      </c>
      <c r="AB205" s="6">
        <f>+AB160+AB163</f>
      </c>
      <c r="AC205" s="6">
        <f>+AC160+AC163</f>
      </c>
      <c r="AD205" s="6">
        <f>+AD160+AD163</f>
      </c>
      <c r="AE205" s="6">
        <f>+AE160+AE163</f>
      </c>
      <c r="AF205" s="6">
        <f>+AF160+AF163</f>
      </c>
      <c r="AG205" s="6">
        <f>+AG160+AG163</f>
      </c>
      <c r="AH205" s="6">
        <f>+AH160+AH163</f>
      </c>
      <c r="AI205" s="6">
        <f>+AI160+AI163</f>
      </c>
      <c r="AJ205" s="6">
        <f>+AJ160+AJ163</f>
      </c>
      <c r="AK205" s="6">
        <f>+AK160+AK163</f>
      </c>
      <c r="AL205" s="246">
        <f>+AL160+AL163</f>
      </c>
      <c r="AM205" s="246">
        <f>+AM160+AM163</f>
      </c>
      <c r="AN205" s="246">
        <f>+AN160+AN163</f>
      </c>
      <c r="AO205" s="246">
        <f>+AO160+AO163</f>
      </c>
      <c r="AP205" s="246">
        <f>+AP160+AP163</f>
      </c>
      <c r="AQ205" s="246">
        <f>+AQ160+AQ163</f>
      </c>
      <c r="AR205" s="246">
        <f>+AR160+AR163</f>
      </c>
      <c r="AS205" s="246">
        <f>+AS160+AS163</f>
      </c>
      <c r="AT205" s="246">
        <f>+AT160+AT163</f>
      </c>
      <c r="AU205" s="6">
        <f>+AU160+AU163</f>
      </c>
      <c r="AV205" s="6">
        <f>+AV160+AV163</f>
      </c>
      <c r="AW205" s="6">
        <f>+AW160+AW163</f>
      </c>
      <c r="AX205" s="6">
        <f>+AX160+AX163</f>
      </c>
      <c r="AY205" s="6">
        <f>+AY160+AY163</f>
      </c>
      <c r="AZ205" s="6">
        <f>+AZ160+AZ163</f>
      </c>
      <c r="BA205" s="6">
        <f>+BA160+BA163</f>
      </c>
      <c r="BB205" s="6">
        <f>+BB160+BB163</f>
      </c>
      <c r="BC205" s="6">
        <f>+BC160+BC163</f>
      </c>
      <c r="BD205" s="6">
        <f>+BD160+BD163</f>
      </c>
      <c r="BE205" s="6">
        <f>+BE160+BE163</f>
      </c>
      <c r="BF205" s="6">
        <f>+BF160+BF163</f>
      </c>
      <c r="BG205" s="6">
        <f>+BG160+BG163</f>
      </c>
      <c r="BH205" s="6">
        <f>+BH160+BH163</f>
      </c>
      <c r="BI205" s="6">
        <f>+BI160+BI163</f>
      </c>
      <c r="BJ205" s="6">
        <f>+BJ160+BJ163</f>
      </c>
      <c r="BK205" s="6">
        <f>SUM(AY205:BJ205)</f>
      </c>
      <c r="BL205" s="6">
        <f>+BL160+BL163</f>
      </c>
      <c r="BM205" s="6">
        <f>+BM160+BM163</f>
      </c>
      <c r="BN205" s="6">
        <f>+BN160+BN163</f>
      </c>
      <c r="BO205" s="6">
        <f>+BO160+BO163</f>
      </c>
      <c r="BP205" s="6">
        <f>+BP160+BP163</f>
      </c>
      <c r="BQ205" s="6">
        <f>+BQ160+BQ163</f>
      </c>
      <c r="BR205" s="6">
        <f>+BR160+BR163</f>
      </c>
      <c r="BS205" s="6">
        <f>+BS160+BS163</f>
      </c>
      <c r="BT205" s="6">
        <f>+BT160+BT163</f>
      </c>
      <c r="BU205" s="6">
        <f>+BU160+BU163</f>
      </c>
      <c r="BV205" s="6">
        <f>+BV160+BV163</f>
      </c>
      <c r="BW205" s="6">
        <f>+BW160+BW163</f>
      </c>
      <c r="BX205" s="6">
        <f>SUM(BL205:BW205)</f>
      </c>
      <c r="BY205" s="6">
        <f>+BY160+BY163</f>
      </c>
      <c r="BZ205" s="6">
        <f>+BZ160+BZ163</f>
      </c>
      <c r="CA205" s="6">
        <f>+CA160+CA163</f>
      </c>
      <c r="CB205" s="6">
        <f>+CB160+CB163</f>
      </c>
      <c r="CC205" s="6">
        <f>+CC160+CC163</f>
      </c>
      <c r="CD205" s="6">
        <f>+CD160+CD163</f>
      </c>
      <c r="CE205" s="6">
        <f>+CE160+CE163</f>
      </c>
      <c r="CF205" s="6">
        <f>+CF160+CF163</f>
      </c>
      <c r="CG205" s="6">
        <f>+CG160+CG163</f>
      </c>
      <c r="CH205" s="6">
        <f>+CH160+CH163</f>
      </c>
      <c r="CI205" s="6">
        <f>+CI160+CI163</f>
      </c>
      <c r="CJ205" s="6">
        <f>+CJ160+CJ163</f>
      </c>
      <c r="CK205" s="6">
        <f>+CK160+CK163</f>
      </c>
      <c r="CL205" s="6">
        <f>+CL160+CL163</f>
      </c>
      <c r="CM205" s="6">
        <f>+CM160+CM163</f>
      </c>
      <c r="CN205" s="6">
        <f>+CN160+CN163</f>
      </c>
      <c r="CO205" s="6">
        <f>+CO160+CO163</f>
      </c>
      <c r="CP205" s="6">
        <f>+CP160+CP163</f>
      </c>
      <c r="CQ205" s="6">
        <f>+CQ160+CQ163</f>
      </c>
      <c r="CR205" s="6">
        <f>+CR160+CR163</f>
      </c>
      <c r="CS205" s="6">
        <f>+CS160+CS163</f>
      </c>
      <c r="CT205" s="6">
        <f>+CT160+CT163</f>
      </c>
      <c r="CU205" s="6">
        <f>+CU160+CU163</f>
      </c>
      <c r="CV205" s="6">
        <f>+CV160+CV163</f>
      </c>
      <c r="CW205" s="6">
        <f>+CW160+CW163</f>
      </c>
      <c r="CX205" s="6">
        <f>+CX160+CX163</f>
      </c>
      <c r="CY205" s="6">
        <f>+CY160+CY163</f>
      </c>
      <c r="CZ205" s="6">
        <f>+CZ160+CZ163</f>
      </c>
      <c r="DA205" s="6">
        <f>+DA160+DA163</f>
      </c>
      <c r="DB205" s="6">
        <f>+DB160+DB163</f>
      </c>
      <c r="DC205" s="6">
        <f>+DC160+DC163</f>
      </c>
      <c r="DD205" s="6">
        <f>+DD160+DD163</f>
      </c>
      <c r="DE205" s="6">
        <f>+DE160+DE163</f>
      </c>
      <c r="DF205" s="6">
        <f>+DF160+DF163</f>
      </c>
      <c r="DG205" s="6">
        <f>+DG160+DG163</f>
      </c>
      <c r="DH205" s="6">
        <f>+DH160+DH163</f>
      </c>
      <c r="DI205" s="124"/>
      <c r="DJ205" s="124"/>
      <c r="DK205" s="6"/>
      <c r="DL205" s="6"/>
      <c r="DM205" s="143"/>
      <c r="DN205" s="182">
        <f>SUM(Z205:AK205)</f>
      </c>
      <c r="DO205" s="182"/>
      <c r="DP205" s="182">
        <f>SUM(AL205:AW205)</f>
      </c>
      <c r="DQ205" s="144">
        <f>IFERROR(DP205/DN205*100,0)</f>
      </c>
      <c r="DR205" s="182">
        <f>SUM(AY205:BJ205)</f>
      </c>
      <c r="DS205" s="144">
        <f>IFERROR(DR205/DP205*100,0)</f>
      </c>
      <c r="DT205" s="182">
        <f>SUM(BL205:BW205)</f>
      </c>
      <c r="DU205" s="144">
        <f>IFERROR(DT205/DR205*100,0)</f>
      </c>
      <c r="DV205" s="182">
        <f>SUM(BY205:CJ205)</f>
      </c>
      <c r="DW205" s="144">
        <f>IFERROR(DV205/DT205*100,0)</f>
      </c>
      <c r="DX205" s="182">
        <f>SUM(CA205:CL205)</f>
      </c>
      <c r="DY205" s="144">
        <f>IFERROR(DX205/DV205*100,0)</f>
      </c>
      <c r="DZ205" s="182">
        <f>SUM(CC205:CN205)</f>
      </c>
      <c r="EA205" s="144">
        <f>IFERROR(DZ205/DX205*100,0)</f>
      </c>
      <c r="EB205" s="125"/>
      <c r="EC205" s="6"/>
      <c r="ED205" s="6"/>
      <c r="EE205" s="6"/>
      <c r="EF205" s="124"/>
      <c r="EG205" s="124"/>
      <c r="EH205" s="125"/>
      <c r="EI205" s="125"/>
      <c r="EJ205" s="124"/>
      <c r="EK205" s="2"/>
      <c r="EL205" s="2"/>
    </row>
    <row x14ac:dyDescent="0.25" r="206" customHeight="1" ht="18.75">
      <c r="A206" s="136" t="s">
        <v>221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>
        <f>+Z161+Z164</f>
      </c>
      <c r="AA206" s="6">
        <f>+AA161+AA164</f>
      </c>
      <c r="AB206" s="6">
        <f>+AB161+AB164</f>
      </c>
      <c r="AC206" s="6">
        <f>+AC161+AC164</f>
      </c>
      <c r="AD206" s="6">
        <f>+AD161+AD164</f>
      </c>
      <c r="AE206" s="6">
        <f>+AE161+AE164</f>
      </c>
      <c r="AF206" s="6">
        <f>+AF161+AF164</f>
      </c>
      <c r="AG206" s="6">
        <f>+AG161+AG164</f>
      </c>
      <c r="AH206" s="6">
        <f>+AH161+AH164</f>
      </c>
      <c r="AI206" s="6">
        <f>+AI161+AI164</f>
      </c>
      <c r="AJ206" s="6">
        <f>+AJ161+AJ164</f>
      </c>
      <c r="AK206" s="6">
        <f>+AK161+AK164</f>
      </c>
      <c r="AL206" s="246">
        <f>+AL161+AL164</f>
      </c>
      <c r="AM206" s="246">
        <f>+AM161+AM164</f>
      </c>
      <c r="AN206" s="246">
        <f>+AN161+AN164</f>
      </c>
      <c r="AO206" s="246">
        <f>+AO161+AO164</f>
      </c>
      <c r="AP206" s="246">
        <f>+AP161+AP164</f>
      </c>
      <c r="AQ206" s="246">
        <f>+AQ161+AQ164</f>
      </c>
      <c r="AR206" s="246">
        <f>+AR161+AR164</f>
      </c>
      <c r="AS206" s="246">
        <f>+AS161+AS164</f>
      </c>
      <c r="AT206" s="246">
        <f>+AT161+AT164</f>
      </c>
      <c r="AU206" s="6">
        <f>+AU161+AU164</f>
      </c>
      <c r="AV206" s="6">
        <f>+AV161+AV164</f>
      </c>
      <c r="AW206" s="6">
        <f>+AW161+AW164</f>
      </c>
      <c r="AX206" s="6">
        <f>+AX161+AX164</f>
      </c>
      <c r="AY206" s="6">
        <f>+AY161+AY164</f>
      </c>
      <c r="AZ206" s="6">
        <f>+AZ161+AZ164</f>
      </c>
      <c r="BA206" s="6">
        <f>+BA161+BA164</f>
      </c>
      <c r="BB206" s="6">
        <f>+BB161+BB164</f>
      </c>
      <c r="BC206" s="6">
        <f>+BC161+BC164</f>
      </c>
      <c r="BD206" s="6">
        <f>+BD161+BD164</f>
      </c>
      <c r="BE206" s="6">
        <f>+BE161+BE164</f>
      </c>
      <c r="BF206" s="6">
        <f>+BF161+BF164</f>
      </c>
      <c r="BG206" s="6">
        <f>+BG161+BG164</f>
      </c>
      <c r="BH206" s="6">
        <f>+BH161+BH164</f>
      </c>
      <c r="BI206" s="6">
        <f>+BI161+BI164</f>
      </c>
      <c r="BJ206" s="6">
        <f>+BJ161+BJ164</f>
      </c>
      <c r="BK206" s="6">
        <f>SUM(AY206:BJ206)</f>
      </c>
      <c r="BL206" s="6">
        <f>+BL161+BL164</f>
      </c>
      <c r="BM206" s="6">
        <f>+BM161+BM164</f>
      </c>
      <c r="BN206" s="6">
        <f>+BN161+BN164</f>
      </c>
      <c r="BO206" s="6">
        <f>+BO161+BO164</f>
      </c>
      <c r="BP206" s="6">
        <f>+BP161+BP164</f>
      </c>
      <c r="BQ206" s="6">
        <f>+BQ161+BQ164</f>
      </c>
      <c r="BR206" s="6">
        <f>+BR161+BR164</f>
      </c>
      <c r="BS206" s="6">
        <f>+BS161+BS164</f>
      </c>
      <c r="BT206" s="6">
        <f>+BT161+BT164</f>
      </c>
      <c r="BU206" s="6">
        <f>+BU161+BU164</f>
      </c>
      <c r="BV206" s="6">
        <f>+BV161+BV164</f>
      </c>
      <c r="BW206" s="6">
        <f>+BW161+BW164</f>
      </c>
      <c r="BX206" s="6">
        <f>SUM(BL206:BW206)</f>
      </c>
      <c r="BY206" s="6">
        <f>+BY161+BY164</f>
      </c>
      <c r="BZ206" s="6">
        <f>+BZ161+BZ164</f>
      </c>
      <c r="CA206" s="6">
        <f>+CA161+CA164</f>
      </c>
      <c r="CB206" s="6">
        <f>+CB161+CB164</f>
      </c>
      <c r="CC206" s="6">
        <f>+CC161+CC164</f>
      </c>
      <c r="CD206" s="6">
        <f>+CD161+CD164</f>
      </c>
      <c r="CE206" s="6">
        <f>+CE161+CE164</f>
      </c>
      <c r="CF206" s="6">
        <f>+CF161+CF164</f>
      </c>
      <c r="CG206" s="6">
        <f>+CG161+CG164</f>
      </c>
      <c r="CH206" s="6">
        <f>+CH161+CH164</f>
      </c>
      <c r="CI206" s="6">
        <f>+CI161+CI164</f>
      </c>
      <c r="CJ206" s="6">
        <f>+CJ161+CJ164</f>
      </c>
      <c r="CK206" s="6">
        <f>+CK161+CK164</f>
      </c>
      <c r="CL206" s="6">
        <f>+CL161+CL164</f>
      </c>
      <c r="CM206" s="6">
        <f>+CM161+CM164</f>
      </c>
      <c r="CN206" s="6">
        <f>+CN161+CN164</f>
      </c>
      <c r="CO206" s="6">
        <f>+CO161+CO164</f>
      </c>
      <c r="CP206" s="6">
        <f>+CP161+CP164</f>
      </c>
      <c r="CQ206" s="6">
        <f>+CQ161+CQ164</f>
      </c>
      <c r="CR206" s="6">
        <f>+CR161+CR164</f>
      </c>
      <c r="CS206" s="6">
        <f>+CS161+CS164</f>
      </c>
      <c r="CT206" s="6">
        <f>+CT161+CT164</f>
      </c>
      <c r="CU206" s="6">
        <f>+CU161+CU164</f>
      </c>
      <c r="CV206" s="6">
        <f>+CV161+CV164</f>
      </c>
      <c r="CW206" s="6">
        <f>+CW161+CW164</f>
      </c>
      <c r="CX206" s="6">
        <f>+CX161+CX164</f>
      </c>
      <c r="CY206" s="6">
        <f>+CY161+CY164</f>
      </c>
      <c r="CZ206" s="6">
        <f>+CZ161+CZ164</f>
      </c>
      <c r="DA206" s="6">
        <f>+DA161+DA164</f>
      </c>
      <c r="DB206" s="6">
        <f>+DB161+DB164</f>
      </c>
      <c r="DC206" s="6">
        <f>+DC161+DC164</f>
      </c>
      <c r="DD206" s="6">
        <f>+DD161+DD164</f>
      </c>
      <c r="DE206" s="6">
        <f>+DE161+DE164</f>
      </c>
      <c r="DF206" s="6">
        <f>+DF161+DF164</f>
      </c>
      <c r="DG206" s="6">
        <f>+DG161+DG164</f>
      </c>
      <c r="DH206" s="6">
        <f>+DH161+DH164</f>
      </c>
      <c r="DI206" s="124"/>
      <c r="DJ206" s="124"/>
      <c r="DK206" s="6"/>
      <c r="DL206" s="6"/>
      <c r="DM206" s="143"/>
      <c r="DN206" s="182">
        <f>SUM(Z206:AK206)</f>
      </c>
      <c r="DO206" s="182"/>
      <c r="DP206" s="182">
        <f>SUM(AL206:AW206)</f>
      </c>
      <c r="DQ206" s="144">
        <f>IFERROR(DP206/DN206*100,0)</f>
      </c>
      <c r="DR206" s="182">
        <f>SUM(AY206:BJ206)</f>
      </c>
      <c r="DS206" s="144">
        <f>IFERROR(DR206/DP206*100,0)</f>
      </c>
      <c r="DT206" s="182">
        <f>SUM(BL206:BW206)</f>
      </c>
      <c r="DU206" s="144">
        <f>IFERROR(DT206/DR206*100,0)</f>
      </c>
      <c r="DV206" s="182">
        <f>SUM(BY206:CJ206)</f>
      </c>
      <c r="DW206" s="144">
        <f>IFERROR(DV206/DT206*100,0)</f>
      </c>
      <c r="DX206" s="182">
        <f>SUM(CA206:CL206)</f>
      </c>
      <c r="DY206" s="144">
        <f>IFERROR(DX206/DV206*100,0)</f>
      </c>
      <c r="DZ206" s="182">
        <f>SUM(CC206:CN206)</f>
      </c>
      <c r="EA206" s="144">
        <f>IFERROR(DZ206/DX206*100,0)</f>
      </c>
      <c r="EB206" s="125"/>
      <c r="EC206" s="6"/>
      <c r="ED206" s="6"/>
      <c r="EE206" s="6"/>
      <c r="EF206" s="124"/>
      <c r="EG206" s="124"/>
      <c r="EH206" s="125"/>
      <c r="EI206" s="125"/>
      <c r="EJ206" s="124"/>
      <c r="EK206" s="2"/>
      <c r="EL206" s="2"/>
    </row>
    <row x14ac:dyDescent="0.25" r="207" customHeight="1" ht="18.75">
      <c r="A207" s="136" t="s">
        <v>176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>
        <f>+Z162+Z165</f>
      </c>
      <c r="AA207" s="6">
        <f>+AA162+AA165</f>
      </c>
      <c r="AB207" s="6">
        <f>+AB162+AB165</f>
      </c>
      <c r="AC207" s="6">
        <f>+AC162+AC165</f>
      </c>
      <c r="AD207" s="6">
        <f>+AD162+AD165</f>
      </c>
      <c r="AE207" s="6">
        <f>+AE162+AE165</f>
      </c>
      <c r="AF207" s="6">
        <f>+AF162+AF165</f>
      </c>
      <c r="AG207" s="6">
        <f>+AG162+AG165</f>
      </c>
      <c r="AH207" s="6">
        <f>+AH162+AH165</f>
      </c>
      <c r="AI207" s="6">
        <f>+AI162+AI165</f>
      </c>
      <c r="AJ207" s="6">
        <f>+AJ162+AJ165</f>
      </c>
      <c r="AK207" s="6">
        <f>+AK162+AK165</f>
      </c>
      <c r="AL207" s="246">
        <f>+AL162+AL165</f>
      </c>
      <c r="AM207" s="246">
        <f>+AM162+AM165</f>
      </c>
      <c r="AN207" s="246">
        <f>+AN162+AN165</f>
      </c>
      <c r="AO207" s="246">
        <f>+AO162+AO165</f>
      </c>
      <c r="AP207" s="246">
        <f>+AP162+AP165</f>
      </c>
      <c r="AQ207" s="246">
        <f>+AQ162+AQ165</f>
      </c>
      <c r="AR207" s="246">
        <f>+AR162+AR165</f>
      </c>
      <c r="AS207" s="246">
        <f>+AS162+AS165</f>
      </c>
      <c r="AT207" s="246">
        <f>+AT162+AT165</f>
      </c>
      <c r="AU207" s="6">
        <f>+AU162+AU165</f>
      </c>
      <c r="AV207" s="6">
        <f>+AV162+AV165</f>
      </c>
      <c r="AW207" s="6">
        <f>+AW162+AW165</f>
      </c>
      <c r="AX207" s="6">
        <f>+AX162+AX165</f>
      </c>
      <c r="AY207" s="6">
        <f>+AY162+AY165</f>
      </c>
      <c r="AZ207" s="6">
        <f>+AZ162+AZ165</f>
      </c>
      <c r="BA207" s="6">
        <f>+BA162+BA165</f>
      </c>
      <c r="BB207" s="6">
        <f>+BB162+BB165</f>
      </c>
      <c r="BC207" s="6">
        <f>+BC162+BC165</f>
      </c>
      <c r="BD207" s="6">
        <f>+BD162+BD165</f>
      </c>
      <c r="BE207" s="6">
        <f>+BE162+BE165</f>
      </c>
      <c r="BF207" s="6">
        <f>+BF162+BF165</f>
      </c>
      <c r="BG207" s="6">
        <f>+BG162+BG165</f>
      </c>
      <c r="BH207" s="6">
        <f>+BH162+BH165</f>
      </c>
      <c r="BI207" s="6">
        <f>+BI162+BI165</f>
      </c>
      <c r="BJ207" s="6">
        <f>+BJ162+BJ165</f>
      </c>
      <c r="BK207" s="6">
        <f>SUM(AY207:BJ207)</f>
      </c>
      <c r="BL207" s="6">
        <f>+BL162+BL165</f>
      </c>
      <c r="BM207" s="6">
        <f>+BM162+BM165</f>
      </c>
      <c r="BN207" s="6">
        <f>+BN162+BN165</f>
      </c>
      <c r="BO207" s="6">
        <f>+BO162+BO165</f>
      </c>
      <c r="BP207" s="6">
        <f>+BP162+BP165</f>
      </c>
      <c r="BQ207" s="6">
        <f>+BQ162+BQ165</f>
      </c>
      <c r="BR207" s="6">
        <f>+BR162+BR165</f>
      </c>
      <c r="BS207" s="6">
        <f>+BS162+BS165</f>
      </c>
      <c r="BT207" s="6">
        <f>+BT162+BT165</f>
      </c>
      <c r="BU207" s="6">
        <f>+BU162+BU165</f>
      </c>
      <c r="BV207" s="6">
        <f>+BV162+BV165</f>
      </c>
      <c r="BW207" s="6">
        <f>+BW162+BW165</f>
      </c>
      <c r="BX207" s="6">
        <f>SUM(BL207:BW207)</f>
      </c>
      <c r="BY207" s="6">
        <f>+BY162+BY165</f>
      </c>
      <c r="BZ207" s="6">
        <f>+BZ162+BZ165</f>
      </c>
      <c r="CA207" s="6">
        <f>+CA162+CA165</f>
      </c>
      <c r="CB207" s="6">
        <f>+CB162+CB165</f>
      </c>
      <c r="CC207" s="6">
        <f>+CC162+CC165</f>
      </c>
      <c r="CD207" s="6">
        <f>+CD162+CD165</f>
      </c>
      <c r="CE207" s="6">
        <f>+CE162+CE165</f>
      </c>
      <c r="CF207" s="6">
        <f>+CF162+CF165</f>
      </c>
      <c r="CG207" s="6">
        <f>+CG162+CG165</f>
      </c>
      <c r="CH207" s="6">
        <f>+CH162+CH165</f>
      </c>
      <c r="CI207" s="6">
        <f>+CI162+CI165</f>
      </c>
      <c r="CJ207" s="6">
        <f>+CJ162+CJ165</f>
      </c>
      <c r="CK207" s="6">
        <f>+CK162+CK165</f>
      </c>
      <c r="CL207" s="6">
        <f>+CL162+CL165</f>
      </c>
      <c r="CM207" s="6">
        <f>+CM162+CM165</f>
      </c>
      <c r="CN207" s="6">
        <f>+CN162+CN165</f>
      </c>
      <c r="CO207" s="6">
        <f>+CO162+CO165</f>
      </c>
      <c r="CP207" s="6">
        <f>+CP162+CP165</f>
      </c>
      <c r="CQ207" s="6">
        <f>+CQ162+CQ165</f>
      </c>
      <c r="CR207" s="6">
        <f>+CR162+CR165</f>
      </c>
      <c r="CS207" s="6">
        <f>+CS162+CS165</f>
      </c>
      <c r="CT207" s="6">
        <f>+CT162+CT165</f>
      </c>
      <c r="CU207" s="6">
        <f>+CU162+CU165</f>
      </c>
      <c r="CV207" s="6">
        <f>+CV162+CV165</f>
      </c>
      <c r="CW207" s="6">
        <f>+CW162+CW165</f>
      </c>
      <c r="CX207" s="6">
        <f>+CX162+CX165</f>
      </c>
      <c r="CY207" s="6">
        <f>+CY162+CY165</f>
      </c>
      <c r="CZ207" s="6">
        <f>+CZ162+CZ165</f>
      </c>
      <c r="DA207" s="6">
        <f>+DA162+DA165</f>
      </c>
      <c r="DB207" s="6">
        <f>+DB162+DB165</f>
      </c>
      <c r="DC207" s="6">
        <f>+DC162+DC165</f>
      </c>
      <c r="DD207" s="6">
        <f>+DD162+DD165</f>
      </c>
      <c r="DE207" s="6">
        <f>+DE162+DE165</f>
      </c>
      <c r="DF207" s="6">
        <f>+DF162+DF165</f>
      </c>
      <c r="DG207" s="6">
        <f>+DG162+DG165</f>
      </c>
      <c r="DH207" s="6">
        <f>+DH162+DH165</f>
      </c>
      <c r="DI207" s="124"/>
      <c r="DJ207" s="124"/>
      <c r="DK207" s="6"/>
      <c r="DL207" s="6"/>
      <c r="DM207" s="143"/>
      <c r="DN207" s="182">
        <f>SUM(Z207:AK207)</f>
      </c>
      <c r="DO207" s="182"/>
      <c r="DP207" s="182">
        <f>SUM(AL207:AW207)</f>
      </c>
      <c r="DQ207" s="144">
        <f>IFERROR(DP207/DN207*100,0)</f>
      </c>
      <c r="DR207" s="182">
        <f>SUM(AY207:BJ207)</f>
      </c>
      <c r="DS207" s="144">
        <f>IFERROR(DR207/DP207*100,0)</f>
      </c>
      <c r="DT207" s="182">
        <f>SUM(BL207:BW207)</f>
      </c>
      <c r="DU207" s="144">
        <f>IFERROR(DT207/DR207*100,0)</f>
      </c>
      <c r="DV207" s="182">
        <f>SUM(BY207:CJ207)</f>
      </c>
      <c r="DW207" s="144">
        <f>IFERROR(DV207/DT207*100,0)</f>
      </c>
      <c r="DX207" s="182">
        <f>SUM(CA207:CL207)</f>
      </c>
      <c r="DY207" s="144">
        <f>IFERROR(DX207/DV207*100,0)</f>
      </c>
      <c r="DZ207" s="182">
        <f>SUM(CC207:CN207)</f>
      </c>
      <c r="EA207" s="144">
        <f>IFERROR(DZ207/DX207*100,0)</f>
      </c>
      <c r="EB207" s="125"/>
      <c r="EC207" s="6"/>
      <c r="ED207" s="6"/>
      <c r="EE207" s="6"/>
      <c r="EF207" s="124"/>
      <c r="EG207" s="124"/>
      <c r="EH207" s="125"/>
      <c r="EI207" s="125"/>
      <c r="EJ207" s="124"/>
      <c r="EK207" s="2"/>
      <c r="EL207" s="2"/>
    </row>
    <row x14ac:dyDescent="0.25" r="208" customHeight="1" ht="18.75">
      <c r="A208" s="2">
        <f>+A170</f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>
        <f>+Z170</f>
      </c>
      <c r="AA208" s="6">
        <f>+AA170</f>
      </c>
      <c r="AB208" s="6">
        <f>+AB170</f>
      </c>
      <c r="AC208" s="6">
        <f>+AC170</f>
      </c>
      <c r="AD208" s="6">
        <f>+AD170</f>
      </c>
      <c r="AE208" s="6">
        <f>+AE170</f>
      </c>
      <c r="AF208" s="6">
        <f>+AF170</f>
      </c>
      <c r="AG208" s="6">
        <f>+AG170</f>
      </c>
      <c r="AH208" s="6">
        <f>+AH170</f>
      </c>
      <c r="AI208" s="6">
        <f>+AI170</f>
      </c>
      <c r="AJ208" s="6">
        <f>+AJ170</f>
      </c>
      <c r="AK208" s="6">
        <f>+AK170</f>
      </c>
      <c r="AL208" s="246">
        <f>+AL170</f>
      </c>
      <c r="AM208" s="246">
        <f>+AM170</f>
      </c>
      <c r="AN208" s="246">
        <f>+AN170</f>
      </c>
      <c r="AO208" s="246">
        <f>+AO170</f>
      </c>
      <c r="AP208" s="246">
        <f>+AP170</f>
      </c>
      <c r="AQ208" s="246">
        <f>+AQ170</f>
      </c>
      <c r="AR208" s="246">
        <f>+AR170</f>
      </c>
      <c r="AS208" s="246">
        <f>+AS170</f>
      </c>
      <c r="AT208" s="246">
        <f>+AT170</f>
      </c>
      <c r="AU208" s="6">
        <f>+AU170</f>
      </c>
      <c r="AV208" s="6">
        <f>+AV170</f>
      </c>
      <c r="AW208" s="6">
        <f>+AW170</f>
      </c>
      <c r="AX208" s="6">
        <f>+AX170</f>
      </c>
      <c r="AY208" s="6">
        <f>+AY170</f>
      </c>
      <c r="AZ208" s="6">
        <f>+AZ170</f>
      </c>
      <c r="BA208" s="6">
        <f>+BA170</f>
      </c>
      <c r="BB208" s="6">
        <f>+BB170</f>
      </c>
      <c r="BC208" s="6">
        <f>+BC170</f>
      </c>
      <c r="BD208" s="6">
        <f>+BD170</f>
      </c>
      <c r="BE208" s="6">
        <f>+BE170</f>
      </c>
      <c r="BF208" s="6">
        <f>+BF170</f>
      </c>
      <c r="BG208" s="6">
        <f>+BG170</f>
      </c>
      <c r="BH208" s="6">
        <f>+BH170</f>
      </c>
      <c r="BI208" s="6">
        <f>+BI170</f>
      </c>
      <c r="BJ208" s="6">
        <f>+BJ170</f>
      </c>
      <c r="BK208" s="6">
        <f>SUM(AY208:BJ208)</f>
      </c>
      <c r="BL208" s="6">
        <f>+BL170</f>
      </c>
      <c r="BM208" s="6">
        <f>+BM170</f>
      </c>
      <c r="BN208" s="6">
        <f>+BN170</f>
      </c>
      <c r="BO208" s="6">
        <f>+BO170</f>
      </c>
      <c r="BP208" s="6">
        <f>+BP170</f>
      </c>
      <c r="BQ208" s="6">
        <f>+BQ170</f>
      </c>
      <c r="BR208" s="6">
        <f>+BR170</f>
      </c>
      <c r="BS208" s="6">
        <f>+BS170</f>
      </c>
      <c r="BT208" s="6">
        <f>+BT170</f>
      </c>
      <c r="BU208" s="6">
        <f>+BU170</f>
      </c>
      <c r="BV208" s="6">
        <f>+BV170</f>
      </c>
      <c r="BW208" s="6">
        <f>+BW170</f>
      </c>
      <c r="BX208" s="6">
        <f>SUM(BL208:BW208)</f>
      </c>
      <c r="BY208" s="6">
        <f>+BY170</f>
      </c>
      <c r="BZ208" s="6">
        <f>+BZ170</f>
      </c>
      <c r="CA208" s="6">
        <f>+CA170</f>
      </c>
      <c r="CB208" s="6">
        <f>+CB170</f>
      </c>
      <c r="CC208" s="6">
        <f>+CC170</f>
      </c>
      <c r="CD208" s="6">
        <f>+CD170</f>
      </c>
      <c r="CE208" s="6">
        <f>+CE170</f>
      </c>
      <c r="CF208" s="6">
        <f>+CF170</f>
      </c>
      <c r="CG208" s="6">
        <f>+CG170</f>
      </c>
      <c r="CH208" s="6">
        <f>+CH170</f>
      </c>
      <c r="CI208" s="6">
        <f>+CI170</f>
      </c>
      <c r="CJ208" s="6">
        <f>+CJ170</f>
      </c>
      <c r="CK208" s="6">
        <f>+CK170</f>
      </c>
      <c r="CL208" s="6">
        <f>+CL170</f>
      </c>
      <c r="CM208" s="6">
        <f>+CM170</f>
      </c>
      <c r="CN208" s="6">
        <f>+CN170</f>
      </c>
      <c r="CO208" s="6">
        <f>+CO170</f>
      </c>
      <c r="CP208" s="6">
        <f>+CP170</f>
      </c>
      <c r="CQ208" s="6">
        <f>+CQ170</f>
      </c>
      <c r="CR208" s="6">
        <f>+CR170</f>
      </c>
      <c r="CS208" s="6">
        <f>+CS170</f>
      </c>
      <c r="CT208" s="6">
        <f>+CT170</f>
      </c>
      <c r="CU208" s="6">
        <f>+CU170</f>
      </c>
      <c r="CV208" s="6">
        <f>+CV170</f>
      </c>
      <c r="CW208" s="6">
        <f>+CW170</f>
      </c>
      <c r="CX208" s="6">
        <f>+CX170</f>
      </c>
      <c r="CY208" s="6">
        <f>+CY170</f>
      </c>
      <c r="CZ208" s="6">
        <f>+CZ170</f>
      </c>
      <c r="DA208" s="6">
        <f>+DA170</f>
      </c>
      <c r="DB208" s="6">
        <f>+DB170</f>
      </c>
      <c r="DC208" s="6">
        <f>+DC170</f>
      </c>
      <c r="DD208" s="6">
        <f>+DD170</f>
      </c>
      <c r="DE208" s="6">
        <f>+DE170</f>
      </c>
      <c r="DF208" s="6">
        <f>+DF170</f>
      </c>
      <c r="DG208" s="6">
        <f>+DG170</f>
      </c>
      <c r="DH208" s="6">
        <f>+DH170</f>
      </c>
      <c r="DI208" s="124"/>
      <c r="DJ208" s="124"/>
      <c r="DK208" s="6"/>
      <c r="DL208" s="6"/>
      <c r="DM208" s="143"/>
      <c r="DN208" s="182">
        <f>SUM(Z208:AK208)</f>
      </c>
      <c r="DO208" s="182"/>
      <c r="DP208" s="182">
        <f>SUM(AL208:AW208)</f>
      </c>
      <c r="DQ208" s="144">
        <f>IFERROR(DP208/DN208*100,0)</f>
      </c>
      <c r="DR208" s="182">
        <f>SUM(AY208:BJ208)</f>
      </c>
      <c r="DS208" s="144">
        <f>IFERROR(DR208/DP208*100,0)</f>
      </c>
      <c r="DT208" s="182">
        <f>SUM(BL208:BW208)</f>
      </c>
      <c r="DU208" s="144">
        <f>IFERROR(DT208/DR208*100,0)</f>
      </c>
      <c r="DV208" s="182">
        <f>SUM(BY208:CJ208)</f>
      </c>
      <c r="DW208" s="144">
        <f>IFERROR(DV208/DT208*100,0)</f>
      </c>
      <c r="DX208" s="182">
        <f>SUM(CA208:CL208)</f>
      </c>
      <c r="DY208" s="144">
        <f>IFERROR(DX208/DV208*100,0)</f>
      </c>
      <c r="DZ208" s="182">
        <f>SUM(CC208:CN208)</f>
      </c>
      <c r="EA208" s="144">
        <f>IFERROR(DZ208/DX208*100,0)</f>
      </c>
      <c r="EB208" s="125"/>
      <c r="EC208" s="6"/>
      <c r="ED208" s="6"/>
      <c r="EE208" s="6"/>
      <c r="EF208" s="124"/>
      <c r="EG208" s="124"/>
      <c r="EH208" s="125"/>
      <c r="EI208" s="125"/>
      <c r="EJ208" s="124"/>
      <c r="EK208" s="2"/>
      <c r="EL208" s="2"/>
    </row>
    <row x14ac:dyDescent="0.25" r="209" customHeight="1" ht="18.75">
      <c r="A209" s="2">
        <f>+A171</f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>
        <f>+Z171</f>
      </c>
      <c r="AA209" s="6">
        <f>+AA171</f>
      </c>
      <c r="AB209" s="6">
        <f>+AB171</f>
      </c>
      <c r="AC209" s="6">
        <f>+AC171</f>
      </c>
      <c r="AD209" s="6">
        <f>+AD171</f>
      </c>
      <c r="AE209" s="6">
        <f>+AE171</f>
      </c>
      <c r="AF209" s="6">
        <f>+AF171</f>
      </c>
      <c r="AG209" s="6">
        <f>+AG171</f>
      </c>
      <c r="AH209" s="6">
        <f>+AH171</f>
      </c>
      <c r="AI209" s="6">
        <f>+AI171</f>
      </c>
      <c r="AJ209" s="6">
        <f>+AJ171</f>
      </c>
      <c r="AK209" s="6">
        <f>+AK171</f>
      </c>
      <c r="AL209" s="246">
        <f>+AL171</f>
      </c>
      <c r="AM209" s="246">
        <f>+AM171</f>
      </c>
      <c r="AN209" s="246">
        <f>+AN171</f>
      </c>
      <c r="AO209" s="246">
        <f>+AO171</f>
      </c>
      <c r="AP209" s="246">
        <f>+AP171</f>
      </c>
      <c r="AQ209" s="246">
        <f>+AQ171</f>
      </c>
      <c r="AR209" s="246">
        <f>+AR171</f>
      </c>
      <c r="AS209" s="246">
        <f>+AS171</f>
      </c>
      <c r="AT209" s="246">
        <f>+AT171</f>
      </c>
      <c r="AU209" s="6">
        <f>+AU171</f>
      </c>
      <c r="AV209" s="6">
        <f>+AV171</f>
      </c>
      <c r="AW209" s="6">
        <f>+AW171</f>
      </c>
      <c r="AX209" s="6">
        <f>+AX171</f>
      </c>
      <c r="AY209" s="6">
        <f>+AY171</f>
      </c>
      <c r="AZ209" s="6">
        <f>+AZ171</f>
      </c>
      <c r="BA209" s="6">
        <f>+BA171</f>
      </c>
      <c r="BB209" s="6">
        <f>+BB171</f>
      </c>
      <c r="BC209" s="6">
        <f>+BC171</f>
      </c>
      <c r="BD209" s="6">
        <f>+BD171</f>
      </c>
      <c r="BE209" s="6">
        <f>+BE171</f>
      </c>
      <c r="BF209" s="6">
        <f>+BF171</f>
      </c>
      <c r="BG209" s="6">
        <f>+BG171</f>
      </c>
      <c r="BH209" s="6">
        <f>+BH171</f>
      </c>
      <c r="BI209" s="6">
        <f>+BI171</f>
      </c>
      <c r="BJ209" s="6">
        <f>+BJ171</f>
      </c>
      <c r="BK209" s="6">
        <f>SUM(AY209:BJ209)</f>
      </c>
      <c r="BL209" s="6">
        <f>+BL171</f>
      </c>
      <c r="BM209" s="6">
        <f>+BM171</f>
      </c>
      <c r="BN209" s="6">
        <f>+BN171</f>
      </c>
      <c r="BO209" s="6">
        <f>+BO171</f>
      </c>
      <c r="BP209" s="6">
        <f>+BP171</f>
      </c>
      <c r="BQ209" s="6">
        <f>+BQ171</f>
      </c>
      <c r="BR209" s="6">
        <f>+BR171</f>
      </c>
      <c r="BS209" s="6">
        <f>+BS171</f>
      </c>
      <c r="BT209" s="6">
        <f>+BT171</f>
      </c>
      <c r="BU209" s="6">
        <f>+BU171</f>
      </c>
      <c r="BV209" s="6">
        <f>+BV171</f>
      </c>
      <c r="BW209" s="6">
        <f>+BW171</f>
      </c>
      <c r="BX209" s="6">
        <f>SUM(BL209:BW209)</f>
      </c>
      <c r="BY209" s="6">
        <f>+BY171</f>
      </c>
      <c r="BZ209" s="6">
        <f>+BZ171</f>
      </c>
      <c r="CA209" s="6">
        <f>+CA171</f>
      </c>
      <c r="CB209" s="6">
        <f>+CB171</f>
      </c>
      <c r="CC209" s="6">
        <f>+CC171</f>
      </c>
      <c r="CD209" s="6">
        <f>+CD171</f>
      </c>
      <c r="CE209" s="6">
        <f>+CE171</f>
      </c>
      <c r="CF209" s="6">
        <f>+CF171</f>
      </c>
      <c r="CG209" s="6">
        <f>+CG171</f>
      </c>
      <c r="CH209" s="6">
        <f>+CH171</f>
      </c>
      <c r="CI209" s="6">
        <f>+CI171</f>
      </c>
      <c r="CJ209" s="6">
        <f>+CJ171</f>
      </c>
      <c r="CK209" s="6">
        <f>+CK171</f>
      </c>
      <c r="CL209" s="6">
        <f>+CL171</f>
      </c>
      <c r="CM209" s="6">
        <f>+CM171</f>
      </c>
      <c r="CN209" s="6">
        <f>+CN171</f>
      </c>
      <c r="CO209" s="6">
        <f>+CO171</f>
      </c>
      <c r="CP209" s="6">
        <f>+CP171</f>
      </c>
      <c r="CQ209" s="6">
        <f>+CQ171</f>
      </c>
      <c r="CR209" s="6">
        <f>+CR171</f>
      </c>
      <c r="CS209" s="6">
        <f>+CS171</f>
      </c>
      <c r="CT209" s="6">
        <f>+CT171</f>
      </c>
      <c r="CU209" s="6">
        <f>+CU171</f>
      </c>
      <c r="CV209" s="6">
        <f>+CV171</f>
      </c>
      <c r="CW209" s="6">
        <f>+CW171</f>
      </c>
      <c r="CX209" s="6">
        <f>+CX171</f>
      </c>
      <c r="CY209" s="6">
        <f>+CY171</f>
      </c>
      <c r="CZ209" s="6">
        <f>+CZ171</f>
      </c>
      <c r="DA209" s="6">
        <f>+DA171</f>
      </c>
      <c r="DB209" s="6">
        <f>+DB171</f>
      </c>
      <c r="DC209" s="6">
        <f>+DC171</f>
      </c>
      <c r="DD209" s="6">
        <f>+DD171</f>
      </c>
      <c r="DE209" s="6">
        <f>+DE171</f>
      </c>
      <c r="DF209" s="6">
        <f>+DF171</f>
      </c>
      <c r="DG209" s="6">
        <f>+DG171</f>
      </c>
      <c r="DH209" s="6">
        <f>+DH171</f>
      </c>
      <c r="DI209" s="124"/>
      <c r="DJ209" s="124"/>
      <c r="DK209" s="6"/>
      <c r="DL209" s="6"/>
      <c r="DM209" s="143"/>
      <c r="DN209" s="182">
        <f>SUM(Z209:AK209)</f>
      </c>
      <c r="DO209" s="182"/>
      <c r="DP209" s="182">
        <f>SUM(AL209:AW209)</f>
      </c>
      <c r="DQ209" s="144">
        <f>IFERROR(DP209/DN209*100,0)</f>
      </c>
      <c r="DR209" s="182">
        <f>SUM(AY209:BJ209)</f>
      </c>
      <c r="DS209" s="144">
        <f>IFERROR(DR209/DP209*100,0)</f>
      </c>
      <c r="DT209" s="182">
        <f>SUM(BL209:BW209)</f>
      </c>
      <c r="DU209" s="144">
        <f>IFERROR(DT209/DR209*100,0)</f>
      </c>
      <c r="DV209" s="182">
        <f>SUM(BY209:CJ209)</f>
      </c>
      <c r="DW209" s="144">
        <f>IFERROR(DV209/DT209*100,0)</f>
      </c>
      <c r="DX209" s="182">
        <f>SUM(CA209:CL209)</f>
      </c>
      <c r="DY209" s="144">
        <f>IFERROR(DX209/DV209*100,0)</f>
      </c>
      <c r="DZ209" s="182">
        <f>SUM(CC209:CN209)</f>
      </c>
      <c r="EA209" s="144">
        <f>IFERROR(DZ209/DX209*100,0)</f>
      </c>
      <c r="EB209" s="125"/>
      <c r="EC209" s="6"/>
      <c r="ED209" s="6"/>
      <c r="EE209" s="6"/>
      <c r="EF209" s="124"/>
      <c r="EG209" s="124"/>
      <c r="EH209" s="125"/>
      <c r="EI209" s="125"/>
      <c r="EJ209" s="124"/>
      <c r="EK209" s="2"/>
      <c r="EL209" s="2"/>
    </row>
    <row x14ac:dyDescent="0.25" r="210" customHeight="1" ht="18.75">
      <c r="A210" s="2">
        <f>+A172</f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>
        <f>+Z172</f>
      </c>
      <c r="AA210" s="6">
        <f>+AA172</f>
      </c>
      <c r="AB210" s="6">
        <f>+AB172</f>
      </c>
      <c r="AC210" s="6">
        <f>+AC172</f>
      </c>
      <c r="AD210" s="6">
        <f>+AD172</f>
      </c>
      <c r="AE210" s="6">
        <f>+AE172</f>
      </c>
      <c r="AF210" s="6">
        <f>+AF172</f>
      </c>
      <c r="AG210" s="6">
        <f>+AG172</f>
      </c>
      <c r="AH210" s="6">
        <f>+AH172</f>
      </c>
      <c r="AI210" s="6">
        <f>+AI172</f>
      </c>
      <c r="AJ210" s="6">
        <f>+AJ172</f>
      </c>
      <c r="AK210" s="6">
        <f>+AK172</f>
      </c>
      <c r="AL210" s="246">
        <f>+AL172</f>
      </c>
      <c r="AM210" s="246">
        <f>+AM172</f>
      </c>
      <c r="AN210" s="246">
        <f>+AN172</f>
      </c>
      <c r="AO210" s="246">
        <f>+AO172</f>
      </c>
      <c r="AP210" s="246">
        <f>+AP172</f>
      </c>
      <c r="AQ210" s="246">
        <f>+AQ172</f>
      </c>
      <c r="AR210" s="246">
        <f>+AR172</f>
      </c>
      <c r="AS210" s="246">
        <f>+AS172</f>
      </c>
      <c r="AT210" s="246">
        <f>+AT172</f>
      </c>
      <c r="AU210" s="6">
        <f>+AU172</f>
      </c>
      <c r="AV210" s="6">
        <f>+AV172</f>
      </c>
      <c r="AW210" s="6">
        <f>+AW172</f>
      </c>
      <c r="AX210" s="6">
        <f>+AX172</f>
      </c>
      <c r="AY210" s="6">
        <f>+AY172</f>
      </c>
      <c r="AZ210" s="6">
        <f>+AZ172</f>
      </c>
      <c r="BA210" s="6">
        <f>+BA172</f>
      </c>
      <c r="BB210" s="6">
        <f>+BB172</f>
      </c>
      <c r="BC210" s="6">
        <f>+BC172</f>
      </c>
      <c r="BD210" s="6">
        <f>+BD172</f>
      </c>
      <c r="BE210" s="6">
        <f>+BE172</f>
      </c>
      <c r="BF210" s="6">
        <f>+BF172</f>
      </c>
      <c r="BG210" s="6">
        <f>+BG172</f>
      </c>
      <c r="BH210" s="6">
        <f>+BH172</f>
      </c>
      <c r="BI210" s="6">
        <f>+BI172</f>
      </c>
      <c r="BJ210" s="6">
        <f>+BJ172</f>
      </c>
      <c r="BK210" s="6">
        <f>SUM(AY210:BJ210)</f>
      </c>
      <c r="BL210" s="6">
        <f>+BL172</f>
      </c>
      <c r="BM210" s="6">
        <f>+BM172</f>
      </c>
      <c r="BN210" s="6">
        <f>+BN172</f>
      </c>
      <c r="BO210" s="6">
        <f>+BO172</f>
      </c>
      <c r="BP210" s="6">
        <f>+BP172</f>
      </c>
      <c r="BQ210" s="6">
        <f>+BQ172</f>
      </c>
      <c r="BR210" s="6">
        <f>+BR172</f>
      </c>
      <c r="BS210" s="6">
        <f>+BS172</f>
      </c>
      <c r="BT210" s="6">
        <f>+BT172</f>
      </c>
      <c r="BU210" s="6">
        <f>+BU172</f>
      </c>
      <c r="BV210" s="6">
        <f>+BV172</f>
      </c>
      <c r="BW210" s="6">
        <f>+BW172</f>
      </c>
      <c r="BX210" s="6">
        <f>SUM(BL210:BW210)</f>
      </c>
      <c r="BY210" s="6">
        <f>+BY172</f>
      </c>
      <c r="BZ210" s="6">
        <f>+BZ172</f>
      </c>
      <c r="CA210" s="6">
        <f>+CA172</f>
      </c>
      <c r="CB210" s="6">
        <f>+CB172</f>
      </c>
      <c r="CC210" s="6">
        <f>+CC172</f>
      </c>
      <c r="CD210" s="6">
        <f>+CD172</f>
      </c>
      <c r="CE210" s="6">
        <f>+CE172</f>
      </c>
      <c r="CF210" s="6">
        <f>+CF172</f>
      </c>
      <c r="CG210" s="6">
        <f>+CG172</f>
      </c>
      <c r="CH210" s="6">
        <f>+CH172</f>
      </c>
      <c r="CI210" s="6">
        <f>+CI172</f>
      </c>
      <c r="CJ210" s="6">
        <f>+CJ172</f>
      </c>
      <c r="CK210" s="6">
        <f>+CK172</f>
      </c>
      <c r="CL210" s="6">
        <f>+CL172</f>
      </c>
      <c r="CM210" s="6">
        <f>+CM172</f>
      </c>
      <c r="CN210" s="6">
        <f>+CN172</f>
      </c>
      <c r="CO210" s="6">
        <f>+CO172</f>
      </c>
      <c r="CP210" s="6">
        <f>+CP172</f>
      </c>
      <c r="CQ210" s="6">
        <f>+CQ172</f>
      </c>
      <c r="CR210" s="6">
        <f>+CR172</f>
      </c>
      <c r="CS210" s="6">
        <f>+CS172</f>
      </c>
      <c r="CT210" s="6">
        <f>+CT172</f>
      </c>
      <c r="CU210" s="6">
        <f>+CU172</f>
      </c>
      <c r="CV210" s="6">
        <f>+CV172</f>
      </c>
      <c r="CW210" s="6">
        <f>+CW172</f>
      </c>
      <c r="CX210" s="6">
        <f>+CX172</f>
      </c>
      <c r="CY210" s="6">
        <f>+CY172</f>
      </c>
      <c r="CZ210" s="6">
        <f>+CZ172</f>
      </c>
      <c r="DA210" s="6">
        <f>+DA172</f>
      </c>
      <c r="DB210" s="6">
        <f>+DB172</f>
      </c>
      <c r="DC210" s="6">
        <f>+DC172</f>
      </c>
      <c r="DD210" s="6">
        <f>+DD172</f>
      </c>
      <c r="DE210" s="6">
        <f>+DE172</f>
      </c>
      <c r="DF210" s="6">
        <f>+DF172</f>
      </c>
      <c r="DG210" s="6">
        <f>+DG172</f>
      </c>
      <c r="DH210" s="6">
        <f>+DH172</f>
      </c>
      <c r="DI210" s="124"/>
      <c r="DJ210" s="124"/>
      <c r="DK210" s="6"/>
      <c r="DL210" s="6"/>
      <c r="DM210" s="143"/>
      <c r="DN210" s="182">
        <f>SUM(Z210:AK210)</f>
      </c>
      <c r="DO210" s="182"/>
      <c r="DP210" s="182">
        <f>SUM(AL210:AW210)</f>
      </c>
      <c r="DQ210" s="144">
        <f>IFERROR(DP210/DN210*100,0)</f>
      </c>
      <c r="DR210" s="182">
        <f>SUM(AY210:BJ210)</f>
      </c>
      <c r="DS210" s="144">
        <f>IFERROR(DR210/DP210*100,0)</f>
      </c>
      <c r="DT210" s="182">
        <f>SUM(BL210:BW210)</f>
      </c>
      <c r="DU210" s="144">
        <f>IFERROR(DT210/DR210*100,0)</f>
      </c>
      <c r="DV210" s="182">
        <f>SUM(BY210:CJ210)</f>
      </c>
      <c r="DW210" s="144">
        <f>IFERROR(DV210/DT210*100,0)</f>
      </c>
      <c r="DX210" s="182">
        <f>SUM(CA210:CL210)</f>
      </c>
      <c r="DY210" s="144">
        <f>IFERROR(DX210/DV210*100,0)</f>
      </c>
      <c r="DZ210" s="182">
        <f>SUM(CC210:CN210)</f>
      </c>
      <c r="EA210" s="144">
        <f>IFERROR(DZ210/DX210*100,0)</f>
      </c>
      <c r="EB210" s="125"/>
      <c r="EC210" s="6"/>
      <c r="ED210" s="6"/>
      <c r="EE210" s="6"/>
      <c r="EF210" s="124"/>
      <c r="EG210" s="124"/>
      <c r="EH210" s="125"/>
      <c r="EI210" s="125"/>
      <c r="EJ210" s="124"/>
      <c r="EK210" s="2"/>
      <c r="EL210" s="2"/>
    </row>
    <row x14ac:dyDescent="0.25" r="211" customHeight="1" ht="18.75">
      <c r="A211" s="2">
        <f>+A173</f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>
        <f>+Z173+Z166</f>
      </c>
      <c r="AA211" s="6">
        <f>+AA173+AA166</f>
      </c>
      <c r="AB211" s="6">
        <f>+AB173+AB166</f>
      </c>
      <c r="AC211" s="6">
        <f>+AC173+AC166</f>
      </c>
      <c r="AD211" s="6">
        <f>+AD173+AD166</f>
      </c>
      <c r="AE211" s="6">
        <f>+AE173+AE166</f>
      </c>
      <c r="AF211" s="6">
        <f>+AF173+AF166</f>
      </c>
      <c r="AG211" s="6">
        <f>+AG173+AG166</f>
      </c>
      <c r="AH211" s="6">
        <f>+AH173+AH166</f>
      </c>
      <c r="AI211" s="6">
        <f>+AI173+AI166</f>
      </c>
      <c r="AJ211" s="6">
        <f>+AJ173+AJ166</f>
      </c>
      <c r="AK211" s="6">
        <f>+AK173+AK166</f>
      </c>
      <c r="AL211" s="246">
        <f>+AL173+AL166</f>
      </c>
      <c r="AM211" s="246">
        <f>+AM173+AM166+AM174</f>
      </c>
      <c r="AN211" s="246">
        <f>+AN173+AN166+AN174</f>
      </c>
      <c r="AO211" s="246">
        <f>+AO173+AO166+AO174</f>
      </c>
      <c r="AP211" s="246">
        <f>+AP173+AP166+AP174</f>
      </c>
      <c r="AQ211" s="246">
        <f>+AQ173+AQ166+AQ174</f>
      </c>
      <c r="AR211" s="246">
        <f>+AR173+AR166+AR174</f>
      </c>
      <c r="AS211" s="246">
        <f>+AS173+AS166+AS174</f>
      </c>
      <c r="AT211" s="246">
        <f>+AT173+AT166+AT174</f>
      </c>
      <c r="AU211" s="6">
        <f>+AU173+AU166+AU174</f>
      </c>
      <c r="AV211" s="6">
        <f>+AV173+AV166+AV174</f>
      </c>
      <c r="AW211" s="6">
        <f>+AW173+AW166+AW174</f>
      </c>
      <c r="AX211" s="6">
        <f>+AX173+AX166+AX174</f>
      </c>
      <c r="AY211" s="6">
        <f>+AY173+AY166+AY174</f>
      </c>
      <c r="AZ211" s="6">
        <f>+AZ173+AZ166+AZ174</f>
      </c>
      <c r="BA211" s="6">
        <f>+BA173+BA166+BA174</f>
      </c>
      <c r="BB211" s="6">
        <f>+BB173+BB166+BB174</f>
      </c>
      <c r="BC211" s="6">
        <f>+BC173+BC166+BC174</f>
      </c>
      <c r="BD211" s="6">
        <f>+BD173+BD166+BD174</f>
      </c>
      <c r="BE211" s="6">
        <f>+BE173+BE166+BE174</f>
      </c>
      <c r="BF211" s="6">
        <f>+BF173+BF166+BF174</f>
      </c>
      <c r="BG211" s="6">
        <f>+BG173+BG166+BG174</f>
      </c>
      <c r="BH211" s="6">
        <f>+BH173+BH166+BH174</f>
      </c>
      <c r="BI211" s="6">
        <f>+BI173+BI166+BI174</f>
      </c>
      <c r="BJ211" s="6">
        <f>+BJ173+BJ166+BJ174</f>
      </c>
      <c r="BK211" s="6">
        <f>SUM(AY211:BJ211)</f>
      </c>
      <c r="BL211" s="6">
        <f>+BL173+BL166</f>
      </c>
      <c r="BM211" s="6">
        <f>+BM173+BM166</f>
      </c>
      <c r="BN211" s="6">
        <f>+BN173+BN166</f>
      </c>
      <c r="BO211" s="6">
        <f>+BO173+BO166</f>
      </c>
      <c r="BP211" s="6">
        <f>+BP173+BP166</f>
      </c>
      <c r="BQ211" s="6">
        <f>+BQ173+BQ166</f>
      </c>
      <c r="BR211" s="6">
        <f>+BR173+BR166</f>
      </c>
      <c r="BS211" s="6">
        <f>+BS173+BS166</f>
      </c>
      <c r="BT211" s="6">
        <f>+BT173+BT166</f>
      </c>
      <c r="BU211" s="6">
        <f>+BU173+BU166</f>
      </c>
      <c r="BV211" s="6">
        <f>+BV173+BV166</f>
      </c>
      <c r="BW211" s="6">
        <f>+BW173+BW166</f>
      </c>
      <c r="BX211" s="6">
        <f>SUM(BL211:BW211)</f>
      </c>
      <c r="BY211" s="6">
        <f>+BY173+BY166</f>
      </c>
      <c r="BZ211" s="6">
        <f>+BZ173+BZ166</f>
      </c>
      <c r="CA211" s="6">
        <f>+CA173+CA166</f>
      </c>
      <c r="CB211" s="6">
        <f>+CB173+CB166</f>
      </c>
      <c r="CC211" s="6">
        <f>+CC173+CC166</f>
      </c>
      <c r="CD211" s="6">
        <f>+CD173+CD166</f>
      </c>
      <c r="CE211" s="6">
        <f>+CE173+CE166</f>
      </c>
      <c r="CF211" s="6">
        <f>+CF173+CF166</f>
      </c>
      <c r="CG211" s="6">
        <f>+CG173+CG166</f>
      </c>
      <c r="CH211" s="6">
        <f>+CH173+CH166</f>
      </c>
      <c r="CI211" s="6">
        <f>+CI173+CI166</f>
      </c>
      <c r="CJ211" s="6">
        <f>+CJ173+CJ166</f>
      </c>
      <c r="CK211" s="6">
        <f>+CK173+CK166</f>
      </c>
      <c r="CL211" s="6">
        <f>+CL173+CL166</f>
      </c>
      <c r="CM211" s="6">
        <f>+CM173+CM166</f>
      </c>
      <c r="CN211" s="6">
        <f>+CN173+CN166</f>
      </c>
      <c r="CO211" s="6">
        <f>+CO173+CO166</f>
      </c>
      <c r="CP211" s="6">
        <f>+CP173+CP166</f>
      </c>
      <c r="CQ211" s="6">
        <f>+CQ173+CQ166</f>
      </c>
      <c r="CR211" s="6">
        <f>+CR173+CR166</f>
      </c>
      <c r="CS211" s="6">
        <f>+CS173+CS166</f>
      </c>
      <c r="CT211" s="6">
        <f>+CT173+CT166</f>
      </c>
      <c r="CU211" s="6">
        <f>+CU173+CU166</f>
      </c>
      <c r="CV211" s="6">
        <f>+CV173+CV166</f>
      </c>
      <c r="CW211" s="6">
        <f>+CW173+CW166</f>
      </c>
      <c r="CX211" s="6">
        <f>+CX173+CX166</f>
      </c>
      <c r="CY211" s="6">
        <f>+CY173+CY166</f>
      </c>
      <c r="CZ211" s="6">
        <f>+CZ173+CZ166</f>
      </c>
      <c r="DA211" s="6">
        <f>+DA173+DA166</f>
      </c>
      <c r="DB211" s="6">
        <f>+DB173+DB166</f>
      </c>
      <c r="DC211" s="6">
        <f>+DC173+DC166</f>
      </c>
      <c r="DD211" s="6">
        <f>+DD173+DD166</f>
      </c>
      <c r="DE211" s="6">
        <f>+DE173+DE166</f>
      </c>
      <c r="DF211" s="6">
        <f>+DF173+DF166</f>
      </c>
      <c r="DG211" s="6">
        <f>+DG173+DG166</f>
      </c>
      <c r="DH211" s="6">
        <f>+DH173+DH166</f>
      </c>
      <c r="DI211" s="124"/>
      <c r="DJ211" s="124"/>
      <c r="DK211" s="6"/>
      <c r="DL211" s="6"/>
      <c r="DM211" s="143"/>
      <c r="DN211" s="182">
        <f>SUM(Z211:AK211)</f>
      </c>
      <c r="DO211" s="182"/>
      <c r="DP211" s="182">
        <f>SUM(AL211:AW211)</f>
      </c>
      <c r="DQ211" s="144">
        <f>IFERROR(DP211/DN211*100,0)</f>
      </c>
      <c r="DR211" s="182">
        <f>SUM(AY211:BJ211)</f>
      </c>
      <c r="DS211" s="144">
        <f>IFERROR(DR211/DP211*100,0)</f>
      </c>
      <c r="DT211" s="182">
        <f>SUM(BL211:BW211)</f>
      </c>
      <c r="DU211" s="144">
        <f>IFERROR(DT211/DR211*100,0)</f>
      </c>
      <c r="DV211" s="182">
        <f>SUM(BY211:CJ211)</f>
      </c>
      <c r="DW211" s="144">
        <f>IFERROR(DV211/DT211*100,0)</f>
      </c>
      <c r="DX211" s="182">
        <f>SUM(CA211:CL211)</f>
      </c>
      <c r="DY211" s="144">
        <f>IFERROR(DX211/DV211*100,0)</f>
      </c>
      <c r="DZ211" s="182">
        <f>SUM(CC211:CN211)</f>
      </c>
      <c r="EA211" s="144">
        <f>IFERROR(DZ211/DX211*100,0)</f>
      </c>
      <c r="EB211" s="125"/>
      <c r="EC211" s="6"/>
      <c r="ED211" s="6"/>
      <c r="EE211" s="6"/>
      <c r="EF211" s="124"/>
      <c r="EG211" s="124"/>
      <c r="EH211" s="125"/>
      <c r="EI211" s="125"/>
      <c r="EJ211" s="124"/>
      <c r="EK211" s="2"/>
      <c r="EL211" s="2"/>
    </row>
    <row x14ac:dyDescent="0.25" r="212" customHeight="1" ht="18.75">
      <c r="A212" s="133" t="s">
        <v>222</v>
      </c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57">
        <f>SUM(Z205:Z211)</f>
      </c>
      <c r="AA212" s="157">
        <f>SUM(AA205:AA211)</f>
      </c>
      <c r="AB212" s="157">
        <f>SUM(AB205:AB211)</f>
      </c>
      <c r="AC212" s="157">
        <f>SUM(AC205:AC211)</f>
      </c>
      <c r="AD212" s="157">
        <f>SUM(AD205:AD211)</f>
      </c>
      <c r="AE212" s="157">
        <f>SUM(AE205:AE211)</f>
      </c>
      <c r="AF212" s="157">
        <f>SUM(AF205:AF211)</f>
      </c>
      <c r="AG212" s="157">
        <f>SUM(AG205:AG211)</f>
      </c>
      <c r="AH212" s="157">
        <f>SUM(AH205:AH211)</f>
      </c>
      <c r="AI212" s="157">
        <f>SUM(AI205:AI211)</f>
      </c>
      <c r="AJ212" s="157">
        <f>SUM(AJ205:AJ211)</f>
      </c>
      <c r="AK212" s="157">
        <f>SUM(AK205:AK211)</f>
      </c>
      <c r="AL212" s="247">
        <f>SUM(AL205:AL211)</f>
      </c>
      <c r="AM212" s="247">
        <f>SUM(AM205:AM211)</f>
      </c>
      <c r="AN212" s="247">
        <f>SUM(AN205:AN211)</f>
      </c>
      <c r="AO212" s="247">
        <f>SUM(AO205:AO211)</f>
      </c>
      <c r="AP212" s="247">
        <f>SUM(AP205:AP211)</f>
      </c>
      <c r="AQ212" s="247">
        <f>SUM(AQ205:AQ211)</f>
      </c>
      <c r="AR212" s="247">
        <f>SUM(AR205:AR211)</f>
      </c>
      <c r="AS212" s="247">
        <f>SUM(AS205:AS211)</f>
      </c>
      <c r="AT212" s="247">
        <f>SUM(AT205:AT211)</f>
      </c>
      <c r="AU212" s="157">
        <f>SUM(AU205:AU211)</f>
      </c>
      <c r="AV212" s="157">
        <f>SUM(AV205:AV211)</f>
      </c>
      <c r="AW212" s="157">
        <f>SUM(AW205:AW211)</f>
      </c>
      <c r="AX212" s="157">
        <f>SUM(AX205:AX211)</f>
      </c>
      <c r="AY212" s="157">
        <f>SUM(AY205:AY211)</f>
      </c>
      <c r="AZ212" s="157">
        <f>SUM(AZ205:AZ211)</f>
      </c>
      <c r="BA212" s="157">
        <f>SUM(BA205:BA211)</f>
      </c>
      <c r="BB212" s="157">
        <f>SUM(BB205:BB211)</f>
      </c>
      <c r="BC212" s="157">
        <f>SUM(BC205:BC211)</f>
      </c>
      <c r="BD212" s="157">
        <f>SUM(BD205:BD211)</f>
      </c>
      <c r="BE212" s="157">
        <f>SUM(BE205:BE211)</f>
      </c>
      <c r="BF212" s="157">
        <f>SUM(BF205:BF211)</f>
      </c>
      <c r="BG212" s="157">
        <f>SUM(BG205:BG211)</f>
      </c>
      <c r="BH212" s="157">
        <f>SUM(BH205:BH211)</f>
      </c>
      <c r="BI212" s="157">
        <f>SUM(BI205:BI211)</f>
      </c>
      <c r="BJ212" s="157">
        <f>SUM(BJ205:BJ211)</f>
      </c>
      <c r="BK212" s="157">
        <f>SUM(BK205:BK211)</f>
      </c>
      <c r="BL212" s="157">
        <f>SUM(BL205:BL211)</f>
      </c>
      <c r="BM212" s="157">
        <f>SUM(BM205:BM211)</f>
      </c>
      <c r="BN212" s="157">
        <f>SUM(BN205:BN211)</f>
      </c>
      <c r="BO212" s="157">
        <f>SUM(BO205:BO211)</f>
      </c>
      <c r="BP212" s="157">
        <f>SUM(BP205:BP211)</f>
      </c>
      <c r="BQ212" s="157">
        <f>SUM(BQ205:BQ211)</f>
      </c>
      <c r="BR212" s="157">
        <f>SUM(BR205:BR211)</f>
      </c>
      <c r="BS212" s="157">
        <f>SUM(BS205:BS211)</f>
      </c>
      <c r="BT212" s="157">
        <f>SUM(BT205:BT211)</f>
      </c>
      <c r="BU212" s="157">
        <f>SUM(BU205:BU211)</f>
      </c>
      <c r="BV212" s="157">
        <f>SUM(BV205:BV211)</f>
      </c>
      <c r="BW212" s="157">
        <f>SUM(BW205:BW211)</f>
      </c>
      <c r="BX212" s="157">
        <f>SUM(BL212:BW212)</f>
      </c>
      <c r="BY212" s="157">
        <f>SUM(BY205:BY211)</f>
      </c>
      <c r="BZ212" s="157">
        <f>SUM(BZ205:BZ211)</f>
      </c>
      <c r="CA212" s="157">
        <f>SUM(CA205:CA211)</f>
      </c>
      <c r="CB212" s="157">
        <f>SUM(CB205:CB211)</f>
      </c>
      <c r="CC212" s="157">
        <f>SUM(CC205:CC211)</f>
      </c>
      <c r="CD212" s="157">
        <f>SUM(CD205:CD211)</f>
      </c>
      <c r="CE212" s="157">
        <f>SUM(CE205:CE211)</f>
      </c>
      <c r="CF212" s="157">
        <f>SUM(CF205:CF211)</f>
      </c>
      <c r="CG212" s="157">
        <f>SUM(CG205:CG211)</f>
      </c>
      <c r="CH212" s="157">
        <f>SUM(CH205:CH211)</f>
      </c>
      <c r="CI212" s="157">
        <f>SUM(CI205:CI211)</f>
      </c>
      <c r="CJ212" s="157">
        <f>SUM(CJ205:CJ211)</f>
      </c>
      <c r="CK212" s="157">
        <f>SUM(CK205:CK211)</f>
      </c>
      <c r="CL212" s="157">
        <f>SUM(CL205:CL211)</f>
      </c>
      <c r="CM212" s="157">
        <f>SUM(CM205:CM211)</f>
      </c>
      <c r="CN212" s="157">
        <f>SUM(CN205:CN211)</f>
      </c>
      <c r="CO212" s="157">
        <f>SUM(CO205:CO211)</f>
      </c>
      <c r="CP212" s="157">
        <f>SUM(CP205:CP211)</f>
      </c>
      <c r="CQ212" s="157">
        <f>SUM(CQ205:CQ211)</f>
      </c>
      <c r="CR212" s="157">
        <f>SUM(CR205:CR211)</f>
      </c>
      <c r="CS212" s="157">
        <f>SUM(CS205:CS211)</f>
      </c>
      <c r="CT212" s="157">
        <f>SUM(CT205:CT211)</f>
      </c>
      <c r="CU212" s="157">
        <f>SUM(CU205:CU211)</f>
      </c>
      <c r="CV212" s="157">
        <f>SUM(CV205:CV211)</f>
      </c>
      <c r="CW212" s="157">
        <f>SUM(CW205:CW211)</f>
      </c>
      <c r="CX212" s="157">
        <f>SUM(CX205:CX211)</f>
      </c>
      <c r="CY212" s="157">
        <f>SUM(CY205:CY211)</f>
      </c>
      <c r="CZ212" s="157">
        <f>SUM(CZ205:CZ211)</f>
      </c>
      <c r="DA212" s="157">
        <f>SUM(DA205:DA211)</f>
      </c>
      <c r="DB212" s="157">
        <f>SUM(DB205:DB211)</f>
      </c>
      <c r="DC212" s="157">
        <f>SUM(DC205:DC211)</f>
      </c>
      <c r="DD212" s="157">
        <f>SUM(DD205:DD211)</f>
      </c>
      <c r="DE212" s="157">
        <f>SUM(DE205:DE211)</f>
      </c>
      <c r="DF212" s="157">
        <f>SUM(DF205:DF211)</f>
      </c>
      <c r="DG212" s="157">
        <f>SUM(DG205:DG211)</f>
      </c>
      <c r="DH212" s="157">
        <f>SUM(DH205:DH211)</f>
      </c>
      <c r="DI212" s="124"/>
      <c r="DJ212" s="124"/>
      <c r="DK212" s="6"/>
      <c r="DL212" s="6"/>
      <c r="DM212" s="248"/>
      <c r="DN212" s="185">
        <f>SUM(Z212:AK212)</f>
      </c>
      <c r="DO212" s="185"/>
      <c r="DP212" s="185">
        <f>SUM(AL212:AW212)</f>
      </c>
      <c r="DQ212" s="144">
        <f>IFERROR(DP212/DN212*100,0)</f>
      </c>
      <c r="DR212" s="185">
        <f>SUM(AY212:BJ212)</f>
      </c>
      <c r="DS212" s="249">
        <f>IFERROR(DR212/DP212*100,0)</f>
      </c>
      <c r="DT212" s="185">
        <f>SUM(BL212:BW212)</f>
      </c>
      <c r="DU212" s="249">
        <f>IFERROR(DT212/DR212*100,0)</f>
      </c>
      <c r="DV212" s="185">
        <f>SUM(BY212:CJ212)</f>
      </c>
      <c r="DW212" s="249">
        <f>IFERROR(DV212/DT212*100,0)</f>
      </c>
      <c r="DX212" s="185">
        <f>SUM(CA212:CL212)</f>
      </c>
      <c r="DY212" s="249">
        <f>IFERROR(DX212/DV212*100,0)</f>
      </c>
      <c r="DZ212" s="185">
        <f>SUM(CC212:CN212)</f>
      </c>
      <c r="EA212" s="249">
        <f>IFERROR(DZ212/DX212*100,0)</f>
      </c>
      <c r="EB212" s="125"/>
      <c r="EC212" s="6"/>
      <c r="ED212" s="6"/>
      <c r="EE212" s="6"/>
      <c r="EF212" s="124"/>
      <c r="EG212" s="124"/>
      <c r="EH212" s="125"/>
      <c r="EI212" s="125"/>
      <c r="EJ212" s="124"/>
      <c r="EK212" s="2"/>
      <c r="EL212" s="2"/>
    </row>
    <row x14ac:dyDescent="0.25" r="213" customHeight="1" ht="12.75">
      <c r="A213" s="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124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>
        <v>35237</v>
      </c>
      <c r="BK213" s="6"/>
      <c r="BL213" s="124"/>
      <c r="BM213" s="2"/>
      <c r="BN213" s="124"/>
      <c r="BO213" s="6"/>
      <c r="BP213" s="124"/>
      <c r="BQ213" s="124"/>
      <c r="BR213" s="124"/>
      <c r="BS213" s="124"/>
      <c r="BT213" s="124"/>
      <c r="BU213" s="124"/>
      <c r="BV213" s="124"/>
      <c r="BW213" s="124"/>
      <c r="BX213" s="6"/>
      <c r="BY213" s="124"/>
      <c r="BZ213" s="124"/>
      <c r="CA213" s="124"/>
      <c r="CB213" s="124"/>
      <c r="CC213" s="124"/>
      <c r="CD213" s="124"/>
      <c r="CE213" s="124"/>
      <c r="CF213" s="124"/>
      <c r="CG213" s="124"/>
      <c r="CH213" s="124"/>
      <c r="CI213" s="124"/>
      <c r="CJ213" s="124"/>
      <c r="CK213" s="124"/>
      <c r="CL213" s="124"/>
      <c r="CM213" s="124"/>
      <c r="CN213" s="124"/>
      <c r="CO213" s="124"/>
      <c r="CP213" s="124"/>
      <c r="CQ213" s="124"/>
      <c r="CR213" s="124"/>
      <c r="CS213" s="124"/>
      <c r="CT213" s="124"/>
      <c r="CU213" s="124"/>
      <c r="CV213" s="124"/>
      <c r="CW213" s="124"/>
      <c r="CX213" s="124"/>
      <c r="CY213" s="124"/>
      <c r="CZ213" s="124"/>
      <c r="DA213" s="124"/>
      <c r="DB213" s="124"/>
      <c r="DC213" s="124"/>
      <c r="DD213" s="124"/>
      <c r="DE213" s="124"/>
      <c r="DF213" s="124"/>
      <c r="DG213" s="124"/>
      <c r="DH213" s="124"/>
      <c r="DI213" s="124"/>
      <c r="DJ213" s="124"/>
      <c r="DK213" s="6"/>
      <c r="DL213" s="6"/>
      <c r="DM213" s="6"/>
      <c r="DN213" s="6"/>
      <c r="DO213" s="6"/>
      <c r="DP213" s="6"/>
      <c r="DQ213" s="6"/>
      <c r="DR213" s="6"/>
      <c r="DS213" s="6"/>
      <c r="DT213" s="2"/>
      <c r="DU213" s="2"/>
      <c r="DV213" s="2"/>
      <c r="DW213" s="2"/>
      <c r="DX213" s="2"/>
      <c r="DY213" s="2"/>
      <c r="DZ213" s="2"/>
      <c r="EA213" s="2"/>
      <c r="EB213" s="125"/>
      <c r="EC213" s="6"/>
      <c r="ED213" s="6"/>
      <c r="EE213" s="6"/>
      <c r="EF213" s="124"/>
      <c r="EG213" s="124"/>
      <c r="EH213" s="125"/>
      <c r="EI213" s="125"/>
      <c r="EJ213" s="124"/>
      <c r="EK213" s="2"/>
      <c r="EL213" s="2"/>
    </row>
    <row x14ac:dyDescent="0.25" r="214" customHeight="1" ht="18.75">
      <c r="A214" s="98" t="s">
        <v>223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124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>
        <f>SUM(AY212:BJ212)-BJ213</f>
      </c>
      <c r="BK214" s="6"/>
      <c r="BL214" s="124"/>
      <c r="BM214" s="2"/>
      <c r="BN214" s="124"/>
      <c r="BO214" s="6"/>
      <c r="BP214" s="124"/>
      <c r="BQ214" s="124"/>
      <c r="BR214" s="124"/>
      <c r="BS214" s="124"/>
      <c r="BT214" s="124"/>
      <c r="BU214" s="124"/>
      <c r="BV214" s="124"/>
      <c r="BW214" s="124"/>
      <c r="BX214" s="6"/>
      <c r="BY214" s="124"/>
      <c r="BZ214" s="124"/>
      <c r="CA214" s="124"/>
      <c r="CB214" s="124"/>
      <c r="CC214" s="124"/>
      <c r="CD214" s="124"/>
      <c r="CE214" s="124"/>
      <c r="CF214" s="124"/>
      <c r="CG214" s="124"/>
      <c r="CH214" s="124"/>
      <c r="CI214" s="124"/>
      <c r="CJ214" s="124"/>
      <c r="CK214" s="124"/>
      <c r="CL214" s="124"/>
      <c r="CM214" s="124"/>
      <c r="CN214" s="124"/>
      <c r="CO214" s="124"/>
      <c r="CP214" s="124"/>
      <c r="CQ214" s="124"/>
      <c r="CR214" s="124"/>
      <c r="CS214" s="124"/>
      <c r="CT214" s="124"/>
      <c r="CU214" s="124"/>
      <c r="CV214" s="124"/>
      <c r="CW214" s="124"/>
      <c r="CX214" s="124"/>
      <c r="CY214" s="124"/>
      <c r="CZ214" s="124"/>
      <c r="DA214" s="124"/>
      <c r="DB214" s="124"/>
      <c r="DC214" s="124"/>
      <c r="DD214" s="124"/>
      <c r="DE214" s="124"/>
      <c r="DF214" s="124"/>
      <c r="DG214" s="124"/>
      <c r="DH214" s="124"/>
      <c r="DI214" s="124"/>
      <c r="DJ214" s="124"/>
      <c r="DK214" s="6"/>
      <c r="DL214" s="6"/>
      <c r="DM214" s="6"/>
      <c r="DN214" s="6"/>
      <c r="DO214" s="6"/>
      <c r="DP214" s="6"/>
      <c r="DQ214" s="6"/>
      <c r="DR214" s="6"/>
      <c r="DS214" s="6"/>
      <c r="DT214" s="2"/>
      <c r="DU214" s="2"/>
      <c r="DV214" s="2"/>
      <c r="DW214" s="2"/>
      <c r="DX214" s="2"/>
      <c r="DY214" s="2"/>
      <c r="DZ214" s="2"/>
      <c r="EA214" s="2"/>
      <c r="EB214" s="125"/>
      <c r="EC214" s="6"/>
      <c r="ED214" s="6"/>
      <c r="EE214" s="6"/>
      <c r="EF214" s="124"/>
      <c r="EG214" s="124"/>
      <c r="EH214" s="125"/>
      <c r="EI214" s="125"/>
      <c r="EJ214" s="124"/>
      <c r="EK214" s="2"/>
      <c r="EL214" s="2"/>
    </row>
    <row x14ac:dyDescent="0.25" r="215" customHeight="1" ht="18.75">
      <c r="A215" s="57" t="s">
        <v>224</v>
      </c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250">
        <v>0.5894129623345775</v>
      </c>
      <c r="AA215" s="250">
        <v>0.4971150926207106</v>
      </c>
      <c r="AB215" s="250">
        <v>0.7246963562753036</v>
      </c>
      <c r="AC215" s="250">
        <v>0.6697944593386953</v>
      </c>
      <c r="AD215" s="250">
        <v>0.7136117008728474</v>
      </c>
      <c r="AE215" s="250">
        <v>0.7050086355785837</v>
      </c>
      <c r="AF215" s="250">
        <v>0.6831454177507951</v>
      </c>
      <c r="AG215" s="250">
        <v>0.6971782518926359</v>
      </c>
      <c r="AH215" s="250">
        <v>0.7142857142857143</v>
      </c>
      <c r="AI215" s="250">
        <v>0.5994250119789171</v>
      </c>
      <c r="AJ215" s="250">
        <v>0.4690265486725664</v>
      </c>
      <c r="AK215" s="250">
        <v>0.6150845253576073</v>
      </c>
      <c r="AL215" s="250">
        <v>0.5203857957036387</v>
      </c>
      <c r="AM215" s="250">
        <v>0.6823266219239373</v>
      </c>
      <c r="AN215" s="250">
        <v>0.7368283093053736</v>
      </c>
      <c r="AO215" s="250">
        <v>0.7559697146185207</v>
      </c>
      <c r="AP215" s="250">
        <v>0.8170015455950541</v>
      </c>
      <c r="AQ215" s="251">
        <f>AVERAGE(AL215:AP215,AK215)</f>
      </c>
      <c r="AR215" s="251">
        <f>+AQ215</f>
      </c>
      <c r="AS215" s="251">
        <f>+AR215</f>
      </c>
      <c r="AT215" s="251">
        <f>+AS215</f>
      </c>
      <c r="AU215" s="251">
        <v>0.6</v>
      </c>
      <c r="AV215" s="251">
        <f>+AU215</f>
      </c>
      <c r="AW215" s="251">
        <f>+AV215</f>
      </c>
      <c r="AX215" s="251">
        <f>+AW215</f>
      </c>
      <c r="AY215" s="252">
        <v>0.5511909736732136</v>
      </c>
      <c r="AZ215" s="252">
        <v>0.5636766334440753</v>
      </c>
      <c r="BA215" s="252">
        <v>0.7109647423479272</v>
      </c>
      <c r="BB215" s="251">
        <v>0.6</v>
      </c>
      <c r="BC215" s="251">
        <f>+BB215</f>
      </c>
      <c r="BD215" s="251">
        <f>+BC215</f>
      </c>
      <c r="BE215" s="251">
        <f>+BD215</f>
      </c>
      <c r="BF215" s="251">
        <f>+BE215</f>
      </c>
      <c r="BG215" s="251">
        <f>+BF215</f>
      </c>
      <c r="BH215" s="251">
        <f>+BG215</f>
      </c>
      <c r="BI215" s="251">
        <f>+BH215</f>
      </c>
      <c r="BJ215" s="251">
        <f>+BI215</f>
      </c>
      <c r="BK215" s="251"/>
      <c r="BL215" s="251">
        <v>0.6</v>
      </c>
      <c r="BM215" s="251">
        <f>+BL215</f>
      </c>
      <c r="BN215" s="251">
        <f>+BM215</f>
      </c>
      <c r="BO215" s="251">
        <f>+BN215</f>
      </c>
      <c r="BP215" s="251">
        <f>+BO215</f>
      </c>
      <c r="BQ215" s="251">
        <f>+BP215</f>
      </c>
      <c r="BR215" s="251">
        <f>+BQ215</f>
      </c>
      <c r="BS215" s="251">
        <f>+BR215</f>
      </c>
      <c r="BT215" s="251">
        <f>+BS215</f>
      </c>
      <c r="BU215" s="251">
        <f>+BT215</f>
      </c>
      <c r="BV215" s="251">
        <f>+BU215</f>
      </c>
      <c r="BW215" s="251">
        <f>+BV215</f>
      </c>
      <c r="BX215" s="251"/>
      <c r="BY215" s="251">
        <v>0.6</v>
      </c>
      <c r="BZ215" s="251">
        <f>+BY215</f>
      </c>
      <c r="CA215" s="251">
        <f>+BZ215</f>
      </c>
      <c r="CB215" s="251">
        <f>+CA215</f>
      </c>
      <c r="CC215" s="251">
        <f>+CB215</f>
      </c>
      <c r="CD215" s="251">
        <f>+CC215</f>
      </c>
      <c r="CE215" s="251">
        <f>+CD215</f>
      </c>
      <c r="CF215" s="251">
        <f>+CE215</f>
      </c>
      <c r="CG215" s="251">
        <f>+CF215</f>
      </c>
      <c r="CH215" s="251">
        <f>+CG215</f>
      </c>
      <c r="CI215" s="251">
        <f>+CH215</f>
      </c>
      <c r="CJ215" s="251">
        <f>+CI215</f>
      </c>
      <c r="CK215" s="251">
        <v>0.6</v>
      </c>
      <c r="CL215" s="251">
        <f>+CK215</f>
      </c>
      <c r="CM215" s="251">
        <f>+CL215</f>
      </c>
      <c r="CN215" s="251">
        <f>+CM215</f>
      </c>
      <c r="CO215" s="251">
        <f>+CN215</f>
      </c>
      <c r="CP215" s="251">
        <f>+CO215</f>
      </c>
      <c r="CQ215" s="251">
        <f>+CP215</f>
      </c>
      <c r="CR215" s="251">
        <f>+CQ215</f>
      </c>
      <c r="CS215" s="251">
        <f>+CR215</f>
      </c>
      <c r="CT215" s="251">
        <f>+CS215</f>
      </c>
      <c r="CU215" s="251">
        <f>+CT215</f>
      </c>
      <c r="CV215" s="251">
        <f>+CU215</f>
      </c>
      <c r="CW215" s="251">
        <v>0.6</v>
      </c>
      <c r="CX215" s="251">
        <f>+CW215</f>
      </c>
      <c r="CY215" s="251">
        <f>+CX215</f>
      </c>
      <c r="CZ215" s="251">
        <f>+CY215</f>
      </c>
      <c r="DA215" s="251">
        <f>+CZ215</f>
      </c>
      <c r="DB215" s="251">
        <f>+DA215</f>
      </c>
      <c r="DC215" s="251">
        <f>+DB215</f>
      </c>
      <c r="DD215" s="251">
        <f>+DC215</f>
      </c>
      <c r="DE215" s="251">
        <f>+DD215</f>
      </c>
      <c r="DF215" s="251">
        <f>+DE215</f>
      </c>
      <c r="DG215" s="251">
        <f>+DF215</f>
      </c>
      <c r="DH215" s="251">
        <f>+DG215</f>
      </c>
      <c r="DI215" s="124"/>
      <c r="DJ215" s="124"/>
      <c r="DK215" s="6"/>
      <c r="DL215" s="6"/>
      <c r="DM215" s="6"/>
      <c r="DN215" s="6"/>
      <c r="DO215" s="6"/>
      <c r="DP215" s="6">
        <f>+DP180-33945</f>
      </c>
      <c r="DQ215" s="6"/>
      <c r="DR215" s="6"/>
      <c r="DS215" s="6"/>
      <c r="DT215" s="2"/>
      <c r="DU215" s="2"/>
      <c r="DV215" s="2"/>
      <c r="DW215" s="2"/>
      <c r="DX215" s="2"/>
      <c r="DY215" s="2"/>
      <c r="DZ215" s="2"/>
      <c r="EA215" s="2"/>
      <c r="EB215" s="125"/>
      <c r="EC215" s="6"/>
      <c r="ED215" s="6"/>
      <c r="EE215" s="6"/>
      <c r="EF215" s="124"/>
      <c r="EG215" s="124"/>
      <c r="EH215" s="125"/>
      <c r="EI215" s="125"/>
      <c r="EJ215" s="124"/>
      <c r="EK215" s="2"/>
      <c r="EL215" s="2"/>
    </row>
    <row x14ac:dyDescent="0.25" r="216" customHeight="1" ht="18.75">
      <c r="A216" s="57" t="s">
        <v>225</v>
      </c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250">
        <f>1-Z215</f>
      </c>
      <c r="AA216" s="250">
        <f>1-AA215</f>
      </c>
      <c r="AB216" s="250">
        <f>1-AB215</f>
      </c>
      <c r="AC216" s="250">
        <f>1-AC215</f>
      </c>
      <c r="AD216" s="250">
        <f>1-AD215</f>
      </c>
      <c r="AE216" s="250">
        <f>1-AE215</f>
      </c>
      <c r="AF216" s="250">
        <f>1-AF215</f>
      </c>
      <c r="AG216" s="250">
        <f>1-AG215</f>
      </c>
      <c r="AH216" s="250">
        <f>1-AH215</f>
      </c>
      <c r="AI216" s="250">
        <f>1-AI215</f>
      </c>
      <c r="AJ216" s="250">
        <f>1-AJ215</f>
      </c>
      <c r="AK216" s="250">
        <f>1-AK215</f>
      </c>
      <c r="AL216" s="250">
        <f>1-AL215</f>
      </c>
      <c r="AM216" s="250">
        <f>1-AM215</f>
      </c>
      <c r="AN216" s="250">
        <f>1-AN215</f>
      </c>
      <c r="AO216" s="250">
        <f>1-AO215</f>
      </c>
      <c r="AP216" s="250">
        <f>1-AP215</f>
      </c>
      <c r="AQ216" s="251">
        <f>1-AQ215</f>
      </c>
      <c r="AR216" s="251">
        <f>1-AR215</f>
      </c>
      <c r="AS216" s="251">
        <f>1-AS215</f>
      </c>
      <c r="AT216" s="251">
        <f>1-AT215</f>
      </c>
      <c r="AU216" s="251">
        <f>1-AU215</f>
      </c>
      <c r="AV216" s="251">
        <f>1-AV215</f>
      </c>
      <c r="AW216" s="251">
        <f>1-AW215</f>
      </c>
      <c r="AX216" s="251">
        <f>1-AX215</f>
      </c>
      <c r="AY216" s="252">
        <v>0.4488090263267865</v>
      </c>
      <c r="AZ216" s="252">
        <v>0.4363233665559247</v>
      </c>
      <c r="BA216" s="252">
        <v>0.28903525765207283</v>
      </c>
      <c r="BB216" s="251">
        <v>0.4</v>
      </c>
      <c r="BC216" s="251">
        <f>1-BC215</f>
      </c>
      <c r="BD216" s="251">
        <f>1-BD215</f>
      </c>
      <c r="BE216" s="251">
        <f>1-BE215</f>
      </c>
      <c r="BF216" s="251">
        <f>1-BF215</f>
      </c>
      <c r="BG216" s="251">
        <f>1-BG215</f>
      </c>
      <c r="BH216" s="251">
        <f>1-BH215</f>
      </c>
      <c r="BI216" s="251">
        <f>1-BI215</f>
      </c>
      <c r="BJ216" s="251">
        <f>1-BJ215</f>
      </c>
      <c r="BK216" s="251"/>
      <c r="BL216" s="251">
        <f>1-BL215</f>
      </c>
      <c r="BM216" s="251">
        <f>1-BM215</f>
      </c>
      <c r="BN216" s="251">
        <f>1-BN215</f>
      </c>
      <c r="BO216" s="251">
        <f>1-BO215</f>
      </c>
      <c r="BP216" s="251">
        <f>1-BP215</f>
      </c>
      <c r="BQ216" s="251">
        <f>1-BQ215</f>
      </c>
      <c r="BR216" s="251">
        <f>1-BR215</f>
      </c>
      <c r="BS216" s="251">
        <f>1-BS215</f>
      </c>
      <c r="BT216" s="251">
        <f>1-BT215</f>
      </c>
      <c r="BU216" s="251">
        <f>1-BU215</f>
      </c>
      <c r="BV216" s="251">
        <f>1-BV215</f>
      </c>
      <c r="BW216" s="251">
        <f>1-BW215</f>
      </c>
      <c r="BX216" s="251"/>
      <c r="BY216" s="251">
        <f>1-BY215</f>
      </c>
      <c r="BZ216" s="251">
        <f>1-BZ215</f>
      </c>
      <c r="CA216" s="251">
        <f>1-CA215</f>
      </c>
      <c r="CB216" s="251">
        <f>1-CB215</f>
      </c>
      <c r="CC216" s="251">
        <f>1-CC215</f>
      </c>
      <c r="CD216" s="251">
        <f>1-CD215</f>
      </c>
      <c r="CE216" s="251">
        <f>1-CE215</f>
      </c>
      <c r="CF216" s="251">
        <f>1-CF215</f>
      </c>
      <c r="CG216" s="251">
        <f>1-CG215</f>
      </c>
      <c r="CH216" s="251">
        <f>1-CH215</f>
      </c>
      <c r="CI216" s="251">
        <f>1-CI215</f>
      </c>
      <c r="CJ216" s="251">
        <f>1-CJ215</f>
      </c>
      <c r="CK216" s="251">
        <f>1-CK215</f>
      </c>
      <c r="CL216" s="251">
        <f>1-CL215</f>
      </c>
      <c r="CM216" s="251">
        <f>1-CM215</f>
      </c>
      <c r="CN216" s="251">
        <f>1-CN215</f>
      </c>
      <c r="CO216" s="251">
        <f>1-CO215</f>
      </c>
      <c r="CP216" s="251">
        <f>1-CP215</f>
      </c>
      <c r="CQ216" s="251">
        <f>1-CQ215</f>
      </c>
      <c r="CR216" s="251">
        <f>1-CR215</f>
      </c>
      <c r="CS216" s="251">
        <f>1-CS215</f>
      </c>
      <c r="CT216" s="251">
        <f>1-CT215</f>
      </c>
      <c r="CU216" s="251">
        <f>1-CU215</f>
      </c>
      <c r="CV216" s="251">
        <f>1-CV215</f>
      </c>
      <c r="CW216" s="251">
        <f>1-CW215</f>
      </c>
      <c r="CX216" s="251">
        <f>1-CX215</f>
      </c>
      <c r="CY216" s="251">
        <f>1-CY215</f>
      </c>
      <c r="CZ216" s="251">
        <f>1-CZ215</f>
      </c>
      <c r="DA216" s="251">
        <f>1-DA215</f>
      </c>
      <c r="DB216" s="251">
        <f>1-DB215</f>
      </c>
      <c r="DC216" s="251">
        <f>1-DC215</f>
      </c>
      <c r="DD216" s="251">
        <f>1-DD215</f>
      </c>
      <c r="DE216" s="251">
        <f>1-DE215</f>
      </c>
      <c r="DF216" s="251">
        <f>1-DF215</f>
      </c>
      <c r="DG216" s="251">
        <f>1-DG215</f>
      </c>
      <c r="DH216" s="251">
        <f>1-DH215</f>
      </c>
      <c r="DI216" s="124"/>
      <c r="DJ216" s="124"/>
      <c r="DK216" s="6"/>
      <c r="DL216" s="6"/>
      <c r="DM216" s="6"/>
      <c r="DN216" s="6"/>
      <c r="DO216" s="6"/>
      <c r="DP216" s="6"/>
      <c r="DQ216" s="6"/>
      <c r="DR216" s="6"/>
      <c r="DS216" s="6"/>
      <c r="DT216" s="2"/>
      <c r="DU216" s="2"/>
      <c r="DV216" s="2"/>
      <c r="DW216" s="2"/>
      <c r="DX216" s="2"/>
      <c r="DY216" s="2"/>
      <c r="DZ216" s="2"/>
      <c r="EA216" s="2"/>
      <c r="EB216" s="125"/>
      <c r="EC216" s="6"/>
      <c r="ED216" s="6"/>
      <c r="EE216" s="6"/>
      <c r="EF216" s="124"/>
      <c r="EG216" s="124"/>
      <c r="EH216" s="125"/>
      <c r="EI216" s="125"/>
      <c r="EJ216" s="124"/>
      <c r="EK216" s="2"/>
      <c r="EL216" s="2"/>
    </row>
    <row x14ac:dyDescent="0.25" r="217" customHeight="1" ht="18.75">
      <c r="A217" s="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124"/>
      <c r="AM217" s="6"/>
      <c r="AN217" s="6"/>
      <c r="AO217" s="124"/>
      <c r="AP217" s="6"/>
      <c r="AQ217" s="6"/>
      <c r="AR217" s="6"/>
      <c r="AS217" s="6"/>
      <c r="AT217" s="6"/>
      <c r="AU217" s="6"/>
      <c r="AV217" s="6"/>
      <c r="AW217" s="6"/>
      <c r="AX217" s="124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124"/>
      <c r="BM217" s="2"/>
      <c r="BN217" s="124"/>
      <c r="BO217" s="6"/>
      <c r="BP217" s="124"/>
      <c r="BQ217" s="124"/>
      <c r="BR217" s="124"/>
      <c r="BS217" s="124"/>
      <c r="BT217" s="124"/>
      <c r="BU217" s="124"/>
      <c r="BV217" s="124"/>
      <c r="BW217" s="124"/>
      <c r="BX217" s="6"/>
      <c r="BY217" s="124"/>
      <c r="BZ217" s="124"/>
      <c r="CA217" s="124"/>
      <c r="CB217" s="124"/>
      <c r="CC217" s="124"/>
      <c r="CD217" s="124"/>
      <c r="CE217" s="124"/>
      <c r="CF217" s="124"/>
      <c r="CG217" s="124"/>
      <c r="CH217" s="124"/>
      <c r="CI217" s="124"/>
      <c r="CJ217" s="124"/>
      <c r="CK217" s="124"/>
      <c r="CL217" s="124"/>
      <c r="CM217" s="124"/>
      <c r="CN217" s="124"/>
      <c r="CO217" s="124"/>
      <c r="CP217" s="124"/>
      <c r="CQ217" s="124"/>
      <c r="CR217" s="124"/>
      <c r="CS217" s="124"/>
      <c r="CT217" s="124"/>
      <c r="CU217" s="124"/>
      <c r="CV217" s="124"/>
      <c r="CW217" s="124"/>
      <c r="CX217" s="124"/>
      <c r="CY217" s="124"/>
      <c r="CZ217" s="124"/>
      <c r="DA217" s="124"/>
      <c r="DB217" s="124"/>
      <c r="DC217" s="124"/>
      <c r="DD217" s="124"/>
      <c r="DE217" s="124"/>
      <c r="DF217" s="124"/>
      <c r="DG217" s="124"/>
      <c r="DH217" s="124"/>
      <c r="DI217" s="124"/>
      <c r="DJ217" s="124"/>
      <c r="DK217" s="6"/>
      <c r="DL217" s="6"/>
      <c r="DM217" s="6"/>
      <c r="DN217" s="6"/>
      <c r="DO217" s="6"/>
      <c r="DP217" s="6"/>
      <c r="DQ217" s="6"/>
      <c r="DR217" s="6"/>
      <c r="DS217" s="6"/>
      <c r="DT217" s="2"/>
      <c r="DU217" s="2"/>
      <c r="DV217" s="2"/>
      <c r="DW217" s="2"/>
      <c r="DX217" s="2"/>
      <c r="DY217" s="2"/>
      <c r="DZ217" s="2"/>
      <c r="EA217" s="2"/>
      <c r="EB217" s="125"/>
      <c r="EC217" s="6"/>
      <c r="ED217" s="6"/>
      <c r="EE217" s="6"/>
      <c r="EF217" s="124"/>
      <c r="EG217" s="124"/>
      <c r="EH217" s="125"/>
      <c r="EI217" s="125"/>
      <c r="EJ217" s="124"/>
      <c r="EK217" s="2"/>
      <c r="EL217" s="2"/>
    </row>
    <row x14ac:dyDescent="0.25" r="218" customHeight="1" ht="18.75">
      <c r="A218" s="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124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124"/>
      <c r="BM218" s="2"/>
      <c r="BN218" s="124"/>
      <c r="BO218" s="6"/>
      <c r="BP218" s="124"/>
      <c r="BQ218" s="124"/>
      <c r="BR218" s="124"/>
      <c r="BS218" s="124"/>
      <c r="BT218" s="124"/>
      <c r="BU218" s="124"/>
      <c r="BV218" s="124"/>
      <c r="BW218" s="124"/>
      <c r="BX218" s="6"/>
      <c r="BY218" s="124"/>
      <c r="BZ218" s="124"/>
      <c r="CA218" s="124"/>
      <c r="CB218" s="124"/>
      <c r="CC218" s="124"/>
      <c r="CD218" s="124"/>
      <c r="CE218" s="124"/>
      <c r="CF218" s="124"/>
      <c r="CG218" s="124"/>
      <c r="CH218" s="124"/>
      <c r="CI218" s="124"/>
      <c r="CJ218" s="124"/>
      <c r="CK218" s="124"/>
      <c r="CL218" s="124"/>
      <c r="CM218" s="124"/>
      <c r="CN218" s="124"/>
      <c r="CO218" s="124"/>
      <c r="CP218" s="124"/>
      <c r="CQ218" s="124"/>
      <c r="CR218" s="124"/>
      <c r="CS218" s="124"/>
      <c r="CT218" s="124"/>
      <c r="CU218" s="124"/>
      <c r="CV218" s="124"/>
      <c r="CW218" s="124"/>
      <c r="CX218" s="124"/>
      <c r="CY218" s="124"/>
      <c r="CZ218" s="124"/>
      <c r="DA218" s="124"/>
      <c r="DB218" s="124"/>
      <c r="DC218" s="124"/>
      <c r="DD218" s="124"/>
      <c r="DE218" s="124"/>
      <c r="DF218" s="124"/>
      <c r="DG218" s="124"/>
      <c r="DH218" s="124"/>
      <c r="DI218" s="124"/>
      <c r="DJ218" s="124"/>
      <c r="DK218" s="6"/>
      <c r="DL218" s="6"/>
      <c r="DM218" s="6"/>
      <c r="DN218" s="6"/>
      <c r="DO218" s="6"/>
      <c r="DP218" s="6"/>
      <c r="DQ218" s="6"/>
      <c r="DR218" s="6"/>
      <c r="DS218" s="6"/>
      <c r="DT218" s="2"/>
      <c r="DU218" s="2"/>
      <c r="DV218" s="2"/>
      <c r="DW218" s="2"/>
      <c r="DX218" s="2"/>
      <c r="DY218" s="2"/>
      <c r="DZ218" s="2"/>
      <c r="EA218" s="2"/>
      <c r="EB218" s="125"/>
      <c r="EC218" s="6"/>
      <c r="ED218" s="6"/>
      <c r="EE218" s="6"/>
      <c r="EF218" s="124"/>
      <c r="EG218" s="124"/>
      <c r="EH218" s="125"/>
      <c r="EI218" s="125"/>
      <c r="EJ218" s="124"/>
      <c r="EK218" s="2"/>
      <c r="EL218" s="2"/>
    </row>
    <row x14ac:dyDescent="0.25" r="219" customHeight="1" ht="18.75">
      <c r="A219" s="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124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124"/>
      <c r="BM219" s="2"/>
      <c r="BN219" s="124"/>
      <c r="BO219" s="6">
        <f>SUM(AY205:BJ205)</f>
      </c>
      <c r="BP219" s="124"/>
      <c r="BQ219" s="124"/>
      <c r="BR219" s="124"/>
      <c r="BS219" s="124"/>
      <c r="BT219" s="124"/>
      <c r="BU219" s="124"/>
      <c r="BV219" s="124"/>
      <c r="BW219" s="124"/>
      <c r="BX219" s="6"/>
      <c r="BY219" s="124"/>
      <c r="BZ219" s="124"/>
      <c r="CA219" s="124"/>
      <c r="CB219" s="124"/>
      <c r="CC219" s="124"/>
      <c r="CD219" s="124"/>
      <c r="CE219" s="124"/>
      <c r="CF219" s="124"/>
      <c r="CG219" s="124"/>
      <c r="CH219" s="124"/>
      <c r="CI219" s="124"/>
      <c r="CJ219" s="124"/>
      <c r="CK219" s="124"/>
      <c r="CL219" s="124"/>
      <c r="CM219" s="124"/>
      <c r="CN219" s="124"/>
      <c r="CO219" s="124"/>
      <c r="CP219" s="124"/>
      <c r="CQ219" s="124"/>
      <c r="CR219" s="124"/>
      <c r="CS219" s="124"/>
      <c r="CT219" s="124"/>
      <c r="CU219" s="124"/>
      <c r="CV219" s="124"/>
      <c r="CW219" s="124"/>
      <c r="CX219" s="124"/>
      <c r="CY219" s="124"/>
      <c r="CZ219" s="124"/>
      <c r="DA219" s="124"/>
      <c r="DB219" s="124"/>
      <c r="DC219" s="124"/>
      <c r="DD219" s="124"/>
      <c r="DE219" s="124"/>
      <c r="DF219" s="124"/>
      <c r="DG219" s="124"/>
      <c r="DH219" s="124"/>
      <c r="DI219" s="124"/>
      <c r="DJ219" s="124"/>
      <c r="DK219" s="6"/>
      <c r="DL219" s="6"/>
      <c r="DM219" s="6"/>
      <c r="DN219" s="6"/>
      <c r="DO219" s="6"/>
      <c r="DP219" s="6"/>
      <c r="DQ219" s="6"/>
      <c r="DR219" s="6"/>
      <c r="DS219" s="6"/>
      <c r="DT219" s="2"/>
      <c r="DU219" s="2"/>
      <c r="DV219" s="2"/>
      <c r="DW219" s="2"/>
      <c r="DX219" s="2"/>
      <c r="DY219" s="2"/>
      <c r="DZ219" s="2"/>
      <c r="EA219" s="2"/>
      <c r="EB219" s="125"/>
      <c r="EC219" s="6"/>
      <c r="ED219" s="6"/>
      <c r="EE219" s="6"/>
      <c r="EF219" s="124"/>
      <c r="EG219" s="124"/>
      <c r="EH219" s="125"/>
      <c r="EI219" s="125"/>
      <c r="EJ219" s="124"/>
      <c r="EK219" s="2"/>
      <c r="EL219" s="2"/>
    </row>
    <row x14ac:dyDescent="0.25" r="220" customHeight="1" ht="18.75">
      <c r="A220" s="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124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124"/>
      <c r="BM220" s="2"/>
      <c r="BN220" s="124"/>
      <c r="BO220" s="6">
        <f>SUM(AY206:BJ206)</f>
      </c>
      <c r="BP220" s="124"/>
      <c r="BQ220" s="124"/>
      <c r="BR220" s="124"/>
      <c r="BS220" s="124"/>
      <c r="BT220" s="124"/>
      <c r="BU220" s="124"/>
      <c r="BV220" s="124"/>
      <c r="BW220" s="124"/>
      <c r="BX220" s="6"/>
      <c r="BY220" s="124"/>
      <c r="BZ220" s="124"/>
      <c r="CA220" s="124"/>
      <c r="CB220" s="124"/>
      <c r="CC220" s="124"/>
      <c r="CD220" s="124"/>
      <c r="CE220" s="124"/>
      <c r="CF220" s="124"/>
      <c r="CG220" s="124"/>
      <c r="CH220" s="124"/>
      <c r="CI220" s="124"/>
      <c r="CJ220" s="124"/>
      <c r="CK220" s="124"/>
      <c r="CL220" s="124"/>
      <c r="CM220" s="124"/>
      <c r="CN220" s="124"/>
      <c r="CO220" s="124"/>
      <c r="CP220" s="124"/>
      <c r="CQ220" s="124"/>
      <c r="CR220" s="124"/>
      <c r="CS220" s="124"/>
      <c r="CT220" s="124"/>
      <c r="CU220" s="124"/>
      <c r="CV220" s="124"/>
      <c r="CW220" s="124"/>
      <c r="CX220" s="124"/>
      <c r="CY220" s="124"/>
      <c r="CZ220" s="124"/>
      <c r="DA220" s="124"/>
      <c r="DB220" s="124"/>
      <c r="DC220" s="124"/>
      <c r="DD220" s="124"/>
      <c r="DE220" s="124"/>
      <c r="DF220" s="124"/>
      <c r="DG220" s="124"/>
      <c r="DH220" s="124"/>
      <c r="DI220" s="124"/>
      <c r="DJ220" s="124"/>
      <c r="DK220" s="6"/>
      <c r="DL220" s="6"/>
      <c r="DM220" s="6"/>
      <c r="DN220" s="6"/>
      <c r="DO220" s="6"/>
      <c r="DP220" s="6"/>
      <c r="DQ220" s="6"/>
      <c r="DR220" s="6"/>
      <c r="DS220" s="6"/>
      <c r="DT220" s="2"/>
      <c r="DU220" s="2"/>
      <c r="DV220" s="2"/>
      <c r="DW220" s="2"/>
      <c r="DX220" s="2"/>
      <c r="DY220" s="2"/>
      <c r="DZ220" s="2"/>
      <c r="EA220" s="2"/>
      <c r="EB220" s="125"/>
      <c r="EC220" s="6"/>
      <c r="ED220" s="6"/>
      <c r="EE220" s="6"/>
      <c r="EF220" s="124"/>
      <c r="EG220" s="124"/>
      <c r="EH220" s="125"/>
      <c r="EI220" s="125"/>
      <c r="EJ220" s="124"/>
      <c r="EK220" s="2"/>
      <c r="EL220" s="2"/>
    </row>
    <row x14ac:dyDescent="0.25" r="221" customHeight="1" ht="18.75">
      <c r="A221" s="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124"/>
      <c r="AY221" s="253" t="s">
        <v>226</v>
      </c>
      <c r="AZ221" s="254"/>
      <c r="BA221" s="254"/>
      <c r="BB221" s="255" t="s">
        <v>227</v>
      </c>
      <c r="BC221" s="256"/>
      <c r="BD221" s="256"/>
      <c r="BE221" s="255" t="s">
        <v>228</v>
      </c>
      <c r="BF221" s="257"/>
      <c r="BG221" s="257"/>
      <c r="BH221" s="255" t="s">
        <v>229</v>
      </c>
      <c r="BI221" s="257"/>
      <c r="BJ221" s="258"/>
      <c r="BK221" s="259"/>
      <c r="BL221" s="124"/>
      <c r="BM221" s="2"/>
      <c r="BN221" s="124"/>
      <c r="BO221" s="6">
        <f>SUM(AY207:BJ207)</f>
      </c>
      <c r="BP221" s="124"/>
      <c r="BQ221" s="124"/>
      <c r="BR221" s="124"/>
      <c r="BS221" s="124"/>
      <c r="BT221" s="124"/>
      <c r="BU221" s="124"/>
      <c r="BV221" s="124"/>
      <c r="BW221" s="124"/>
      <c r="BX221" s="6"/>
      <c r="BY221" s="124"/>
      <c r="BZ221" s="124"/>
      <c r="CA221" s="124"/>
      <c r="CB221" s="124"/>
      <c r="CC221" s="124"/>
      <c r="CD221" s="124"/>
      <c r="CE221" s="124"/>
      <c r="CF221" s="124"/>
      <c r="CG221" s="124"/>
      <c r="CH221" s="124"/>
      <c r="CI221" s="124"/>
      <c r="CJ221" s="124"/>
      <c r="CK221" s="124"/>
      <c r="CL221" s="124"/>
      <c r="CM221" s="124"/>
      <c r="CN221" s="124"/>
      <c r="CO221" s="124"/>
      <c r="CP221" s="124"/>
      <c r="CQ221" s="124"/>
      <c r="CR221" s="124"/>
      <c r="CS221" s="124"/>
      <c r="CT221" s="124"/>
      <c r="CU221" s="124"/>
      <c r="CV221" s="124"/>
      <c r="CW221" s="124"/>
      <c r="CX221" s="124"/>
      <c r="CY221" s="124"/>
      <c r="CZ221" s="124"/>
      <c r="DA221" s="124"/>
      <c r="DB221" s="124"/>
      <c r="DC221" s="124"/>
      <c r="DD221" s="124"/>
      <c r="DE221" s="124"/>
      <c r="DF221" s="124"/>
      <c r="DG221" s="124"/>
      <c r="DH221" s="124"/>
      <c r="DI221" s="124"/>
      <c r="DJ221" s="124"/>
      <c r="DK221" s="6"/>
      <c r="DL221" s="6"/>
      <c r="DM221" s="6"/>
      <c r="DN221" s="6"/>
      <c r="DO221" s="6"/>
      <c r="DP221" s="6"/>
      <c r="DQ221" s="6"/>
      <c r="DR221" s="6"/>
      <c r="DS221" s="6"/>
      <c r="DT221" s="2"/>
      <c r="DU221" s="2"/>
      <c r="DV221" s="2"/>
      <c r="DW221" s="2"/>
      <c r="DX221" s="2"/>
      <c r="DY221" s="2"/>
      <c r="DZ221" s="2"/>
      <c r="EA221" s="2"/>
      <c r="EB221" s="125"/>
      <c r="EC221" s="6"/>
      <c r="ED221" s="6"/>
      <c r="EE221" s="6"/>
      <c r="EF221" s="124"/>
      <c r="EG221" s="124"/>
      <c r="EH221" s="125"/>
      <c r="EI221" s="125"/>
      <c r="EJ221" s="124"/>
      <c r="EK221" s="2"/>
      <c r="EL221" s="2"/>
    </row>
    <row x14ac:dyDescent="0.25" r="222" customHeight="1" ht="18.75">
      <c r="A222" s="133" t="s">
        <v>222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>
        <v>2947</v>
      </c>
      <c r="AA222" s="6">
        <v>3293</v>
      </c>
      <c r="AB222" s="6">
        <v>2964</v>
      </c>
      <c r="AC222" s="6">
        <v>4476</v>
      </c>
      <c r="AD222" s="6">
        <v>4239</v>
      </c>
      <c r="AE222" s="6">
        <v>2895</v>
      </c>
      <c r="AF222" s="6">
        <v>3459</v>
      </c>
      <c r="AG222" s="6">
        <v>2906</v>
      </c>
      <c r="AH222" s="6">
        <v>3024</v>
      </c>
      <c r="AI222" s="6">
        <v>2087</v>
      </c>
      <c r="AJ222" s="6">
        <v>2599</v>
      </c>
      <c r="AK222" s="6">
        <v>2307</v>
      </c>
      <c r="AL222" s="6">
        <v>4562</v>
      </c>
      <c r="AM222" s="6">
        <v>4530</v>
      </c>
      <c r="AN222" s="6">
        <v>3815</v>
      </c>
      <c r="AO222" s="6">
        <v>3434</v>
      </c>
      <c r="AP222" s="6">
        <v>3235</v>
      </c>
      <c r="AQ222" s="6">
        <v>2489</v>
      </c>
      <c r="AR222" s="6">
        <v>2677</v>
      </c>
      <c r="AS222" s="6">
        <v>3207</v>
      </c>
      <c r="AT222" s="6">
        <v>3156</v>
      </c>
      <c r="AU222" s="6">
        <v>3542</v>
      </c>
      <c r="AV222" s="6">
        <v>2567</v>
      </c>
      <c r="AW222" s="6">
        <v>2888</v>
      </c>
      <c r="AX222" s="124"/>
      <c r="AY222" s="260">
        <v>2179</v>
      </c>
      <c r="AZ222" s="261">
        <v>2706</v>
      </c>
      <c r="BA222" s="262">
        <v>2824</v>
      </c>
      <c r="BB222" s="263">
        <v>2927.8757499999997</v>
      </c>
      <c r="BC222" s="263">
        <v>2602.97275</v>
      </c>
      <c r="BD222" s="263">
        <v>2316.54375</v>
      </c>
      <c r="BE222" s="264">
        <v>2916.3999999999996</v>
      </c>
      <c r="BF222" s="265">
        <v>3241.86975</v>
      </c>
      <c r="BG222" s="265">
        <v>2800.3667499999997</v>
      </c>
      <c r="BH222" s="265">
        <v>3070.6</v>
      </c>
      <c r="BI222" s="265">
        <v>2946.8</v>
      </c>
      <c r="BJ222" s="266">
        <v>2791.6000000000004</v>
      </c>
      <c r="BK222" s="265"/>
      <c r="BL222" s="124"/>
      <c r="BM222" s="2"/>
      <c r="BN222" s="124"/>
      <c r="BO222" s="6">
        <f>SUM(AY208:BJ208)</f>
      </c>
      <c r="BP222" s="124"/>
      <c r="BQ222" s="124"/>
      <c r="BR222" s="124"/>
      <c r="BS222" s="124"/>
      <c r="BT222" s="124"/>
      <c r="BU222" s="124"/>
      <c r="BV222" s="124"/>
      <c r="BW222" s="124"/>
      <c r="BX222" s="6"/>
      <c r="BY222" s="124"/>
      <c r="BZ222" s="124"/>
      <c r="CA222" s="124"/>
      <c r="CB222" s="124"/>
      <c r="CC222" s="124"/>
      <c r="CD222" s="124"/>
      <c r="CE222" s="124"/>
      <c r="CF222" s="124"/>
      <c r="CG222" s="124"/>
      <c r="CH222" s="124"/>
      <c r="CI222" s="124"/>
      <c r="CJ222" s="124"/>
      <c r="CK222" s="124"/>
      <c r="CL222" s="124"/>
      <c r="CM222" s="124"/>
      <c r="CN222" s="124"/>
      <c r="CO222" s="124"/>
      <c r="CP222" s="124"/>
      <c r="CQ222" s="124"/>
      <c r="CR222" s="124"/>
      <c r="CS222" s="124"/>
      <c r="CT222" s="124"/>
      <c r="CU222" s="124"/>
      <c r="CV222" s="124"/>
      <c r="CW222" s="124"/>
      <c r="CX222" s="124"/>
      <c r="CY222" s="124"/>
      <c r="CZ222" s="124"/>
      <c r="DA222" s="124"/>
      <c r="DB222" s="124"/>
      <c r="DC222" s="124"/>
      <c r="DD222" s="124"/>
      <c r="DE222" s="124"/>
      <c r="DF222" s="124"/>
      <c r="DG222" s="124"/>
      <c r="DH222" s="124"/>
      <c r="DI222" s="124"/>
      <c r="DJ222" s="124"/>
      <c r="DK222" s="6"/>
      <c r="DL222" s="6"/>
      <c r="DM222" s="6"/>
      <c r="DN222" s="6">
        <v>37196</v>
      </c>
      <c r="DO222" s="6"/>
      <c r="DP222" s="6">
        <v>40102</v>
      </c>
      <c r="DQ222" s="2">
        <v>107.8126680288203</v>
      </c>
      <c r="DR222" s="2">
        <v>32465.028749999998</v>
      </c>
      <c r="DS222" s="2">
        <v>80.95613373397835</v>
      </c>
      <c r="DT222" s="2">
        <v>34626.177500000005</v>
      </c>
      <c r="DU222" s="2">
        <v>106.65685148977424</v>
      </c>
      <c r="DV222" s="2">
        <v>36764.25125</v>
      </c>
      <c r="DW222" s="2">
        <v>106.17473225278763</v>
      </c>
      <c r="DX222" s="2">
        <v>36764.25125</v>
      </c>
      <c r="DY222" s="2">
        <v>106.17473225278763</v>
      </c>
      <c r="DZ222" s="2">
        <v>36764.25125</v>
      </c>
      <c r="EA222" s="2">
        <v>106.17473225278763</v>
      </c>
      <c r="EB222" s="125"/>
      <c r="EC222" s="6"/>
      <c r="ED222" s="6"/>
      <c r="EE222" s="6"/>
      <c r="EF222" s="124"/>
      <c r="EG222" s="124"/>
      <c r="EH222" s="125"/>
      <c r="EI222" s="125"/>
      <c r="EJ222" s="124"/>
      <c r="EK222" s="2"/>
      <c r="EL222" s="2"/>
    </row>
    <row x14ac:dyDescent="0.25" r="223" customHeight="1" ht="18.75">
      <c r="A223" s="267" t="s">
        <v>230</v>
      </c>
      <c r="B223" s="268"/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  <c r="M223" s="268"/>
      <c r="N223" s="268"/>
      <c r="O223" s="268"/>
      <c r="P223" s="268"/>
      <c r="Q223" s="268"/>
      <c r="R223" s="268"/>
      <c r="S223" s="268"/>
      <c r="T223" s="268"/>
      <c r="U223" s="268"/>
      <c r="V223" s="268"/>
      <c r="W223" s="268"/>
      <c r="X223" s="268"/>
      <c r="Y223" s="268"/>
      <c r="Z223" s="269"/>
      <c r="AA223" s="269"/>
      <c r="AB223" s="268"/>
      <c r="AC223" s="268"/>
      <c r="AD223" s="268"/>
      <c r="AE223" s="268"/>
      <c r="AF223" s="268"/>
      <c r="AG223" s="268"/>
      <c r="AH223" s="270"/>
      <c r="AI223" s="270"/>
      <c r="AJ223" s="270"/>
      <c r="AK223" s="270"/>
      <c r="AL223" s="269"/>
      <c r="AM223" s="271"/>
      <c r="AN223" s="271"/>
      <c r="AO223" s="271"/>
      <c r="AP223" s="271"/>
      <c r="AQ223" s="271"/>
      <c r="AR223" s="271"/>
      <c r="AS223" s="271"/>
      <c r="AT223" s="271"/>
      <c r="AU223" s="271"/>
      <c r="AV223" s="271"/>
      <c r="AW223" s="271"/>
      <c r="AX223" s="272"/>
      <c r="AY223" s="273"/>
      <c r="AZ223" s="274"/>
      <c r="BA223" s="275"/>
      <c r="BB223" s="271"/>
      <c r="BC223" s="276"/>
      <c r="BD223" s="276"/>
      <c r="BE223" s="277"/>
      <c r="BF223" s="278"/>
      <c r="BG223" s="278"/>
      <c r="BH223" s="278"/>
      <c r="BI223" s="278"/>
      <c r="BJ223" s="279"/>
      <c r="BK223" s="278"/>
      <c r="BL223" s="124"/>
      <c r="BM223" s="2"/>
      <c r="BN223" s="124"/>
      <c r="BO223" s="6">
        <f>SUM(AY209:BJ209)</f>
      </c>
      <c r="BP223" s="124"/>
      <c r="BQ223" s="124"/>
      <c r="BR223" s="124"/>
      <c r="BS223" s="124"/>
      <c r="BT223" s="124"/>
      <c r="BU223" s="124"/>
      <c r="BV223" s="124"/>
      <c r="BW223" s="124"/>
      <c r="BX223" s="6"/>
      <c r="BY223" s="124"/>
      <c r="BZ223" s="124"/>
      <c r="CA223" s="124"/>
      <c r="CB223" s="124"/>
      <c r="CC223" s="124"/>
      <c r="CD223" s="124"/>
      <c r="CE223" s="124"/>
      <c r="CF223" s="124"/>
      <c r="CG223" s="124"/>
      <c r="CH223" s="124"/>
      <c r="CI223" s="124"/>
      <c r="CJ223" s="124"/>
      <c r="CK223" s="124"/>
      <c r="CL223" s="124"/>
      <c r="CM223" s="124"/>
      <c r="CN223" s="124"/>
      <c r="CO223" s="124"/>
      <c r="CP223" s="124"/>
      <c r="CQ223" s="124"/>
      <c r="CR223" s="124"/>
      <c r="CS223" s="124"/>
      <c r="CT223" s="124"/>
      <c r="CU223" s="124"/>
      <c r="CV223" s="124"/>
      <c r="CW223" s="124"/>
      <c r="CX223" s="124"/>
      <c r="CY223" s="124"/>
      <c r="CZ223" s="124"/>
      <c r="DA223" s="124"/>
      <c r="DB223" s="124"/>
      <c r="DC223" s="124"/>
      <c r="DD223" s="124"/>
      <c r="DE223" s="124"/>
      <c r="DF223" s="124"/>
      <c r="DG223" s="124"/>
      <c r="DH223" s="124"/>
      <c r="DI223" s="124"/>
      <c r="DJ223" s="124"/>
      <c r="DK223" s="6"/>
      <c r="DL223" s="6"/>
      <c r="DM223" s="6"/>
      <c r="DN223" s="6"/>
      <c r="DO223" s="6"/>
      <c r="DP223" s="6"/>
      <c r="DQ223" s="6"/>
      <c r="DR223" s="6"/>
      <c r="DS223" s="6"/>
      <c r="DT223" s="2"/>
      <c r="DU223" s="2"/>
      <c r="DV223" s="2"/>
      <c r="DW223" s="2"/>
      <c r="DX223" s="2"/>
      <c r="DY223" s="2"/>
      <c r="DZ223" s="2"/>
      <c r="EA223" s="2"/>
      <c r="EB223" s="125"/>
      <c r="EC223" s="6"/>
      <c r="ED223" s="6"/>
      <c r="EE223" s="6"/>
      <c r="EF223" s="124"/>
      <c r="EG223" s="124"/>
      <c r="EH223" s="125"/>
      <c r="EI223" s="125"/>
      <c r="EJ223" s="124"/>
      <c r="EK223" s="2"/>
      <c r="EL223" s="2"/>
    </row>
    <row x14ac:dyDescent="0.25" r="224" customHeight="1" ht="18.75">
      <c r="A224" s="280" t="s">
        <v>31</v>
      </c>
      <c r="B224" s="281">
        <v>154</v>
      </c>
      <c r="C224" s="281">
        <v>1155</v>
      </c>
      <c r="D224" s="281">
        <v>1564</v>
      </c>
      <c r="E224" s="281">
        <v>1306</v>
      </c>
      <c r="F224" s="281">
        <v>1321</v>
      </c>
      <c r="G224" s="281">
        <v>979</v>
      </c>
      <c r="H224" s="281">
        <v>1397</v>
      </c>
      <c r="I224" s="281">
        <v>1339</v>
      </c>
      <c r="J224" s="281">
        <v>1262</v>
      </c>
      <c r="K224" s="281">
        <v>1333</v>
      </c>
      <c r="L224" s="281">
        <v>1659</v>
      </c>
      <c r="M224" s="281">
        <v>1745</v>
      </c>
      <c r="N224" s="268">
        <v>323</v>
      </c>
      <c r="O224" s="268">
        <v>1183</v>
      </c>
      <c r="P224" s="268">
        <v>1540</v>
      </c>
      <c r="Q224" s="268">
        <v>1384</v>
      </c>
      <c r="R224" s="268">
        <v>952</v>
      </c>
      <c r="S224" s="268">
        <v>1124</v>
      </c>
      <c r="T224" s="268">
        <v>1054</v>
      </c>
      <c r="U224" s="268">
        <v>727</v>
      </c>
      <c r="V224" s="268">
        <v>830</v>
      </c>
      <c r="W224" s="268">
        <v>1145</v>
      </c>
      <c r="X224" s="268">
        <v>875</v>
      </c>
      <c r="Y224" s="268">
        <v>955</v>
      </c>
      <c r="Z224" s="282">
        <v>1162</v>
      </c>
      <c r="AA224" s="282">
        <v>1009</v>
      </c>
      <c r="AB224" s="282">
        <v>1341</v>
      </c>
      <c r="AC224" s="282">
        <v>2276</v>
      </c>
      <c r="AD224" s="282">
        <v>1604</v>
      </c>
      <c r="AE224" s="282">
        <v>1065</v>
      </c>
      <c r="AF224" s="282">
        <v>1502</v>
      </c>
      <c r="AG224" s="282">
        <v>1353</v>
      </c>
      <c r="AH224" s="282">
        <v>1274</v>
      </c>
      <c r="AI224" s="282">
        <v>518</v>
      </c>
      <c r="AJ224" s="282">
        <v>836</v>
      </c>
      <c r="AK224" s="282">
        <v>818</v>
      </c>
      <c r="AL224" s="282">
        <v>654</v>
      </c>
      <c r="AM224" s="282">
        <v>1340</v>
      </c>
      <c r="AN224" s="282">
        <v>2201</v>
      </c>
      <c r="AO224" s="282">
        <v>2022</v>
      </c>
      <c r="AP224" s="282">
        <v>1450</v>
      </c>
      <c r="AQ224" s="282">
        <v>1082</v>
      </c>
      <c r="AR224" s="282">
        <v>876</v>
      </c>
      <c r="AS224" s="282">
        <v>1721</v>
      </c>
      <c r="AT224" s="282">
        <v>1437</v>
      </c>
      <c r="AU224" s="282">
        <f>AU234+(AT234-AT224)</f>
      </c>
      <c r="AV224" s="282">
        <v>1154</v>
      </c>
      <c r="AW224" s="282">
        <v>1108</v>
      </c>
      <c r="AX224" s="272"/>
      <c r="AY224" s="283">
        <v>1110</v>
      </c>
      <c r="AZ224" s="284">
        <v>1144</v>
      </c>
      <c r="BA224" s="285">
        <v>1322</v>
      </c>
      <c r="BB224" s="286">
        <v>1268</v>
      </c>
      <c r="BC224" s="286">
        <f>BM228*BC222</f>
      </c>
      <c r="BD224" s="286">
        <f>BM228*BD222</f>
      </c>
      <c r="BE224" s="287">
        <f>BM228*BE212</f>
      </c>
      <c r="BF224" s="288">
        <f>BM228*BF212</f>
      </c>
      <c r="BG224" s="288">
        <f>BM228*BG212</f>
      </c>
      <c r="BH224" s="288">
        <f>BM228*BH212</f>
      </c>
      <c r="BI224" s="288">
        <f>BM228*BI212</f>
      </c>
      <c r="BJ224" s="289">
        <f>BM228*BJ212</f>
      </c>
      <c r="BK224" s="288"/>
      <c r="BL224" s="6"/>
      <c r="BM224" s="6"/>
      <c r="BN224" s="124"/>
      <c r="BO224" s="6">
        <f>SUM(AY210:BJ210)</f>
      </c>
      <c r="BP224" s="124"/>
      <c r="BQ224" s="124"/>
      <c r="BR224" s="124"/>
      <c r="BS224" s="124"/>
      <c r="BT224" s="124"/>
      <c r="BU224" s="124"/>
      <c r="BV224" s="124"/>
      <c r="BW224" s="124"/>
      <c r="BX224" s="6"/>
      <c r="BY224" s="124"/>
      <c r="BZ224" s="124"/>
      <c r="CA224" s="124"/>
      <c r="CB224" s="124"/>
      <c r="CC224" s="124"/>
      <c r="CD224" s="124"/>
      <c r="CE224" s="124"/>
      <c r="CF224" s="124"/>
      <c r="CG224" s="124"/>
      <c r="CH224" s="124"/>
      <c r="CI224" s="124"/>
      <c r="CJ224" s="124"/>
      <c r="CK224" s="124"/>
      <c r="CL224" s="124"/>
      <c r="CM224" s="124"/>
      <c r="CN224" s="124"/>
      <c r="CO224" s="124"/>
      <c r="CP224" s="124"/>
      <c r="CQ224" s="124"/>
      <c r="CR224" s="124"/>
      <c r="CS224" s="124"/>
      <c r="CT224" s="124"/>
      <c r="CU224" s="124"/>
      <c r="CV224" s="124"/>
      <c r="CW224" s="124"/>
      <c r="CX224" s="124"/>
      <c r="CY224" s="124"/>
      <c r="CZ224" s="124"/>
      <c r="DA224" s="124"/>
      <c r="DB224" s="124"/>
      <c r="DC224" s="124"/>
      <c r="DD224" s="124"/>
      <c r="DE224" s="124"/>
      <c r="DF224" s="124"/>
      <c r="DG224" s="124"/>
      <c r="DH224" s="124"/>
      <c r="DI224" s="124"/>
      <c r="DJ224" s="124"/>
      <c r="DK224" s="198">
        <f>SUM(B224:M224)</f>
      </c>
      <c r="DL224" s="198">
        <f>SUM(N224:Y224)</f>
      </c>
      <c r="DM224" s="144">
        <f>IFERROR(DL224/DK224*100,0)</f>
      </c>
      <c r="DN224" s="198">
        <f>SUM(Z224:AK224)</f>
      </c>
      <c r="DO224" s="144">
        <f>IFERROR(DN224/DL224*100,0)</f>
      </c>
      <c r="DP224" s="198">
        <f>SUM(AL224:AW224)</f>
      </c>
      <c r="DQ224" s="144">
        <f>IFERROR(DP224/DN224*100,0)</f>
      </c>
      <c r="DR224" s="185">
        <f>SUM(AY224:BJ224)</f>
      </c>
      <c r="DS224" s="249">
        <f>IFERROR(DR224/DP224*100,0)</f>
      </c>
      <c r="DT224" s="2"/>
      <c r="DU224" s="2"/>
      <c r="DV224" s="2"/>
      <c r="DW224" s="2"/>
      <c r="DX224" s="2"/>
      <c r="DY224" s="2"/>
      <c r="DZ224" s="2"/>
      <c r="EA224" s="2"/>
      <c r="EB224" s="125"/>
      <c r="EC224" s="6"/>
      <c r="ED224" s="6"/>
      <c r="EE224" s="6"/>
      <c r="EF224" s="124"/>
      <c r="EG224" s="124"/>
      <c r="EH224" s="125"/>
      <c r="EI224" s="125"/>
      <c r="EJ224" s="124"/>
      <c r="EK224" s="2"/>
      <c r="EL224" s="2"/>
    </row>
    <row x14ac:dyDescent="0.25" r="225" customHeight="1" ht="18.75" hidden="1">
      <c r="A225" s="290" t="s">
        <v>231</v>
      </c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2"/>
      <c r="P225" s="282"/>
      <c r="Q225" s="282"/>
      <c r="R225" s="282"/>
      <c r="S225" s="282"/>
      <c r="T225" s="282"/>
      <c r="U225" s="282"/>
      <c r="V225" s="282"/>
      <c r="W225" s="282"/>
      <c r="X225" s="282"/>
      <c r="Y225" s="282"/>
      <c r="Z225" s="282"/>
      <c r="AA225" s="282"/>
      <c r="AB225" s="282"/>
      <c r="AC225" s="282"/>
      <c r="AD225" s="282"/>
      <c r="AE225" s="282"/>
      <c r="AF225" s="282"/>
      <c r="AG225" s="282"/>
      <c r="AH225" s="282"/>
      <c r="AI225" s="282"/>
      <c r="AJ225" s="282"/>
      <c r="AK225" s="282"/>
      <c r="AL225" s="282">
        <v>130</v>
      </c>
      <c r="AM225" s="282">
        <v>105</v>
      </c>
      <c r="AN225" s="282">
        <v>108</v>
      </c>
      <c r="AO225" s="282">
        <v>138</v>
      </c>
      <c r="AP225" s="282">
        <v>208</v>
      </c>
      <c r="AQ225" s="282">
        <v>188</v>
      </c>
      <c r="AR225" s="282">
        <v>58</v>
      </c>
      <c r="AS225" s="282">
        <v>234</v>
      </c>
      <c r="AT225" s="282">
        <v>64</v>
      </c>
      <c r="AU225" s="282">
        <v>34</v>
      </c>
      <c r="AV225" s="282">
        <v>24</v>
      </c>
      <c r="AW225" s="282">
        <v>24</v>
      </c>
      <c r="AX225" s="282"/>
      <c r="AY225" s="273">
        <v>24</v>
      </c>
      <c r="AZ225" s="274">
        <v>24</v>
      </c>
      <c r="BA225" s="275">
        <v>24</v>
      </c>
      <c r="BB225" s="276">
        <v>24</v>
      </c>
      <c r="BC225" s="276">
        <v>24</v>
      </c>
      <c r="BD225" s="276">
        <v>24</v>
      </c>
      <c r="BE225" s="277">
        <v>24</v>
      </c>
      <c r="BF225" s="278">
        <v>24</v>
      </c>
      <c r="BG225" s="278">
        <v>24</v>
      </c>
      <c r="BH225" s="278">
        <v>24</v>
      </c>
      <c r="BI225" s="278">
        <v>24</v>
      </c>
      <c r="BJ225" s="279">
        <v>24</v>
      </c>
      <c r="BK225" s="278"/>
      <c r="BL225" s="124"/>
      <c r="BM225" s="148"/>
      <c r="BN225" s="124"/>
      <c r="BO225" s="6">
        <f>SUM(AW211:BJ211)</f>
      </c>
      <c r="BP225" s="124"/>
      <c r="BQ225" s="124"/>
      <c r="BR225" s="124"/>
      <c r="BS225" s="124"/>
      <c r="BT225" s="124"/>
      <c r="BU225" s="124"/>
      <c r="BV225" s="124"/>
      <c r="BW225" s="124"/>
      <c r="BX225" s="6"/>
      <c r="BY225" s="124"/>
      <c r="BZ225" s="124"/>
      <c r="CA225" s="124"/>
      <c r="CB225" s="124"/>
      <c r="CC225" s="124"/>
      <c r="CD225" s="124"/>
      <c r="CE225" s="124"/>
      <c r="CF225" s="124"/>
      <c r="CG225" s="124"/>
      <c r="CH225" s="124"/>
      <c r="CI225" s="124"/>
      <c r="CJ225" s="124"/>
      <c r="CK225" s="124"/>
      <c r="CL225" s="124"/>
      <c r="CM225" s="124"/>
      <c r="CN225" s="124"/>
      <c r="CO225" s="124"/>
      <c r="CP225" s="124"/>
      <c r="CQ225" s="124"/>
      <c r="CR225" s="124"/>
      <c r="CS225" s="124"/>
      <c r="CT225" s="124"/>
      <c r="CU225" s="124"/>
      <c r="CV225" s="124"/>
      <c r="CW225" s="124"/>
      <c r="CX225" s="124"/>
      <c r="CY225" s="124"/>
      <c r="CZ225" s="124"/>
      <c r="DA225" s="124"/>
      <c r="DB225" s="124"/>
      <c r="DC225" s="124"/>
      <c r="DD225" s="124"/>
      <c r="DE225" s="124"/>
      <c r="DF225" s="124"/>
      <c r="DG225" s="124"/>
      <c r="DH225" s="124"/>
      <c r="DI225" s="124"/>
      <c r="DJ225" s="124"/>
      <c r="DK225" s="198"/>
      <c r="DL225" s="198"/>
      <c r="DM225" s="144"/>
      <c r="DN225" s="198"/>
      <c r="DO225" s="144"/>
      <c r="DP225" s="198"/>
      <c r="DQ225" s="144"/>
      <c r="DR225" s="6"/>
      <c r="DS225" s="6"/>
      <c r="DT225" s="2"/>
      <c r="DU225" s="2"/>
      <c r="DV225" s="2"/>
      <c r="DW225" s="2"/>
      <c r="DX225" s="2"/>
      <c r="DY225" s="2"/>
      <c r="DZ225" s="2"/>
      <c r="EA225" s="2"/>
      <c r="EB225" s="125"/>
      <c r="EC225" s="6"/>
      <c r="ED225" s="6"/>
      <c r="EE225" s="6"/>
      <c r="EF225" s="124"/>
      <c r="EG225" s="124"/>
      <c r="EH225" s="125"/>
      <c r="EI225" s="125"/>
      <c r="EJ225" s="124"/>
      <c r="EK225" s="2"/>
      <c r="EL225" s="2"/>
    </row>
    <row x14ac:dyDescent="0.25" r="226" customHeight="1" ht="18.75" hidden="1">
      <c r="A226" s="290" t="s">
        <v>232</v>
      </c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2"/>
      <c r="P226" s="282"/>
      <c r="Q226" s="282"/>
      <c r="R226" s="282"/>
      <c r="S226" s="282"/>
      <c r="T226" s="282"/>
      <c r="U226" s="282"/>
      <c r="V226" s="282"/>
      <c r="W226" s="282"/>
      <c r="X226" s="282"/>
      <c r="Y226" s="282"/>
      <c r="Z226" s="282"/>
      <c r="AA226" s="282"/>
      <c r="AB226" s="282"/>
      <c r="AC226" s="282"/>
      <c r="AD226" s="282"/>
      <c r="AE226" s="282"/>
      <c r="AF226" s="282"/>
      <c r="AG226" s="282"/>
      <c r="AH226" s="282"/>
      <c r="AI226" s="282"/>
      <c r="AJ226" s="282"/>
      <c r="AK226" s="282"/>
      <c r="AL226" s="282">
        <v>222</v>
      </c>
      <c r="AM226" s="282">
        <v>180</v>
      </c>
      <c r="AN226" s="282">
        <v>208</v>
      </c>
      <c r="AO226" s="282">
        <v>140</v>
      </c>
      <c r="AP226" s="282">
        <v>335</v>
      </c>
      <c r="AQ226" s="282">
        <v>466</v>
      </c>
      <c r="AR226" s="282">
        <v>525</v>
      </c>
      <c r="AS226" s="282">
        <v>580</v>
      </c>
      <c r="AT226" s="282">
        <v>740</v>
      </c>
      <c r="AU226" s="282">
        <v>574</v>
      </c>
      <c r="AV226" s="282">
        <v>538</v>
      </c>
      <c r="AW226" s="282">
        <f>288+354</f>
      </c>
      <c r="AX226" s="282"/>
      <c r="AY226" s="273">
        <v>508</v>
      </c>
      <c r="AZ226" s="274">
        <v>508</v>
      </c>
      <c r="BA226" s="275">
        <v>508</v>
      </c>
      <c r="BB226" s="276">
        <v>508</v>
      </c>
      <c r="BC226" s="276">
        <v>508</v>
      </c>
      <c r="BD226" s="276">
        <v>508</v>
      </c>
      <c r="BE226" s="277">
        <v>508</v>
      </c>
      <c r="BF226" s="278">
        <v>508</v>
      </c>
      <c r="BG226" s="278">
        <v>508</v>
      </c>
      <c r="BH226" s="278">
        <v>508</v>
      </c>
      <c r="BI226" s="278">
        <v>508</v>
      </c>
      <c r="BJ226" s="279">
        <v>508</v>
      </c>
      <c r="BK226" s="278"/>
      <c r="BL226" s="124"/>
      <c r="BM226" s="2"/>
      <c r="BN226" s="124"/>
      <c r="BO226" s="6">
        <f>SUM(AW212:BJ212)</f>
      </c>
      <c r="BP226" s="124"/>
      <c r="BQ226" s="124"/>
      <c r="BR226" s="124"/>
      <c r="BS226" s="124"/>
      <c r="BT226" s="124"/>
      <c r="BU226" s="124"/>
      <c r="BV226" s="124"/>
      <c r="BW226" s="124"/>
      <c r="BX226" s="6"/>
      <c r="BY226" s="124"/>
      <c r="BZ226" s="124"/>
      <c r="CA226" s="124"/>
      <c r="CB226" s="124"/>
      <c r="CC226" s="124"/>
      <c r="CD226" s="124"/>
      <c r="CE226" s="124"/>
      <c r="CF226" s="124"/>
      <c r="CG226" s="124"/>
      <c r="CH226" s="124"/>
      <c r="CI226" s="124"/>
      <c r="CJ226" s="124"/>
      <c r="CK226" s="124"/>
      <c r="CL226" s="124"/>
      <c r="CM226" s="124"/>
      <c r="CN226" s="124"/>
      <c r="CO226" s="124"/>
      <c r="CP226" s="124"/>
      <c r="CQ226" s="124"/>
      <c r="CR226" s="124"/>
      <c r="CS226" s="124"/>
      <c r="CT226" s="124"/>
      <c r="CU226" s="124"/>
      <c r="CV226" s="124"/>
      <c r="CW226" s="124"/>
      <c r="CX226" s="124"/>
      <c r="CY226" s="124"/>
      <c r="CZ226" s="124"/>
      <c r="DA226" s="124"/>
      <c r="DB226" s="124"/>
      <c r="DC226" s="124"/>
      <c r="DD226" s="124"/>
      <c r="DE226" s="124"/>
      <c r="DF226" s="124"/>
      <c r="DG226" s="124"/>
      <c r="DH226" s="124"/>
      <c r="DI226" s="124"/>
      <c r="DJ226" s="124"/>
      <c r="DK226" s="198"/>
      <c r="DL226" s="198"/>
      <c r="DM226" s="144"/>
      <c r="DN226" s="198"/>
      <c r="DO226" s="144"/>
      <c r="DP226" s="198"/>
      <c r="DQ226" s="144"/>
      <c r="DR226" s="6"/>
      <c r="DS226" s="6"/>
      <c r="DT226" s="2"/>
      <c r="DU226" s="2"/>
      <c r="DV226" s="2"/>
      <c r="DW226" s="2"/>
      <c r="DX226" s="2"/>
      <c r="DY226" s="2"/>
      <c r="DZ226" s="2"/>
      <c r="EA226" s="2"/>
      <c r="EB226" s="125"/>
      <c r="EC226" s="6"/>
      <c r="ED226" s="6"/>
      <c r="EE226" s="6"/>
      <c r="EF226" s="124"/>
      <c r="EG226" s="124"/>
      <c r="EH226" s="125"/>
      <c r="EI226" s="125"/>
      <c r="EJ226" s="124"/>
      <c r="EK226" s="2"/>
      <c r="EL226" s="2"/>
    </row>
    <row x14ac:dyDescent="0.25" r="227" customHeight="1" ht="18.75" hidden="1">
      <c r="A227" s="290" t="s">
        <v>233</v>
      </c>
      <c r="B227" s="282"/>
      <c r="C227" s="282"/>
      <c r="D227" s="282"/>
      <c r="E227" s="282"/>
      <c r="F227" s="282"/>
      <c r="G227" s="282"/>
      <c r="H227" s="282"/>
      <c r="I227" s="282"/>
      <c r="J227" s="282"/>
      <c r="K227" s="282"/>
      <c r="L227" s="282"/>
      <c r="M227" s="282"/>
      <c r="N227" s="282"/>
      <c r="O227" s="282"/>
      <c r="P227" s="282"/>
      <c r="Q227" s="282"/>
      <c r="R227" s="282"/>
      <c r="S227" s="282"/>
      <c r="T227" s="282"/>
      <c r="U227" s="282"/>
      <c r="V227" s="282"/>
      <c r="W227" s="282"/>
      <c r="X227" s="282"/>
      <c r="Y227" s="282"/>
      <c r="Z227" s="282"/>
      <c r="AA227" s="282"/>
      <c r="AB227" s="282"/>
      <c r="AC227" s="282"/>
      <c r="AD227" s="282"/>
      <c r="AE227" s="282"/>
      <c r="AF227" s="282"/>
      <c r="AG227" s="282"/>
      <c r="AH227" s="282"/>
      <c r="AI227" s="282"/>
      <c r="AJ227" s="282"/>
      <c r="AK227" s="282"/>
      <c r="AL227" s="282">
        <v>0</v>
      </c>
      <c r="AM227" s="282">
        <v>753</v>
      </c>
      <c r="AN227" s="282">
        <v>2189</v>
      </c>
      <c r="AO227" s="282">
        <v>788</v>
      </c>
      <c r="AP227" s="282">
        <v>86</v>
      </c>
      <c r="AQ227" s="282">
        <v>64</v>
      </c>
      <c r="AR227" s="282">
        <v>0</v>
      </c>
      <c r="AS227" s="282">
        <v>0</v>
      </c>
      <c r="AT227" s="282">
        <v>30</v>
      </c>
      <c r="AU227" s="282">
        <v>484</v>
      </c>
      <c r="AV227" s="282">
        <f>96+20</f>
      </c>
      <c r="AW227" s="282">
        <v>120</v>
      </c>
      <c r="AX227" s="282"/>
      <c r="AY227" s="273">
        <v>200</v>
      </c>
      <c r="AZ227" s="274">
        <v>220</v>
      </c>
      <c r="BA227" s="275">
        <v>100</v>
      </c>
      <c r="BB227" s="282">
        <v>150</v>
      </c>
      <c r="BC227" s="282">
        <v>100</v>
      </c>
      <c r="BD227" s="282">
        <v>110</v>
      </c>
      <c r="BE227" s="291">
        <v>120</v>
      </c>
      <c r="BF227" s="292">
        <v>100</v>
      </c>
      <c r="BG227" s="292">
        <v>110</v>
      </c>
      <c r="BH227" s="292">
        <v>120</v>
      </c>
      <c r="BI227" s="292">
        <v>100</v>
      </c>
      <c r="BJ227" s="293">
        <v>110</v>
      </c>
      <c r="BK227" s="292"/>
      <c r="BL227" s="124"/>
      <c r="BM227" s="2"/>
      <c r="BN227" s="124"/>
      <c r="BO227" s="6">
        <f>SUM(AW213:BJ213)</f>
      </c>
      <c r="BP227" s="124"/>
      <c r="BQ227" s="124"/>
      <c r="BR227" s="124"/>
      <c r="BS227" s="124"/>
      <c r="BT227" s="124"/>
      <c r="BU227" s="124"/>
      <c r="BV227" s="124"/>
      <c r="BW227" s="124"/>
      <c r="BX227" s="6"/>
      <c r="BY227" s="124"/>
      <c r="BZ227" s="124"/>
      <c r="CA227" s="124"/>
      <c r="CB227" s="124"/>
      <c r="CC227" s="124"/>
      <c r="CD227" s="124"/>
      <c r="CE227" s="124"/>
      <c r="CF227" s="124"/>
      <c r="CG227" s="124"/>
      <c r="CH227" s="124"/>
      <c r="CI227" s="124"/>
      <c r="CJ227" s="124"/>
      <c r="CK227" s="124"/>
      <c r="CL227" s="124"/>
      <c r="CM227" s="124"/>
      <c r="CN227" s="124"/>
      <c r="CO227" s="124"/>
      <c r="CP227" s="124"/>
      <c r="CQ227" s="124"/>
      <c r="CR227" s="124"/>
      <c r="CS227" s="124"/>
      <c r="CT227" s="124"/>
      <c r="CU227" s="124"/>
      <c r="CV227" s="124"/>
      <c r="CW227" s="124"/>
      <c r="CX227" s="124"/>
      <c r="CY227" s="124"/>
      <c r="CZ227" s="124"/>
      <c r="DA227" s="124"/>
      <c r="DB227" s="124"/>
      <c r="DC227" s="124"/>
      <c r="DD227" s="124"/>
      <c r="DE227" s="124"/>
      <c r="DF227" s="124"/>
      <c r="DG227" s="124"/>
      <c r="DH227" s="124"/>
      <c r="DI227" s="124"/>
      <c r="DJ227" s="124"/>
      <c r="DK227" s="198"/>
      <c r="DL227" s="198"/>
      <c r="DM227" s="144"/>
      <c r="DN227" s="198"/>
      <c r="DO227" s="144"/>
      <c r="DP227" s="198"/>
      <c r="DQ227" s="144"/>
      <c r="DR227" s="6"/>
      <c r="DS227" s="6"/>
      <c r="DT227" s="2"/>
      <c r="DU227" s="2"/>
      <c r="DV227" s="2"/>
      <c r="DW227" s="2"/>
      <c r="DX227" s="2"/>
      <c r="DY227" s="2"/>
      <c r="DZ227" s="2"/>
      <c r="EA227" s="2"/>
      <c r="EB227" s="125"/>
      <c r="EC227" s="6"/>
      <c r="ED227" s="6"/>
      <c r="EE227" s="6"/>
      <c r="EF227" s="124"/>
      <c r="EG227" s="124"/>
      <c r="EH227" s="125"/>
      <c r="EI227" s="125"/>
      <c r="EJ227" s="124"/>
      <c r="EK227" s="2"/>
      <c r="EL227" s="2"/>
    </row>
    <row x14ac:dyDescent="0.25" r="228" customHeight="1" ht="18.75" hidden="1">
      <c r="A228" s="290" t="s">
        <v>234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82"/>
      <c r="AB228" s="282"/>
      <c r="AC228" s="282"/>
      <c r="AD228" s="282"/>
      <c r="AE228" s="282"/>
      <c r="AF228" s="282"/>
      <c r="AG228" s="282"/>
      <c r="AH228" s="282"/>
      <c r="AI228" s="282"/>
      <c r="AJ228" s="282"/>
      <c r="AK228" s="282"/>
      <c r="AL228" s="282">
        <v>180</v>
      </c>
      <c r="AM228" s="282">
        <v>470</v>
      </c>
      <c r="AN228" s="282">
        <v>400</v>
      </c>
      <c r="AO228" s="282">
        <v>800</v>
      </c>
      <c r="AP228" s="282">
        <v>690</v>
      </c>
      <c r="AQ228" s="282">
        <v>0</v>
      </c>
      <c r="AR228" s="282">
        <v>0</v>
      </c>
      <c r="AS228" s="282">
        <v>186</v>
      </c>
      <c r="AT228" s="282">
        <v>60</v>
      </c>
      <c r="AU228" s="282">
        <v>0</v>
      </c>
      <c r="AV228" s="282">
        <v>32</v>
      </c>
      <c r="AW228" s="282">
        <v>212</v>
      </c>
      <c r="AX228" s="282"/>
      <c r="AY228" s="273">
        <v>187</v>
      </c>
      <c r="AZ228" s="274">
        <v>300</v>
      </c>
      <c r="BA228" s="275">
        <v>400</v>
      </c>
      <c r="BB228" s="282">
        <v>300</v>
      </c>
      <c r="BC228" s="282">
        <v>200</v>
      </c>
      <c r="BD228" s="282">
        <v>250</v>
      </c>
      <c r="BE228" s="291">
        <v>300</v>
      </c>
      <c r="BF228" s="292">
        <v>300</v>
      </c>
      <c r="BG228" s="292">
        <v>318</v>
      </c>
      <c r="BH228" s="292">
        <v>400</v>
      </c>
      <c r="BI228" s="292">
        <v>300</v>
      </c>
      <c r="BJ228" s="293">
        <v>250</v>
      </c>
      <c r="BK228" s="292"/>
      <c r="BL228" s="124"/>
      <c r="BM228" s="294">
        <f>BM230/BM229</f>
      </c>
      <c r="BN228" s="124"/>
      <c r="BO228" s="6">
        <f>SUM(AW214:BJ214)</f>
      </c>
      <c r="BP228" s="124"/>
      <c r="BQ228" s="124"/>
      <c r="BR228" s="124"/>
      <c r="BS228" s="124"/>
      <c r="BT228" s="124"/>
      <c r="BU228" s="124"/>
      <c r="BV228" s="124"/>
      <c r="BW228" s="124"/>
      <c r="BX228" s="6"/>
      <c r="BY228" s="124"/>
      <c r="BZ228" s="124"/>
      <c r="CA228" s="124"/>
      <c r="CB228" s="124"/>
      <c r="CC228" s="124"/>
      <c r="CD228" s="124"/>
      <c r="CE228" s="124"/>
      <c r="CF228" s="124"/>
      <c r="CG228" s="124"/>
      <c r="CH228" s="124"/>
      <c r="CI228" s="124"/>
      <c r="CJ228" s="124"/>
      <c r="CK228" s="124"/>
      <c r="CL228" s="124"/>
      <c r="CM228" s="124"/>
      <c r="CN228" s="124"/>
      <c r="CO228" s="124"/>
      <c r="CP228" s="124"/>
      <c r="CQ228" s="124"/>
      <c r="CR228" s="124"/>
      <c r="CS228" s="124"/>
      <c r="CT228" s="124"/>
      <c r="CU228" s="124"/>
      <c r="CV228" s="124"/>
      <c r="CW228" s="124"/>
      <c r="CX228" s="124"/>
      <c r="CY228" s="124"/>
      <c r="CZ228" s="124"/>
      <c r="DA228" s="124"/>
      <c r="DB228" s="124"/>
      <c r="DC228" s="124"/>
      <c r="DD228" s="124"/>
      <c r="DE228" s="124"/>
      <c r="DF228" s="124"/>
      <c r="DG228" s="124"/>
      <c r="DH228" s="124"/>
      <c r="DI228" s="124"/>
      <c r="DJ228" s="124"/>
      <c r="DK228" s="198"/>
      <c r="DL228" s="198"/>
      <c r="DM228" s="144"/>
      <c r="DN228" s="198"/>
      <c r="DO228" s="144"/>
      <c r="DP228" s="198"/>
      <c r="DQ228" s="144"/>
      <c r="DR228" s="6"/>
      <c r="DS228" s="6"/>
      <c r="DT228" s="2"/>
      <c r="DU228" s="2"/>
      <c r="DV228" s="2"/>
      <c r="DW228" s="2"/>
      <c r="DX228" s="2"/>
      <c r="DY228" s="2"/>
      <c r="DZ228" s="2"/>
      <c r="EA228" s="2"/>
      <c r="EB228" s="125"/>
      <c r="EC228" s="6"/>
      <c r="ED228" s="6"/>
      <c r="EE228" s="6"/>
      <c r="EF228" s="124"/>
      <c r="EG228" s="124"/>
      <c r="EH228" s="125"/>
      <c r="EI228" s="125"/>
      <c r="EJ228" s="124"/>
      <c r="EK228" s="2"/>
      <c r="EL228" s="2"/>
    </row>
    <row x14ac:dyDescent="0.25" r="229" customHeight="1" ht="18.75" hidden="1">
      <c r="A229" s="290" t="s">
        <v>235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82"/>
      <c r="AB229" s="282"/>
      <c r="AC229" s="282"/>
      <c r="AD229" s="282"/>
      <c r="AE229" s="282"/>
      <c r="AF229" s="282"/>
      <c r="AG229" s="282"/>
      <c r="AH229" s="282"/>
      <c r="AI229" s="282"/>
      <c r="AJ229" s="282"/>
      <c r="AK229" s="282"/>
      <c r="AL229" s="282"/>
      <c r="AM229" s="282"/>
      <c r="AN229" s="282"/>
      <c r="AO229" s="282"/>
      <c r="AP229" s="282"/>
      <c r="AQ229" s="282"/>
      <c r="AR229" s="282"/>
      <c r="AS229" s="282">
        <v>0</v>
      </c>
      <c r="AT229" s="282">
        <v>0</v>
      </c>
      <c r="AU229" s="282">
        <v>16</v>
      </c>
      <c r="AV229" s="282">
        <v>0</v>
      </c>
      <c r="AW229" s="282"/>
      <c r="AX229" s="282"/>
      <c r="AY229" s="273" t="s">
        <v>236</v>
      </c>
      <c r="AZ229" s="274"/>
      <c r="BA229" s="275"/>
      <c r="BB229" s="282"/>
      <c r="BC229" s="282">
        <v>21.6</v>
      </c>
      <c r="BD229" s="282"/>
      <c r="BE229" s="291"/>
      <c r="BF229" s="292"/>
      <c r="BG229" s="292"/>
      <c r="BH229" s="292"/>
      <c r="BI229" s="292"/>
      <c r="BJ229" s="293"/>
      <c r="BK229" s="292"/>
      <c r="BL229" s="124"/>
      <c r="BM229" s="295">
        <f>AVERAGE(AL212:AW212)</f>
      </c>
      <c r="BN229" s="124"/>
      <c r="BO229" s="6">
        <f>SUM(AW215:BJ215)</f>
      </c>
      <c r="BP229" s="124"/>
      <c r="BQ229" s="124"/>
      <c r="BR229" s="124"/>
      <c r="BS229" s="124"/>
      <c r="BT229" s="124"/>
      <c r="BU229" s="124"/>
      <c r="BV229" s="124"/>
      <c r="BW229" s="124"/>
      <c r="BX229" s="6"/>
      <c r="BY229" s="124"/>
      <c r="BZ229" s="124"/>
      <c r="CA229" s="124"/>
      <c r="CB229" s="124"/>
      <c r="CC229" s="124"/>
      <c r="CD229" s="124"/>
      <c r="CE229" s="124"/>
      <c r="CF229" s="124"/>
      <c r="CG229" s="124"/>
      <c r="CH229" s="124"/>
      <c r="CI229" s="124"/>
      <c r="CJ229" s="124"/>
      <c r="CK229" s="124"/>
      <c r="CL229" s="124"/>
      <c r="CM229" s="124"/>
      <c r="CN229" s="124"/>
      <c r="CO229" s="124"/>
      <c r="CP229" s="124"/>
      <c r="CQ229" s="124"/>
      <c r="CR229" s="124"/>
      <c r="CS229" s="124"/>
      <c r="CT229" s="124"/>
      <c r="CU229" s="124"/>
      <c r="CV229" s="124"/>
      <c r="CW229" s="124"/>
      <c r="CX229" s="124"/>
      <c r="CY229" s="124"/>
      <c r="CZ229" s="124"/>
      <c r="DA229" s="124"/>
      <c r="DB229" s="124"/>
      <c r="DC229" s="124"/>
      <c r="DD229" s="124"/>
      <c r="DE229" s="124"/>
      <c r="DF229" s="124"/>
      <c r="DG229" s="124"/>
      <c r="DH229" s="124"/>
      <c r="DI229" s="124"/>
      <c r="DJ229" s="124"/>
      <c r="DK229" s="198"/>
      <c r="DL229" s="198"/>
      <c r="DM229" s="144"/>
      <c r="DN229" s="198"/>
      <c r="DO229" s="144"/>
      <c r="DP229" s="198"/>
      <c r="DQ229" s="144"/>
      <c r="DR229" s="6"/>
      <c r="DS229" s="6"/>
      <c r="DT229" s="2"/>
      <c r="DU229" s="2"/>
      <c r="DV229" s="2"/>
      <c r="DW229" s="2"/>
      <c r="DX229" s="2"/>
      <c r="DY229" s="2"/>
      <c r="DZ229" s="2"/>
      <c r="EA229" s="2"/>
      <c r="EB229" s="125"/>
      <c r="EC229" s="6"/>
      <c r="ED229" s="6"/>
      <c r="EE229" s="6"/>
      <c r="EF229" s="124"/>
      <c r="EG229" s="124"/>
      <c r="EH229" s="125"/>
      <c r="EI229" s="125"/>
      <c r="EJ229" s="124"/>
      <c r="EK229" s="2"/>
      <c r="EL229" s="2"/>
    </row>
    <row x14ac:dyDescent="0.25" r="230" customHeight="1" ht="18.75" hidden="1">
      <c r="A230" s="290" t="s">
        <v>201</v>
      </c>
      <c r="B230" s="282"/>
      <c r="C230" s="282"/>
      <c r="D230" s="282"/>
      <c r="E230" s="282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82"/>
      <c r="Q230" s="282"/>
      <c r="R230" s="282"/>
      <c r="S230" s="282"/>
      <c r="T230" s="282"/>
      <c r="U230" s="282"/>
      <c r="V230" s="282"/>
      <c r="W230" s="282"/>
      <c r="X230" s="282"/>
      <c r="Y230" s="282"/>
      <c r="Z230" s="282"/>
      <c r="AA230" s="282"/>
      <c r="AB230" s="282"/>
      <c r="AC230" s="282"/>
      <c r="AD230" s="282"/>
      <c r="AE230" s="282"/>
      <c r="AF230" s="282"/>
      <c r="AG230" s="282"/>
      <c r="AH230" s="282"/>
      <c r="AI230" s="282"/>
      <c r="AJ230" s="282"/>
      <c r="AK230" s="282"/>
      <c r="AL230" s="282"/>
      <c r="AM230" s="282"/>
      <c r="AN230" s="282"/>
      <c r="AO230" s="282">
        <v>80</v>
      </c>
      <c r="AP230" s="282"/>
      <c r="AQ230" s="282"/>
      <c r="AR230" s="282"/>
      <c r="AS230" s="282"/>
      <c r="AT230" s="282">
        <v>0</v>
      </c>
      <c r="AU230" s="282"/>
      <c r="AV230" s="282">
        <v>5</v>
      </c>
      <c r="AW230" s="282"/>
      <c r="AX230" s="282"/>
      <c r="AY230" s="273" t="s">
        <v>236</v>
      </c>
      <c r="AZ230" s="274"/>
      <c r="BA230" s="275"/>
      <c r="BB230" s="282"/>
      <c r="BC230" s="282"/>
      <c r="BD230" s="282"/>
      <c r="BE230" s="291"/>
      <c r="BF230" s="292"/>
      <c r="BG230" s="292"/>
      <c r="BH230" s="292"/>
      <c r="BI230" s="292"/>
      <c r="BJ230" s="293"/>
      <c r="BK230" s="292"/>
      <c r="BL230" s="124"/>
      <c r="BM230" s="295">
        <f>AVERAGE(AL224:AW224)</f>
      </c>
      <c r="BN230" s="124"/>
      <c r="BO230" s="6">
        <f>SUM(AW216:BJ216)</f>
      </c>
      <c r="BP230" s="124"/>
      <c r="BQ230" s="124"/>
      <c r="BR230" s="124"/>
      <c r="BS230" s="124"/>
      <c r="BT230" s="124"/>
      <c r="BU230" s="124"/>
      <c r="BV230" s="124"/>
      <c r="BW230" s="124"/>
      <c r="BX230" s="6"/>
      <c r="BY230" s="124"/>
      <c r="BZ230" s="124"/>
      <c r="CA230" s="124"/>
      <c r="CB230" s="124"/>
      <c r="CC230" s="124"/>
      <c r="CD230" s="124"/>
      <c r="CE230" s="124"/>
      <c r="CF230" s="124"/>
      <c r="CG230" s="124"/>
      <c r="CH230" s="124"/>
      <c r="CI230" s="124"/>
      <c r="CJ230" s="124"/>
      <c r="CK230" s="124"/>
      <c r="CL230" s="124"/>
      <c r="CM230" s="124"/>
      <c r="CN230" s="124"/>
      <c r="CO230" s="124"/>
      <c r="CP230" s="124"/>
      <c r="CQ230" s="124"/>
      <c r="CR230" s="124"/>
      <c r="CS230" s="124"/>
      <c r="CT230" s="124"/>
      <c r="CU230" s="124"/>
      <c r="CV230" s="124"/>
      <c r="CW230" s="124"/>
      <c r="CX230" s="124"/>
      <c r="CY230" s="124"/>
      <c r="CZ230" s="124"/>
      <c r="DA230" s="124"/>
      <c r="DB230" s="124"/>
      <c r="DC230" s="124"/>
      <c r="DD230" s="124"/>
      <c r="DE230" s="124"/>
      <c r="DF230" s="124"/>
      <c r="DG230" s="124"/>
      <c r="DH230" s="124"/>
      <c r="DI230" s="124"/>
      <c r="DJ230" s="124"/>
      <c r="DK230" s="198"/>
      <c r="DL230" s="198"/>
      <c r="DM230" s="144"/>
      <c r="DN230" s="198"/>
      <c r="DO230" s="144"/>
      <c r="DP230" s="198"/>
      <c r="DQ230" s="144"/>
      <c r="DR230" s="6"/>
      <c r="DS230" s="6"/>
      <c r="DT230" s="2"/>
      <c r="DU230" s="2"/>
      <c r="DV230" s="2"/>
      <c r="DW230" s="2"/>
      <c r="DX230" s="2"/>
      <c r="DY230" s="2"/>
      <c r="DZ230" s="2"/>
      <c r="EA230" s="2"/>
      <c r="EB230" s="125"/>
      <c r="EC230" s="6"/>
      <c r="ED230" s="6"/>
      <c r="EE230" s="6"/>
      <c r="EF230" s="124"/>
      <c r="EG230" s="124"/>
      <c r="EH230" s="125"/>
      <c r="EI230" s="125"/>
      <c r="EJ230" s="124"/>
      <c r="EK230" s="2"/>
      <c r="EL230" s="2"/>
    </row>
    <row x14ac:dyDescent="0.25" r="231" customHeight="1" ht="18.75" hidden="1">
      <c r="A231" s="296" t="s">
        <v>237</v>
      </c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  <c r="AA231" s="297"/>
      <c r="AB231" s="297"/>
      <c r="AC231" s="297"/>
      <c r="AD231" s="297"/>
      <c r="AE231" s="297"/>
      <c r="AF231" s="297"/>
      <c r="AG231" s="297"/>
      <c r="AH231" s="297"/>
      <c r="AI231" s="297"/>
      <c r="AJ231" s="297"/>
      <c r="AK231" s="297"/>
      <c r="AL231" s="297">
        <v>42</v>
      </c>
      <c r="AM231" s="297">
        <v>24</v>
      </c>
      <c r="AN231" s="297">
        <v>18</v>
      </c>
      <c r="AO231" s="297">
        <v>128</v>
      </c>
      <c r="AP231" s="297">
        <v>107</v>
      </c>
      <c r="AQ231" s="297">
        <v>170</v>
      </c>
      <c r="AR231" s="297">
        <v>544</v>
      </c>
      <c r="AS231" s="297">
        <v>692</v>
      </c>
      <c r="AT231" s="297">
        <v>825</v>
      </c>
      <c r="AU231" s="297">
        <v>1011</v>
      </c>
      <c r="AV231" s="297">
        <v>97</v>
      </c>
      <c r="AW231" s="297"/>
      <c r="AX231" s="297"/>
      <c r="AY231" s="298">
        <v>191</v>
      </c>
      <c r="AZ231" s="299">
        <v>92</v>
      </c>
      <c r="BA231" s="299">
        <v>290</v>
      </c>
      <c r="BB231" s="297">
        <v>267</v>
      </c>
      <c r="BC231" s="297">
        <v>257</v>
      </c>
      <c r="BD231" s="297">
        <v>95</v>
      </c>
      <c r="BE231" s="300">
        <v>140</v>
      </c>
      <c r="BF231" s="297">
        <v>257</v>
      </c>
      <c r="BG231" s="297">
        <v>180</v>
      </c>
      <c r="BH231" s="297">
        <v>200</v>
      </c>
      <c r="BI231" s="297">
        <v>200</v>
      </c>
      <c r="BJ231" s="301">
        <v>200</v>
      </c>
      <c r="BK231" s="297"/>
      <c r="BL231" s="124"/>
      <c r="BM231" s="2"/>
      <c r="BN231" s="124"/>
      <c r="BO231" s="297">
        <f>SUM(AW217:BJ217)</f>
      </c>
      <c r="BP231" s="124"/>
      <c r="BQ231" s="124"/>
      <c r="BR231" s="124"/>
      <c r="BS231" s="124"/>
      <c r="BT231" s="124"/>
      <c r="BU231" s="124"/>
      <c r="BV231" s="124"/>
      <c r="BW231" s="124"/>
      <c r="BX231" s="6"/>
      <c r="BY231" s="124"/>
      <c r="BZ231" s="124"/>
      <c r="CA231" s="124"/>
      <c r="CB231" s="124"/>
      <c r="CC231" s="124"/>
      <c r="CD231" s="124"/>
      <c r="CE231" s="124"/>
      <c r="CF231" s="124"/>
      <c r="CG231" s="124"/>
      <c r="CH231" s="124"/>
      <c r="CI231" s="124"/>
      <c r="CJ231" s="124"/>
      <c r="CK231" s="124"/>
      <c r="CL231" s="124"/>
      <c r="CM231" s="124"/>
      <c r="CN231" s="124"/>
      <c r="CO231" s="124"/>
      <c r="CP231" s="124"/>
      <c r="CQ231" s="124"/>
      <c r="CR231" s="124"/>
      <c r="CS231" s="124"/>
      <c r="CT231" s="124"/>
      <c r="CU231" s="124"/>
      <c r="CV231" s="124"/>
      <c r="CW231" s="124"/>
      <c r="CX231" s="124"/>
      <c r="CY231" s="124"/>
      <c r="CZ231" s="124"/>
      <c r="DA231" s="124"/>
      <c r="DB231" s="124"/>
      <c r="DC231" s="124"/>
      <c r="DD231" s="124"/>
      <c r="DE231" s="124"/>
      <c r="DF231" s="124"/>
      <c r="DG231" s="124"/>
      <c r="DH231" s="124"/>
      <c r="DI231" s="124"/>
      <c r="DJ231" s="124"/>
      <c r="DK231" s="302"/>
      <c r="DL231" s="302"/>
      <c r="DM231" s="303"/>
      <c r="DN231" s="302"/>
      <c r="DO231" s="303"/>
      <c r="DP231" s="302"/>
      <c r="DQ231" s="303"/>
      <c r="DR231" s="6"/>
      <c r="DS231" s="6"/>
      <c r="DT231" s="2"/>
      <c r="DU231" s="2"/>
      <c r="DV231" s="2"/>
      <c r="DW231" s="2"/>
      <c r="DX231" s="2"/>
      <c r="DY231" s="2"/>
      <c r="DZ231" s="2"/>
      <c r="EA231" s="2"/>
      <c r="EB231" s="125"/>
      <c r="EC231" s="6"/>
      <c r="ED231" s="6"/>
      <c r="EE231" s="6"/>
      <c r="EF231" s="124"/>
      <c r="EG231" s="124"/>
      <c r="EH231" s="125"/>
      <c r="EI231" s="125"/>
      <c r="EJ231" s="124"/>
      <c r="EK231" s="2"/>
      <c r="EL231" s="2"/>
    </row>
    <row x14ac:dyDescent="0.25" r="232" customHeight="1" ht="18.75" hidden="1">
      <c r="A232" s="290" t="s">
        <v>200</v>
      </c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82"/>
      <c r="Q232" s="282"/>
      <c r="R232" s="282"/>
      <c r="S232" s="282"/>
      <c r="T232" s="282"/>
      <c r="U232" s="282"/>
      <c r="V232" s="282"/>
      <c r="W232" s="282"/>
      <c r="X232" s="282"/>
      <c r="Y232" s="282"/>
      <c r="Z232" s="282"/>
      <c r="AA232" s="282"/>
      <c r="AB232" s="282"/>
      <c r="AC232" s="282"/>
      <c r="AD232" s="282"/>
      <c r="AE232" s="282"/>
      <c r="AF232" s="282"/>
      <c r="AG232" s="282"/>
      <c r="AH232" s="282"/>
      <c r="AI232" s="282"/>
      <c r="AJ232" s="282"/>
      <c r="AK232" s="282"/>
      <c r="AL232" s="282"/>
      <c r="AM232" s="282"/>
      <c r="AN232" s="282"/>
      <c r="AO232" s="282"/>
      <c r="AP232" s="282">
        <v>12</v>
      </c>
      <c r="AQ232" s="282"/>
      <c r="AR232" s="282"/>
      <c r="AS232" s="282">
        <v>0</v>
      </c>
      <c r="AT232" s="282">
        <v>13</v>
      </c>
      <c r="AU232" s="282"/>
      <c r="AV232" s="282">
        <v>0</v>
      </c>
      <c r="AW232" s="282">
        <v>0</v>
      </c>
      <c r="AX232" s="282"/>
      <c r="AY232" s="273" t="s">
        <v>236</v>
      </c>
      <c r="AZ232" s="274"/>
      <c r="BA232" s="275"/>
      <c r="BB232" s="282">
        <f>BB171*10%</f>
      </c>
      <c r="BC232" s="282">
        <f>BC171*10%</f>
      </c>
      <c r="BD232" s="282">
        <f>BD171*10%</f>
      </c>
      <c r="BE232" s="291">
        <v>179</v>
      </c>
      <c r="BF232" s="292">
        <f>BF171*10%</f>
      </c>
      <c r="BG232" s="292">
        <v>50</v>
      </c>
      <c r="BH232" s="292">
        <v>86</v>
      </c>
      <c r="BI232" s="292">
        <v>100</v>
      </c>
      <c r="BJ232" s="293">
        <v>95</v>
      </c>
      <c r="BK232" s="292"/>
      <c r="BL232" s="124"/>
      <c r="BM232" s="2"/>
      <c r="BN232" s="124"/>
      <c r="BO232" s="6">
        <f>SUM(AW218:BJ218)</f>
      </c>
      <c r="BP232" s="124"/>
      <c r="BQ232" s="124"/>
      <c r="BR232" s="124"/>
      <c r="BS232" s="124"/>
      <c r="BT232" s="124"/>
      <c r="BU232" s="124"/>
      <c r="BV232" s="124"/>
      <c r="BW232" s="124"/>
      <c r="BX232" s="6"/>
      <c r="BY232" s="124"/>
      <c r="BZ232" s="124"/>
      <c r="CA232" s="124"/>
      <c r="CB232" s="124"/>
      <c r="CC232" s="124"/>
      <c r="CD232" s="124"/>
      <c r="CE232" s="124"/>
      <c r="CF232" s="124"/>
      <c r="CG232" s="124"/>
      <c r="CH232" s="124"/>
      <c r="CI232" s="124"/>
      <c r="CJ232" s="124"/>
      <c r="CK232" s="124"/>
      <c r="CL232" s="124"/>
      <c r="CM232" s="124"/>
      <c r="CN232" s="124"/>
      <c r="CO232" s="124"/>
      <c r="CP232" s="124"/>
      <c r="CQ232" s="124"/>
      <c r="CR232" s="124"/>
      <c r="CS232" s="124"/>
      <c r="CT232" s="124"/>
      <c r="CU232" s="124"/>
      <c r="CV232" s="124"/>
      <c r="CW232" s="124"/>
      <c r="CX232" s="124"/>
      <c r="CY232" s="124"/>
      <c r="CZ232" s="124"/>
      <c r="DA232" s="124"/>
      <c r="DB232" s="124"/>
      <c r="DC232" s="124"/>
      <c r="DD232" s="124"/>
      <c r="DE232" s="124"/>
      <c r="DF232" s="124"/>
      <c r="DG232" s="124"/>
      <c r="DH232" s="124"/>
      <c r="DI232" s="124"/>
      <c r="DJ232" s="124"/>
      <c r="DK232" s="198"/>
      <c r="DL232" s="198"/>
      <c r="DM232" s="144"/>
      <c r="DN232" s="198"/>
      <c r="DO232" s="144"/>
      <c r="DP232" s="198"/>
      <c r="DQ232" s="144"/>
      <c r="DR232" s="6"/>
      <c r="DS232" s="6"/>
      <c r="DT232" s="2"/>
      <c r="DU232" s="2"/>
      <c r="DV232" s="2"/>
      <c r="DW232" s="2"/>
      <c r="DX232" s="2"/>
      <c r="DY232" s="2"/>
      <c r="DZ232" s="2"/>
      <c r="EA232" s="2"/>
      <c r="EB232" s="125"/>
      <c r="EC232" s="6"/>
      <c r="ED232" s="6"/>
      <c r="EE232" s="6"/>
      <c r="EF232" s="124"/>
      <c r="EG232" s="124"/>
      <c r="EH232" s="125"/>
      <c r="EI232" s="125"/>
      <c r="EJ232" s="124"/>
      <c r="EK232" s="2"/>
      <c r="EL232" s="2"/>
    </row>
    <row x14ac:dyDescent="0.25" r="233" customHeight="1" ht="18.75" hidden="1">
      <c r="A233" s="290" t="s">
        <v>238</v>
      </c>
      <c r="B233" s="282"/>
      <c r="C233" s="282"/>
      <c r="D233" s="282"/>
      <c r="E233" s="282"/>
      <c r="F233" s="282"/>
      <c r="G233" s="282"/>
      <c r="H233" s="282"/>
      <c r="I233" s="282"/>
      <c r="J233" s="282"/>
      <c r="K233" s="282"/>
      <c r="L233" s="282"/>
      <c r="M233" s="282"/>
      <c r="N233" s="282"/>
      <c r="O233" s="282"/>
      <c r="P233" s="282"/>
      <c r="Q233" s="282"/>
      <c r="R233" s="282"/>
      <c r="S233" s="282"/>
      <c r="T233" s="282"/>
      <c r="U233" s="282"/>
      <c r="V233" s="282"/>
      <c r="W233" s="282"/>
      <c r="X233" s="282"/>
      <c r="Y233" s="282"/>
      <c r="Z233" s="282"/>
      <c r="AA233" s="282"/>
      <c r="AB233" s="282"/>
      <c r="AC233" s="282"/>
      <c r="AD233" s="282"/>
      <c r="AE233" s="282"/>
      <c r="AF233" s="282"/>
      <c r="AG233" s="282"/>
      <c r="AH233" s="282"/>
      <c r="AI233" s="282"/>
      <c r="AJ233" s="282"/>
      <c r="AK233" s="282"/>
      <c r="AL233" s="282">
        <v>80</v>
      </c>
      <c r="AM233" s="282"/>
      <c r="AN233" s="282"/>
      <c r="AO233" s="282">
        <v>80</v>
      </c>
      <c r="AP233" s="282">
        <v>16</v>
      </c>
      <c r="AQ233" s="282"/>
      <c r="AR233" s="282"/>
      <c r="AS233" s="282"/>
      <c r="AT233" s="282">
        <v>8</v>
      </c>
      <c r="AU233" s="282">
        <v>10</v>
      </c>
      <c r="AV233" s="282">
        <v>0</v>
      </c>
      <c r="AW233" s="282"/>
      <c r="AX233" s="282"/>
      <c r="AY233" s="273" t="s">
        <v>236</v>
      </c>
      <c r="AZ233" s="274"/>
      <c r="BA233" s="275"/>
      <c r="BB233" s="282"/>
      <c r="BC233" s="282"/>
      <c r="BD233" s="282"/>
      <c r="BE233" s="291"/>
      <c r="BF233" s="292">
        <v>200</v>
      </c>
      <c r="BG233" s="292">
        <v>30</v>
      </c>
      <c r="BH233" s="292"/>
      <c r="BI233" s="292">
        <v>52</v>
      </c>
      <c r="BJ233" s="293">
        <v>30</v>
      </c>
      <c r="BK233" s="292"/>
      <c r="BL233" s="124"/>
      <c r="BM233" s="2"/>
      <c r="BN233" s="124"/>
      <c r="BO233" s="6">
        <f>SUM(AW219:BJ219)</f>
      </c>
      <c r="BP233" s="124"/>
      <c r="BQ233" s="124"/>
      <c r="BR233" s="124"/>
      <c r="BS233" s="124"/>
      <c r="BT233" s="124"/>
      <c r="BU233" s="124"/>
      <c r="BV233" s="124"/>
      <c r="BW233" s="124"/>
      <c r="BX233" s="6"/>
      <c r="BY233" s="124"/>
      <c r="BZ233" s="124"/>
      <c r="CA233" s="124"/>
      <c r="CB233" s="124"/>
      <c r="CC233" s="124"/>
      <c r="CD233" s="124"/>
      <c r="CE233" s="124"/>
      <c r="CF233" s="124"/>
      <c r="CG233" s="124"/>
      <c r="CH233" s="124"/>
      <c r="CI233" s="124"/>
      <c r="CJ233" s="124"/>
      <c r="CK233" s="124"/>
      <c r="CL233" s="124"/>
      <c r="CM233" s="124"/>
      <c r="CN233" s="124"/>
      <c r="CO233" s="124"/>
      <c r="CP233" s="124"/>
      <c r="CQ233" s="124"/>
      <c r="CR233" s="124"/>
      <c r="CS233" s="124"/>
      <c r="CT233" s="124"/>
      <c r="CU233" s="124"/>
      <c r="CV233" s="124"/>
      <c r="CW233" s="124"/>
      <c r="CX233" s="124"/>
      <c r="CY233" s="124"/>
      <c r="CZ233" s="124"/>
      <c r="DA233" s="124"/>
      <c r="DB233" s="124"/>
      <c r="DC233" s="124"/>
      <c r="DD233" s="124"/>
      <c r="DE233" s="124"/>
      <c r="DF233" s="124"/>
      <c r="DG233" s="124"/>
      <c r="DH233" s="124"/>
      <c r="DI233" s="124"/>
      <c r="DJ233" s="124"/>
      <c r="DK233" s="198"/>
      <c r="DL233" s="198"/>
      <c r="DM233" s="144"/>
      <c r="DN233" s="198"/>
      <c r="DO233" s="144"/>
      <c r="DP233" s="198"/>
      <c r="DQ233" s="144"/>
      <c r="DR233" s="6"/>
      <c r="DS233" s="6"/>
      <c r="DT233" s="2"/>
      <c r="DU233" s="2"/>
      <c r="DV233" s="2"/>
      <c r="DW233" s="2"/>
      <c r="DX233" s="2"/>
      <c r="DY233" s="2"/>
      <c r="DZ233" s="2"/>
      <c r="EA233" s="2"/>
      <c r="EB233" s="125"/>
      <c r="EC233" s="6"/>
      <c r="ED233" s="6"/>
      <c r="EE233" s="6"/>
      <c r="EF233" s="124"/>
      <c r="EG233" s="124"/>
      <c r="EH233" s="125"/>
      <c r="EI233" s="125"/>
      <c r="EJ233" s="124"/>
      <c r="EK233" s="2"/>
      <c r="EL233" s="2"/>
    </row>
    <row x14ac:dyDescent="0.25" r="234" customHeight="1" ht="18.75">
      <c r="A234" s="304" t="s">
        <v>239</v>
      </c>
      <c r="B234" s="305">
        <f>+SUM(B225:B233)</f>
      </c>
      <c r="C234" s="305">
        <f>+SUM(C225:C233)</f>
      </c>
      <c r="D234" s="305">
        <f>+SUM(D225:D233)</f>
      </c>
      <c r="E234" s="305">
        <f>+SUM(E225:E233)</f>
      </c>
      <c r="F234" s="305">
        <f>+SUM(F225:F233)</f>
      </c>
      <c r="G234" s="305">
        <f>+SUM(G225:G233)</f>
      </c>
      <c r="H234" s="305">
        <f>+SUM(H225:H233)</f>
      </c>
      <c r="I234" s="305">
        <f>+SUM(I225:I233)</f>
      </c>
      <c r="J234" s="305">
        <f>+SUM(J225:J233)</f>
      </c>
      <c r="K234" s="305">
        <f>+SUM(K225:K233)</f>
      </c>
      <c r="L234" s="305">
        <f>+SUM(L225:L233)</f>
      </c>
      <c r="M234" s="305">
        <f>+SUM(M225:M233)</f>
      </c>
      <c r="N234" s="305">
        <f>+SUM(N225:N233)</f>
      </c>
      <c r="O234" s="305">
        <f>+SUM(O225:O233)</f>
      </c>
      <c r="P234" s="305">
        <f>+SUM(P225:P233)</f>
      </c>
      <c r="Q234" s="305">
        <f>+SUM(Q225:Q233)</f>
      </c>
      <c r="R234" s="305">
        <f>+SUM(R225:R233)</f>
      </c>
      <c r="S234" s="305">
        <f>+SUM(S225:S233)</f>
      </c>
      <c r="T234" s="305">
        <f>+SUM(T225:T233)</f>
      </c>
      <c r="U234" s="305">
        <f>+SUM(U225:U233)</f>
      </c>
      <c r="V234" s="305">
        <f>+SUM(V225:V233)</f>
      </c>
      <c r="W234" s="305">
        <f>+SUM(W225:W233)</f>
      </c>
      <c r="X234" s="305">
        <f>+SUM(X225:X233)</f>
      </c>
      <c r="Y234" s="305">
        <f>+SUM(Y225:Y233)</f>
      </c>
      <c r="Z234" s="305">
        <f>+SUM(Z225:Z233)</f>
      </c>
      <c r="AA234" s="305">
        <f>+SUM(AA225:AA233)</f>
      </c>
      <c r="AB234" s="305">
        <f>+SUM(AB225:AB233)</f>
      </c>
      <c r="AC234" s="305">
        <f>+SUM(AC225:AC233)</f>
      </c>
      <c r="AD234" s="305">
        <f>+SUM(AD225:AD233)</f>
      </c>
      <c r="AE234" s="305">
        <f>+SUM(AE225:AE233)</f>
      </c>
      <c r="AF234" s="305">
        <f>+SUM(AF225:AF233)</f>
      </c>
      <c r="AG234" s="305">
        <f>+SUM(AG225:AG233)</f>
      </c>
      <c r="AH234" s="305">
        <f>+SUM(AH225:AH233)</f>
      </c>
      <c r="AI234" s="305">
        <f>+SUM(AI225:AI233)</f>
      </c>
      <c r="AJ234" s="305">
        <f>+SUM(AJ225:AJ233)</f>
      </c>
      <c r="AK234" s="305">
        <f>+SUM(AK225:AK233)</f>
      </c>
      <c r="AL234" s="305">
        <f>+SUM(AL225:AL233)</f>
      </c>
      <c r="AM234" s="305">
        <f>+SUM(AM225:AM233)</f>
      </c>
      <c r="AN234" s="305">
        <f>+SUM(AN225:AN233)</f>
      </c>
      <c r="AO234" s="305">
        <f>+SUM(AO225:AO233)</f>
      </c>
      <c r="AP234" s="305">
        <f>+SUM(AP225:AP233)</f>
      </c>
      <c r="AQ234" s="305">
        <f>+SUM(AQ225:AQ233)</f>
      </c>
      <c r="AR234" s="305">
        <f>+SUM(AR225:AR233)</f>
      </c>
      <c r="AS234" s="305">
        <f>+SUM(AS225:AS233)</f>
      </c>
      <c r="AT234" s="305">
        <f>+SUM(AT225:AT233)</f>
      </c>
      <c r="AU234" s="305">
        <f>+SUM(AU225:AU233)</f>
      </c>
      <c r="AV234" s="305">
        <f>+SUM(AV225:AV233)</f>
      </c>
      <c r="AW234" s="305">
        <f>+SUM(AW225:AW233)</f>
      </c>
      <c r="AX234" s="305"/>
      <c r="AY234" s="306">
        <f>SUM(AY225:AY233)</f>
      </c>
      <c r="AZ234" s="307">
        <f>+SUM(AZ225:AZ233)</f>
      </c>
      <c r="BA234" s="308">
        <f>+SUM(BA225:BA233)</f>
      </c>
      <c r="BB234" s="305">
        <f>+SUM(BB225:BB233)</f>
      </c>
      <c r="BC234" s="305">
        <f>+SUM(BC225:BC233)</f>
      </c>
      <c r="BD234" s="305">
        <f>+SUM(BD225:BD233)</f>
      </c>
      <c r="BE234" s="309">
        <f>+SUM(BE225:BE233)</f>
      </c>
      <c r="BF234" s="310">
        <f>+SUM(BF225:BF233)</f>
      </c>
      <c r="BG234" s="310">
        <f>+SUM(BG225:BG233)</f>
      </c>
      <c r="BH234" s="310">
        <f>+SUM(BH225:BH233)</f>
      </c>
      <c r="BI234" s="310">
        <f>+SUM(BI225:BI233)</f>
      </c>
      <c r="BJ234" s="311">
        <f>+SUM(BJ225:BJ233)</f>
      </c>
      <c r="BK234" s="310"/>
      <c r="BL234" s="124"/>
      <c r="BM234" s="2"/>
      <c r="BN234" s="124"/>
      <c r="BO234" s="6">
        <f>SUM(AY211:BJ211)</f>
      </c>
      <c r="BP234" s="124"/>
      <c r="BQ234" s="124"/>
      <c r="BR234" s="124"/>
      <c r="BS234" s="124"/>
      <c r="BT234" s="124"/>
      <c r="BU234" s="124"/>
      <c r="BV234" s="124"/>
      <c r="BW234" s="124"/>
      <c r="BX234" s="6"/>
      <c r="BY234" s="124"/>
      <c r="BZ234" s="124"/>
      <c r="CA234" s="124"/>
      <c r="CB234" s="124"/>
      <c r="CC234" s="124"/>
      <c r="CD234" s="124"/>
      <c r="CE234" s="124"/>
      <c r="CF234" s="124"/>
      <c r="CG234" s="124"/>
      <c r="CH234" s="124"/>
      <c r="CI234" s="124"/>
      <c r="CJ234" s="124"/>
      <c r="CK234" s="124"/>
      <c r="CL234" s="124"/>
      <c r="CM234" s="124"/>
      <c r="CN234" s="124"/>
      <c r="CO234" s="124"/>
      <c r="CP234" s="124"/>
      <c r="CQ234" s="124"/>
      <c r="CR234" s="124"/>
      <c r="CS234" s="124"/>
      <c r="CT234" s="124"/>
      <c r="CU234" s="124"/>
      <c r="CV234" s="124"/>
      <c r="CW234" s="124"/>
      <c r="CX234" s="124"/>
      <c r="CY234" s="124"/>
      <c r="CZ234" s="124"/>
      <c r="DA234" s="124"/>
      <c r="DB234" s="124"/>
      <c r="DC234" s="124"/>
      <c r="DD234" s="124"/>
      <c r="DE234" s="124"/>
      <c r="DF234" s="124"/>
      <c r="DG234" s="124"/>
      <c r="DH234" s="124"/>
      <c r="DI234" s="124"/>
      <c r="DJ234" s="124"/>
      <c r="DK234" s="312"/>
      <c r="DL234" s="312"/>
      <c r="DM234" s="313"/>
      <c r="DN234" s="312"/>
      <c r="DO234" s="313"/>
      <c r="DP234" s="312"/>
      <c r="DQ234" s="313"/>
      <c r="DR234" s="6"/>
      <c r="DS234" s="6"/>
      <c r="DT234" s="2"/>
      <c r="DU234" s="2"/>
      <c r="DV234" s="2"/>
      <c r="DW234" s="2"/>
      <c r="DX234" s="2"/>
      <c r="DY234" s="2"/>
      <c r="DZ234" s="2"/>
      <c r="EA234" s="2"/>
      <c r="EB234" s="125"/>
      <c r="EC234" s="6"/>
      <c r="ED234" s="6"/>
      <c r="EE234" s="6"/>
      <c r="EF234" s="124"/>
      <c r="EG234" s="124"/>
      <c r="EH234" s="125"/>
      <c r="EI234" s="125"/>
      <c r="EJ234" s="124"/>
      <c r="EK234" s="2"/>
      <c r="EL234" s="2"/>
    </row>
    <row x14ac:dyDescent="0.25" r="235" customHeight="1" ht="18.75">
      <c r="A235" s="280" t="s">
        <v>29</v>
      </c>
      <c r="B235" s="314">
        <v>511</v>
      </c>
      <c r="C235" s="314">
        <v>253</v>
      </c>
      <c r="D235" s="314">
        <v>392</v>
      </c>
      <c r="E235" s="314">
        <v>325</v>
      </c>
      <c r="F235" s="314">
        <v>557</v>
      </c>
      <c r="G235" s="314">
        <v>517</v>
      </c>
      <c r="H235" s="314">
        <v>570</v>
      </c>
      <c r="I235" s="314">
        <v>511</v>
      </c>
      <c r="J235" s="314">
        <v>702</v>
      </c>
      <c r="K235" s="314">
        <v>470</v>
      </c>
      <c r="L235" s="314">
        <v>962</v>
      </c>
      <c r="M235" s="314">
        <v>547</v>
      </c>
      <c r="N235" s="268">
        <v>406</v>
      </c>
      <c r="O235" s="268">
        <v>307</v>
      </c>
      <c r="P235" s="268">
        <v>466</v>
      </c>
      <c r="Q235" s="268">
        <v>489</v>
      </c>
      <c r="R235" s="268">
        <v>863</v>
      </c>
      <c r="S235" s="268">
        <v>407</v>
      </c>
      <c r="T235" s="268">
        <v>415</v>
      </c>
      <c r="U235" s="268">
        <v>408</v>
      </c>
      <c r="V235" s="268">
        <v>274</v>
      </c>
      <c r="W235" s="268">
        <v>614</v>
      </c>
      <c r="X235" s="268">
        <v>454</v>
      </c>
      <c r="Y235" s="268">
        <v>517</v>
      </c>
      <c r="Z235" s="282">
        <v>573</v>
      </c>
      <c r="AA235" s="282">
        <v>386</v>
      </c>
      <c r="AB235" s="282">
        <v>490</v>
      </c>
      <c r="AC235" s="282">
        <v>756</v>
      </c>
      <c r="AD235" s="282">
        <v>578</v>
      </c>
      <c r="AE235" s="282">
        <v>366</v>
      </c>
      <c r="AF235" s="282">
        <v>363</v>
      </c>
      <c r="AG235" s="282">
        <v>392</v>
      </c>
      <c r="AH235" s="282">
        <v>640</v>
      </c>
      <c r="AI235" s="282">
        <v>461</v>
      </c>
      <c r="AJ235" s="282">
        <v>589</v>
      </c>
      <c r="AK235" s="282">
        <v>461</v>
      </c>
      <c r="AL235" s="282">
        <v>1960</v>
      </c>
      <c r="AM235" s="282">
        <v>1018</v>
      </c>
      <c r="AN235" s="282">
        <v>696</v>
      </c>
      <c r="AO235" s="282">
        <v>454</v>
      </c>
      <c r="AP235" s="282">
        <v>848</v>
      </c>
      <c r="AQ235" s="282">
        <v>422</v>
      </c>
      <c r="AR235" s="282">
        <v>995</v>
      </c>
      <c r="AS235" s="282">
        <v>552</v>
      </c>
      <c r="AT235" s="282">
        <v>405</v>
      </c>
      <c r="AU235" s="282">
        <f>AU245+(AT245-AT235)</f>
      </c>
      <c r="AV235" s="282">
        <v>384</v>
      </c>
      <c r="AW235" s="282">
        <v>492</v>
      </c>
      <c r="AX235" s="282"/>
      <c r="AY235" s="283">
        <f>AY245</f>
      </c>
      <c r="AZ235" s="284">
        <f>+AZ245</f>
      </c>
      <c r="BA235" s="285">
        <v>481</v>
      </c>
      <c r="BB235" s="286">
        <v>636</v>
      </c>
      <c r="BC235" s="286">
        <f>BC222*BM237</f>
      </c>
      <c r="BD235" s="286">
        <f>BD222*BM237</f>
      </c>
      <c r="BE235" s="287">
        <f>BE212*BM237</f>
      </c>
      <c r="BF235" s="288">
        <f>BF212*BM237</f>
      </c>
      <c r="BG235" s="288">
        <f>BG212*BM237</f>
      </c>
      <c r="BH235" s="288">
        <f>BH212*BM237</f>
      </c>
      <c r="BI235" s="288">
        <f>BI212*BM237</f>
      </c>
      <c r="BJ235" s="289">
        <f>BJ212*BM237</f>
      </c>
      <c r="BK235" s="288"/>
      <c r="BL235" s="6"/>
      <c r="BM235" s="6"/>
      <c r="BN235" s="124"/>
      <c r="BO235" s="6">
        <f>SUM(AW221:BJ221)</f>
      </c>
      <c r="BP235" s="124"/>
      <c r="BQ235" s="124"/>
      <c r="BR235" s="124"/>
      <c r="BS235" s="124"/>
      <c r="BT235" s="124"/>
      <c r="BU235" s="124"/>
      <c r="BV235" s="124"/>
      <c r="BW235" s="124"/>
      <c r="BX235" s="6"/>
      <c r="BY235" s="124"/>
      <c r="BZ235" s="124"/>
      <c r="CA235" s="124"/>
      <c r="CB235" s="124"/>
      <c r="CC235" s="124"/>
      <c r="CD235" s="124"/>
      <c r="CE235" s="124"/>
      <c r="CF235" s="124"/>
      <c r="CG235" s="124"/>
      <c r="CH235" s="124"/>
      <c r="CI235" s="124"/>
      <c r="CJ235" s="124"/>
      <c r="CK235" s="124"/>
      <c r="CL235" s="124"/>
      <c r="CM235" s="124"/>
      <c r="CN235" s="124"/>
      <c r="CO235" s="124"/>
      <c r="CP235" s="124"/>
      <c r="CQ235" s="124"/>
      <c r="CR235" s="124"/>
      <c r="CS235" s="124"/>
      <c r="CT235" s="124"/>
      <c r="CU235" s="124"/>
      <c r="CV235" s="124"/>
      <c r="CW235" s="124"/>
      <c r="CX235" s="124"/>
      <c r="CY235" s="124"/>
      <c r="CZ235" s="124"/>
      <c r="DA235" s="124"/>
      <c r="DB235" s="124"/>
      <c r="DC235" s="124"/>
      <c r="DD235" s="124"/>
      <c r="DE235" s="124"/>
      <c r="DF235" s="124"/>
      <c r="DG235" s="124"/>
      <c r="DH235" s="124"/>
      <c r="DI235" s="124"/>
      <c r="DJ235" s="124"/>
      <c r="DK235" s="198">
        <f>SUM(B235:M235)</f>
      </c>
      <c r="DL235" s="198">
        <f>SUM(N235:Y235)</f>
      </c>
      <c r="DM235" s="144">
        <f>IFERROR(DL235/DK235*100,0)</f>
      </c>
      <c r="DN235" s="198">
        <f>SUM(Z235:AK235)</f>
      </c>
      <c r="DO235" s="144">
        <f>IFERROR(DN235/DL235*100,0)</f>
      </c>
      <c r="DP235" s="198">
        <f>SUM(AL235:AW235)</f>
      </c>
      <c r="DQ235" s="144">
        <f>IFERROR(DP235/DN235*100,0)</f>
      </c>
      <c r="DR235" s="185">
        <f>SUM(AY235:BJ235)</f>
      </c>
      <c r="DS235" s="249">
        <f>IFERROR(DR235/DP235*100,0)</f>
      </c>
      <c r="DT235" s="2"/>
      <c r="DU235" s="2"/>
      <c r="DV235" s="2"/>
      <c r="DW235" s="2"/>
      <c r="DX235" s="2"/>
      <c r="DY235" s="2"/>
      <c r="DZ235" s="2"/>
      <c r="EA235" s="2"/>
      <c r="EB235" s="125"/>
      <c r="EC235" s="6"/>
      <c r="ED235" s="6"/>
      <c r="EE235" s="6"/>
      <c r="EF235" s="124"/>
      <c r="EG235" s="124"/>
      <c r="EH235" s="125"/>
      <c r="EI235" s="125"/>
      <c r="EJ235" s="124"/>
      <c r="EK235" s="2"/>
      <c r="EL235" s="2"/>
    </row>
    <row x14ac:dyDescent="0.25" r="236" customHeight="1" ht="18.75" hidden="1">
      <c r="A236" s="290" t="s">
        <v>231</v>
      </c>
      <c r="B236" s="282"/>
      <c r="C236" s="282"/>
      <c r="D236" s="282"/>
      <c r="E236" s="282"/>
      <c r="F236" s="282"/>
      <c r="G236" s="282"/>
      <c r="H236" s="282"/>
      <c r="I236" s="282"/>
      <c r="J236" s="282"/>
      <c r="K236" s="282"/>
      <c r="L236" s="282"/>
      <c r="M236" s="282"/>
      <c r="N236" s="282"/>
      <c r="O236" s="282"/>
      <c r="P236" s="282"/>
      <c r="Q236" s="282"/>
      <c r="R236" s="282"/>
      <c r="S236" s="282"/>
      <c r="T236" s="282"/>
      <c r="U236" s="282"/>
      <c r="V236" s="282"/>
      <c r="W236" s="282"/>
      <c r="X236" s="282"/>
      <c r="Y236" s="282"/>
      <c r="Z236" s="282"/>
      <c r="AA236" s="282"/>
      <c r="AB236" s="282"/>
      <c r="AC236" s="282"/>
      <c r="AD236" s="282"/>
      <c r="AE236" s="282"/>
      <c r="AF236" s="282"/>
      <c r="AG236" s="282"/>
      <c r="AH236" s="282"/>
      <c r="AI236" s="282"/>
      <c r="AJ236" s="282"/>
      <c r="AK236" s="282"/>
      <c r="AL236" s="282">
        <v>48</v>
      </c>
      <c r="AM236" s="282">
        <v>144</v>
      </c>
      <c r="AN236" s="282">
        <v>264</v>
      </c>
      <c r="AO236" s="282">
        <v>2</v>
      </c>
      <c r="AP236" s="282">
        <v>108</v>
      </c>
      <c r="AQ236" s="282">
        <v>75</v>
      </c>
      <c r="AR236" s="282">
        <v>76</v>
      </c>
      <c r="AS236" s="282">
        <v>173</v>
      </c>
      <c r="AT236" s="282">
        <v>96</v>
      </c>
      <c r="AU236" s="282">
        <v>96</v>
      </c>
      <c r="AV236" s="282">
        <v>108</v>
      </c>
      <c r="AW236" s="282">
        <v>0</v>
      </c>
      <c r="AX236" s="282"/>
      <c r="AY236" s="273">
        <v>88</v>
      </c>
      <c r="AZ236" s="274">
        <v>50</v>
      </c>
      <c r="BA236" s="275">
        <v>90</v>
      </c>
      <c r="BB236" s="282">
        <v>90</v>
      </c>
      <c r="BC236" s="282">
        <v>90</v>
      </c>
      <c r="BD236" s="282">
        <v>90</v>
      </c>
      <c r="BE236" s="291">
        <v>50</v>
      </c>
      <c r="BF236" s="292">
        <v>50</v>
      </c>
      <c r="BG236" s="292">
        <v>50</v>
      </c>
      <c r="BH236" s="292">
        <v>50</v>
      </c>
      <c r="BI236" s="292">
        <v>50</v>
      </c>
      <c r="BJ236" s="293">
        <v>50</v>
      </c>
      <c r="BK236" s="292"/>
      <c r="BL236" s="124"/>
      <c r="BM236" s="2"/>
      <c r="BN236" s="124"/>
      <c r="BO236" s="6"/>
      <c r="BP236" s="124"/>
      <c r="BQ236" s="124"/>
      <c r="BR236" s="124"/>
      <c r="BS236" s="124"/>
      <c r="BT236" s="124"/>
      <c r="BU236" s="124"/>
      <c r="BV236" s="124"/>
      <c r="BW236" s="124"/>
      <c r="BX236" s="6"/>
      <c r="BY236" s="124"/>
      <c r="BZ236" s="124"/>
      <c r="CA236" s="124"/>
      <c r="CB236" s="124"/>
      <c r="CC236" s="124"/>
      <c r="CD236" s="124"/>
      <c r="CE236" s="124"/>
      <c r="CF236" s="124"/>
      <c r="CG236" s="124"/>
      <c r="CH236" s="124"/>
      <c r="CI236" s="124"/>
      <c r="CJ236" s="124"/>
      <c r="CK236" s="124"/>
      <c r="CL236" s="124"/>
      <c r="CM236" s="124"/>
      <c r="CN236" s="124"/>
      <c r="CO236" s="124"/>
      <c r="CP236" s="124"/>
      <c r="CQ236" s="124"/>
      <c r="CR236" s="124"/>
      <c r="CS236" s="124"/>
      <c r="CT236" s="124"/>
      <c r="CU236" s="124"/>
      <c r="CV236" s="124"/>
      <c r="CW236" s="124"/>
      <c r="CX236" s="124"/>
      <c r="CY236" s="124"/>
      <c r="CZ236" s="124"/>
      <c r="DA236" s="124"/>
      <c r="DB236" s="124"/>
      <c r="DC236" s="124"/>
      <c r="DD236" s="124"/>
      <c r="DE236" s="124"/>
      <c r="DF236" s="124"/>
      <c r="DG236" s="124"/>
      <c r="DH236" s="124"/>
      <c r="DI236" s="124"/>
      <c r="DJ236" s="124"/>
      <c r="DK236" s="198"/>
      <c r="DL236" s="198"/>
      <c r="DM236" s="144"/>
      <c r="DN236" s="198"/>
      <c r="DO236" s="144"/>
      <c r="DP236" s="198"/>
      <c r="DQ236" s="144"/>
      <c r="DR236" s="6"/>
      <c r="DS236" s="6"/>
      <c r="DT236" s="2"/>
      <c r="DU236" s="2"/>
      <c r="DV236" s="2"/>
      <c r="DW236" s="2"/>
      <c r="DX236" s="2"/>
      <c r="DY236" s="2"/>
      <c r="DZ236" s="2"/>
      <c r="EA236" s="2"/>
      <c r="EB236" s="125"/>
      <c r="EC236" s="6"/>
      <c r="ED236" s="6"/>
      <c r="EE236" s="6"/>
      <c r="EF236" s="124"/>
      <c r="EG236" s="124"/>
      <c r="EH236" s="125"/>
      <c r="EI236" s="125"/>
      <c r="EJ236" s="124"/>
      <c r="EK236" s="2"/>
      <c r="EL236" s="2"/>
    </row>
    <row x14ac:dyDescent="0.25" r="237" customHeight="1" ht="18.75" hidden="1">
      <c r="A237" s="290" t="s">
        <v>232</v>
      </c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2"/>
      <c r="P237" s="282"/>
      <c r="Q237" s="282"/>
      <c r="R237" s="282"/>
      <c r="S237" s="282"/>
      <c r="T237" s="282"/>
      <c r="U237" s="282"/>
      <c r="V237" s="282"/>
      <c r="W237" s="282"/>
      <c r="X237" s="282"/>
      <c r="Y237" s="282"/>
      <c r="Z237" s="282"/>
      <c r="AA237" s="282"/>
      <c r="AB237" s="282"/>
      <c r="AC237" s="282"/>
      <c r="AD237" s="282"/>
      <c r="AE237" s="282"/>
      <c r="AF237" s="282"/>
      <c r="AG237" s="282"/>
      <c r="AH237" s="282"/>
      <c r="AI237" s="282"/>
      <c r="AJ237" s="282"/>
      <c r="AK237" s="282"/>
      <c r="AL237" s="282">
        <v>56</v>
      </c>
      <c r="AM237" s="282">
        <v>48</v>
      </c>
      <c r="AN237" s="282">
        <v>112</v>
      </c>
      <c r="AO237" s="282">
        <v>142</v>
      </c>
      <c r="AP237" s="282">
        <v>216</v>
      </c>
      <c r="AQ237" s="282">
        <v>264</v>
      </c>
      <c r="AR237" s="282">
        <v>256</v>
      </c>
      <c r="AS237" s="282">
        <v>208</v>
      </c>
      <c r="AT237" s="282">
        <v>0</v>
      </c>
      <c r="AU237" s="282">
        <v>104</v>
      </c>
      <c r="AV237" s="282">
        <v>96</v>
      </c>
      <c r="AW237" s="282">
        <v>96</v>
      </c>
      <c r="AX237" s="282"/>
      <c r="AY237" s="273">
        <v>218</v>
      </c>
      <c r="AZ237" s="274">
        <v>200</v>
      </c>
      <c r="BA237" s="275">
        <v>100</v>
      </c>
      <c r="BB237" s="282">
        <v>100</v>
      </c>
      <c r="BC237" s="282">
        <v>100</v>
      </c>
      <c r="BD237" s="282">
        <v>100</v>
      </c>
      <c r="BE237" s="291">
        <v>100</v>
      </c>
      <c r="BF237" s="292">
        <v>100</v>
      </c>
      <c r="BG237" s="292">
        <v>100</v>
      </c>
      <c r="BH237" s="292">
        <v>100</v>
      </c>
      <c r="BI237" s="292">
        <v>100</v>
      </c>
      <c r="BJ237" s="293">
        <v>100</v>
      </c>
      <c r="BK237" s="292"/>
      <c r="BL237" s="124"/>
      <c r="BM237" s="294">
        <f>BM239/BM238</f>
      </c>
      <c r="BN237" s="124"/>
      <c r="BO237" s="6"/>
      <c r="BP237" s="124"/>
      <c r="BQ237" s="124"/>
      <c r="BR237" s="124"/>
      <c r="BS237" s="124"/>
      <c r="BT237" s="124"/>
      <c r="BU237" s="124"/>
      <c r="BV237" s="124"/>
      <c r="BW237" s="124"/>
      <c r="BX237" s="6"/>
      <c r="BY237" s="124"/>
      <c r="BZ237" s="124"/>
      <c r="CA237" s="124"/>
      <c r="CB237" s="124"/>
      <c r="CC237" s="124"/>
      <c r="CD237" s="124"/>
      <c r="CE237" s="124"/>
      <c r="CF237" s="124"/>
      <c r="CG237" s="124"/>
      <c r="CH237" s="124"/>
      <c r="CI237" s="124"/>
      <c r="CJ237" s="124"/>
      <c r="CK237" s="124"/>
      <c r="CL237" s="124"/>
      <c r="CM237" s="124"/>
      <c r="CN237" s="124"/>
      <c r="CO237" s="124"/>
      <c r="CP237" s="124"/>
      <c r="CQ237" s="124"/>
      <c r="CR237" s="124"/>
      <c r="CS237" s="124"/>
      <c r="CT237" s="124"/>
      <c r="CU237" s="124"/>
      <c r="CV237" s="124"/>
      <c r="CW237" s="124"/>
      <c r="CX237" s="124"/>
      <c r="CY237" s="124"/>
      <c r="CZ237" s="124"/>
      <c r="DA237" s="124"/>
      <c r="DB237" s="124"/>
      <c r="DC237" s="124"/>
      <c r="DD237" s="124"/>
      <c r="DE237" s="124"/>
      <c r="DF237" s="124"/>
      <c r="DG237" s="124"/>
      <c r="DH237" s="124"/>
      <c r="DI237" s="124"/>
      <c r="DJ237" s="124"/>
      <c r="DK237" s="198"/>
      <c r="DL237" s="198"/>
      <c r="DM237" s="144"/>
      <c r="DN237" s="198"/>
      <c r="DO237" s="144"/>
      <c r="DP237" s="198"/>
      <c r="DQ237" s="144"/>
      <c r="DR237" s="6"/>
      <c r="DS237" s="6"/>
      <c r="DT237" s="2"/>
      <c r="DU237" s="2"/>
      <c r="DV237" s="2"/>
      <c r="DW237" s="2"/>
      <c r="DX237" s="2"/>
      <c r="DY237" s="2"/>
      <c r="DZ237" s="2"/>
      <c r="EA237" s="2"/>
      <c r="EB237" s="125"/>
      <c r="EC237" s="6"/>
      <c r="ED237" s="6"/>
      <c r="EE237" s="6"/>
      <c r="EF237" s="124"/>
      <c r="EG237" s="124"/>
      <c r="EH237" s="125"/>
      <c r="EI237" s="125"/>
      <c r="EJ237" s="124"/>
      <c r="EK237" s="2"/>
      <c r="EL237" s="2"/>
    </row>
    <row x14ac:dyDescent="0.25" r="238" customHeight="1" ht="18.75" hidden="1">
      <c r="A238" s="290" t="s">
        <v>233</v>
      </c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2"/>
      <c r="P238" s="282"/>
      <c r="Q238" s="282"/>
      <c r="R238" s="282"/>
      <c r="S238" s="282"/>
      <c r="T238" s="282"/>
      <c r="U238" s="282"/>
      <c r="V238" s="282"/>
      <c r="W238" s="282"/>
      <c r="X238" s="282"/>
      <c r="Y238" s="282"/>
      <c r="Z238" s="282"/>
      <c r="AA238" s="282"/>
      <c r="AB238" s="282"/>
      <c r="AC238" s="282"/>
      <c r="AD238" s="282"/>
      <c r="AE238" s="282"/>
      <c r="AF238" s="282"/>
      <c r="AG238" s="282"/>
      <c r="AH238" s="282"/>
      <c r="AI238" s="282"/>
      <c r="AJ238" s="282"/>
      <c r="AK238" s="282"/>
      <c r="AL238" s="282">
        <v>234</v>
      </c>
      <c r="AM238" s="282">
        <v>0</v>
      </c>
      <c r="AN238" s="282">
        <v>89</v>
      </c>
      <c r="AO238" s="282">
        <v>370</v>
      </c>
      <c r="AP238" s="282">
        <v>210</v>
      </c>
      <c r="AQ238" s="282">
        <v>300</v>
      </c>
      <c r="AR238" s="282">
        <v>209</v>
      </c>
      <c r="AS238" s="282">
        <v>155</v>
      </c>
      <c r="AT238" s="282">
        <v>246</v>
      </c>
      <c r="AU238" s="282">
        <v>225</v>
      </c>
      <c r="AV238" s="282">
        <v>150</v>
      </c>
      <c r="AW238" s="282">
        <v>260</v>
      </c>
      <c r="AX238" s="282"/>
      <c r="AY238" s="273">
        <v>100</v>
      </c>
      <c r="AZ238" s="274">
        <v>110</v>
      </c>
      <c r="BA238" s="275">
        <v>120</v>
      </c>
      <c r="BB238" s="282">
        <v>200</v>
      </c>
      <c r="BC238" s="282">
        <v>200</v>
      </c>
      <c r="BD238" s="282">
        <v>200</v>
      </c>
      <c r="BE238" s="291"/>
      <c r="BF238" s="292">
        <v>120</v>
      </c>
      <c r="BG238" s="292">
        <v>120</v>
      </c>
      <c r="BH238" s="292">
        <v>100</v>
      </c>
      <c r="BI238" s="292">
        <v>100</v>
      </c>
      <c r="BJ238" s="293">
        <v>120</v>
      </c>
      <c r="BK238" s="292"/>
      <c r="BL238" s="124"/>
      <c r="BM238" s="295">
        <v>3341.8333333333335</v>
      </c>
      <c r="BN238" s="124"/>
      <c r="BO238" s="6"/>
      <c r="BP238" s="124"/>
      <c r="BQ238" s="124"/>
      <c r="BR238" s="124"/>
      <c r="BS238" s="124"/>
      <c r="BT238" s="124"/>
      <c r="BU238" s="124"/>
      <c r="BV238" s="124"/>
      <c r="BW238" s="124"/>
      <c r="BX238" s="6"/>
      <c r="BY238" s="124"/>
      <c r="BZ238" s="124"/>
      <c r="CA238" s="124"/>
      <c r="CB238" s="124"/>
      <c r="CC238" s="124"/>
      <c r="CD238" s="124"/>
      <c r="CE238" s="124"/>
      <c r="CF238" s="124"/>
      <c r="CG238" s="124"/>
      <c r="CH238" s="124"/>
      <c r="CI238" s="124"/>
      <c r="CJ238" s="124"/>
      <c r="CK238" s="124"/>
      <c r="CL238" s="124"/>
      <c r="CM238" s="124"/>
      <c r="CN238" s="124"/>
      <c r="CO238" s="124"/>
      <c r="CP238" s="124"/>
      <c r="CQ238" s="124"/>
      <c r="CR238" s="124"/>
      <c r="CS238" s="124"/>
      <c r="CT238" s="124"/>
      <c r="CU238" s="124"/>
      <c r="CV238" s="124"/>
      <c r="CW238" s="124"/>
      <c r="CX238" s="124"/>
      <c r="CY238" s="124"/>
      <c r="CZ238" s="124"/>
      <c r="DA238" s="124"/>
      <c r="DB238" s="124"/>
      <c r="DC238" s="124"/>
      <c r="DD238" s="124"/>
      <c r="DE238" s="124"/>
      <c r="DF238" s="124"/>
      <c r="DG238" s="124"/>
      <c r="DH238" s="124"/>
      <c r="DI238" s="124"/>
      <c r="DJ238" s="124"/>
      <c r="DK238" s="198"/>
      <c r="DL238" s="198"/>
      <c r="DM238" s="144"/>
      <c r="DN238" s="198"/>
      <c r="DO238" s="144"/>
      <c r="DP238" s="198"/>
      <c r="DQ238" s="144"/>
      <c r="DR238" s="6"/>
      <c r="DS238" s="6"/>
      <c r="DT238" s="2"/>
      <c r="DU238" s="2"/>
      <c r="DV238" s="2"/>
      <c r="DW238" s="2"/>
      <c r="DX238" s="2"/>
      <c r="DY238" s="2"/>
      <c r="DZ238" s="2"/>
      <c r="EA238" s="2"/>
      <c r="EB238" s="125"/>
      <c r="EC238" s="6"/>
      <c r="ED238" s="6"/>
      <c r="EE238" s="6"/>
      <c r="EF238" s="124"/>
      <c r="EG238" s="124"/>
      <c r="EH238" s="125"/>
      <c r="EI238" s="125"/>
      <c r="EJ238" s="124"/>
      <c r="EK238" s="2"/>
      <c r="EL238" s="2"/>
    </row>
    <row x14ac:dyDescent="0.25" r="239" customHeight="1" ht="18.75" hidden="1">
      <c r="A239" s="290" t="s">
        <v>234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82"/>
      <c r="AB239" s="282"/>
      <c r="AC239" s="282"/>
      <c r="AD239" s="282"/>
      <c r="AE239" s="282"/>
      <c r="AF239" s="282"/>
      <c r="AG239" s="282"/>
      <c r="AH239" s="282"/>
      <c r="AI239" s="282"/>
      <c r="AJ239" s="282"/>
      <c r="AK239" s="282"/>
      <c r="AL239" s="282">
        <v>668</v>
      </c>
      <c r="AM239" s="282">
        <v>560</v>
      </c>
      <c r="AN239" s="282">
        <v>172</v>
      </c>
      <c r="AO239" s="282">
        <v>0</v>
      </c>
      <c r="AP239" s="282">
        <v>50</v>
      </c>
      <c r="AQ239" s="282">
        <v>98</v>
      </c>
      <c r="AR239" s="282">
        <v>56</v>
      </c>
      <c r="AS239" s="282"/>
      <c r="AT239" s="282">
        <v>0</v>
      </c>
      <c r="AU239" s="282">
        <v>68</v>
      </c>
      <c r="AV239" s="282">
        <v>30</v>
      </c>
      <c r="AW239" s="282">
        <v>56</v>
      </c>
      <c r="AX239" s="282"/>
      <c r="AY239" s="273">
        <v>16</v>
      </c>
      <c r="AZ239" s="274">
        <v>100</v>
      </c>
      <c r="BA239" s="275">
        <v>80</v>
      </c>
      <c r="BB239" s="282">
        <v>150</v>
      </c>
      <c r="BC239" s="282">
        <v>85</v>
      </c>
      <c r="BD239" s="282">
        <v>90</v>
      </c>
      <c r="BE239" s="291">
        <v>100</v>
      </c>
      <c r="BF239" s="292">
        <v>100</v>
      </c>
      <c r="BG239" s="292">
        <v>120</v>
      </c>
      <c r="BH239" s="292">
        <v>172</v>
      </c>
      <c r="BI239" s="292">
        <v>200</v>
      </c>
      <c r="BJ239" s="293">
        <v>123</v>
      </c>
      <c r="BK239" s="292"/>
      <c r="BL239" s="124"/>
      <c r="BM239" s="295">
        <f>AVERAGE(AL235:AW235)</f>
      </c>
      <c r="BN239" s="124"/>
      <c r="BO239" s="6"/>
      <c r="BP239" s="124"/>
      <c r="BQ239" s="124"/>
      <c r="BR239" s="124"/>
      <c r="BS239" s="124"/>
      <c r="BT239" s="124"/>
      <c r="BU239" s="124"/>
      <c r="BV239" s="124"/>
      <c r="BW239" s="124"/>
      <c r="BX239" s="6"/>
      <c r="BY239" s="124"/>
      <c r="BZ239" s="124"/>
      <c r="CA239" s="124"/>
      <c r="CB239" s="124"/>
      <c r="CC239" s="124"/>
      <c r="CD239" s="124"/>
      <c r="CE239" s="124"/>
      <c r="CF239" s="124"/>
      <c r="CG239" s="124"/>
      <c r="CH239" s="124"/>
      <c r="CI239" s="124"/>
      <c r="CJ239" s="124"/>
      <c r="CK239" s="124"/>
      <c r="CL239" s="124"/>
      <c r="CM239" s="124"/>
      <c r="CN239" s="124"/>
      <c r="CO239" s="124"/>
      <c r="CP239" s="124"/>
      <c r="CQ239" s="124"/>
      <c r="CR239" s="124"/>
      <c r="CS239" s="124"/>
      <c r="CT239" s="124"/>
      <c r="CU239" s="124"/>
      <c r="CV239" s="124"/>
      <c r="CW239" s="124"/>
      <c r="CX239" s="124"/>
      <c r="CY239" s="124"/>
      <c r="CZ239" s="124"/>
      <c r="DA239" s="124"/>
      <c r="DB239" s="124"/>
      <c r="DC239" s="124"/>
      <c r="DD239" s="124"/>
      <c r="DE239" s="124"/>
      <c r="DF239" s="124"/>
      <c r="DG239" s="124"/>
      <c r="DH239" s="124"/>
      <c r="DI239" s="124"/>
      <c r="DJ239" s="124"/>
      <c r="DK239" s="198"/>
      <c r="DL239" s="198"/>
      <c r="DM239" s="144"/>
      <c r="DN239" s="198"/>
      <c r="DO239" s="144"/>
      <c r="DP239" s="198"/>
      <c r="DQ239" s="144"/>
      <c r="DR239" s="6"/>
      <c r="DS239" s="6"/>
      <c r="DT239" s="2"/>
      <c r="DU239" s="2"/>
      <c r="DV239" s="2"/>
      <c r="DW239" s="2"/>
      <c r="DX239" s="2"/>
      <c r="DY239" s="2"/>
      <c r="DZ239" s="2"/>
      <c r="EA239" s="2"/>
      <c r="EB239" s="125"/>
      <c r="EC239" s="6"/>
      <c r="ED239" s="6"/>
      <c r="EE239" s="6"/>
      <c r="EF239" s="124"/>
      <c r="EG239" s="124"/>
      <c r="EH239" s="125"/>
      <c r="EI239" s="125"/>
      <c r="EJ239" s="124"/>
      <c r="EK239" s="2"/>
      <c r="EL239" s="2"/>
    </row>
    <row x14ac:dyDescent="0.25" r="240" customHeight="1" ht="18.75" hidden="1">
      <c r="A240" s="290" t="s">
        <v>235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282"/>
      <c r="AA240" s="282"/>
      <c r="AB240" s="282"/>
      <c r="AC240" s="282"/>
      <c r="AD240" s="282"/>
      <c r="AE240" s="282"/>
      <c r="AF240" s="282"/>
      <c r="AG240" s="282"/>
      <c r="AH240" s="282"/>
      <c r="AI240" s="282"/>
      <c r="AJ240" s="282"/>
      <c r="AK240" s="282"/>
      <c r="AL240" s="282">
        <v>870</v>
      </c>
      <c r="AM240" s="282"/>
      <c r="AN240" s="282"/>
      <c r="AO240" s="282">
        <v>12</v>
      </c>
      <c r="AP240" s="282">
        <v>100</v>
      </c>
      <c r="AQ240" s="282"/>
      <c r="AR240" s="282"/>
      <c r="AS240" s="282"/>
      <c r="AT240" s="282">
        <v>30</v>
      </c>
      <c r="AU240" s="282"/>
      <c r="AV240" s="282"/>
      <c r="AW240" s="282"/>
      <c r="AX240" s="282"/>
      <c r="AY240" s="273" t="s">
        <v>236</v>
      </c>
      <c r="AZ240" s="274"/>
      <c r="BA240" s="275"/>
      <c r="BB240" s="282"/>
      <c r="BC240" s="282"/>
      <c r="BD240" s="282"/>
      <c r="BE240" s="291"/>
      <c r="BF240" s="292"/>
      <c r="BG240" s="292">
        <v>59.4</v>
      </c>
      <c r="BH240" s="292"/>
      <c r="BI240" s="292"/>
      <c r="BJ240" s="293">
        <v>59</v>
      </c>
      <c r="BK240" s="292"/>
      <c r="BL240" s="124"/>
      <c r="BM240" s="2"/>
      <c r="BN240" s="124"/>
      <c r="BO240" s="6"/>
      <c r="BP240" s="124"/>
      <c r="BQ240" s="124"/>
      <c r="BR240" s="124"/>
      <c r="BS240" s="124"/>
      <c r="BT240" s="124"/>
      <c r="BU240" s="124"/>
      <c r="BV240" s="124"/>
      <c r="BW240" s="124"/>
      <c r="BX240" s="6"/>
      <c r="BY240" s="124"/>
      <c r="BZ240" s="124"/>
      <c r="CA240" s="124"/>
      <c r="CB240" s="124"/>
      <c r="CC240" s="124"/>
      <c r="CD240" s="124"/>
      <c r="CE240" s="124"/>
      <c r="CF240" s="124"/>
      <c r="CG240" s="124"/>
      <c r="CH240" s="124"/>
      <c r="CI240" s="124"/>
      <c r="CJ240" s="124"/>
      <c r="CK240" s="124"/>
      <c r="CL240" s="124"/>
      <c r="CM240" s="124"/>
      <c r="CN240" s="124"/>
      <c r="CO240" s="124"/>
      <c r="CP240" s="124"/>
      <c r="CQ240" s="124"/>
      <c r="CR240" s="124"/>
      <c r="CS240" s="124"/>
      <c r="CT240" s="124"/>
      <c r="CU240" s="124"/>
      <c r="CV240" s="124"/>
      <c r="CW240" s="124"/>
      <c r="CX240" s="124"/>
      <c r="CY240" s="124"/>
      <c r="CZ240" s="124"/>
      <c r="DA240" s="124"/>
      <c r="DB240" s="124"/>
      <c r="DC240" s="124"/>
      <c r="DD240" s="124"/>
      <c r="DE240" s="124"/>
      <c r="DF240" s="124"/>
      <c r="DG240" s="124"/>
      <c r="DH240" s="124"/>
      <c r="DI240" s="124"/>
      <c r="DJ240" s="124"/>
      <c r="DK240" s="198"/>
      <c r="DL240" s="198"/>
      <c r="DM240" s="144"/>
      <c r="DN240" s="198"/>
      <c r="DO240" s="144"/>
      <c r="DP240" s="198"/>
      <c r="DQ240" s="144"/>
      <c r="DR240" s="6"/>
      <c r="DS240" s="6"/>
      <c r="DT240" s="2"/>
      <c r="DU240" s="2"/>
      <c r="DV240" s="2"/>
      <c r="DW240" s="2"/>
      <c r="DX240" s="2"/>
      <c r="DY240" s="2"/>
      <c r="DZ240" s="2"/>
      <c r="EA240" s="2"/>
      <c r="EB240" s="125"/>
      <c r="EC240" s="6"/>
      <c r="ED240" s="6"/>
      <c r="EE240" s="6"/>
      <c r="EF240" s="124"/>
      <c r="EG240" s="124"/>
      <c r="EH240" s="125"/>
      <c r="EI240" s="125"/>
      <c r="EJ240" s="124"/>
      <c r="EK240" s="2"/>
      <c r="EL240" s="2"/>
    </row>
    <row x14ac:dyDescent="0.25" r="241" customHeight="1" ht="18.75" hidden="1">
      <c r="A241" s="290" t="s">
        <v>201</v>
      </c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2"/>
      <c r="P241" s="282"/>
      <c r="Q241" s="282"/>
      <c r="R241" s="282"/>
      <c r="S241" s="282"/>
      <c r="T241" s="282"/>
      <c r="U241" s="282"/>
      <c r="V241" s="282"/>
      <c r="W241" s="282"/>
      <c r="X241" s="282"/>
      <c r="Y241" s="282"/>
      <c r="Z241" s="282"/>
      <c r="AA241" s="282"/>
      <c r="AB241" s="282"/>
      <c r="AC241" s="282"/>
      <c r="AD241" s="282"/>
      <c r="AE241" s="282"/>
      <c r="AF241" s="282"/>
      <c r="AG241" s="282"/>
      <c r="AH241" s="282"/>
      <c r="AI241" s="282"/>
      <c r="AJ241" s="282"/>
      <c r="AK241" s="282"/>
      <c r="AL241" s="282"/>
      <c r="AM241" s="282"/>
      <c r="AN241" s="282"/>
      <c r="AO241" s="282"/>
      <c r="AP241" s="282"/>
      <c r="AQ241" s="282"/>
      <c r="AR241" s="282"/>
      <c r="AS241" s="282"/>
      <c r="AT241" s="282">
        <v>0</v>
      </c>
      <c r="AU241" s="282"/>
      <c r="AV241" s="282">
        <v>0</v>
      </c>
      <c r="AW241" s="282"/>
      <c r="AX241" s="282"/>
      <c r="AY241" s="273" t="s">
        <v>236</v>
      </c>
      <c r="AZ241" s="274"/>
      <c r="BA241" s="275">
        <v>10</v>
      </c>
      <c r="BB241" s="282">
        <v>5</v>
      </c>
      <c r="BC241" s="282"/>
      <c r="BD241" s="282"/>
      <c r="BE241" s="291">
        <v>15</v>
      </c>
      <c r="BF241" s="292">
        <v>20</v>
      </c>
      <c r="BG241" s="292">
        <v>12</v>
      </c>
      <c r="BH241" s="292">
        <v>45</v>
      </c>
      <c r="BI241" s="292">
        <v>50</v>
      </c>
      <c r="BJ241" s="293">
        <v>30</v>
      </c>
      <c r="BK241" s="292"/>
      <c r="BL241" s="124"/>
      <c r="BM241" s="6"/>
      <c r="BN241" s="124"/>
      <c r="BO241" s="6"/>
      <c r="BP241" s="124"/>
      <c r="BQ241" s="124"/>
      <c r="BR241" s="124"/>
      <c r="BS241" s="124"/>
      <c r="BT241" s="124"/>
      <c r="BU241" s="124"/>
      <c r="BV241" s="124"/>
      <c r="BW241" s="124"/>
      <c r="BX241" s="6"/>
      <c r="BY241" s="124"/>
      <c r="BZ241" s="124"/>
      <c r="CA241" s="124"/>
      <c r="CB241" s="124"/>
      <c r="CC241" s="124"/>
      <c r="CD241" s="124"/>
      <c r="CE241" s="124"/>
      <c r="CF241" s="124"/>
      <c r="CG241" s="124"/>
      <c r="CH241" s="124"/>
      <c r="CI241" s="124"/>
      <c r="CJ241" s="124"/>
      <c r="CK241" s="124"/>
      <c r="CL241" s="124"/>
      <c r="CM241" s="124"/>
      <c r="CN241" s="124"/>
      <c r="CO241" s="124"/>
      <c r="CP241" s="124"/>
      <c r="CQ241" s="124"/>
      <c r="CR241" s="124"/>
      <c r="CS241" s="124"/>
      <c r="CT241" s="124"/>
      <c r="CU241" s="124"/>
      <c r="CV241" s="124"/>
      <c r="CW241" s="124"/>
      <c r="CX241" s="124"/>
      <c r="CY241" s="124"/>
      <c r="CZ241" s="124"/>
      <c r="DA241" s="124"/>
      <c r="DB241" s="124"/>
      <c r="DC241" s="124"/>
      <c r="DD241" s="124"/>
      <c r="DE241" s="124"/>
      <c r="DF241" s="124"/>
      <c r="DG241" s="124"/>
      <c r="DH241" s="124"/>
      <c r="DI241" s="124"/>
      <c r="DJ241" s="124"/>
      <c r="DK241" s="198"/>
      <c r="DL241" s="198"/>
      <c r="DM241" s="144"/>
      <c r="DN241" s="198"/>
      <c r="DO241" s="144"/>
      <c r="DP241" s="198"/>
      <c r="DQ241" s="144"/>
      <c r="DR241" s="6"/>
      <c r="DS241" s="6"/>
      <c r="DT241" s="2"/>
      <c r="DU241" s="2"/>
      <c r="DV241" s="2"/>
      <c r="DW241" s="2"/>
      <c r="DX241" s="2"/>
      <c r="DY241" s="2"/>
      <c r="DZ241" s="2"/>
      <c r="EA241" s="2"/>
      <c r="EB241" s="125"/>
      <c r="EC241" s="6"/>
      <c r="ED241" s="6"/>
      <c r="EE241" s="6"/>
      <c r="EF241" s="124"/>
      <c r="EG241" s="124"/>
      <c r="EH241" s="125"/>
      <c r="EI241" s="125"/>
      <c r="EJ241" s="124"/>
      <c r="EK241" s="2"/>
      <c r="EL241" s="2"/>
    </row>
    <row x14ac:dyDescent="0.25" r="242" customHeight="1" ht="18.75" hidden="1">
      <c r="A242" s="296" t="s">
        <v>237</v>
      </c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  <c r="Z242" s="297"/>
      <c r="AA242" s="297"/>
      <c r="AB242" s="297"/>
      <c r="AC242" s="297"/>
      <c r="AD242" s="297"/>
      <c r="AE242" s="297"/>
      <c r="AF242" s="297"/>
      <c r="AG242" s="297"/>
      <c r="AH242" s="297"/>
      <c r="AI242" s="297"/>
      <c r="AJ242" s="297"/>
      <c r="AK242" s="297"/>
      <c r="AL242" s="297"/>
      <c r="AM242" s="297"/>
      <c r="AN242" s="297">
        <v>15</v>
      </c>
      <c r="AO242" s="297"/>
      <c r="AP242" s="297">
        <v>101</v>
      </c>
      <c r="AQ242" s="297"/>
      <c r="AR242" s="297"/>
      <c r="AS242" s="297"/>
      <c r="AT242" s="297">
        <v>0</v>
      </c>
      <c r="AU242" s="297"/>
      <c r="AV242" s="297">
        <v>150</v>
      </c>
      <c r="AW242" s="297"/>
      <c r="AX242" s="297"/>
      <c r="AY242" s="298" t="s">
        <v>236</v>
      </c>
      <c r="AZ242" s="299"/>
      <c r="BA242" s="299">
        <v>31</v>
      </c>
      <c r="BB242" s="297">
        <v>40</v>
      </c>
      <c r="BC242" s="297">
        <v>40</v>
      </c>
      <c r="BD242" s="297"/>
      <c r="BE242" s="300">
        <v>15</v>
      </c>
      <c r="BF242" s="297">
        <v>20</v>
      </c>
      <c r="BG242" s="297">
        <v>11</v>
      </c>
      <c r="BH242" s="297">
        <v>30</v>
      </c>
      <c r="BI242" s="297">
        <v>40</v>
      </c>
      <c r="BJ242" s="301">
        <v>14</v>
      </c>
      <c r="BK242" s="297"/>
      <c r="BL242" s="124"/>
      <c r="BM242" s="2"/>
      <c r="BN242" s="124"/>
      <c r="BO242" s="6"/>
      <c r="BP242" s="124"/>
      <c r="BQ242" s="124"/>
      <c r="BR242" s="124"/>
      <c r="BS242" s="124"/>
      <c r="BT242" s="124"/>
      <c r="BU242" s="124"/>
      <c r="BV242" s="124"/>
      <c r="BW242" s="124"/>
      <c r="BX242" s="6"/>
      <c r="BY242" s="124"/>
      <c r="BZ242" s="124"/>
      <c r="CA242" s="124"/>
      <c r="CB242" s="124"/>
      <c r="CC242" s="124"/>
      <c r="CD242" s="124"/>
      <c r="CE242" s="124"/>
      <c r="CF242" s="124"/>
      <c r="CG242" s="124"/>
      <c r="CH242" s="124"/>
      <c r="CI242" s="124"/>
      <c r="CJ242" s="124"/>
      <c r="CK242" s="124"/>
      <c r="CL242" s="124"/>
      <c r="CM242" s="124"/>
      <c r="CN242" s="124"/>
      <c r="CO242" s="124"/>
      <c r="CP242" s="124"/>
      <c r="CQ242" s="124"/>
      <c r="CR242" s="124"/>
      <c r="CS242" s="124"/>
      <c r="CT242" s="124"/>
      <c r="CU242" s="124"/>
      <c r="CV242" s="124"/>
      <c r="CW242" s="124"/>
      <c r="CX242" s="124"/>
      <c r="CY242" s="124"/>
      <c r="CZ242" s="124"/>
      <c r="DA242" s="124"/>
      <c r="DB242" s="124"/>
      <c r="DC242" s="124"/>
      <c r="DD242" s="124"/>
      <c r="DE242" s="124"/>
      <c r="DF242" s="124"/>
      <c r="DG242" s="124"/>
      <c r="DH242" s="124"/>
      <c r="DI242" s="124"/>
      <c r="DJ242" s="124"/>
      <c r="DK242" s="302"/>
      <c r="DL242" s="302"/>
      <c r="DM242" s="303"/>
      <c r="DN242" s="302"/>
      <c r="DO242" s="303"/>
      <c r="DP242" s="302"/>
      <c r="DQ242" s="303"/>
      <c r="DR242" s="6"/>
      <c r="DS242" s="6"/>
      <c r="DT242" s="2"/>
      <c r="DU242" s="2"/>
      <c r="DV242" s="2"/>
      <c r="DW242" s="2"/>
      <c r="DX242" s="2"/>
      <c r="DY242" s="2"/>
      <c r="DZ242" s="2"/>
      <c r="EA242" s="2"/>
      <c r="EB242" s="125"/>
      <c r="EC242" s="6"/>
      <c r="ED242" s="6"/>
      <c r="EE242" s="6"/>
      <c r="EF242" s="124"/>
      <c r="EG242" s="124"/>
      <c r="EH242" s="125"/>
      <c r="EI242" s="125"/>
      <c r="EJ242" s="124"/>
      <c r="EK242" s="2"/>
      <c r="EL242" s="2"/>
    </row>
    <row x14ac:dyDescent="0.25" r="243" customHeight="1" ht="18.75" hidden="1">
      <c r="A243" s="290" t="s">
        <v>200</v>
      </c>
      <c r="B243" s="282"/>
      <c r="C243" s="282"/>
      <c r="D243" s="282"/>
      <c r="E243" s="282"/>
      <c r="F243" s="282"/>
      <c r="G243" s="282"/>
      <c r="H243" s="282"/>
      <c r="I243" s="282"/>
      <c r="J243" s="282"/>
      <c r="K243" s="282"/>
      <c r="L243" s="282"/>
      <c r="M243" s="282"/>
      <c r="N243" s="282"/>
      <c r="O243" s="282"/>
      <c r="P243" s="282"/>
      <c r="Q243" s="282"/>
      <c r="R243" s="282"/>
      <c r="S243" s="282"/>
      <c r="T243" s="282"/>
      <c r="U243" s="282"/>
      <c r="V243" s="282"/>
      <c r="W243" s="282"/>
      <c r="X243" s="282"/>
      <c r="Y243" s="282"/>
      <c r="Z243" s="282"/>
      <c r="AA243" s="282"/>
      <c r="AB243" s="282"/>
      <c r="AC243" s="282"/>
      <c r="AD243" s="282"/>
      <c r="AE243" s="282"/>
      <c r="AF243" s="282"/>
      <c r="AG243" s="282"/>
      <c r="AH243" s="282"/>
      <c r="AI243" s="282"/>
      <c r="AJ243" s="282"/>
      <c r="AK243" s="282"/>
      <c r="AL243" s="282">
        <v>6</v>
      </c>
      <c r="AM243" s="282">
        <v>4</v>
      </c>
      <c r="AN243" s="282"/>
      <c r="AO243" s="282">
        <v>16</v>
      </c>
      <c r="AP243" s="282">
        <v>8</v>
      </c>
      <c r="AQ243" s="282"/>
      <c r="AR243" s="282">
        <v>45</v>
      </c>
      <c r="AS243" s="282">
        <v>22</v>
      </c>
      <c r="AT243" s="282">
        <v>11</v>
      </c>
      <c r="AU243" s="282">
        <v>9</v>
      </c>
      <c r="AV243" s="282">
        <v>9</v>
      </c>
      <c r="AW243" s="282">
        <v>21</v>
      </c>
      <c r="AX243" s="282"/>
      <c r="AY243" s="273" t="s">
        <v>236</v>
      </c>
      <c r="AZ243" s="274"/>
      <c r="BA243" s="275">
        <v>50</v>
      </c>
      <c r="BB243" s="282">
        <v>51</v>
      </c>
      <c r="BC243" s="282">
        <v>50</v>
      </c>
      <c r="BD243" s="282">
        <v>23</v>
      </c>
      <c r="BE243" s="291">
        <v>53</v>
      </c>
      <c r="BF243" s="292">
        <v>69</v>
      </c>
      <c r="BG243" s="292">
        <v>80</v>
      </c>
      <c r="BH243" s="292">
        <v>100</v>
      </c>
      <c r="BI243" s="292">
        <v>100</v>
      </c>
      <c r="BJ243" s="293">
        <v>70</v>
      </c>
      <c r="BK243" s="292"/>
      <c r="BL243" s="124"/>
      <c r="BM243" s="2"/>
      <c r="BN243" s="124"/>
      <c r="BO243" s="6"/>
      <c r="BP243" s="124"/>
      <c r="BQ243" s="124"/>
      <c r="BR243" s="124"/>
      <c r="BS243" s="124"/>
      <c r="BT243" s="124"/>
      <c r="BU243" s="124"/>
      <c r="BV243" s="124"/>
      <c r="BW243" s="124"/>
      <c r="BX243" s="6"/>
      <c r="BY243" s="124"/>
      <c r="BZ243" s="124"/>
      <c r="CA243" s="124"/>
      <c r="CB243" s="124"/>
      <c r="CC243" s="124"/>
      <c r="CD243" s="124"/>
      <c r="CE243" s="124"/>
      <c r="CF243" s="124"/>
      <c r="CG243" s="124"/>
      <c r="CH243" s="124"/>
      <c r="CI243" s="124"/>
      <c r="CJ243" s="124"/>
      <c r="CK243" s="124"/>
      <c r="CL243" s="124"/>
      <c r="CM243" s="124"/>
      <c r="CN243" s="124"/>
      <c r="CO243" s="124"/>
      <c r="CP243" s="124"/>
      <c r="CQ243" s="124"/>
      <c r="CR243" s="124"/>
      <c r="CS243" s="124"/>
      <c r="CT243" s="124"/>
      <c r="CU243" s="124"/>
      <c r="CV243" s="124"/>
      <c r="CW243" s="124"/>
      <c r="CX243" s="124"/>
      <c r="CY243" s="124"/>
      <c r="CZ243" s="124"/>
      <c r="DA243" s="124"/>
      <c r="DB243" s="124"/>
      <c r="DC243" s="124"/>
      <c r="DD243" s="124"/>
      <c r="DE243" s="124"/>
      <c r="DF243" s="124"/>
      <c r="DG243" s="124"/>
      <c r="DH243" s="124"/>
      <c r="DI243" s="124"/>
      <c r="DJ243" s="124"/>
      <c r="DK243" s="198"/>
      <c r="DL243" s="198"/>
      <c r="DM243" s="144"/>
      <c r="DN243" s="198"/>
      <c r="DO243" s="144"/>
      <c r="DP243" s="198"/>
      <c r="DQ243" s="144"/>
      <c r="DR243" s="6"/>
      <c r="DS243" s="6"/>
      <c r="DT243" s="2"/>
      <c r="DU243" s="2"/>
      <c r="DV243" s="2"/>
      <c r="DW243" s="2"/>
      <c r="DX243" s="2"/>
      <c r="DY243" s="2"/>
      <c r="DZ243" s="2"/>
      <c r="EA243" s="2"/>
      <c r="EB243" s="125"/>
      <c r="EC243" s="6"/>
      <c r="ED243" s="6"/>
      <c r="EE243" s="6"/>
      <c r="EF243" s="124"/>
      <c r="EG243" s="124"/>
      <c r="EH243" s="125"/>
      <c r="EI243" s="125"/>
      <c r="EJ243" s="124"/>
      <c r="EK243" s="2"/>
      <c r="EL243" s="2"/>
    </row>
    <row x14ac:dyDescent="0.25" r="244" customHeight="1" ht="18.75" hidden="1">
      <c r="A244" s="290" t="s">
        <v>238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82"/>
      <c r="AB244" s="282"/>
      <c r="AC244" s="282"/>
      <c r="AD244" s="282"/>
      <c r="AE244" s="282"/>
      <c r="AF244" s="282"/>
      <c r="AG244" s="282"/>
      <c r="AH244" s="282"/>
      <c r="AI244" s="282"/>
      <c r="AJ244" s="282"/>
      <c r="AK244" s="282"/>
      <c r="AL244" s="282"/>
      <c r="AM244" s="282"/>
      <c r="AN244" s="282"/>
      <c r="AO244" s="282">
        <v>4</v>
      </c>
      <c r="AP244" s="282"/>
      <c r="AQ244" s="282"/>
      <c r="AR244" s="282">
        <v>3</v>
      </c>
      <c r="AS244" s="282"/>
      <c r="AT244" s="282">
        <v>0</v>
      </c>
      <c r="AU244" s="282"/>
      <c r="AV244" s="282">
        <v>0</v>
      </c>
      <c r="AW244" s="282">
        <v>9</v>
      </c>
      <c r="AX244" s="282"/>
      <c r="AY244" s="273" t="s">
        <v>236</v>
      </c>
      <c r="AZ244" s="274"/>
      <c r="BA244" s="275"/>
      <c r="BB244" s="282"/>
      <c r="BC244" s="282"/>
      <c r="BD244" s="282"/>
      <c r="BE244" s="291">
        <v>300</v>
      </c>
      <c r="BF244" s="292">
        <v>225</v>
      </c>
      <c r="BG244" s="292">
        <v>56</v>
      </c>
      <c r="BH244" s="292">
        <v>70</v>
      </c>
      <c r="BI244" s="292"/>
      <c r="BJ244" s="293">
        <v>40</v>
      </c>
      <c r="BK244" s="292"/>
      <c r="BL244" s="124"/>
      <c r="BM244" s="2"/>
      <c r="BN244" s="124"/>
      <c r="BO244" s="6"/>
      <c r="BP244" s="124"/>
      <c r="BQ244" s="124"/>
      <c r="BR244" s="124"/>
      <c r="BS244" s="124"/>
      <c r="BT244" s="124"/>
      <c r="BU244" s="124"/>
      <c r="BV244" s="124"/>
      <c r="BW244" s="124"/>
      <c r="BX244" s="6"/>
      <c r="BY244" s="124"/>
      <c r="BZ244" s="124"/>
      <c r="CA244" s="124"/>
      <c r="CB244" s="124"/>
      <c r="CC244" s="124"/>
      <c r="CD244" s="124"/>
      <c r="CE244" s="124"/>
      <c r="CF244" s="124"/>
      <c r="CG244" s="124"/>
      <c r="CH244" s="124"/>
      <c r="CI244" s="124"/>
      <c r="CJ244" s="124"/>
      <c r="CK244" s="124"/>
      <c r="CL244" s="124"/>
      <c r="CM244" s="124"/>
      <c r="CN244" s="124"/>
      <c r="CO244" s="124"/>
      <c r="CP244" s="124"/>
      <c r="CQ244" s="124"/>
      <c r="CR244" s="124"/>
      <c r="CS244" s="124"/>
      <c r="CT244" s="124"/>
      <c r="CU244" s="124"/>
      <c r="CV244" s="124"/>
      <c r="CW244" s="124"/>
      <c r="CX244" s="124"/>
      <c r="CY244" s="124"/>
      <c r="CZ244" s="124"/>
      <c r="DA244" s="124"/>
      <c r="DB244" s="124"/>
      <c r="DC244" s="124"/>
      <c r="DD244" s="124"/>
      <c r="DE244" s="124"/>
      <c r="DF244" s="124"/>
      <c r="DG244" s="124"/>
      <c r="DH244" s="124"/>
      <c r="DI244" s="124"/>
      <c r="DJ244" s="124"/>
      <c r="DK244" s="198"/>
      <c r="DL244" s="198"/>
      <c r="DM244" s="144"/>
      <c r="DN244" s="198"/>
      <c r="DO244" s="144"/>
      <c r="DP244" s="198"/>
      <c r="DQ244" s="144"/>
      <c r="DR244" s="6"/>
      <c r="DS244" s="6"/>
      <c r="DT244" s="2"/>
      <c r="DU244" s="2"/>
      <c r="DV244" s="2"/>
      <c r="DW244" s="2"/>
      <c r="DX244" s="2"/>
      <c r="DY244" s="2"/>
      <c r="DZ244" s="2"/>
      <c r="EA244" s="2"/>
      <c r="EB244" s="125"/>
      <c r="EC244" s="6"/>
      <c r="ED244" s="6"/>
      <c r="EE244" s="6"/>
      <c r="EF244" s="124"/>
      <c r="EG244" s="124"/>
      <c r="EH244" s="125"/>
      <c r="EI244" s="125"/>
      <c r="EJ244" s="124"/>
      <c r="EK244" s="2"/>
      <c r="EL244" s="2"/>
    </row>
    <row x14ac:dyDescent="0.25" r="245" customHeight="1" ht="18.75">
      <c r="A245" s="304" t="s">
        <v>239</v>
      </c>
      <c r="B245" s="305">
        <f>+SUM(B236:B244)</f>
      </c>
      <c r="C245" s="305">
        <f>+SUM(C236:C244)</f>
      </c>
      <c r="D245" s="305">
        <f>+SUM(D236:D244)</f>
      </c>
      <c r="E245" s="305">
        <f>+SUM(E236:E244)</f>
      </c>
      <c r="F245" s="305">
        <f>+SUM(F236:F244)</f>
      </c>
      <c r="G245" s="305">
        <f>+SUM(G236:G244)</f>
      </c>
      <c r="H245" s="305">
        <f>+SUM(H236:H244)</f>
      </c>
      <c r="I245" s="305">
        <f>+SUM(I236:I244)</f>
      </c>
      <c r="J245" s="305">
        <f>+SUM(J236:J244)</f>
      </c>
      <c r="K245" s="305">
        <f>+SUM(K236:K244)</f>
      </c>
      <c r="L245" s="305">
        <f>+SUM(L236:L244)</f>
      </c>
      <c r="M245" s="305">
        <f>+SUM(M236:M244)</f>
      </c>
      <c r="N245" s="305">
        <f>+SUM(N236:N244)</f>
      </c>
      <c r="O245" s="305">
        <f>+SUM(O236:O244)</f>
      </c>
      <c r="P245" s="305">
        <f>+SUM(P236:P244)</f>
      </c>
      <c r="Q245" s="305">
        <f>+SUM(Q236:Q244)</f>
      </c>
      <c r="R245" s="305">
        <f>+SUM(R236:R244)</f>
      </c>
      <c r="S245" s="305">
        <f>+SUM(S236:S244)</f>
      </c>
      <c r="T245" s="305">
        <f>+SUM(T236:T244)</f>
      </c>
      <c r="U245" s="305">
        <f>+SUM(U236:U244)</f>
      </c>
      <c r="V245" s="305">
        <f>+SUM(V236:V244)</f>
      </c>
      <c r="W245" s="305">
        <f>+SUM(W236:W244)</f>
      </c>
      <c r="X245" s="305">
        <f>+SUM(X236:X244)</f>
      </c>
      <c r="Y245" s="305">
        <f>+SUM(Y236:Y244)</f>
      </c>
      <c r="Z245" s="305">
        <f>+SUM(Z236:Z244)</f>
      </c>
      <c r="AA245" s="305">
        <f>+SUM(AA236:AA244)</f>
      </c>
      <c r="AB245" s="305">
        <f>+SUM(AB236:AB244)</f>
      </c>
      <c r="AC245" s="305">
        <f>+SUM(AC236:AC244)</f>
      </c>
      <c r="AD245" s="305">
        <f>+SUM(AD236:AD244)</f>
      </c>
      <c r="AE245" s="305">
        <f>+SUM(AE236:AE244)</f>
      </c>
      <c r="AF245" s="305">
        <f>+SUM(AF236:AF244)</f>
      </c>
      <c r="AG245" s="305">
        <f>+SUM(AG236:AG244)</f>
      </c>
      <c r="AH245" s="305">
        <f>+SUM(AH236:AH244)</f>
      </c>
      <c r="AI245" s="305">
        <f>+SUM(AI236:AI244)</f>
      </c>
      <c r="AJ245" s="305">
        <f>+SUM(AJ236:AJ244)</f>
      </c>
      <c r="AK245" s="305">
        <f>+SUM(AK236:AK244)</f>
      </c>
      <c r="AL245" s="305">
        <f>+SUM(AL236:AL244)</f>
      </c>
      <c r="AM245" s="305">
        <f>+SUM(AM236:AM244)</f>
      </c>
      <c r="AN245" s="305">
        <f>+SUM(AN236:AN244)</f>
      </c>
      <c r="AO245" s="305">
        <f>+SUM(AO236:AO244)</f>
      </c>
      <c r="AP245" s="305">
        <f>+SUM(AP236:AP244)</f>
      </c>
      <c r="AQ245" s="305">
        <f>+SUM(AQ236:AQ244)</f>
      </c>
      <c r="AR245" s="305">
        <f>+SUM(AR236:AR244)</f>
      </c>
      <c r="AS245" s="305">
        <f>+SUM(AS236:AS244)</f>
      </c>
      <c r="AT245" s="305">
        <f>+SUM(AT236:AT244)</f>
      </c>
      <c r="AU245" s="305">
        <f>+SUM(AU236:AU244)</f>
      </c>
      <c r="AV245" s="305">
        <f>+SUM(AV236:AV244)</f>
      </c>
      <c r="AW245" s="305">
        <f>+SUM(AW236:AW244)</f>
      </c>
      <c r="AX245" s="305"/>
      <c r="AY245" s="306">
        <f>+SUM(AY236:AY244)</f>
      </c>
      <c r="AZ245" s="307">
        <f>+SUM(AZ236:AZ244)</f>
      </c>
      <c r="BA245" s="308">
        <f>+SUM(BA236:BA244)</f>
      </c>
      <c r="BB245" s="305">
        <f>+SUM(BB236:BB244)</f>
      </c>
      <c r="BC245" s="305">
        <f>+SUM(BC236:BC244)</f>
      </c>
      <c r="BD245" s="305">
        <f>+SUM(BD236:BD244)</f>
      </c>
      <c r="BE245" s="309">
        <f>+SUM(BE236:BE244)</f>
      </c>
      <c r="BF245" s="310">
        <f>+SUM(BF236:BF244)</f>
      </c>
      <c r="BG245" s="310">
        <f>+SUM(BG236:BG244)</f>
      </c>
      <c r="BH245" s="310">
        <f>+SUM(BH236:BH244)</f>
      </c>
      <c r="BI245" s="310">
        <f>+SUM(BI236:BI244)</f>
      </c>
      <c r="BJ245" s="311">
        <f>+SUM(BJ236:BJ244)</f>
      </c>
      <c r="BK245" s="310"/>
      <c r="BL245" s="124"/>
      <c r="BM245" s="2"/>
      <c r="BN245" s="124"/>
      <c r="BO245" s="6"/>
      <c r="BP245" s="124"/>
      <c r="BQ245" s="124"/>
      <c r="BR245" s="124"/>
      <c r="BS245" s="124"/>
      <c r="BT245" s="124"/>
      <c r="BU245" s="124"/>
      <c r="BV245" s="124"/>
      <c r="BW245" s="124"/>
      <c r="BX245" s="6"/>
      <c r="BY245" s="124"/>
      <c r="BZ245" s="124"/>
      <c r="CA245" s="124"/>
      <c r="CB245" s="124"/>
      <c r="CC245" s="124"/>
      <c r="CD245" s="124"/>
      <c r="CE245" s="124"/>
      <c r="CF245" s="124"/>
      <c r="CG245" s="124"/>
      <c r="CH245" s="124"/>
      <c r="CI245" s="124"/>
      <c r="CJ245" s="124"/>
      <c r="CK245" s="124"/>
      <c r="CL245" s="124"/>
      <c r="CM245" s="124"/>
      <c r="CN245" s="124"/>
      <c r="CO245" s="124"/>
      <c r="CP245" s="124"/>
      <c r="CQ245" s="124"/>
      <c r="CR245" s="124"/>
      <c r="CS245" s="124"/>
      <c r="CT245" s="124"/>
      <c r="CU245" s="124"/>
      <c r="CV245" s="124"/>
      <c r="CW245" s="124"/>
      <c r="CX245" s="124"/>
      <c r="CY245" s="124"/>
      <c r="CZ245" s="124"/>
      <c r="DA245" s="124"/>
      <c r="DB245" s="124"/>
      <c r="DC245" s="124"/>
      <c r="DD245" s="124"/>
      <c r="DE245" s="124"/>
      <c r="DF245" s="124"/>
      <c r="DG245" s="124"/>
      <c r="DH245" s="124"/>
      <c r="DI245" s="124"/>
      <c r="DJ245" s="124"/>
      <c r="DK245" s="312"/>
      <c r="DL245" s="312"/>
      <c r="DM245" s="313"/>
      <c r="DN245" s="312"/>
      <c r="DO245" s="313"/>
      <c r="DP245" s="312"/>
      <c r="DQ245" s="313"/>
      <c r="DR245" s="6"/>
      <c r="DS245" s="6"/>
      <c r="DT245" s="2"/>
      <c r="DU245" s="2"/>
      <c r="DV245" s="2"/>
      <c r="DW245" s="2"/>
      <c r="DX245" s="2"/>
      <c r="DY245" s="2"/>
      <c r="DZ245" s="2"/>
      <c r="EA245" s="2"/>
      <c r="EB245" s="125"/>
      <c r="EC245" s="6"/>
      <c r="ED245" s="6"/>
      <c r="EE245" s="6"/>
      <c r="EF245" s="124"/>
      <c r="EG245" s="124"/>
      <c r="EH245" s="125"/>
      <c r="EI245" s="125"/>
      <c r="EJ245" s="124"/>
      <c r="EK245" s="2"/>
      <c r="EL245" s="2"/>
    </row>
    <row x14ac:dyDescent="0.25" r="246" customHeight="1" ht="13.5">
      <c r="A246" s="280" t="s">
        <v>24</v>
      </c>
      <c r="B246" s="315">
        <v>283</v>
      </c>
      <c r="C246" s="315">
        <v>260</v>
      </c>
      <c r="D246" s="315">
        <v>216</v>
      </c>
      <c r="E246" s="315">
        <v>104</v>
      </c>
      <c r="F246" s="315">
        <v>192</v>
      </c>
      <c r="G246" s="315">
        <v>207</v>
      </c>
      <c r="H246" s="315">
        <v>203</v>
      </c>
      <c r="I246" s="315">
        <v>323</v>
      </c>
      <c r="J246" s="315">
        <v>270</v>
      </c>
      <c r="K246" s="315">
        <v>240</v>
      </c>
      <c r="L246" s="315">
        <v>137</v>
      </c>
      <c r="M246" s="315">
        <v>405</v>
      </c>
      <c r="N246" s="268">
        <v>94</v>
      </c>
      <c r="O246" s="268">
        <v>222</v>
      </c>
      <c r="P246" s="268">
        <v>80</v>
      </c>
      <c r="Q246" s="268">
        <v>201</v>
      </c>
      <c r="R246" s="268">
        <v>140</v>
      </c>
      <c r="S246" s="268">
        <v>98</v>
      </c>
      <c r="T246" s="268">
        <v>220</v>
      </c>
      <c r="U246" s="268">
        <v>153</v>
      </c>
      <c r="V246" s="268">
        <v>182</v>
      </c>
      <c r="W246" s="268">
        <v>182</v>
      </c>
      <c r="X246" s="268">
        <v>182</v>
      </c>
      <c r="Y246" s="268">
        <v>238</v>
      </c>
      <c r="Z246" s="282">
        <v>126</v>
      </c>
      <c r="AA246" s="282">
        <v>168</v>
      </c>
      <c r="AB246" s="282">
        <v>196</v>
      </c>
      <c r="AC246" s="282">
        <v>168</v>
      </c>
      <c r="AD246" s="282">
        <v>140</v>
      </c>
      <c r="AE246" s="282">
        <v>182</v>
      </c>
      <c r="AF246" s="282">
        <v>182</v>
      </c>
      <c r="AG246" s="282">
        <v>182</v>
      </c>
      <c r="AH246" s="282">
        <v>182</v>
      </c>
      <c r="AI246" s="282">
        <v>182</v>
      </c>
      <c r="AJ246" s="282">
        <v>182</v>
      </c>
      <c r="AK246" s="282">
        <v>105</v>
      </c>
      <c r="AL246" s="282">
        <v>168</v>
      </c>
      <c r="AM246" s="282">
        <v>172</v>
      </c>
      <c r="AN246" s="282">
        <v>297</v>
      </c>
      <c r="AO246" s="282">
        <v>214</v>
      </c>
      <c r="AP246" s="282">
        <v>290</v>
      </c>
      <c r="AQ246" s="282">
        <v>254</v>
      </c>
      <c r="AR246" s="282">
        <v>266</v>
      </c>
      <c r="AS246" s="282">
        <v>273</v>
      </c>
      <c r="AT246" s="282">
        <v>266</v>
      </c>
      <c r="AU246" s="282">
        <f>AU256+(AT256-AT246)</f>
      </c>
      <c r="AV246" s="282">
        <f>AV256</f>
      </c>
      <c r="AW246" s="282">
        <f>280</f>
      </c>
      <c r="AX246" s="282"/>
      <c r="AY246" s="283">
        <f>AY256</f>
      </c>
      <c r="AZ246" s="284">
        <f>+AZ256</f>
      </c>
      <c r="BA246" s="285">
        <v>280</v>
      </c>
      <c r="BB246" s="316">
        <v>219</v>
      </c>
      <c r="BC246" s="316">
        <f>BC222*BM248</f>
      </c>
      <c r="BD246" s="316">
        <f>BD222*BM248</f>
      </c>
      <c r="BE246" s="317">
        <f>SUM(BE247:BE255)</f>
      </c>
      <c r="BF246" s="318">
        <f>BF212*BM248</f>
      </c>
      <c r="BG246" s="318">
        <f>BG212*BM248</f>
      </c>
      <c r="BH246" s="318">
        <f>BH212*BM248</f>
      </c>
      <c r="BI246" s="318">
        <f>BI212*BM248</f>
      </c>
      <c r="BJ246" s="319">
        <f>BJ212*BM248</f>
      </c>
      <c r="BK246" s="318"/>
      <c r="BL246" s="124"/>
      <c r="BM246" s="6"/>
      <c r="BN246" s="124"/>
      <c r="BO246" s="6"/>
      <c r="BP246" s="124"/>
      <c r="BQ246" s="124"/>
      <c r="BR246" s="124"/>
      <c r="BS246" s="124"/>
      <c r="BT246" s="124"/>
      <c r="BU246" s="124"/>
      <c r="BV246" s="124"/>
      <c r="BW246" s="124"/>
      <c r="BX246" s="6"/>
      <c r="BY246" s="124"/>
      <c r="BZ246" s="124"/>
      <c r="CA246" s="124"/>
      <c r="CB246" s="124"/>
      <c r="CC246" s="124"/>
      <c r="CD246" s="124"/>
      <c r="CE246" s="124"/>
      <c r="CF246" s="124"/>
      <c r="CG246" s="124"/>
      <c r="CH246" s="124"/>
      <c r="CI246" s="124"/>
      <c r="CJ246" s="124"/>
      <c r="CK246" s="124"/>
      <c r="CL246" s="124"/>
      <c r="CM246" s="124"/>
      <c r="CN246" s="124"/>
      <c r="CO246" s="124"/>
      <c r="CP246" s="124"/>
      <c r="CQ246" s="124"/>
      <c r="CR246" s="124"/>
      <c r="CS246" s="124"/>
      <c r="CT246" s="124"/>
      <c r="CU246" s="124"/>
      <c r="CV246" s="124"/>
      <c r="CW246" s="124"/>
      <c r="CX246" s="124"/>
      <c r="CY246" s="124"/>
      <c r="CZ246" s="124"/>
      <c r="DA246" s="124"/>
      <c r="DB246" s="124"/>
      <c r="DC246" s="124"/>
      <c r="DD246" s="124"/>
      <c r="DE246" s="124"/>
      <c r="DF246" s="124"/>
      <c r="DG246" s="124"/>
      <c r="DH246" s="124"/>
      <c r="DI246" s="124"/>
      <c r="DJ246" s="124"/>
      <c r="DK246" s="198">
        <f>SUM(B246:M246)</f>
      </c>
      <c r="DL246" s="198">
        <f>SUM(N246:Y246)</f>
      </c>
      <c r="DM246" s="144">
        <f>IFERROR(DL246/DK246*100,0)</f>
      </c>
      <c r="DN246" s="198">
        <f>SUM(Z246:AK246)</f>
      </c>
      <c r="DO246" s="144">
        <f>IFERROR(DN246/DL246*100,0)</f>
      </c>
      <c r="DP246" s="198">
        <f>SUM(AL246:AW246)</f>
      </c>
      <c r="DQ246" s="144">
        <f>IFERROR(DP246/DN246*100,0)</f>
      </c>
      <c r="DR246" s="185">
        <f>SUM(AY246:BJ246)</f>
      </c>
      <c r="DS246" s="249">
        <f>IFERROR(DR246/DP246*100,0)</f>
      </c>
      <c r="DT246" s="2"/>
      <c r="DU246" s="2"/>
      <c r="DV246" s="2"/>
      <c r="DW246" s="2"/>
      <c r="DX246" s="2"/>
      <c r="DY246" s="2"/>
      <c r="DZ246" s="2"/>
      <c r="EA246" s="2"/>
      <c r="EB246" s="125"/>
      <c r="EC246" s="6"/>
      <c r="ED246" s="6"/>
      <c r="EE246" s="6"/>
      <c r="EF246" s="124"/>
      <c r="EG246" s="124"/>
      <c r="EH246" s="125"/>
      <c r="EI246" s="125"/>
      <c r="EJ246" s="124"/>
      <c r="EK246" s="2"/>
      <c r="EL246" s="2"/>
    </row>
    <row x14ac:dyDescent="0.25" r="247" customHeight="1" ht="18.75" hidden="1">
      <c r="A247" s="290" t="s">
        <v>231</v>
      </c>
      <c r="B247" s="282"/>
      <c r="C247" s="282"/>
      <c r="D247" s="282"/>
      <c r="E247" s="282"/>
      <c r="F247" s="282"/>
      <c r="G247" s="282"/>
      <c r="H247" s="282"/>
      <c r="I247" s="282"/>
      <c r="J247" s="282"/>
      <c r="K247" s="282"/>
      <c r="L247" s="282"/>
      <c r="M247" s="282"/>
      <c r="N247" s="282"/>
      <c r="O247" s="282"/>
      <c r="P247" s="282"/>
      <c r="Q247" s="282"/>
      <c r="R247" s="282"/>
      <c r="S247" s="282"/>
      <c r="T247" s="282"/>
      <c r="U247" s="282"/>
      <c r="V247" s="282"/>
      <c r="W247" s="282"/>
      <c r="X247" s="282"/>
      <c r="Y247" s="282"/>
      <c r="Z247" s="282"/>
      <c r="AA247" s="282"/>
      <c r="AB247" s="282"/>
      <c r="AC247" s="282"/>
      <c r="AD247" s="282"/>
      <c r="AE247" s="282"/>
      <c r="AF247" s="282"/>
      <c r="AG247" s="282"/>
      <c r="AH247" s="282"/>
      <c r="AI247" s="282"/>
      <c r="AJ247" s="282"/>
      <c r="AK247" s="282"/>
      <c r="AL247" s="282"/>
      <c r="AM247" s="282"/>
      <c r="AN247" s="282"/>
      <c r="AO247" s="282"/>
      <c r="AP247" s="282"/>
      <c r="AQ247" s="282"/>
      <c r="AR247" s="282"/>
      <c r="AS247" s="282"/>
      <c r="AT247" s="282"/>
      <c r="AU247" s="282">
        <v>36</v>
      </c>
      <c r="AV247" s="282">
        <v>0</v>
      </c>
      <c r="AW247" s="282"/>
      <c r="AX247" s="282"/>
      <c r="AY247" s="273" t="s">
        <v>236</v>
      </c>
      <c r="AZ247" s="274"/>
      <c r="BA247" s="275"/>
      <c r="BB247" s="282"/>
      <c r="BC247" s="282"/>
      <c r="BD247" s="282"/>
      <c r="BE247" s="291"/>
      <c r="BF247" s="292"/>
      <c r="BG247" s="292"/>
      <c r="BH247" s="292"/>
      <c r="BI247" s="292"/>
      <c r="BJ247" s="293"/>
      <c r="BK247" s="292"/>
      <c r="BL247" s="124"/>
      <c r="BM247" s="2"/>
      <c r="BN247" s="124"/>
      <c r="BO247" s="6"/>
      <c r="BP247" s="124"/>
      <c r="BQ247" s="124"/>
      <c r="BR247" s="124"/>
      <c r="BS247" s="124"/>
      <c r="BT247" s="124"/>
      <c r="BU247" s="124"/>
      <c r="BV247" s="124"/>
      <c r="BW247" s="124"/>
      <c r="BX247" s="6"/>
      <c r="BY247" s="124"/>
      <c r="BZ247" s="124"/>
      <c r="CA247" s="124"/>
      <c r="CB247" s="124"/>
      <c r="CC247" s="124"/>
      <c r="CD247" s="124"/>
      <c r="CE247" s="124"/>
      <c r="CF247" s="124"/>
      <c r="CG247" s="124"/>
      <c r="CH247" s="124"/>
      <c r="CI247" s="124"/>
      <c r="CJ247" s="124"/>
      <c r="CK247" s="124"/>
      <c r="CL247" s="124"/>
      <c r="CM247" s="124"/>
      <c r="CN247" s="124"/>
      <c r="CO247" s="124"/>
      <c r="CP247" s="124"/>
      <c r="CQ247" s="124"/>
      <c r="CR247" s="124"/>
      <c r="CS247" s="124"/>
      <c r="CT247" s="124"/>
      <c r="CU247" s="124"/>
      <c r="CV247" s="124"/>
      <c r="CW247" s="124"/>
      <c r="CX247" s="124"/>
      <c r="CY247" s="124"/>
      <c r="CZ247" s="124"/>
      <c r="DA247" s="124"/>
      <c r="DB247" s="124"/>
      <c r="DC247" s="124"/>
      <c r="DD247" s="124"/>
      <c r="DE247" s="124"/>
      <c r="DF247" s="124"/>
      <c r="DG247" s="124"/>
      <c r="DH247" s="124"/>
      <c r="DI247" s="124"/>
      <c r="DJ247" s="124"/>
      <c r="DK247" s="198"/>
      <c r="DL247" s="198"/>
      <c r="DM247" s="144"/>
      <c r="DN247" s="198"/>
      <c r="DO247" s="144"/>
      <c r="DP247" s="198"/>
      <c r="DQ247" s="144"/>
      <c r="DR247" s="6"/>
      <c r="DS247" s="6"/>
      <c r="DT247" s="2"/>
      <c r="DU247" s="2"/>
      <c r="DV247" s="2"/>
      <c r="DW247" s="2"/>
      <c r="DX247" s="2"/>
      <c r="DY247" s="2"/>
      <c r="DZ247" s="2"/>
      <c r="EA247" s="2"/>
      <c r="EB247" s="125"/>
      <c r="EC247" s="6"/>
      <c r="ED247" s="6"/>
      <c r="EE247" s="6"/>
      <c r="EF247" s="124"/>
      <c r="EG247" s="124"/>
      <c r="EH247" s="125"/>
      <c r="EI247" s="125"/>
      <c r="EJ247" s="124"/>
      <c r="EK247" s="2"/>
      <c r="EL247" s="2"/>
    </row>
    <row x14ac:dyDescent="0.25" r="248" customHeight="1" ht="18.75" hidden="1">
      <c r="A248" s="290" t="s">
        <v>232</v>
      </c>
      <c r="B248" s="282"/>
      <c r="C248" s="282"/>
      <c r="D248" s="282"/>
      <c r="E248" s="282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82"/>
      <c r="Q248" s="282"/>
      <c r="R248" s="282"/>
      <c r="S248" s="282"/>
      <c r="T248" s="282"/>
      <c r="U248" s="282"/>
      <c r="V248" s="282"/>
      <c r="W248" s="282"/>
      <c r="X248" s="282"/>
      <c r="Y248" s="282"/>
      <c r="Z248" s="282"/>
      <c r="AA248" s="282"/>
      <c r="AB248" s="282"/>
      <c r="AC248" s="282"/>
      <c r="AD248" s="282"/>
      <c r="AE248" s="282"/>
      <c r="AF248" s="282"/>
      <c r="AG248" s="282"/>
      <c r="AH248" s="282"/>
      <c r="AI248" s="282"/>
      <c r="AJ248" s="282"/>
      <c r="AK248" s="282"/>
      <c r="AL248" s="282">
        <v>168</v>
      </c>
      <c r="AM248" s="282">
        <v>125</v>
      </c>
      <c r="AN248" s="282">
        <v>267</v>
      </c>
      <c r="AO248" s="282">
        <v>203</v>
      </c>
      <c r="AP248" s="282">
        <v>276</v>
      </c>
      <c r="AQ248" s="282">
        <v>254</v>
      </c>
      <c r="AR248" s="282">
        <v>254</v>
      </c>
      <c r="AS248" s="282">
        <v>273</v>
      </c>
      <c r="AT248" s="282">
        <v>266</v>
      </c>
      <c r="AU248" s="282">
        <v>168</v>
      </c>
      <c r="AV248" s="282">
        <v>268</v>
      </c>
      <c r="AW248" s="282">
        <v>268</v>
      </c>
      <c r="AX248" s="282"/>
      <c r="AY248" s="273">
        <v>280</v>
      </c>
      <c r="AZ248" s="274">
        <v>280</v>
      </c>
      <c r="BA248" s="275">
        <v>268</v>
      </c>
      <c r="BB248" s="276">
        <v>219</v>
      </c>
      <c r="BC248" s="276">
        <v>195</v>
      </c>
      <c r="BD248" s="276">
        <v>174</v>
      </c>
      <c r="BE248" s="277">
        <v>268</v>
      </c>
      <c r="BF248" s="278">
        <v>243</v>
      </c>
      <c r="BG248" s="278">
        <v>210</v>
      </c>
      <c r="BH248" s="278">
        <v>230</v>
      </c>
      <c r="BI248" s="278">
        <v>221</v>
      </c>
      <c r="BJ248" s="279">
        <v>209</v>
      </c>
      <c r="BK248" s="278"/>
      <c r="BL248" s="124"/>
      <c r="BM248" s="320">
        <f>BM250/BM249</f>
      </c>
      <c r="BN248" s="124"/>
      <c r="BO248" s="6"/>
      <c r="BP248" s="124"/>
      <c r="BQ248" s="124"/>
      <c r="BR248" s="124"/>
      <c r="BS248" s="124"/>
      <c r="BT248" s="124"/>
      <c r="BU248" s="124"/>
      <c r="BV248" s="124"/>
      <c r="BW248" s="124"/>
      <c r="BX248" s="6"/>
      <c r="BY248" s="124"/>
      <c r="BZ248" s="124"/>
      <c r="CA248" s="124"/>
      <c r="CB248" s="124"/>
      <c r="CC248" s="124"/>
      <c r="CD248" s="124"/>
      <c r="CE248" s="124"/>
      <c r="CF248" s="124"/>
      <c r="CG248" s="124"/>
      <c r="CH248" s="124"/>
      <c r="CI248" s="124"/>
      <c r="CJ248" s="124"/>
      <c r="CK248" s="124"/>
      <c r="CL248" s="124"/>
      <c r="CM248" s="124"/>
      <c r="CN248" s="124"/>
      <c r="CO248" s="124"/>
      <c r="CP248" s="124"/>
      <c r="CQ248" s="124"/>
      <c r="CR248" s="124"/>
      <c r="CS248" s="124"/>
      <c r="CT248" s="124"/>
      <c r="CU248" s="124"/>
      <c r="CV248" s="124"/>
      <c r="CW248" s="124"/>
      <c r="CX248" s="124"/>
      <c r="CY248" s="124"/>
      <c r="CZ248" s="124"/>
      <c r="DA248" s="124"/>
      <c r="DB248" s="124"/>
      <c r="DC248" s="124"/>
      <c r="DD248" s="124"/>
      <c r="DE248" s="124"/>
      <c r="DF248" s="124"/>
      <c r="DG248" s="124"/>
      <c r="DH248" s="124"/>
      <c r="DI248" s="124"/>
      <c r="DJ248" s="124"/>
      <c r="DK248" s="198"/>
      <c r="DL248" s="198"/>
      <c r="DM248" s="144"/>
      <c r="DN248" s="198"/>
      <c r="DO248" s="144"/>
      <c r="DP248" s="198"/>
      <c r="DQ248" s="144"/>
      <c r="DR248" s="6"/>
      <c r="DS248" s="6"/>
      <c r="DT248" s="2"/>
      <c r="DU248" s="2"/>
      <c r="DV248" s="2"/>
      <c r="DW248" s="2"/>
      <c r="DX248" s="2"/>
      <c r="DY248" s="2"/>
      <c r="DZ248" s="2"/>
      <c r="EA248" s="2"/>
      <c r="EB248" s="125"/>
      <c r="EC248" s="6"/>
      <c r="ED248" s="6"/>
      <c r="EE248" s="6"/>
      <c r="EF248" s="124"/>
      <c r="EG248" s="124"/>
      <c r="EH248" s="125"/>
      <c r="EI248" s="125"/>
      <c r="EJ248" s="124"/>
      <c r="EK248" s="2"/>
      <c r="EL248" s="2"/>
    </row>
    <row x14ac:dyDescent="0.25" r="249" customHeight="1" ht="18.75" hidden="1">
      <c r="A249" s="290" t="s">
        <v>233</v>
      </c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82"/>
      <c r="Q249" s="282"/>
      <c r="R249" s="282"/>
      <c r="S249" s="282"/>
      <c r="T249" s="282"/>
      <c r="U249" s="282"/>
      <c r="V249" s="282"/>
      <c r="W249" s="282"/>
      <c r="X249" s="282"/>
      <c r="Y249" s="282"/>
      <c r="Z249" s="282"/>
      <c r="AA249" s="282"/>
      <c r="AB249" s="282"/>
      <c r="AC249" s="282"/>
      <c r="AD249" s="282"/>
      <c r="AE249" s="282"/>
      <c r="AF249" s="282"/>
      <c r="AG249" s="282"/>
      <c r="AH249" s="282"/>
      <c r="AI249" s="282"/>
      <c r="AJ249" s="282"/>
      <c r="AK249" s="282"/>
      <c r="AL249" s="282"/>
      <c r="AM249" s="282">
        <v>30</v>
      </c>
      <c r="AN249" s="282"/>
      <c r="AO249" s="282"/>
      <c r="AP249" s="282"/>
      <c r="AQ249" s="282"/>
      <c r="AR249" s="282"/>
      <c r="AS249" s="282"/>
      <c r="AT249" s="282"/>
      <c r="AU249" s="282">
        <v>42</v>
      </c>
      <c r="AV249" s="282">
        <v>0</v>
      </c>
      <c r="AW249" s="282"/>
      <c r="AX249" s="282"/>
      <c r="AY249" s="273" t="s">
        <v>236</v>
      </c>
      <c r="AZ249" s="274"/>
      <c r="BA249" s="275"/>
      <c r="BB249" s="282"/>
      <c r="BC249" s="282"/>
      <c r="BD249" s="282"/>
      <c r="BE249" s="291"/>
      <c r="BF249" s="292"/>
      <c r="BG249" s="292"/>
      <c r="BH249" s="292"/>
      <c r="BI249" s="292"/>
      <c r="BJ249" s="293"/>
      <c r="BK249" s="292"/>
      <c r="BL249" s="124"/>
      <c r="BM249" s="321">
        <v>3341.8333333333335</v>
      </c>
      <c r="BN249" s="124"/>
      <c r="BO249" s="6"/>
      <c r="BP249" s="124"/>
      <c r="BQ249" s="124"/>
      <c r="BR249" s="124"/>
      <c r="BS249" s="124"/>
      <c r="BT249" s="124"/>
      <c r="BU249" s="124"/>
      <c r="BV249" s="124"/>
      <c r="BW249" s="124"/>
      <c r="BX249" s="6"/>
      <c r="BY249" s="124"/>
      <c r="BZ249" s="124"/>
      <c r="CA249" s="124"/>
      <c r="CB249" s="124"/>
      <c r="CC249" s="124"/>
      <c r="CD249" s="124"/>
      <c r="CE249" s="124"/>
      <c r="CF249" s="124"/>
      <c r="CG249" s="124"/>
      <c r="CH249" s="124"/>
      <c r="CI249" s="124"/>
      <c r="CJ249" s="124"/>
      <c r="CK249" s="124"/>
      <c r="CL249" s="124"/>
      <c r="CM249" s="124"/>
      <c r="CN249" s="124"/>
      <c r="CO249" s="124"/>
      <c r="CP249" s="124"/>
      <c r="CQ249" s="124"/>
      <c r="CR249" s="124"/>
      <c r="CS249" s="124"/>
      <c r="CT249" s="124"/>
      <c r="CU249" s="124"/>
      <c r="CV249" s="124"/>
      <c r="CW249" s="124"/>
      <c r="CX249" s="124"/>
      <c r="CY249" s="124"/>
      <c r="CZ249" s="124"/>
      <c r="DA249" s="124"/>
      <c r="DB249" s="124"/>
      <c r="DC249" s="124"/>
      <c r="DD249" s="124"/>
      <c r="DE249" s="124"/>
      <c r="DF249" s="124"/>
      <c r="DG249" s="124"/>
      <c r="DH249" s="124"/>
      <c r="DI249" s="124"/>
      <c r="DJ249" s="124"/>
      <c r="DK249" s="198"/>
      <c r="DL249" s="198"/>
      <c r="DM249" s="144"/>
      <c r="DN249" s="198"/>
      <c r="DO249" s="144"/>
      <c r="DP249" s="198"/>
      <c r="DQ249" s="144"/>
      <c r="DR249" s="6"/>
      <c r="DS249" s="6"/>
      <c r="DT249" s="2"/>
      <c r="DU249" s="2"/>
      <c r="DV249" s="2"/>
      <c r="DW249" s="2"/>
      <c r="DX249" s="2"/>
      <c r="DY249" s="2"/>
      <c r="DZ249" s="2"/>
      <c r="EA249" s="2"/>
      <c r="EB249" s="125"/>
      <c r="EC249" s="6"/>
      <c r="ED249" s="6"/>
      <c r="EE249" s="6"/>
      <c r="EF249" s="124"/>
      <c r="EG249" s="124"/>
      <c r="EH249" s="125"/>
      <c r="EI249" s="125"/>
      <c r="EJ249" s="124"/>
      <c r="EK249" s="2"/>
      <c r="EL249" s="2"/>
    </row>
    <row x14ac:dyDescent="0.25" r="250" customHeight="1" ht="18.75" hidden="1">
      <c r="A250" s="290" t="s">
        <v>234</v>
      </c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82"/>
      <c r="Q250" s="282"/>
      <c r="R250" s="282"/>
      <c r="S250" s="282"/>
      <c r="T250" s="282"/>
      <c r="U250" s="282"/>
      <c r="V250" s="282"/>
      <c r="W250" s="282"/>
      <c r="X250" s="282"/>
      <c r="Y250" s="282"/>
      <c r="Z250" s="282"/>
      <c r="AA250" s="282"/>
      <c r="AB250" s="282"/>
      <c r="AC250" s="282"/>
      <c r="AD250" s="282"/>
      <c r="AE250" s="282"/>
      <c r="AF250" s="282"/>
      <c r="AG250" s="282"/>
      <c r="AH250" s="282"/>
      <c r="AI250" s="282"/>
      <c r="AJ250" s="282"/>
      <c r="AK250" s="282"/>
      <c r="AL250" s="282"/>
      <c r="AM250" s="282"/>
      <c r="AN250" s="282">
        <v>30</v>
      </c>
      <c r="AO250" s="282"/>
      <c r="AP250" s="282"/>
      <c r="AQ250" s="282"/>
      <c r="AR250" s="282"/>
      <c r="AS250" s="282"/>
      <c r="AT250" s="282"/>
      <c r="AU250" s="282"/>
      <c r="AV250" s="282">
        <v>12</v>
      </c>
      <c r="AW250" s="282">
        <v>12</v>
      </c>
      <c r="AX250" s="282"/>
      <c r="AY250" s="273" t="s">
        <v>236</v>
      </c>
      <c r="AZ250" s="274"/>
      <c r="BA250" s="275"/>
      <c r="BB250" s="282"/>
      <c r="BC250" s="282"/>
      <c r="BD250" s="282"/>
      <c r="BE250" s="291"/>
      <c r="BF250" s="292"/>
      <c r="BG250" s="292"/>
      <c r="BH250" s="292"/>
      <c r="BI250" s="292"/>
      <c r="BJ250" s="293"/>
      <c r="BK250" s="292"/>
      <c r="BL250" s="124"/>
      <c r="BM250" s="321">
        <f>AVERAGE(AL246:AW246)</f>
      </c>
      <c r="BN250" s="124"/>
      <c r="BO250" s="6"/>
      <c r="BP250" s="124"/>
      <c r="BQ250" s="124"/>
      <c r="BR250" s="124"/>
      <c r="BS250" s="124"/>
      <c r="BT250" s="124"/>
      <c r="BU250" s="124"/>
      <c r="BV250" s="124"/>
      <c r="BW250" s="124"/>
      <c r="BX250" s="6"/>
      <c r="BY250" s="124"/>
      <c r="BZ250" s="124"/>
      <c r="CA250" s="124"/>
      <c r="CB250" s="124"/>
      <c r="CC250" s="124"/>
      <c r="CD250" s="124"/>
      <c r="CE250" s="124"/>
      <c r="CF250" s="124"/>
      <c r="CG250" s="124"/>
      <c r="CH250" s="124"/>
      <c r="CI250" s="124"/>
      <c r="CJ250" s="124"/>
      <c r="CK250" s="124"/>
      <c r="CL250" s="124"/>
      <c r="CM250" s="124"/>
      <c r="CN250" s="124"/>
      <c r="CO250" s="124"/>
      <c r="CP250" s="124"/>
      <c r="CQ250" s="124"/>
      <c r="CR250" s="124"/>
      <c r="CS250" s="124"/>
      <c r="CT250" s="124"/>
      <c r="CU250" s="124"/>
      <c r="CV250" s="124"/>
      <c r="CW250" s="124"/>
      <c r="CX250" s="124"/>
      <c r="CY250" s="124"/>
      <c r="CZ250" s="124"/>
      <c r="DA250" s="124"/>
      <c r="DB250" s="124"/>
      <c r="DC250" s="124"/>
      <c r="DD250" s="124"/>
      <c r="DE250" s="124"/>
      <c r="DF250" s="124"/>
      <c r="DG250" s="124"/>
      <c r="DH250" s="124"/>
      <c r="DI250" s="124"/>
      <c r="DJ250" s="124"/>
      <c r="DK250" s="198"/>
      <c r="DL250" s="198"/>
      <c r="DM250" s="144"/>
      <c r="DN250" s="198"/>
      <c r="DO250" s="144"/>
      <c r="DP250" s="198"/>
      <c r="DQ250" s="144"/>
      <c r="DR250" s="6"/>
      <c r="DS250" s="6"/>
      <c r="DT250" s="2"/>
      <c r="DU250" s="2"/>
      <c r="DV250" s="2"/>
      <c r="DW250" s="2"/>
      <c r="DX250" s="2"/>
      <c r="DY250" s="2"/>
      <c r="DZ250" s="2"/>
      <c r="EA250" s="2"/>
      <c r="EB250" s="125"/>
      <c r="EC250" s="6"/>
      <c r="ED250" s="6"/>
      <c r="EE250" s="6"/>
      <c r="EF250" s="124"/>
      <c r="EG250" s="124"/>
      <c r="EH250" s="125"/>
      <c r="EI250" s="125"/>
      <c r="EJ250" s="124"/>
      <c r="EK250" s="2"/>
      <c r="EL250" s="2"/>
    </row>
    <row x14ac:dyDescent="0.25" r="251" customHeight="1" ht="18.75" hidden="1">
      <c r="A251" s="290" t="s">
        <v>235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82"/>
      <c r="AB251" s="282"/>
      <c r="AC251" s="282"/>
      <c r="AD251" s="282"/>
      <c r="AE251" s="282"/>
      <c r="AF251" s="282"/>
      <c r="AG251" s="282"/>
      <c r="AH251" s="282"/>
      <c r="AI251" s="282"/>
      <c r="AJ251" s="282"/>
      <c r="AK251" s="282"/>
      <c r="AL251" s="282"/>
      <c r="AM251" s="282"/>
      <c r="AN251" s="282"/>
      <c r="AO251" s="282"/>
      <c r="AP251" s="282"/>
      <c r="AQ251" s="282"/>
      <c r="AR251" s="282"/>
      <c r="AS251" s="282"/>
      <c r="AT251" s="282"/>
      <c r="AU251" s="282"/>
      <c r="AV251" s="282">
        <v>0</v>
      </c>
      <c r="AW251" s="282"/>
      <c r="AX251" s="282"/>
      <c r="AY251" s="273" t="s">
        <v>236</v>
      </c>
      <c r="AZ251" s="274"/>
      <c r="BA251" s="275"/>
      <c r="BB251" s="282"/>
      <c r="BC251" s="282"/>
      <c r="BD251" s="282"/>
      <c r="BE251" s="291"/>
      <c r="BF251" s="292"/>
      <c r="BG251" s="292"/>
      <c r="BH251" s="292"/>
      <c r="BI251" s="292"/>
      <c r="BJ251" s="293"/>
      <c r="BK251" s="292"/>
      <c r="BL251" s="124"/>
      <c r="BM251" s="2"/>
      <c r="BN251" s="124"/>
      <c r="BO251" s="6"/>
      <c r="BP251" s="124"/>
      <c r="BQ251" s="124"/>
      <c r="BR251" s="124"/>
      <c r="BS251" s="124"/>
      <c r="BT251" s="124"/>
      <c r="BU251" s="124"/>
      <c r="BV251" s="124"/>
      <c r="BW251" s="124"/>
      <c r="BX251" s="6"/>
      <c r="BY251" s="124"/>
      <c r="BZ251" s="124"/>
      <c r="CA251" s="124"/>
      <c r="CB251" s="124"/>
      <c r="CC251" s="124"/>
      <c r="CD251" s="124"/>
      <c r="CE251" s="124"/>
      <c r="CF251" s="124"/>
      <c r="CG251" s="124"/>
      <c r="CH251" s="124"/>
      <c r="CI251" s="124"/>
      <c r="CJ251" s="124"/>
      <c r="CK251" s="124"/>
      <c r="CL251" s="124"/>
      <c r="CM251" s="124"/>
      <c r="CN251" s="124"/>
      <c r="CO251" s="124"/>
      <c r="CP251" s="124"/>
      <c r="CQ251" s="124"/>
      <c r="CR251" s="124"/>
      <c r="CS251" s="124"/>
      <c r="CT251" s="124"/>
      <c r="CU251" s="124"/>
      <c r="CV251" s="124"/>
      <c r="CW251" s="124"/>
      <c r="CX251" s="124"/>
      <c r="CY251" s="124"/>
      <c r="CZ251" s="124"/>
      <c r="DA251" s="124"/>
      <c r="DB251" s="124"/>
      <c r="DC251" s="124"/>
      <c r="DD251" s="124"/>
      <c r="DE251" s="124"/>
      <c r="DF251" s="124"/>
      <c r="DG251" s="124"/>
      <c r="DH251" s="124"/>
      <c r="DI251" s="124"/>
      <c r="DJ251" s="124"/>
      <c r="DK251" s="198"/>
      <c r="DL251" s="198"/>
      <c r="DM251" s="144"/>
      <c r="DN251" s="198"/>
      <c r="DO251" s="144"/>
      <c r="DP251" s="198"/>
      <c r="DQ251" s="144"/>
      <c r="DR251" s="6"/>
      <c r="DS251" s="6"/>
      <c r="DT251" s="2"/>
      <c r="DU251" s="2"/>
      <c r="DV251" s="2"/>
      <c r="DW251" s="2"/>
      <c r="DX251" s="2"/>
      <c r="DY251" s="2"/>
      <c r="DZ251" s="2"/>
      <c r="EA251" s="2"/>
      <c r="EB251" s="125"/>
      <c r="EC251" s="6"/>
      <c r="ED251" s="6"/>
      <c r="EE251" s="6"/>
      <c r="EF251" s="124"/>
      <c r="EG251" s="124"/>
      <c r="EH251" s="125"/>
      <c r="EI251" s="125"/>
      <c r="EJ251" s="124"/>
      <c r="EK251" s="2"/>
      <c r="EL251" s="2"/>
    </row>
    <row x14ac:dyDescent="0.25" r="252" customHeight="1" ht="18.75" hidden="1">
      <c r="A252" s="290" t="s">
        <v>201</v>
      </c>
      <c r="B252" s="282"/>
      <c r="C252" s="282"/>
      <c r="D252" s="282"/>
      <c r="E252" s="282"/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82"/>
      <c r="Q252" s="282"/>
      <c r="R252" s="282"/>
      <c r="S252" s="282"/>
      <c r="T252" s="282"/>
      <c r="U252" s="282"/>
      <c r="V252" s="282"/>
      <c r="W252" s="282"/>
      <c r="X252" s="282"/>
      <c r="Y252" s="282"/>
      <c r="Z252" s="282"/>
      <c r="AA252" s="282"/>
      <c r="AB252" s="282"/>
      <c r="AC252" s="282"/>
      <c r="AD252" s="282"/>
      <c r="AE252" s="282"/>
      <c r="AF252" s="282"/>
      <c r="AG252" s="282"/>
      <c r="AH252" s="282"/>
      <c r="AI252" s="282"/>
      <c r="AJ252" s="282"/>
      <c r="AK252" s="282"/>
      <c r="AL252" s="282"/>
      <c r="AM252" s="282"/>
      <c r="AN252" s="282"/>
      <c r="AO252" s="282"/>
      <c r="AP252" s="282"/>
      <c r="AQ252" s="282"/>
      <c r="AR252" s="282"/>
      <c r="AS252" s="282"/>
      <c r="AT252" s="282"/>
      <c r="AU252" s="282"/>
      <c r="AV252" s="282">
        <v>0</v>
      </c>
      <c r="AW252" s="282"/>
      <c r="AX252" s="282"/>
      <c r="AY252" s="273" t="s">
        <v>236</v>
      </c>
      <c r="AZ252" s="274"/>
      <c r="BA252" s="275"/>
      <c r="BB252" s="282"/>
      <c r="BC252" s="282"/>
      <c r="BD252" s="282"/>
      <c r="BE252" s="291"/>
      <c r="BF252" s="292"/>
      <c r="BG252" s="292"/>
      <c r="BH252" s="292"/>
      <c r="BI252" s="292"/>
      <c r="BJ252" s="293"/>
      <c r="BK252" s="292"/>
      <c r="BL252" s="124"/>
      <c r="BM252" s="6"/>
      <c r="BN252" s="124"/>
      <c r="BO252" s="124"/>
      <c r="BP252" s="124"/>
      <c r="BQ252" s="124"/>
      <c r="BR252" s="124"/>
      <c r="BS252" s="124"/>
      <c r="BT252" s="124"/>
      <c r="BU252" s="124"/>
      <c r="BV252" s="124"/>
      <c r="BW252" s="124"/>
      <c r="BX252" s="6"/>
      <c r="BY252" s="124"/>
      <c r="BZ252" s="124"/>
      <c r="CA252" s="124"/>
      <c r="CB252" s="124"/>
      <c r="CC252" s="124"/>
      <c r="CD252" s="124"/>
      <c r="CE252" s="124"/>
      <c r="CF252" s="124"/>
      <c r="CG252" s="124"/>
      <c r="CH252" s="124"/>
      <c r="CI252" s="124"/>
      <c r="CJ252" s="124"/>
      <c r="CK252" s="124"/>
      <c r="CL252" s="124"/>
      <c r="CM252" s="124"/>
      <c r="CN252" s="124"/>
      <c r="CO252" s="124"/>
      <c r="CP252" s="124"/>
      <c r="CQ252" s="124"/>
      <c r="CR252" s="124"/>
      <c r="CS252" s="124"/>
      <c r="CT252" s="124"/>
      <c r="CU252" s="124"/>
      <c r="CV252" s="124"/>
      <c r="CW252" s="124"/>
      <c r="CX252" s="124"/>
      <c r="CY252" s="124"/>
      <c r="CZ252" s="124"/>
      <c r="DA252" s="124"/>
      <c r="DB252" s="124"/>
      <c r="DC252" s="124"/>
      <c r="DD252" s="124"/>
      <c r="DE252" s="124"/>
      <c r="DF252" s="124"/>
      <c r="DG252" s="124"/>
      <c r="DH252" s="124"/>
      <c r="DI252" s="124"/>
      <c r="DJ252" s="124"/>
      <c r="DK252" s="198"/>
      <c r="DL252" s="198"/>
      <c r="DM252" s="144"/>
      <c r="DN252" s="198"/>
      <c r="DO252" s="144"/>
      <c r="DP252" s="198"/>
      <c r="DQ252" s="144"/>
      <c r="DR252" s="6"/>
      <c r="DS252" s="6"/>
      <c r="DT252" s="2"/>
      <c r="DU252" s="2"/>
      <c r="DV252" s="2"/>
      <c r="DW252" s="2"/>
      <c r="DX252" s="2"/>
      <c r="DY252" s="2"/>
      <c r="DZ252" s="2"/>
      <c r="EA252" s="2"/>
      <c r="EB252" s="125"/>
      <c r="EC252" s="6"/>
      <c r="ED252" s="6"/>
      <c r="EE252" s="6"/>
      <c r="EF252" s="124"/>
      <c r="EG252" s="124"/>
      <c r="EH252" s="125"/>
      <c r="EI252" s="125"/>
      <c r="EJ252" s="124"/>
      <c r="EK252" s="2"/>
      <c r="EL252" s="2"/>
    </row>
    <row x14ac:dyDescent="0.25" r="253" customHeight="1" ht="18.75" hidden="1">
      <c r="A253" s="296" t="s">
        <v>237</v>
      </c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297"/>
      <c r="P253" s="297"/>
      <c r="Q253" s="297"/>
      <c r="R253" s="297"/>
      <c r="S253" s="297"/>
      <c r="T253" s="297"/>
      <c r="U253" s="297"/>
      <c r="V253" s="297"/>
      <c r="W253" s="297"/>
      <c r="X253" s="297"/>
      <c r="Y253" s="297"/>
      <c r="Z253" s="297"/>
      <c r="AA253" s="297"/>
      <c r="AB253" s="297"/>
      <c r="AC253" s="297"/>
      <c r="AD253" s="297"/>
      <c r="AE253" s="297"/>
      <c r="AF253" s="297"/>
      <c r="AG253" s="297"/>
      <c r="AH253" s="297"/>
      <c r="AI253" s="297"/>
      <c r="AJ253" s="297"/>
      <c r="AK253" s="297"/>
      <c r="AL253" s="297"/>
      <c r="AM253" s="297"/>
      <c r="AN253" s="297"/>
      <c r="AO253" s="297"/>
      <c r="AP253" s="297"/>
      <c r="AQ253" s="297"/>
      <c r="AR253" s="297"/>
      <c r="AS253" s="297"/>
      <c r="AT253" s="297"/>
      <c r="AU253" s="297"/>
      <c r="AV253" s="297">
        <v>0</v>
      </c>
      <c r="AW253" s="297"/>
      <c r="AX253" s="297"/>
      <c r="AY253" s="298" t="s">
        <v>236</v>
      </c>
      <c r="AZ253" s="299"/>
      <c r="BA253" s="299"/>
      <c r="BB253" s="297"/>
      <c r="BC253" s="297"/>
      <c r="BD253" s="297"/>
      <c r="BE253" s="300"/>
      <c r="BF253" s="297"/>
      <c r="BG253" s="297"/>
      <c r="BH253" s="297"/>
      <c r="BI253" s="297"/>
      <c r="BJ253" s="301"/>
      <c r="BK253" s="297"/>
      <c r="BL253" s="124"/>
      <c r="BM253" s="2"/>
      <c r="BN253" s="124"/>
      <c r="BO253" s="6"/>
      <c r="BP253" s="124"/>
      <c r="BQ253" s="124"/>
      <c r="BR253" s="124"/>
      <c r="BS253" s="124"/>
      <c r="BT253" s="124"/>
      <c r="BU253" s="124"/>
      <c r="BV253" s="124"/>
      <c r="BW253" s="124"/>
      <c r="BX253" s="6"/>
      <c r="BY253" s="124"/>
      <c r="BZ253" s="124"/>
      <c r="CA253" s="124"/>
      <c r="CB253" s="124"/>
      <c r="CC253" s="124"/>
      <c r="CD253" s="124"/>
      <c r="CE253" s="124"/>
      <c r="CF253" s="124"/>
      <c r="CG253" s="124"/>
      <c r="CH253" s="124"/>
      <c r="CI253" s="124"/>
      <c r="CJ253" s="124"/>
      <c r="CK253" s="124"/>
      <c r="CL253" s="124"/>
      <c r="CM253" s="124"/>
      <c r="CN253" s="124"/>
      <c r="CO253" s="124"/>
      <c r="CP253" s="124"/>
      <c r="CQ253" s="124"/>
      <c r="CR253" s="124"/>
      <c r="CS253" s="124"/>
      <c r="CT253" s="124"/>
      <c r="CU253" s="124"/>
      <c r="CV253" s="124"/>
      <c r="CW253" s="124"/>
      <c r="CX253" s="124"/>
      <c r="CY253" s="124"/>
      <c r="CZ253" s="124"/>
      <c r="DA253" s="124"/>
      <c r="DB253" s="124"/>
      <c r="DC253" s="124"/>
      <c r="DD253" s="124"/>
      <c r="DE253" s="124"/>
      <c r="DF253" s="124"/>
      <c r="DG253" s="124"/>
      <c r="DH253" s="124"/>
      <c r="DI253" s="124"/>
      <c r="DJ253" s="124"/>
      <c r="DK253" s="302"/>
      <c r="DL253" s="302"/>
      <c r="DM253" s="303"/>
      <c r="DN253" s="302"/>
      <c r="DO253" s="303"/>
      <c r="DP253" s="302"/>
      <c r="DQ253" s="303"/>
      <c r="DR253" s="6"/>
      <c r="DS253" s="6"/>
      <c r="DT253" s="2"/>
      <c r="DU253" s="2"/>
      <c r="DV253" s="2"/>
      <c r="DW253" s="2"/>
      <c r="DX253" s="2"/>
      <c r="DY253" s="2"/>
      <c r="DZ253" s="2"/>
      <c r="EA253" s="2"/>
      <c r="EB253" s="125"/>
      <c r="EC253" s="6"/>
      <c r="ED253" s="6"/>
      <c r="EE253" s="6"/>
      <c r="EF253" s="124"/>
      <c r="EG253" s="124"/>
      <c r="EH253" s="125"/>
      <c r="EI253" s="125"/>
      <c r="EJ253" s="124"/>
      <c r="EK253" s="2"/>
      <c r="EL253" s="2"/>
    </row>
    <row x14ac:dyDescent="0.25" r="254" customHeight="1" ht="18.75" hidden="1">
      <c r="A254" s="290" t="s">
        <v>200</v>
      </c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82"/>
      <c r="Q254" s="282"/>
      <c r="R254" s="282"/>
      <c r="S254" s="282"/>
      <c r="T254" s="282"/>
      <c r="U254" s="282"/>
      <c r="V254" s="282"/>
      <c r="W254" s="282"/>
      <c r="X254" s="282"/>
      <c r="Y254" s="282"/>
      <c r="Z254" s="282"/>
      <c r="AA254" s="282"/>
      <c r="AB254" s="282"/>
      <c r="AC254" s="282"/>
      <c r="AD254" s="282"/>
      <c r="AE254" s="282"/>
      <c r="AF254" s="282"/>
      <c r="AG254" s="282"/>
      <c r="AH254" s="282"/>
      <c r="AI254" s="282"/>
      <c r="AJ254" s="282"/>
      <c r="AK254" s="282"/>
      <c r="AL254" s="282"/>
      <c r="AM254" s="282"/>
      <c r="AN254" s="282"/>
      <c r="AO254" s="282"/>
      <c r="AP254" s="282"/>
      <c r="AQ254" s="282"/>
      <c r="AR254" s="282"/>
      <c r="AS254" s="282"/>
      <c r="AT254" s="282"/>
      <c r="AU254" s="282"/>
      <c r="AV254" s="282">
        <v>0</v>
      </c>
      <c r="AW254" s="282"/>
      <c r="AX254" s="282"/>
      <c r="AY254" s="273"/>
      <c r="AZ254" s="274"/>
      <c r="BA254" s="275">
        <v>12</v>
      </c>
      <c r="BB254" s="282"/>
      <c r="BC254" s="282"/>
      <c r="BD254" s="282"/>
      <c r="BE254" s="291"/>
      <c r="BF254" s="292"/>
      <c r="BG254" s="292"/>
      <c r="BH254" s="292"/>
      <c r="BI254" s="292"/>
      <c r="BJ254" s="293"/>
      <c r="BK254" s="292"/>
      <c r="BL254" s="124"/>
      <c r="BM254" s="2"/>
      <c r="BN254" s="124"/>
      <c r="BO254" s="6"/>
      <c r="BP254" s="124"/>
      <c r="BQ254" s="124"/>
      <c r="BR254" s="124"/>
      <c r="BS254" s="124"/>
      <c r="BT254" s="124"/>
      <c r="BU254" s="124"/>
      <c r="BV254" s="124"/>
      <c r="BW254" s="124"/>
      <c r="BX254" s="6"/>
      <c r="BY254" s="124"/>
      <c r="BZ254" s="124"/>
      <c r="CA254" s="124"/>
      <c r="CB254" s="124"/>
      <c r="CC254" s="124"/>
      <c r="CD254" s="124"/>
      <c r="CE254" s="124"/>
      <c r="CF254" s="124"/>
      <c r="CG254" s="124"/>
      <c r="CH254" s="124"/>
      <c r="CI254" s="124"/>
      <c r="CJ254" s="124"/>
      <c r="CK254" s="124"/>
      <c r="CL254" s="124"/>
      <c r="CM254" s="124"/>
      <c r="CN254" s="124"/>
      <c r="CO254" s="124"/>
      <c r="CP254" s="124"/>
      <c r="CQ254" s="124"/>
      <c r="CR254" s="124"/>
      <c r="CS254" s="124"/>
      <c r="CT254" s="124"/>
      <c r="CU254" s="124"/>
      <c r="CV254" s="124"/>
      <c r="CW254" s="124"/>
      <c r="CX254" s="124"/>
      <c r="CY254" s="124"/>
      <c r="CZ254" s="124"/>
      <c r="DA254" s="124"/>
      <c r="DB254" s="124"/>
      <c r="DC254" s="124"/>
      <c r="DD254" s="124"/>
      <c r="DE254" s="124"/>
      <c r="DF254" s="124"/>
      <c r="DG254" s="124"/>
      <c r="DH254" s="124"/>
      <c r="DI254" s="124"/>
      <c r="DJ254" s="124"/>
      <c r="DK254" s="198"/>
      <c r="DL254" s="198"/>
      <c r="DM254" s="144"/>
      <c r="DN254" s="198"/>
      <c r="DO254" s="144"/>
      <c r="DP254" s="198"/>
      <c r="DQ254" s="144"/>
      <c r="DR254" s="6"/>
      <c r="DS254" s="6"/>
      <c r="DT254" s="2"/>
      <c r="DU254" s="2"/>
      <c r="DV254" s="2"/>
      <c r="DW254" s="2"/>
      <c r="DX254" s="2"/>
      <c r="DY254" s="2"/>
      <c r="DZ254" s="2"/>
      <c r="EA254" s="2"/>
      <c r="EB254" s="125"/>
      <c r="EC254" s="6"/>
      <c r="ED254" s="6"/>
      <c r="EE254" s="6"/>
      <c r="EF254" s="124"/>
      <c r="EG254" s="124"/>
      <c r="EH254" s="125"/>
      <c r="EI254" s="125"/>
      <c r="EJ254" s="124"/>
      <c r="EK254" s="2"/>
      <c r="EL254" s="2"/>
    </row>
    <row x14ac:dyDescent="0.25" r="255" customHeight="1" ht="18.75" hidden="1">
      <c r="A255" s="290" t="s">
        <v>238</v>
      </c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82"/>
      <c r="Q255" s="282"/>
      <c r="R255" s="282"/>
      <c r="S255" s="282"/>
      <c r="T255" s="282"/>
      <c r="U255" s="282"/>
      <c r="V255" s="282"/>
      <c r="W255" s="282"/>
      <c r="X255" s="282"/>
      <c r="Y255" s="282"/>
      <c r="Z255" s="282"/>
      <c r="AA255" s="282"/>
      <c r="AB255" s="282"/>
      <c r="AC255" s="282"/>
      <c r="AD255" s="282"/>
      <c r="AE255" s="282"/>
      <c r="AF255" s="282"/>
      <c r="AG255" s="282"/>
      <c r="AH255" s="282"/>
      <c r="AI255" s="282"/>
      <c r="AJ255" s="282"/>
      <c r="AK255" s="282"/>
      <c r="AL255" s="282"/>
      <c r="AM255" s="282"/>
      <c r="AN255" s="282"/>
      <c r="AO255" s="282"/>
      <c r="AP255" s="282"/>
      <c r="AQ255" s="282"/>
      <c r="AR255" s="282"/>
      <c r="AS255" s="282"/>
      <c r="AT255" s="282"/>
      <c r="AU255" s="282"/>
      <c r="AV255" s="282">
        <v>0</v>
      </c>
      <c r="AW255" s="282"/>
      <c r="AX255" s="282"/>
      <c r="AY255" s="273" t="s">
        <v>236</v>
      </c>
      <c r="AZ255" s="274"/>
      <c r="BA255" s="275"/>
      <c r="BB255" s="282"/>
      <c r="BC255" s="282"/>
      <c r="BD255" s="282"/>
      <c r="BE255" s="291"/>
      <c r="BF255" s="292"/>
      <c r="BG255" s="292"/>
      <c r="BH255" s="292"/>
      <c r="BI255" s="292"/>
      <c r="BJ255" s="293"/>
      <c r="BK255" s="292"/>
      <c r="BL255" s="124"/>
      <c r="BM255" s="2"/>
      <c r="BN255" s="124"/>
      <c r="BO255" s="6"/>
      <c r="BP255" s="124"/>
      <c r="BQ255" s="124"/>
      <c r="BR255" s="124"/>
      <c r="BS255" s="124"/>
      <c r="BT255" s="124"/>
      <c r="BU255" s="124"/>
      <c r="BV255" s="124"/>
      <c r="BW255" s="124"/>
      <c r="BX255" s="6"/>
      <c r="BY255" s="124"/>
      <c r="BZ255" s="124"/>
      <c r="CA255" s="124"/>
      <c r="CB255" s="124"/>
      <c r="CC255" s="124"/>
      <c r="CD255" s="124"/>
      <c r="CE255" s="124"/>
      <c r="CF255" s="124"/>
      <c r="CG255" s="124"/>
      <c r="CH255" s="124"/>
      <c r="CI255" s="124"/>
      <c r="CJ255" s="124"/>
      <c r="CK255" s="124"/>
      <c r="CL255" s="124"/>
      <c r="CM255" s="124"/>
      <c r="CN255" s="124"/>
      <c r="CO255" s="124"/>
      <c r="CP255" s="124"/>
      <c r="CQ255" s="124"/>
      <c r="CR255" s="124"/>
      <c r="CS255" s="124"/>
      <c r="CT255" s="124"/>
      <c r="CU255" s="124"/>
      <c r="CV255" s="124"/>
      <c r="CW255" s="124"/>
      <c r="CX255" s="124"/>
      <c r="CY255" s="124"/>
      <c r="CZ255" s="124"/>
      <c r="DA255" s="124"/>
      <c r="DB255" s="124"/>
      <c r="DC255" s="124"/>
      <c r="DD255" s="124"/>
      <c r="DE255" s="124"/>
      <c r="DF255" s="124"/>
      <c r="DG255" s="124"/>
      <c r="DH255" s="124"/>
      <c r="DI255" s="124"/>
      <c r="DJ255" s="124"/>
      <c r="DK255" s="198"/>
      <c r="DL255" s="198"/>
      <c r="DM255" s="144"/>
      <c r="DN255" s="198"/>
      <c r="DO255" s="144"/>
      <c r="DP255" s="198"/>
      <c r="DQ255" s="144"/>
      <c r="DR255" s="6"/>
      <c r="DS255" s="6"/>
      <c r="DT255" s="2"/>
      <c r="DU255" s="2"/>
      <c r="DV255" s="2"/>
      <c r="DW255" s="2"/>
      <c r="DX255" s="2"/>
      <c r="DY255" s="2"/>
      <c r="DZ255" s="2"/>
      <c r="EA255" s="2"/>
      <c r="EB255" s="125"/>
      <c r="EC255" s="6"/>
      <c r="ED255" s="6"/>
      <c r="EE255" s="6"/>
      <c r="EF255" s="124"/>
      <c r="EG255" s="124"/>
      <c r="EH255" s="125"/>
      <c r="EI255" s="125"/>
      <c r="EJ255" s="124"/>
      <c r="EK255" s="2"/>
      <c r="EL255" s="2"/>
    </row>
    <row x14ac:dyDescent="0.25" r="256" customHeight="1" ht="18.75">
      <c r="A256" s="304" t="s">
        <v>239</v>
      </c>
      <c r="B256" s="305">
        <f>+SUM(B247:B255)</f>
      </c>
      <c r="C256" s="305">
        <f>+SUM(C247:C255)</f>
      </c>
      <c r="D256" s="305">
        <f>+SUM(D247:D255)</f>
      </c>
      <c r="E256" s="305">
        <f>+SUM(E247:E255)</f>
      </c>
      <c r="F256" s="305">
        <f>+SUM(F247:F255)</f>
      </c>
      <c r="G256" s="305">
        <f>+SUM(G247:G255)</f>
      </c>
      <c r="H256" s="305">
        <f>+SUM(H247:H255)</f>
      </c>
      <c r="I256" s="305">
        <f>+SUM(I247:I255)</f>
      </c>
      <c r="J256" s="305">
        <f>+SUM(J247:J255)</f>
      </c>
      <c r="K256" s="305">
        <f>+SUM(K247:K255)</f>
      </c>
      <c r="L256" s="305">
        <f>+SUM(L247:L255)</f>
      </c>
      <c r="M256" s="305">
        <f>+SUM(M247:M255)</f>
      </c>
      <c r="N256" s="305">
        <f>+SUM(N247:N255)</f>
      </c>
      <c r="O256" s="305">
        <f>+SUM(O247:O255)</f>
      </c>
      <c r="P256" s="305">
        <f>+SUM(P247:P255)</f>
      </c>
      <c r="Q256" s="305">
        <f>+SUM(Q247:Q255)</f>
      </c>
      <c r="R256" s="305">
        <f>+SUM(R247:R255)</f>
      </c>
      <c r="S256" s="305">
        <f>+SUM(S247:S255)</f>
      </c>
      <c r="T256" s="305">
        <f>+SUM(T247:T255)</f>
      </c>
      <c r="U256" s="305">
        <f>+SUM(U247:U255)</f>
      </c>
      <c r="V256" s="305">
        <f>+SUM(V247:V255)</f>
      </c>
      <c r="W256" s="305">
        <f>+SUM(W247:W255)</f>
      </c>
      <c r="X256" s="305">
        <f>+SUM(X247:X255)</f>
      </c>
      <c r="Y256" s="305">
        <f>+SUM(Y247:Y255)</f>
      </c>
      <c r="Z256" s="305">
        <f>+SUM(Z247:Z255)</f>
      </c>
      <c r="AA256" s="305">
        <f>+SUM(AA247:AA255)</f>
      </c>
      <c r="AB256" s="305">
        <f>+SUM(AB247:AB255)</f>
      </c>
      <c r="AC256" s="305">
        <f>+SUM(AC247:AC255)</f>
      </c>
      <c r="AD256" s="305">
        <f>+SUM(AD247:AD255)</f>
      </c>
      <c r="AE256" s="305">
        <f>+SUM(AE247:AE255)</f>
      </c>
      <c r="AF256" s="305">
        <f>+SUM(AF247:AF255)</f>
      </c>
      <c r="AG256" s="305">
        <f>+SUM(AG247:AG255)</f>
      </c>
      <c r="AH256" s="305">
        <f>+SUM(AH247:AH255)</f>
      </c>
      <c r="AI256" s="305">
        <f>+SUM(AI247:AI255)</f>
      </c>
      <c r="AJ256" s="305">
        <f>+SUM(AJ247:AJ255)</f>
      </c>
      <c r="AK256" s="305">
        <f>+SUM(AK247:AK255)</f>
      </c>
      <c r="AL256" s="305">
        <f>+SUM(AL247:AL255)</f>
      </c>
      <c r="AM256" s="305">
        <f>+SUM(AM247:AM255)</f>
      </c>
      <c r="AN256" s="305">
        <f>+SUM(AN247:AN255)</f>
      </c>
      <c r="AO256" s="305">
        <f>+SUM(AO247:AO255)</f>
      </c>
      <c r="AP256" s="305">
        <f>+SUM(AP247:AP255)</f>
      </c>
      <c r="AQ256" s="305">
        <f>+SUM(AQ247:AQ255)</f>
      </c>
      <c r="AR256" s="305">
        <f>+SUM(AR247:AR255)</f>
      </c>
      <c r="AS256" s="305">
        <f>+SUM(AS247:AS255)</f>
      </c>
      <c r="AT256" s="305">
        <f>+SUM(AT247:AT255)</f>
      </c>
      <c r="AU256" s="305">
        <f>+SUM(AU247:AU255)</f>
      </c>
      <c r="AV256" s="305">
        <f>+SUM(AV247:AV255)</f>
      </c>
      <c r="AW256" s="305">
        <f>+SUM(AW247:AW255)</f>
      </c>
      <c r="AX256" s="305"/>
      <c r="AY256" s="306">
        <f>+SUM(AY247:AY255)</f>
      </c>
      <c r="AZ256" s="307">
        <f>+SUM(AZ247:AZ255)</f>
      </c>
      <c r="BA256" s="308">
        <f>+SUM(BA247:BA255)</f>
      </c>
      <c r="BB256" s="305">
        <f>+SUM(BB247:BB255)</f>
      </c>
      <c r="BC256" s="305">
        <f>+SUM(BC247:BC255)</f>
      </c>
      <c r="BD256" s="305">
        <f>+SUM(BD247:BD255)</f>
      </c>
      <c r="BE256" s="309">
        <f>+SUM(BE247:BE255)</f>
      </c>
      <c r="BF256" s="310">
        <f>+SUM(BF247:BF255)</f>
      </c>
      <c r="BG256" s="310">
        <f>+SUM(BG247:BG255)</f>
      </c>
      <c r="BH256" s="310">
        <f>+SUM(BH247:BH255)</f>
      </c>
      <c r="BI256" s="310">
        <f>+SUM(BI247:BI255)</f>
      </c>
      <c r="BJ256" s="311">
        <f>+SUM(BJ247:BJ255)</f>
      </c>
      <c r="BK256" s="310"/>
      <c r="BL256" s="124"/>
      <c r="BM256" s="2"/>
      <c r="BN256" s="124"/>
      <c r="BO256" s="6"/>
      <c r="BP256" s="124"/>
      <c r="BQ256" s="124"/>
      <c r="BR256" s="124"/>
      <c r="BS256" s="124"/>
      <c r="BT256" s="124"/>
      <c r="BU256" s="124"/>
      <c r="BV256" s="124"/>
      <c r="BW256" s="124"/>
      <c r="BX256" s="6"/>
      <c r="BY256" s="124"/>
      <c r="BZ256" s="124"/>
      <c r="CA256" s="124"/>
      <c r="CB256" s="124"/>
      <c r="CC256" s="124"/>
      <c r="CD256" s="124"/>
      <c r="CE256" s="124"/>
      <c r="CF256" s="124"/>
      <c r="CG256" s="124"/>
      <c r="CH256" s="124"/>
      <c r="CI256" s="124"/>
      <c r="CJ256" s="124"/>
      <c r="CK256" s="124"/>
      <c r="CL256" s="124"/>
      <c r="CM256" s="124"/>
      <c r="CN256" s="124"/>
      <c r="CO256" s="124"/>
      <c r="CP256" s="124"/>
      <c r="CQ256" s="124"/>
      <c r="CR256" s="124"/>
      <c r="CS256" s="124"/>
      <c r="CT256" s="124"/>
      <c r="CU256" s="124"/>
      <c r="CV256" s="124"/>
      <c r="CW256" s="124"/>
      <c r="CX256" s="124"/>
      <c r="CY256" s="124"/>
      <c r="CZ256" s="124"/>
      <c r="DA256" s="124"/>
      <c r="DB256" s="124"/>
      <c r="DC256" s="124"/>
      <c r="DD256" s="124"/>
      <c r="DE256" s="124"/>
      <c r="DF256" s="124"/>
      <c r="DG256" s="124"/>
      <c r="DH256" s="124"/>
      <c r="DI256" s="124"/>
      <c r="DJ256" s="124"/>
      <c r="DK256" s="312"/>
      <c r="DL256" s="312"/>
      <c r="DM256" s="313"/>
      <c r="DN256" s="312"/>
      <c r="DO256" s="313"/>
      <c r="DP256" s="312"/>
      <c r="DQ256" s="313"/>
      <c r="DR256" s="6"/>
      <c r="DS256" s="6"/>
      <c r="DT256" s="2"/>
      <c r="DU256" s="2"/>
      <c r="DV256" s="2"/>
      <c r="DW256" s="2"/>
      <c r="DX256" s="2"/>
      <c r="DY256" s="2"/>
      <c r="DZ256" s="2"/>
      <c r="EA256" s="2"/>
      <c r="EB256" s="125"/>
      <c r="EC256" s="6"/>
      <c r="ED256" s="6"/>
      <c r="EE256" s="6"/>
      <c r="EF256" s="124"/>
      <c r="EG256" s="124"/>
      <c r="EH256" s="125"/>
      <c r="EI256" s="125"/>
      <c r="EJ256" s="124"/>
      <c r="EK256" s="2"/>
      <c r="EL256" s="2"/>
    </row>
    <row x14ac:dyDescent="0.25" r="257" customHeight="1" ht="13.5">
      <c r="A257" s="280" t="s">
        <v>240</v>
      </c>
      <c r="B257" s="322">
        <v>20</v>
      </c>
      <c r="C257" s="322">
        <v>51</v>
      </c>
      <c r="D257" s="322">
        <v>112</v>
      </c>
      <c r="E257" s="322">
        <v>78</v>
      </c>
      <c r="F257" s="322">
        <v>54</v>
      </c>
      <c r="G257" s="322">
        <v>38</v>
      </c>
      <c r="H257" s="322">
        <v>96</v>
      </c>
      <c r="I257" s="322">
        <v>96</v>
      </c>
      <c r="J257" s="322">
        <v>58</v>
      </c>
      <c r="K257" s="322">
        <v>94</v>
      </c>
      <c r="L257" s="322">
        <v>256</v>
      </c>
      <c r="M257" s="322">
        <v>46</v>
      </c>
      <c r="N257" s="268">
        <v>116</v>
      </c>
      <c r="O257" s="268">
        <v>94</v>
      </c>
      <c r="P257" s="268">
        <v>70</v>
      </c>
      <c r="Q257" s="268">
        <v>35</v>
      </c>
      <c r="R257" s="268">
        <v>40</v>
      </c>
      <c r="S257" s="268">
        <v>12</v>
      </c>
      <c r="T257" s="268">
        <v>81</v>
      </c>
      <c r="U257" s="268">
        <v>200</v>
      </c>
      <c r="V257" s="268">
        <v>106</v>
      </c>
      <c r="W257" s="268">
        <v>270</v>
      </c>
      <c r="X257" s="268">
        <v>36</v>
      </c>
      <c r="Y257" s="268">
        <v>224</v>
      </c>
      <c r="Z257" s="282">
        <v>93</v>
      </c>
      <c r="AA257" s="282">
        <v>119</v>
      </c>
      <c r="AB257" s="282">
        <v>277</v>
      </c>
      <c r="AC257" s="282">
        <v>170</v>
      </c>
      <c r="AD257" s="282">
        <v>162</v>
      </c>
      <c r="AE257" s="282">
        <v>226</v>
      </c>
      <c r="AF257" s="282">
        <v>115</v>
      </c>
      <c r="AG257" s="282">
        <v>152</v>
      </c>
      <c r="AH257" s="282">
        <v>164</v>
      </c>
      <c r="AI257" s="282">
        <v>128</v>
      </c>
      <c r="AJ257" s="282">
        <v>107</v>
      </c>
      <c r="AK257" s="282">
        <v>326</v>
      </c>
      <c r="AL257" s="282">
        <v>111</v>
      </c>
      <c r="AM257" s="282">
        <v>259</v>
      </c>
      <c r="AN257" s="282">
        <v>239</v>
      </c>
      <c r="AO257" s="282">
        <v>135</v>
      </c>
      <c r="AP257" s="282">
        <v>263</v>
      </c>
      <c r="AQ257" s="282">
        <v>151</v>
      </c>
      <c r="AR257" s="282">
        <v>155</v>
      </c>
      <c r="AS257" s="282">
        <v>256</v>
      </c>
      <c r="AT257" s="282">
        <v>152</v>
      </c>
      <c r="AU257" s="282">
        <f>AU267+(AT267-AT257)</f>
      </c>
      <c r="AV257" s="282">
        <v>113</v>
      </c>
      <c r="AW257" s="282">
        <f>233</f>
      </c>
      <c r="AX257" s="282"/>
      <c r="AY257" s="283">
        <f>AY267</f>
      </c>
      <c r="AZ257" s="284">
        <f>+AZ267</f>
      </c>
      <c r="BA257" s="285">
        <v>198</v>
      </c>
      <c r="BB257" s="286">
        <v>164</v>
      </c>
      <c r="BC257" s="286">
        <f>BC222*BM258</f>
      </c>
      <c r="BD257" s="286">
        <f>BD222*BM258</f>
      </c>
      <c r="BE257" s="287">
        <f>BE212*BM258</f>
      </c>
      <c r="BF257" s="288">
        <f>BF212*BM258</f>
      </c>
      <c r="BG257" s="288">
        <f>BG212*BM258</f>
      </c>
      <c r="BH257" s="288">
        <f>BH212*BM258</f>
      </c>
      <c r="BI257" s="288">
        <f>BI212*BM258</f>
      </c>
      <c r="BJ257" s="289">
        <f>BJ212*BM258</f>
      </c>
      <c r="BK257" s="288"/>
      <c r="BL257" s="124"/>
      <c r="BM257" s="2"/>
      <c r="BN257" s="124"/>
      <c r="BO257" s="6"/>
      <c r="BP257" s="124"/>
      <c r="BQ257" s="124"/>
      <c r="BR257" s="124"/>
      <c r="BS257" s="124"/>
      <c r="BT257" s="124"/>
      <c r="BU257" s="124"/>
      <c r="BV257" s="124"/>
      <c r="BW257" s="124"/>
      <c r="BX257" s="6"/>
      <c r="BY257" s="124"/>
      <c r="BZ257" s="124"/>
      <c r="CA257" s="124"/>
      <c r="CB257" s="124"/>
      <c r="CC257" s="124"/>
      <c r="CD257" s="124"/>
      <c r="CE257" s="124"/>
      <c r="CF257" s="124"/>
      <c r="CG257" s="124"/>
      <c r="CH257" s="124"/>
      <c r="CI257" s="124"/>
      <c r="CJ257" s="124"/>
      <c r="CK257" s="124"/>
      <c r="CL257" s="124"/>
      <c r="CM257" s="124"/>
      <c r="CN257" s="124"/>
      <c r="CO257" s="124"/>
      <c r="CP257" s="124"/>
      <c r="CQ257" s="124"/>
      <c r="CR257" s="124"/>
      <c r="CS257" s="124"/>
      <c r="CT257" s="124"/>
      <c r="CU257" s="124"/>
      <c r="CV257" s="124"/>
      <c r="CW257" s="124"/>
      <c r="CX257" s="124"/>
      <c r="CY257" s="124"/>
      <c r="CZ257" s="124"/>
      <c r="DA257" s="124"/>
      <c r="DB257" s="124"/>
      <c r="DC257" s="124"/>
      <c r="DD257" s="124"/>
      <c r="DE257" s="124"/>
      <c r="DF257" s="124"/>
      <c r="DG257" s="124"/>
      <c r="DH257" s="124"/>
      <c r="DI257" s="124"/>
      <c r="DJ257" s="124"/>
      <c r="DK257" s="198">
        <f>SUM(B257:M257)</f>
      </c>
      <c r="DL257" s="198">
        <f>SUM(N257:Y257)</f>
      </c>
      <c r="DM257" s="144">
        <f>IFERROR(DL257/DK257*100,0)</f>
      </c>
      <c r="DN257" s="198">
        <f>SUM(Z257:AK257)</f>
      </c>
      <c r="DO257" s="144">
        <f>IFERROR(DN257/DL257*100,0)</f>
      </c>
      <c r="DP257" s="198">
        <f>SUM(AL257:AW257)</f>
      </c>
      <c r="DQ257" s="144">
        <f>IFERROR(DP257/DN257*100,0)</f>
      </c>
      <c r="DR257" s="185">
        <f>SUM(AY257:BJ257)</f>
      </c>
      <c r="DS257" s="249">
        <f>IFERROR(DR257/DP257*100,0)</f>
      </c>
      <c r="DT257" s="2"/>
      <c r="DU257" s="2"/>
      <c r="DV257" s="2"/>
      <c r="DW257" s="2"/>
      <c r="DX257" s="2"/>
      <c r="DY257" s="2"/>
      <c r="DZ257" s="2"/>
      <c r="EA257" s="2"/>
      <c r="EB257" s="125"/>
      <c r="EC257" s="6"/>
      <c r="ED257" s="6"/>
      <c r="EE257" s="6"/>
      <c r="EF257" s="124"/>
      <c r="EG257" s="124"/>
      <c r="EH257" s="125"/>
      <c r="EI257" s="125"/>
      <c r="EJ257" s="124"/>
      <c r="EK257" s="2"/>
      <c r="EL257" s="2"/>
    </row>
    <row x14ac:dyDescent="0.25" r="258" customHeight="1" ht="18.75" hidden="1">
      <c r="A258" s="290" t="s">
        <v>231</v>
      </c>
      <c r="B258" s="282"/>
      <c r="C258" s="282"/>
      <c r="D258" s="282"/>
      <c r="E258" s="282"/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82"/>
      <c r="Q258" s="282"/>
      <c r="R258" s="282"/>
      <c r="S258" s="282"/>
      <c r="T258" s="282"/>
      <c r="U258" s="282"/>
      <c r="V258" s="282"/>
      <c r="W258" s="282"/>
      <c r="X258" s="282"/>
      <c r="Y258" s="282"/>
      <c r="Z258" s="282"/>
      <c r="AA258" s="282"/>
      <c r="AB258" s="282"/>
      <c r="AC258" s="282"/>
      <c r="AD258" s="282"/>
      <c r="AE258" s="282"/>
      <c r="AF258" s="282"/>
      <c r="AG258" s="282"/>
      <c r="AH258" s="282"/>
      <c r="AI258" s="282"/>
      <c r="AJ258" s="282"/>
      <c r="AK258" s="282"/>
      <c r="AL258" s="282">
        <v>98</v>
      </c>
      <c r="AM258" s="282">
        <v>110</v>
      </c>
      <c r="AN258" s="282">
        <v>32</v>
      </c>
      <c r="AO258" s="282"/>
      <c r="AP258" s="282"/>
      <c r="AQ258" s="282">
        <v>107</v>
      </c>
      <c r="AR258" s="282">
        <v>70</v>
      </c>
      <c r="AS258" s="282">
        <v>124</v>
      </c>
      <c r="AT258" s="282">
        <v>40</v>
      </c>
      <c r="AU258" s="282">
        <v>98</v>
      </c>
      <c r="AV258" s="282">
        <v>50</v>
      </c>
      <c r="AW258" s="282">
        <v>32</v>
      </c>
      <c r="AX258" s="282"/>
      <c r="AY258" s="273">
        <v>72</v>
      </c>
      <c r="AZ258" s="274">
        <v>72</v>
      </c>
      <c r="BA258" s="275">
        <v>72</v>
      </c>
      <c r="BB258" s="276">
        <v>72</v>
      </c>
      <c r="BC258" s="276">
        <v>72</v>
      </c>
      <c r="BD258" s="276">
        <v>72</v>
      </c>
      <c r="BE258" s="291">
        <v>30</v>
      </c>
      <c r="BF258" s="292"/>
      <c r="BG258" s="292">
        <v>30</v>
      </c>
      <c r="BH258" s="292"/>
      <c r="BI258" s="292">
        <v>30</v>
      </c>
      <c r="BJ258" s="293"/>
      <c r="BK258" s="292"/>
      <c r="BL258" s="124"/>
      <c r="BM258" s="323">
        <f>BM260/BM259</f>
      </c>
      <c r="BN258" s="124"/>
      <c r="BO258" s="6"/>
      <c r="BP258" s="124"/>
      <c r="BQ258" s="124"/>
      <c r="BR258" s="124"/>
      <c r="BS258" s="124"/>
      <c r="BT258" s="124"/>
      <c r="BU258" s="124"/>
      <c r="BV258" s="124"/>
      <c r="BW258" s="124"/>
      <c r="BX258" s="6"/>
      <c r="BY258" s="124"/>
      <c r="BZ258" s="124"/>
      <c r="CA258" s="124"/>
      <c r="CB258" s="124"/>
      <c r="CC258" s="124"/>
      <c r="CD258" s="124"/>
      <c r="CE258" s="124"/>
      <c r="CF258" s="124"/>
      <c r="CG258" s="124"/>
      <c r="CH258" s="124"/>
      <c r="CI258" s="124"/>
      <c r="CJ258" s="124"/>
      <c r="CK258" s="124"/>
      <c r="CL258" s="124"/>
      <c r="CM258" s="124"/>
      <c r="CN258" s="124"/>
      <c r="CO258" s="124"/>
      <c r="CP258" s="124"/>
      <c r="CQ258" s="124"/>
      <c r="CR258" s="124"/>
      <c r="CS258" s="124"/>
      <c r="CT258" s="124"/>
      <c r="CU258" s="124"/>
      <c r="CV258" s="124"/>
      <c r="CW258" s="124"/>
      <c r="CX258" s="124"/>
      <c r="CY258" s="124"/>
      <c r="CZ258" s="124"/>
      <c r="DA258" s="124"/>
      <c r="DB258" s="124"/>
      <c r="DC258" s="124"/>
      <c r="DD258" s="124"/>
      <c r="DE258" s="124"/>
      <c r="DF258" s="124"/>
      <c r="DG258" s="124"/>
      <c r="DH258" s="124"/>
      <c r="DI258" s="124"/>
      <c r="DJ258" s="124"/>
      <c r="DK258" s="198"/>
      <c r="DL258" s="198"/>
      <c r="DM258" s="144"/>
      <c r="DN258" s="198"/>
      <c r="DO258" s="144"/>
      <c r="DP258" s="198"/>
      <c r="DQ258" s="144"/>
      <c r="DR258" s="6"/>
      <c r="DS258" s="6"/>
      <c r="DT258" s="2"/>
      <c r="DU258" s="2"/>
      <c r="DV258" s="2"/>
      <c r="DW258" s="2"/>
      <c r="DX258" s="2"/>
      <c r="DY258" s="2"/>
      <c r="DZ258" s="2"/>
      <c r="EA258" s="2"/>
      <c r="EB258" s="125"/>
      <c r="EC258" s="6"/>
      <c r="ED258" s="6"/>
      <c r="EE258" s="6"/>
      <c r="EF258" s="124"/>
      <c r="EG258" s="124"/>
      <c r="EH258" s="125"/>
      <c r="EI258" s="125"/>
      <c r="EJ258" s="124"/>
      <c r="EK258" s="2"/>
      <c r="EL258" s="2"/>
    </row>
    <row x14ac:dyDescent="0.25" r="259" customHeight="1" ht="18.75" hidden="1">
      <c r="A259" s="290" t="s">
        <v>232</v>
      </c>
      <c r="B259" s="282"/>
      <c r="C259" s="282"/>
      <c r="D259" s="282"/>
      <c r="E259" s="282"/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82"/>
      <c r="Q259" s="282"/>
      <c r="R259" s="282"/>
      <c r="S259" s="282"/>
      <c r="T259" s="282"/>
      <c r="U259" s="282"/>
      <c r="V259" s="282"/>
      <c r="W259" s="282"/>
      <c r="X259" s="282"/>
      <c r="Y259" s="282"/>
      <c r="Z259" s="282"/>
      <c r="AA259" s="282"/>
      <c r="AB259" s="282"/>
      <c r="AC259" s="282"/>
      <c r="AD259" s="282"/>
      <c r="AE259" s="282"/>
      <c r="AF259" s="282"/>
      <c r="AG259" s="282"/>
      <c r="AH259" s="282"/>
      <c r="AI259" s="282"/>
      <c r="AJ259" s="282"/>
      <c r="AK259" s="282"/>
      <c r="AL259" s="282"/>
      <c r="AM259" s="282"/>
      <c r="AN259" s="282"/>
      <c r="AO259" s="282">
        <v>64</v>
      </c>
      <c r="AP259" s="282"/>
      <c r="AQ259" s="282"/>
      <c r="AR259" s="282"/>
      <c r="AS259" s="282"/>
      <c r="AT259" s="282"/>
      <c r="AU259" s="282"/>
      <c r="AV259" s="282">
        <v>0</v>
      </c>
      <c r="AW259" s="282"/>
      <c r="AX259" s="282"/>
      <c r="AY259" s="273" t="s">
        <v>236</v>
      </c>
      <c r="AZ259" s="274"/>
      <c r="BA259" s="275"/>
      <c r="BB259" s="282"/>
      <c r="BC259" s="282"/>
      <c r="BD259" s="282"/>
      <c r="BE259" s="291"/>
      <c r="BF259" s="292"/>
      <c r="BG259" s="292"/>
      <c r="BH259" s="292"/>
      <c r="BI259" s="292"/>
      <c r="BJ259" s="293"/>
      <c r="BK259" s="292"/>
      <c r="BL259" s="124"/>
      <c r="BM259" s="324">
        <v>3341.8333333333335</v>
      </c>
      <c r="BN259" s="124"/>
      <c r="BO259" s="6"/>
      <c r="BP259" s="124"/>
      <c r="BQ259" s="124"/>
      <c r="BR259" s="124"/>
      <c r="BS259" s="124"/>
      <c r="BT259" s="124"/>
      <c r="BU259" s="124"/>
      <c r="BV259" s="124"/>
      <c r="BW259" s="124"/>
      <c r="BX259" s="6"/>
      <c r="BY259" s="124"/>
      <c r="BZ259" s="124"/>
      <c r="CA259" s="124"/>
      <c r="CB259" s="124"/>
      <c r="CC259" s="124"/>
      <c r="CD259" s="124"/>
      <c r="CE259" s="124"/>
      <c r="CF259" s="124"/>
      <c r="CG259" s="124"/>
      <c r="CH259" s="124"/>
      <c r="CI259" s="124"/>
      <c r="CJ259" s="124"/>
      <c r="CK259" s="124"/>
      <c r="CL259" s="124"/>
      <c r="CM259" s="124"/>
      <c r="CN259" s="124"/>
      <c r="CO259" s="124"/>
      <c r="CP259" s="124"/>
      <c r="CQ259" s="124"/>
      <c r="CR259" s="124"/>
      <c r="CS259" s="124"/>
      <c r="CT259" s="124"/>
      <c r="CU259" s="124"/>
      <c r="CV259" s="124"/>
      <c r="CW259" s="124"/>
      <c r="CX259" s="124"/>
      <c r="CY259" s="124"/>
      <c r="CZ259" s="124"/>
      <c r="DA259" s="124"/>
      <c r="DB259" s="124"/>
      <c r="DC259" s="124"/>
      <c r="DD259" s="124"/>
      <c r="DE259" s="124"/>
      <c r="DF259" s="124"/>
      <c r="DG259" s="124"/>
      <c r="DH259" s="124"/>
      <c r="DI259" s="124"/>
      <c r="DJ259" s="124"/>
      <c r="DK259" s="198"/>
      <c r="DL259" s="198"/>
      <c r="DM259" s="144"/>
      <c r="DN259" s="198"/>
      <c r="DO259" s="144"/>
      <c r="DP259" s="198"/>
      <c r="DQ259" s="144"/>
      <c r="DR259" s="6"/>
      <c r="DS259" s="6"/>
      <c r="DT259" s="2"/>
      <c r="DU259" s="2"/>
      <c r="DV259" s="2"/>
      <c r="DW259" s="2"/>
      <c r="DX259" s="2"/>
      <c r="DY259" s="2"/>
      <c r="DZ259" s="2"/>
      <c r="EA259" s="2"/>
      <c r="EB259" s="125"/>
      <c r="EC259" s="6"/>
      <c r="ED259" s="6"/>
      <c r="EE259" s="6"/>
      <c r="EF259" s="124"/>
      <c r="EG259" s="124"/>
      <c r="EH259" s="125"/>
      <c r="EI259" s="125"/>
      <c r="EJ259" s="124"/>
      <c r="EK259" s="2"/>
      <c r="EL259" s="2"/>
    </row>
    <row x14ac:dyDescent="0.25" r="260" customHeight="1" ht="18.75" hidden="1">
      <c r="A260" s="290" t="s">
        <v>233</v>
      </c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82"/>
      <c r="Q260" s="282"/>
      <c r="R260" s="282"/>
      <c r="S260" s="282"/>
      <c r="T260" s="282"/>
      <c r="U260" s="282"/>
      <c r="V260" s="282"/>
      <c r="W260" s="282"/>
      <c r="X260" s="282"/>
      <c r="Y260" s="282"/>
      <c r="Z260" s="282"/>
      <c r="AA260" s="282"/>
      <c r="AB260" s="282"/>
      <c r="AC260" s="282"/>
      <c r="AD260" s="282"/>
      <c r="AE260" s="282"/>
      <c r="AF260" s="282"/>
      <c r="AG260" s="282"/>
      <c r="AH260" s="282"/>
      <c r="AI260" s="282"/>
      <c r="AJ260" s="282"/>
      <c r="AK260" s="282"/>
      <c r="AL260" s="282"/>
      <c r="AM260" s="282">
        <v>131</v>
      </c>
      <c r="AN260" s="282">
        <v>84</v>
      </c>
      <c r="AO260" s="282">
        <v>36</v>
      </c>
      <c r="AP260" s="282">
        <v>263</v>
      </c>
      <c r="AQ260" s="282">
        <v>98</v>
      </c>
      <c r="AR260" s="282">
        <v>57</v>
      </c>
      <c r="AS260" s="282">
        <v>111</v>
      </c>
      <c r="AT260" s="282">
        <v>112</v>
      </c>
      <c r="AU260" s="282">
        <v>8</v>
      </c>
      <c r="AV260" s="282">
        <v>52</v>
      </c>
      <c r="AW260" s="282">
        <v>166</v>
      </c>
      <c r="AX260" s="282"/>
      <c r="AY260" s="273">
        <v>56</v>
      </c>
      <c r="AZ260" s="274">
        <v>50</v>
      </c>
      <c r="BA260" s="275">
        <v>58</v>
      </c>
      <c r="BB260" s="282">
        <v>50</v>
      </c>
      <c r="BC260" s="282">
        <v>50</v>
      </c>
      <c r="BD260" s="282">
        <v>50</v>
      </c>
      <c r="BE260" s="291">
        <v>112</v>
      </c>
      <c r="BF260" s="292">
        <v>50</v>
      </c>
      <c r="BG260" s="292">
        <v>50</v>
      </c>
      <c r="BH260" s="292">
        <v>112</v>
      </c>
      <c r="BI260" s="292">
        <v>50</v>
      </c>
      <c r="BJ260" s="293">
        <v>50</v>
      </c>
      <c r="BK260" s="292"/>
      <c r="BL260" s="124"/>
      <c r="BM260" s="324">
        <f>AVERAGE(AL257:AW257)</f>
      </c>
      <c r="BN260" s="124"/>
      <c r="BO260" s="6"/>
      <c r="BP260" s="124"/>
      <c r="BQ260" s="124"/>
      <c r="BR260" s="124"/>
      <c r="BS260" s="124"/>
      <c r="BT260" s="124"/>
      <c r="BU260" s="124"/>
      <c r="BV260" s="124"/>
      <c r="BW260" s="124"/>
      <c r="BX260" s="6"/>
      <c r="BY260" s="124"/>
      <c r="BZ260" s="124"/>
      <c r="CA260" s="124"/>
      <c r="CB260" s="124"/>
      <c r="CC260" s="124"/>
      <c r="CD260" s="124"/>
      <c r="CE260" s="124"/>
      <c r="CF260" s="124"/>
      <c r="CG260" s="124"/>
      <c r="CH260" s="124"/>
      <c r="CI260" s="124"/>
      <c r="CJ260" s="124"/>
      <c r="CK260" s="124"/>
      <c r="CL260" s="124"/>
      <c r="CM260" s="124"/>
      <c r="CN260" s="124"/>
      <c r="CO260" s="124"/>
      <c r="CP260" s="124"/>
      <c r="CQ260" s="124"/>
      <c r="CR260" s="124"/>
      <c r="CS260" s="124"/>
      <c r="CT260" s="124"/>
      <c r="CU260" s="124"/>
      <c r="CV260" s="124"/>
      <c r="CW260" s="124"/>
      <c r="CX260" s="124"/>
      <c r="CY260" s="124"/>
      <c r="CZ260" s="124"/>
      <c r="DA260" s="124"/>
      <c r="DB260" s="124"/>
      <c r="DC260" s="124"/>
      <c r="DD260" s="124"/>
      <c r="DE260" s="124"/>
      <c r="DF260" s="124"/>
      <c r="DG260" s="124"/>
      <c r="DH260" s="124"/>
      <c r="DI260" s="124"/>
      <c r="DJ260" s="124"/>
      <c r="DK260" s="198"/>
      <c r="DL260" s="198"/>
      <c r="DM260" s="144"/>
      <c r="DN260" s="198"/>
      <c r="DO260" s="144"/>
      <c r="DP260" s="198"/>
      <c r="DQ260" s="144"/>
      <c r="DR260" s="6"/>
      <c r="DS260" s="6"/>
      <c r="DT260" s="2"/>
      <c r="DU260" s="2"/>
      <c r="DV260" s="2"/>
      <c r="DW260" s="2"/>
      <c r="DX260" s="2"/>
      <c r="DY260" s="2"/>
      <c r="DZ260" s="2"/>
      <c r="EA260" s="2"/>
      <c r="EB260" s="125"/>
      <c r="EC260" s="6"/>
      <c r="ED260" s="6"/>
      <c r="EE260" s="6"/>
      <c r="EF260" s="124"/>
      <c r="EG260" s="124"/>
      <c r="EH260" s="125"/>
      <c r="EI260" s="125"/>
      <c r="EJ260" s="124"/>
      <c r="EK260" s="2"/>
      <c r="EL260" s="2"/>
    </row>
    <row x14ac:dyDescent="0.25" r="261" customHeight="1" ht="18.75" hidden="1">
      <c r="A261" s="290" t="s">
        <v>234</v>
      </c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82"/>
      <c r="Q261" s="282"/>
      <c r="R261" s="282"/>
      <c r="S261" s="282"/>
      <c r="T261" s="282"/>
      <c r="U261" s="282"/>
      <c r="V261" s="282"/>
      <c r="W261" s="282"/>
      <c r="X261" s="282"/>
      <c r="Y261" s="282"/>
      <c r="Z261" s="282"/>
      <c r="AA261" s="282"/>
      <c r="AB261" s="282"/>
      <c r="AC261" s="282"/>
      <c r="AD261" s="282"/>
      <c r="AE261" s="282"/>
      <c r="AF261" s="282"/>
      <c r="AG261" s="282"/>
      <c r="AH261" s="282"/>
      <c r="AI261" s="282"/>
      <c r="AJ261" s="282"/>
      <c r="AK261" s="282"/>
      <c r="AL261" s="282"/>
      <c r="AM261" s="282"/>
      <c r="AN261" s="282"/>
      <c r="AO261" s="282"/>
      <c r="AP261" s="282"/>
      <c r="AQ261" s="282"/>
      <c r="AR261" s="282"/>
      <c r="AS261" s="282"/>
      <c r="AT261" s="282"/>
      <c r="AU261" s="282">
        <v>60</v>
      </c>
      <c r="AV261" s="282">
        <v>0</v>
      </c>
      <c r="AW261" s="282"/>
      <c r="AX261" s="282"/>
      <c r="AY261" s="273" t="s">
        <v>236</v>
      </c>
      <c r="AZ261" s="274"/>
      <c r="BA261" s="275"/>
      <c r="BB261" s="282"/>
      <c r="BC261" s="282"/>
      <c r="BD261" s="282"/>
      <c r="BE261" s="291"/>
      <c r="BF261" s="292"/>
      <c r="BG261" s="292"/>
      <c r="BH261" s="292"/>
      <c r="BI261" s="292"/>
      <c r="BJ261" s="293"/>
      <c r="BK261" s="292"/>
      <c r="BL261" s="124"/>
      <c r="BM261" s="2"/>
      <c r="BN261" s="124"/>
      <c r="BO261" s="6"/>
      <c r="BP261" s="124"/>
      <c r="BQ261" s="124"/>
      <c r="BR261" s="124"/>
      <c r="BS261" s="124"/>
      <c r="BT261" s="124"/>
      <c r="BU261" s="124"/>
      <c r="BV261" s="124"/>
      <c r="BW261" s="124"/>
      <c r="BX261" s="6"/>
      <c r="BY261" s="124"/>
      <c r="BZ261" s="124"/>
      <c r="CA261" s="124"/>
      <c r="CB261" s="124"/>
      <c r="CC261" s="124"/>
      <c r="CD261" s="124"/>
      <c r="CE261" s="124"/>
      <c r="CF261" s="124"/>
      <c r="CG261" s="124"/>
      <c r="CH261" s="124"/>
      <c r="CI261" s="124"/>
      <c r="CJ261" s="124"/>
      <c r="CK261" s="124"/>
      <c r="CL261" s="124"/>
      <c r="CM261" s="124"/>
      <c r="CN261" s="124"/>
      <c r="CO261" s="124"/>
      <c r="CP261" s="124"/>
      <c r="CQ261" s="124"/>
      <c r="CR261" s="124"/>
      <c r="CS261" s="124"/>
      <c r="CT261" s="124"/>
      <c r="CU261" s="124"/>
      <c r="CV261" s="124"/>
      <c r="CW261" s="124"/>
      <c r="CX261" s="124"/>
      <c r="CY261" s="124"/>
      <c r="CZ261" s="124"/>
      <c r="DA261" s="124"/>
      <c r="DB261" s="124"/>
      <c r="DC261" s="124"/>
      <c r="DD261" s="124"/>
      <c r="DE261" s="124"/>
      <c r="DF261" s="124"/>
      <c r="DG261" s="124"/>
      <c r="DH261" s="124"/>
      <c r="DI261" s="124"/>
      <c r="DJ261" s="124"/>
      <c r="DK261" s="198"/>
      <c r="DL261" s="198"/>
      <c r="DM261" s="144"/>
      <c r="DN261" s="198"/>
      <c r="DO261" s="144"/>
      <c r="DP261" s="198"/>
      <c r="DQ261" s="144"/>
      <c r="DR261" s="6"/>
      <c r="DS261" s="6"/>
      <c r="DT261" s="2"/>
      <c r="DU261" s="2"/>
      <c r="DV261" s="2"/>
      <c r="DW261" s="2"/>
      <c r="DX261" s="2"/>
      <c r="DY261" s="2"/>
      <c r="DZ261" s="2"/>
      <c r="EA261" s="2"/>
      <c r="EB261" s="125"/>
      <c r="EC261" s="6"/>
      <c r="ED261" s="6"/>
      <c r="EE261" s="6"/>
      <c r="EF261" s="124"/>
      <c r="EG261" s="124"/>
      <c r="EH261" s="125"/>
      <c r="EI261" s="125"/>
      <c r="EJ261" s="124"/>
      <c r="EK261" s="2"/>
      <c r="EL261" s="2"/>
    </row>
    <row x14ac:dyDescent="0.25" r="262" customHeight="1" ht="18.75" hidden="1">
      <c r="A262" s="290" t="s">
        <v>235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  <c r="AD262" s="282"/>
      <c r="AE262" s="282"/>
      <c r="AF262" s="282"/>
      <c r="AG262" s="282"/>
      <c r="AH262" s="282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>
        <v>0</v>
      </c>
      <c r="AU262" s="282"/>
      <c r="AV262" s="282">
        <v>0</v>
      </c>
      <c r="AW262" s="282">
        <v>32</v>
      </c>
      <c r="AX262" s="282"/>
      <c r="AY262" s="273" t="s">
        <v>236</v>
      </c>
      <c r="AZ262" s="274"/>
      <c r="BA262" s="275"/>
      <c r="BB262" s="282"/>
      <c r="BC262" s="282"/>
      <c r="BD262" s="282"/>
      <c r="BE262" s="291">
        <v>3</v>
      </c>
      <c r="BF262" s="292">
        <v>40</v>
      </c>
      <c r="BG262" s="292">
        <v>40</v>
      </c>
      <c r="BH262" s="292">
        <v>36</v>
      </c>
      <c r="BI262" s="292">
        <v>40</v>
      </c>
      <c r="BJ262" s="293">
        <v>40</v>
      </c>
      <c r="BK262" s="292"/>
      <c r="BL262" s="124"/>
      <c r="BM262" s="6"/>
      <c r="BN262" s="124"/>
      <c r="BO262" s="6"/>
      <c r="BP262" s="124"/>
      <c r="BQ262" s="124"/>
      <c r="BR262" s="124"/>
      <c r="BS262" s="124"/>
      <c r="BT262" s="124"/>
      <c r="BU262" s="124"/>
      <c r="BV262" s="124"/>
      <c r="BW262" s="124"/>
      <c r="BX262" s="6"/>
      <c r="BY262" s="124"/>
      <c r="BZ262" s="124"/>
      <c r="CA262" s="124"/>
      <c r="CB262" s="124"/>
      <c r="CC262" s="124"/>
      <c r="CD262" s="124"/>
      <c r="CE262" s="124"/>
      <c r="CF262" s="124"/>
      <c r="CG262" s="124"/>
      <c r="CH262" s="124"/>
      <c r="CI262" s="124"/>
      <c r="CJ262" s="124"/>
      <c r="CK262" s="124"/>
      <c r="CL262" s="124"/>
      <c r="CM262" s="124"/>
      <c r="CN262" s="124"/>
      <c r="CO262" s="124"/>
      <c r="CP262" s="124"/>
      <c r="CQ262" s="124"/>
      <c r="CR262" s="124"/>
      <c r="CS262" s="124"/>
      <c r="CT262" s="124"/>
      <c r="CU262" s="124"/>
      <c r="CV262" s="124"/>
      <c r="CW262" s="124"/>
      <c r="CX262" s="124"/>
      <c r="CY262" s="124"/>
      <c r="CZ262" s="124"/>
      <c r="DA262" s="124"/>
      <c r="DB262" s="124"/>
      <c r="DC262" s="124"/>
      <c r="DD262" s="124"/>
      <c r="DE262" s="124"/>
      <c r="DF262" s="124"/>
      <c r="DG262" s="124"/>
      <c r="DH262" s="124"/>
      <c r="DI262" s="124"/>
      <c r="DJ262" s="124"/>
      <c r="DK262" s="198"/>
      <c r="DL262" s="198"/>
      <c r="DM262" s="144"/>
      <c r="DN262" s="198"/>
      <c r="DO262" s="144"/>
      <c r="DP262" s="198"/>
      <c r="DQ262" s="144"/>
      <c r="DR262" s="6"/>
      <c r="DS262" s="6"/>
      <c r="DT262" s="2"/>
      <c r="DU262" s="2"/>
      <c r="DV262" s="2"/>
      <c r="DW262" s="2"/>
      <c r="DX262" s="2"/>
      <c r="DY262" s="2"/>
      <c r="DZ262" s="2"/>
      <c r="EA262" s="2"/>
      <c r="EB262" s="125"/>
      <c r="EC262" s="6"/>
      <c r="ED262" s="6"/>
      <c r="EE262" s="6"/>
      <c r="EF262" s="124"/>
      <c r="EG262" s="124"/>
      <c r="EH262" s="125"/>
      <c r="EI262" s="125"/>
      <c r="EJ262" s="124"/>
      <c r="EK262" s="2"/>
      <c r="EL262" s="2"/>
    </row>
    <row x14ac:dyDescent="0.25" r="263" customHeight="1" ht="18.75" hidden="1">
      <c r="A263" s="290" t="s">
        <v>201</v>
      </c>
      <c r="B263" s="282"/>
      <c r="C263" s="282"/>
      <c r="D263" s="282"/>
      <c r="E263" s="282"/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82"/>
      <c r="Q263" s="282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>
        <v>0</v>
      </c>
      <c r="AU263" s="282"/>
      <c r="AV263" s="282">
        <v>0</v>
      </c>
      <c r="AW263" s="282"/>
      <c r="AX263" s="282"/>
      <c r="AY263" s="273" t="s">
        <v>236</v>
      </c>
      <c r="AZ263" s="274"/>
      <c r="BA263" s="275"/>
      <c r="BB263" s="282"/>
      <c r="BC263" s="282"/>
      <c r="BD263" s="282"/>
      <c r="BE263" s="291"/>
      <c r="BF263" s="292"/>
      <c r="BG263" s="292"/>
      <c r="BH263" s="292"/>
      <c r="BI263" s="292"/>
      <c r="BJ263" s="293"/>
      <c r="BK263" s="292"/>
      <c r="BL263" s="124"/>
      <c r="BM263" s="6"/>
      <c r="BN263" s="124"/>
      <c r="BO263" s="6"/>
      <c r="BP263" s="124"/>
      <c r="BQ263" s="124"/>
      <c r="BR263" s="124"/>
      <c r="BS263" s="124"/>
      <c r="BT263" s="124"/>
      <c r="BU263" s="124"/>
      <c r="BV263" s="124"/>
      <c r="BW263" s="124"/>
      <c r="BX263" s="6"/>
      <c r="BY263" s="124"/>
      <c r="BZ263" s="124"/>
      <c r="CA263" s="124"/>
      <c r="CB263" s="124"/>
      <c r="CC263" s="124"/>
      <c r="CD263" s="124"/>
      <c r="CE263" s="124"/>
      <c r="CF263" s="124"/>
      <c r="CG263" s="124"/>
      <c r="CH263" s="124"/>
      <c r="CI263" s="124"/>
      <c r="CJ263" s="124"/>
      <c r="CK263" s="124"/>
      <c r="CL263" s="124"/>
      <c r="CM263" s="124"/>
      <c r="CN263" s="124"/>
      <c r="CO263" s="124"/>
      <c r="CP263" s="124"/>
      <c r="CQ263" s="124"/>
      <c r="CR263" s="124"/>
      <c r="CS263" s="124"/>
      <c r="CT263" s="124"/>
      <c r="CU263" s="124"/>
      <c r="CV263" s="124"/>
      <c r="CW263" s="124"/>
      <c r="CX263" s="124"/>
      <c r="CY263" s="124"/>
      <c r="CZ263" s="124"/>
      <c r="DA263" s="124"/>
      <c r="DB263" s="124"/>
      <c r="DC263" s="124"/>
      <c r="DD263" s="124"/>
      <c r="DE263" s="124"/>
      <c r="DF263" s="124"/>
      <c r="DG263" s="124"/>
      <c r="DH263" s="124"/>
      <c r="DI263" s="124"/>
      <c r="DJ263" s="124"/>
      <c r="DK263" s="198"/>
      <c r="DL263" s="198"/>
      <c r="DM263" s="144"/>
      <c r="DN263" s="198"/>
      <c r="DO263" s="144"/>
      <c r="DP263" s="198"/>
      <c r="DQ263" s="144"/>
      <c r="DR263" s="6"/>
      <c r="DS263" s="6"/>
      <c r="DT263" s="2"/>
      <c r="DU263" s="2"/>
      <c r="DV263" s="2"/>
      <c r="DW263" s="2"/>
      <c r="DX263" s="2"/>
      <c r="DY263" s="2"/>
      <c r="DZ263" s="2"/>
      <c r="EA263" s="2"/>
      <c r="EB263" s="125"/>
      <c r="EC263" s="6"/>
      <c r="ED263" s="6"/>
      <c r="EE263" s="6"/>
      <c r="EF263" s="124"/>
      <c r="EG263" s="124"/>
      <c r="EH263" s="125"/>
      <c r="EI263" s="125"/>
      <c r="EJ263" s="124"/>
      <c r="EK263" s="2"/>
      <c r="EL263" s="2"/>
    </row>
    <row x14ac:dyDescent="0.25" r="264" customHeight="1" ht="18.75" hidden="1">
      <c r="A264" s="296" t="s">
        <v>237</v>
      </c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  <c r="AG264" s="297"/>
      <c r="AH264" s="297"/>
      <c r="AI264" s="297"/>
      <c r="AJ264" s="297"/>
      <c r="AK264" s="297"/>
      <c r="AL264" s="297">
        <v>13</v>
      </c>
      <c r="AM264" s="297">
        <v>18</v>
      </c>
      <c r="AN264" s="297">
        <v>123</v>
      </c>
      <c r="AO264" s="297"/>
      <c r="AP264" s="297"/>
      <c r="AQ264" s="297"/>
      <c r="AR264" s="297">
        <v>16</v>
      </c>
      <c r="AS264" s="297"/>
      <c r="AT264" s="297">
        <v>0</v>
      </c>
      <c r="AU264" s="297">
        <v>12</v>
      </c>
      <c r="AV264" s="297">
        <v>7</v>
      </c>
      <c r="AW264" s="297">
        <v>9</v>
      </c>
      <c r="AX264" s="297"/>
      <c r="AY264" s="298">
        <v>14</v>
      </c>
      <c r="AZ264" s="299"/>
      <c r="BA264" s="299">
        <v>48</v>
      </c>
      <c r="BB264" s="297">
        <v>30</v>
      </c>
      <c r="BC264" s="297">
        <v>12</v>
      </c>
      <c r="BD264" s="297"/>
      <c r="BE264" s="300">
        <v>18</v>
      </c>
      <c r="BF264" s="297">
        <v>21</v>
      </c>
      <c r="BG264" s="297"/>
      <c r="BH264" s="297"/>
      <c r="BI264" s="297"/>
      <c r="BJ264" s="301">
        <v>14</v>
      </c>
      <c r="BK264" s="297"/>
      <c r="BL264" s="124"/>
      <c r="BM264" s="2"/>
      <c r="BN264" s="124"/>
      <c r="BO264" s="6"/>
      <c r="BP264" s="124"/>
      <c r="BQ264" s="124"/>
      <c r="BR264" s="124"/>
      <c r="BS264" s="124"/>
      <c r="BT264" s="124"/>
      <c r="BU264" s="124"/>
      <c r="BV264" s="124"/>
      <c r="BW264" s="124"/>
      <c r="BX264" s="6"/>
      <c r="BY264" s="124"/>
      <c r="BZ264" s="124"/>
      <c r="CA264" s="124"/>
      <c r="CB264" s="124"/>
      <c r="CC264" s="124"/>
      <c r="CD264" s="124"/>
      <c r="CE264" s="124"/>
      <c r="CF264" s="124"/>
      <c r="CG264" s="124"/>
      <c r="CH264" s="124"/>
      <c r="CI264" s="124"/>
      <c r="CJ264" s="124"/>
      <c r="CK264" s="124"/>
      <c r="CL264" s="124"/>
      <c r="CM264" s="124"/>
      <c r="CN264" s="124"/>
      <c r="CO264" s="124"/>
      <c r="CP264" s="124"/>
      <c r="CQ264" s="124"/>
      <c r="CR264" s="124"/>
      <c r="CS264" s="124"/>
      <c r="CT264" s="124"/>
      <c r="CU264" s="124"/>
      <c r="CV264" s="124"/>
      <c r="CW264" s="124"/>
      <c r="CX264" s="124"/>
      <c r="CY264" s="124"/>
      <c r="CZ264" s="124"/>
      <c r="DA264" s="124"/>
      <c r="DB264" s="124"/>
      <c r="DC264" s="124"/>
      <c r="DD264" s="124"/>
      <c r="DE264" s="124"/>
      <c r="DF264" s="124"/>
      <c r="DG264" s="124"/>
      <c r="DH264" s="124"/>
      <c r="DI264" s="124"/>
      <c r="DJ264" s="124"/>
      <c r="DK264" s="302"/>
      <c r="DL264" s="302"/>
      <c r="DM264" s="303"/>
      <c r="DN264" s="302"/>
      <c r="DO264" s="303"/>
      <c r="DP264" s="302"/>
      <c r="DQ264" s="303"/>
      <c r="DR264" s="6"/>
      <c r="DS264" s="6"/>
      <c r="DT264" s="2"/>
      <c r="DU264" s="2"/>
      <c r="DV264" s="2"/>
      <c r="DW264" s="2"/>
      <c r="DX264" s="2"/>
      <c r="DY264" s="2"/>
      <c r="DZ264" s="2"/>
      <c r="EA264" s="2"/>
      <c r="EB264" s="125"/>
      <c r="EC264" s="6"/>
      <c r="ED264" s="6"/>
      <c r="EE264" s="6"/>
      <c r="EF264" s="124"/>
      <c r="EG264" s="124"/>
      <c r="EH264" s="125"/>
      <c r="EI264" s="125"/>
      <c r="EJ264" s="124"/>
      <c r="EK264" s="2"/>
      <c r="EL264" s="2"/>
    </row>
    <row x14ac:dyDescent="0.25" r="265" customHeight="1" ht="18.75" hidden="1">
      <c r="A265" s="290" t="s">
        <v>200</v>
      </c>
      <c r="B265" s="282"/>
      <c r="C265" s="282"/>
      <c r="D265" s="282"/>
      <c r="E265" s="282"/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82"/>
      <c r="Q265" s="282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  <c r="AD265" s="282"/>
      <c r="AE265" s="282"/>
      <c r="AF265" s="282"/>
      <c r="AG265" s="282"/>
      <c r="AH265" s="282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>
        <v>0</v>
      </c>
      <c r="AU265" s="282"/>
      <c r="AV265" s="282">
        <v>0</v>
      </c>
      <c r="AW265" s="282"/>
      <c r="AX265" s="282"/>
      <c r="AY265" s="273"/>
      <c r="AZ265" s="274"/>
      <c r="BA265" s="275">
        <v>20</v>
      </c>
      <c r="BB265" s="282">
        <v>12</v>
      </c>
      <c r="BC265" s="282">
        <v>12</v>
      </c>
      <c r="BD265" s="282">
        <v>8</v>
      </c>
      <c r="BE265" s="291"/>
      <c r="BF265" s="292">
        <v>30</v>
      </c>
      <c r="BG265" s="292">
        <v>16</v>
      </c>
      <c r="BH265" s="292">
        <v>24</v>
      </c>
      <c r="BI265" s="292">
        <v>25</v>
      </c>
      <c r="BJ265" s="293">
        <v>12</v>
      </c>
      <c r="BK265" s="292"/>
      <c r="BL265" s="124"/>
      <c r="BM265" s="2"/>
      <c r="BN265" s="124"/>
      <c r="BO265" s="6"/>
      <c r="BP265" s="124"/>
      <c r="BQ265" s="124"/>
      <c r="BR265" s="124"/>
      <c r="BS265" s="124"/>
      <c r="BT265" s="124"/>
      <c r="BU265" s="124"/>
      <c r="BV265" s="124"/>
      <c r="BW265" s="124"/>
      <c r="BX265" s="6"/>
      <c r="BY265" s="124"/>
      <c r="BZ265" s="124"/>
      <c r="CA265" s="124"/>
      <c r="CB265" s="124"/>
      <c r="CC265" s="124"/>
      <c r="CD265" s="124"/>
      <c r="CE265" s="124"/>
      <c r="CF265" s="124"/>
      <c r="CG265" s="124"/>
      <c r="CH265" s="124"/>
      <c r="CI265" s="124"/>
      <c r="CJ265" s="124"/>
      <c r="CK265" s="124"/>
      <c r="CL265" s="124"/>
      <c r="CM265" s="124"/>
      <c r="CN265" s="124"/>
      <c r="CO265" s="124"/>
      <c r="CP265" s="124"/>
      <c r="CQ265" s="124"/>
      <c r="CR265" s="124"/>
      <c r="CS265" s="124"/>
      <c r="CT265" s="124"/>
      <c r="CU265" s="124"/>
      <c r="CV265" s="124"/>
      <c r="CW265" s="124"/>
      <c r="CX265" s="124"/>
      <c r="CY265" s="124"/>
      <c r="CZ265" s="124"/>
      <c r="DA265" s="124"/>
      <c r="DB265" s="124"/>
      <c r="DC265" s="124"/>
      <c r="DD265" s="124"/>
      <c r="DE265" s="124"/>
      <c r="DF265" s="124"/>
      <c r="DG265" s="124"/>
      <c r="DH265" s="124"/>
      <c r="DI265" s="124"/>
      <c r="DJ265" s="124"/>
      <c r="DK265" s="198"/>
      <c r="DL265" s="198"/>
      <c r="DM265" s="144"/>
      <c r="DN265" s="198"/>
      <c r="DO265" s="144"/>
      <c r="DP265" s="198"/>
      <c r="DQ265" s="144"/>
      <c r="DR265" s="6"/>
      <c r="DS265" s="6"/>
      <c r="DT265" s="2"/>
      <c r="DU265" s="2"/>
      <c r="DV265" s="2"/>
      <c r="DW265" s="2"/>
      <c r="DX265" s="2"/>
      <c r="DY265" s="2"/>
      <c r="DZ265" s="2"/>
      <c r="EA265" s="2"/>
      <c r="EB265" s="125"/>
      <c r="EC265" s="6"/>
      <c r="ED265" s="6"/>
      <c r="EE265" s="6"/>
      <c r="EF265" s="124"/>
      <c r="EG265" s="124"/>
      <c r="EH265" s="125"/>
      <c r="EI265" s="125"/>
      <c r="EJ265" s="124"/>
      <c r="EK265" s="2"/>
      <c r="EL265" s="2"/>
    </row>
    <row x14ac:dyDescent="0.25" r="266" customHeight="1" ht="18.75" hidden="1">
      <c r="A266" s="290" t="s">
        <v>238</v>
      </c>
      <c r="B266" s="282"/>
      <c r="C266" s="282"/>
      <c r="D266" s="282"/>
      <c r="E266" s="282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82"/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>
        <v>0</v>
      </c>
      <c r="AU266" s="282"/>
      <c r="AV266" s="282">
        <v>0</v>
      </c>
      <c r="AW266" s="282"/>
      <c r="AX266" s="282"/>
      <c r="AY266" s="273" t="s">
        <v>236</v>
      </c>
      <c r="AZ266" s="274">
        <v>67</v>
      </c>
      <c r="BA266" s="275"/>
      <c r="BB266" s="282"/>
      <c r="BC266" s="282"/>
      <c r="BD266" s="282"/>
      <c r="BE266" s="291"/>
      <c r="BF266" s="292">
        <v>40</v>
      </c>
      <c r="BG266" s="292">
        <v>21</v>
      </c>
      <c r="BH266" s="292"/>
      <c r="BI266" s="292">
        <v>20</v>
      </c>
      <c r="BJ266" s="293">
        <v>40</v>
      </c>
      <c r="BK266" s="292"/>
      <c r="BL266" s="124"/>
      <c r="BM266" s="2"/>
      <c r="BN266" s="124"/>
      <c r="BO266" s="6"/>
      <c r="BP266" s="124"/>
      <c r="BQ266" s="124"/>
      <c r="BR266" s="124"/>
      <c r="BS266" s="124"/>
      <c r="BT266" s="124"/>
      <c r="BU266" s="124"/>
      <c r="BV266" s="124"/>
      <c r="BW266" s="124"/>
      <c r="BX266" s="6"/>
      <c r="BY266" s="124"/>
      <c r="BZ266" s="124"/>
      <c r="CA266" s="124"/>
      <c r="CB266" s="124"/>
      <c r="CC266" s="124"/>
      <c r="CD266" s="124"/>
      <c r="CE266" s="124"/>
      <c r="CF266" s="124"/>
      <c r="CG266" s="124"/>
      <c r="CH266" s="124"/>
      <c r="CI266" s="124"/>
      <c r="CJ266" s="124"/>
      <c r="CK266" s="124"/>
      <c r="CL266" s="124"/>
      <c r="CM266" s="124"/>
      <c r="CN266" s="124"/>
      <c r="CO266" s="124"/>
      <c r="CP266" s="124"/>
      <c r="CQ266" s="124"/>
      <c r="CR266" s="124"/>
      <c r="CS266" s="124"/>
      <c r="CT266" s="124"/>
      <c r="CU266" s="124"/>
      <c r="CV266" s="124"/>
      <c r="CW266" s="124"/>
      <c r="CX266" s="124"/>
      <c r="CY266" s="124"/>
      <c r="CZ266" s="124"/>
      <c r="DA266" s="124"/>
      <c r="DB266" s="124"/>
      <c r="DC266" s="124"/>
      <c r="DD266" s="124"/>
      <c r="DE266" s="124"/>
      <c r="DF266" s="124"/>
      <c r="DG266" s="124"/>
      <c r="DH266" s="124"/>
      <c r="DI266" s="124"/>
      <c r="DJ266" s="124"/>
      <c r="DK266" s="198"/>
      <c r="DL266" s="198"/>
      <c r="DM266" s="144"/>
      <c r="DN266" s="198"/>
      <c r="DO266" s="144"/>
      <c r="DP266" s="198"/>
      <c r="DQ266" s="144"/>
      <c r="DR266" s="6"/>
      <c r="DS266" s="6"/>
      <c r="DT266" s="2"/>
      <c r="DU266" s="2"/>
      <c r="DV266" s="2"/>
      <c r="DW266" s="2"/>
      <c r="DX266" s="2"/>
      <c r="DY266" s="2"/>
      <c r="DZ266" s="2"/>
      <c r="EA266" s="2"/>
      <c r="EB266" s="125"/>
      <c r="EC266" s="6"/>
      <c r="ED266" s="6"/>
      <c r="EE266" s="6"/>
      <c r="EF266" s="124"/>
      <c r="EG266" s="124"/>
      <c r="EH266" s="125"/>
      <c r="EI266" s="125"/>
      <c r="EJ266" s="124"/>
      <c r="EK266" s="2"/>
      <c r="EL266" s="2"/>
    </row>
    <row x14ac:dyDescent="0.25" r="267" customHeight="1" ht="18.75">
      <c r="A267" s="304" t="s">
        <v>239</v>
      </c>
      <c r="B267" s="305">
        <f>+SUM(B258:B266)</f>
      </c>
      <c r="C267" s="305">
        <f>+SUM(C258:C266)</f>
      </c>
      <c r="D267" s="305">
        <f>+SUM(D258:D266)</f>
      </c>
      <c r="E267" s="305">
        <f>+SUM(E258:E266)</f>
      </c>
      <c r="F267" s="305">
        <f>+SUM(F258:F266)</f>
      </c>
      <c r="G267" s="305">
        <f>+SUM(G258:G266)</f>
      </c>
      <c r="H267" s="305">
        <f>+SUM(H258:H266)</f>
      </c>
      <c r="I267" s="305">
        <f>+SUM(I258:I266)</f>
      </c>
      <c r="J267" s="305">
        <f>+SUM(J258:J266)</f>
      </c>
      <c r="K267" s="305">
        <f>+SUM(K258:K266)</f>
      </c>
      <c r="L267" s="305">
        <f>+SUM(L258:L266)</f>
      </c>
      <c r="M267" s="305">
        <f>+SUM(M258:M266)</f>
      </c>
      <c r="N267" s="305">
        <f>+SUM(N258:N266)</f>
      </c>
      <c r="O267" s="305">
        <f>+SUM(O258:O266)</f>
      </c>
      <c r="P267" s="305">
        <f>+SUM(P258:P266)</f>
      </c>
      <c r="Q267" s="305">
        <f>+SUM(Q258:Q266)</f>
      </c>
      <c r="R267" s="305">
        <f>+SUM(R258:R266)</f>
      </c>
      <c r="S267" s="305">
        <f>+SUM(S258:S266)</f>
      </c>
      <c r="T267" s="305">
        <f>+SUM(T258:T266)</f>
      </c>
      <c r="U267" s="305">
        <f>+SUM(U258:U266)</f>
      </c>
      <c r="V267" s="305">
        <f>+SUM(V258:V266)</f>
      </c>
      <c r="W267" s="305">
        <f>+SUM(W258:W266)</f>
      </c>
      <c r="X267" s="305">
        <f>+SUM(X258:X266)</f>
      </c>
      <c r="Y267" s="305">
        <f>+SUM(Y258:Y266)</f>
      </c>
      <c r="Z267" s="305">
        <f>+SUM(Z258:Z266)</f>
      </c>
      <c r="AA267" s="305">
        <f>+SUM(AA258:AA266)</f>
      </c>
      <c r="AB267" s="305">
        <f>+SUM(AB258:AB266)</f>
      </c>
      <c r="AC267" s="305">
        <f>+SUM(AC258:AC266)</f>
      </c>
      <c r="AD267" s="305">
        <f>+SUM(AD258:AD266)</f>
      </c>
      <c r="AE267" s="305">
        <f>+SUM(AE258:AE266)</f>
      </c>
      <c r="AF267" s="305">
        <f>+SUM(AF258:AF266)</f>
      </c>
      <c r="AG267" s="305">
        <f>+SUM(AG258:AG266)</f>
      </c>
      <c r="AH267" s="305">
        <f>+SUM(AH258:AH266)</f>
      </c>
      <c r="AI267" s="305">
        <f>+SUM(AI258:AI266)</f>
      </c>
      <c r="AJ267" s="305">
        <f>+SUM(AJ258:AJ266)</f>
      </c>
      <c r="AK267" s="305">
        <f>+SUM(AK258:AK266)</f>
      </c>
      <c r="AL267" s="305">
        <f>+SUM(AL258:AL266)</f>
      </c>
      <c r="AM267" s="305">
        <f>+SUM(AM258:AM266)</f>
      </c>
      <c r="AN267" s="305">
        <f>+SUM(AN258:AN266)</f>
      </c>
      <c r="AO267" s="305">
        <f>+SUM(AO258:AO266)</f>
      </c>
      <c r="AP267" s="305">
        <f>+SUM(AP258:AP266)</f>
      </c>
      <c r="AQ267" s="305">
        <f>+SUM(AQ258:AQ266)</f>
      </c>
      <c r="AR267" s="305">
        <f>+SUM(AR258:AR266)</f>
      </c>
      <c r="AS267" s="305">
        <f>+SUM(AS258:AS266)</f>
      </c>
      <c r="AT267" s="305">
        <f>+SUM(AT258:AT266)</f>
      </c>
      <c r="AU267" s="305">
        <f>+SUM(AU258:AU266)</f>
      </c>
      <c r="AV267" s="305">
        <f>+SUM(AV258:AV266)</f>
      </c>
      <c r="AW267" s="305">
        <f>+SUM(AW258:AW266)</f>
      </c>
      <c r="AX267" s="305"/>
      <c r="AY267" s="306">
        <f>+SUM(AY258:AY266)</f>
      </c>
      <c r="AZ267" s="307">
        <f>+SUM(AZ258:AZ266)</f>
      </c>
      <c r="BA267" s="308">
        <f>+SUM(BA258:BA266)</f>
      </c>
      <c r="BB267" s="305">
        <f>+SUM(BB258:BB266)</f>
      </c>
      <c r="BC267" s="305">
        <f>+SUM(BC258:BC266)</f>
      </c>
      <c r="BD267" s="305">
        <f>+SUM(BD258:BD266)</f>
      </c>
      <c r="BE267" s="309">
        <f>+SUM(BE258:BE266)</f>
      </c>
      <c r="BF267" s="310">
        <f>+SUM(BF258:BF266)</f>
      </c>
      <c r="BG267" s="310">
        <f>+SUM(BG258:BG266)</f>
      </c>
      <c r="BH267" s="310">
        <f>+SUM(BH258:BH266)</f>
      </c>
      <c r="BI267" s="310">
        <f>+SUM(BI258:BI266)</f>
      </c>
      <c r="BJ267" s="311">
        <f>+SUM(BJ258:BJ266)</f>
      </c>
      <c r="BK267" s="310"/>
      <c r="BL267" s="124"/>
      <c r="BM267" s="2"/>
      <c r="BN267" s="124"/>
      <c r="BO267" s="6"/>
      <c r="BP267" s="124"/>
      <c r="BQ267" s="124"/>
      <c r="BR267" s="124"/>
      <c r="BS267" s="124"/>
      <c r="BT267" s="124"/>
      <c r="BU267" s="124"/>
      <c r="BV267" s="124"/>
      <c r="BW267" s="124"/>
      <c r="BX267" s="6"/>
      <c r="BY267" s="124"/>
      <c r="BZ267" s="124"/>
      <c r="CA267" s="124"/>
      <c r="CB267" s="124"/>
      <c r="CC267" s="124"/>
      <c r="CD267" s="124"/>
      <c r="CE267" s="124"/>
      <c r="CF267" s="124"/>
      <c r="CG267" s="124"/>
      <c r="CH267" s="124"/>
      <c r="CI267" s="124"/>
      <c r="CJ267" s="124"/>
      <c r="CK267" s="124"/>
      <c r="CL267" s="124"/>
      <c r="CM267" s="124"/>
      <c r="CN267" s="124"/>
      <c r="CO267" s="124"/>
      <c r="CP267" s="124"/>
      <c r="CQ267" s="124"/>
      <c r="CR267" s="124"/>
      <c r="CS267" s="124"/>
      <c r="CT267" s="124"/>
      <c r="CU267" s="124"/>
      <c r="CV267" s="124"/>
      <c r="CW267" s="124"/>
      <c r="CX267" s="124"/>
      <c r="CY267" s="124"/>
      <c r="CZ267" s="124"/>
      <c r="DA267" s="124"/>
      <c r="DB267" s="124"/>
      <c r="DC267" s="124"/>
      <c r="DD267" s="124"/>
      <c r="DE267" s="124"/>
      <c r="DF267" s="124"/>
      <c r="DG267" s="124"/>
      <c r="DH267" s="124"/>
      <c r="DI267" s="124"/>
      <c r="DJ267" s="124"/>
      <c r="DK267" s="312"/>
      <c r="DL267" s="312"/>
      <c r="DM267" s="313"/>
      <c r="DN267" s="312"/>
      <c r="DO267" s="313"/>
      <c r="DP267" s="312"/>
      <c r="DQ267" s="313"/>
      <c r="DR267" s="6"/>
      <c r="DS267" s="6"/>
      <c r="DT267" s="2"/>
      <c r="DU267" s="2"/>
      <c r="DV267" s="2"/>
      <c r="DW267" s="2"/>
      <c r="DX267" s="2"/>
      <c r="DY267" s="2"/>
      <c r="DZ267" s="2"/>
      <c r="EA267" s="2"/>
      <c r="EB267" s="125"/>
      <c r="EC267" s="6"/>
      <c r="ED267" s="6"/>
      <c r="EE267" s="6"/>
      <c r="EF267" s="124"/>
      <c r="EG267" s="124"/>
      <c r="EH267" s="125"/>
      <c r="EI267" s="125"/>
      <c r="EJ267" s="124"/>
      <c r="EK267" s="2"/>
      <c r="EL267" s="2"/>
    </row>
    <row x14ac:dyDescent="0.25" r="268" customHeight="1" ht="18.75">
      <c r="A268" s="280" t="s">
        <v>33</v>
      </c>
      <c r="B268" s="325">
        <v>0</v>
      </c>
      <c r="C268" s="325">
        <v>44</v>
      </c>
      <c r="D268" s="325">
        <v>164</v>
      </c>
      <c r="E268" s="325">
        <v>0</v>
      </c>
      <c r="F268" s="325">
        <v>190</v>
      </c>
      <c r="G268" s="325">
        <v>17</v>
      </c>
      <c r="H268" s="325">
        <v>102</v>
      </c>
      <c r="I268" s="325">
        <v>85</v>
      </c>
      <c r="J268" s="325">
        <v>182</v>
      </c>
      <c r="K268" s="325">
        <v>156</v>
      </c>
      <c r="L268" s="325">
        <v>150</v>
      </c>
      <c r="M268" s="325">
        <v>204</v>
      </c>
      <c r="N268" s="268">
        <v>144</v>
      </c>
      <c r="O268" s="268">
        <v>164</v>
      </c>
      <c r="P268" s="268">
        <v>90</v>
      </c>
      <c r="Q268" s="268">
        <v>167</v>
      </c>
      <c r="R268" s="268">
        <v>137</v>
      </c>
      <c r="S268" s="268">
        <v>69</v>
      </c>
      <c r="T268" s="268">
        <v>32</v>
      </c>
      <c r="U268" s="268">
        <v>32</v>
      </c>
      <c r="V268" s="268">
        <v>0</v>
      </c>
      <c r="W268" s="268">
        <v>53</v>
      </c>
      <c r="X268" s="268">
        <v>15</v>
      </c>
      <c r="Y268" s="268">
        <v>109</v>
      </c>
      <c r="Z268" s="282">
        <v>14</v>
      </c>
      <c r="AA268" s="282">
        <v>88</v>
      </c>
      <c r="AB268" s="282">
        <v>6</v>
      </c>
      <c r="AC268" s="282">
        <v>165</v>
      </c>
      <c r="AD268" s="282">
        <v>198</v>
      </c>
      <c r="AE268" s="282">
        <v>178</v>
      </c>
      <c r="AF268" s="282">
        <v>210</v>
      </c>
      <c r="AG268" s="282">
        <v>174</v>
      </c>
      <c r="AH268" s="282">
        <v>69</v>
      </c>
      <c r="AI268" s="282">
        <v>58</v>
      </c>
      <c r="AJ268" s="282">
        <v>0</v>
      </c>
      <c r="AK268" s="282">
        <v>0</v>
      </c>
      <c r="AL268" s="282">
        <v>2</v>
      </c>
      <c r="AM268" s="282">
        <v>15</v>
      </c>
      <c r="AN268" s="282">
        <v>2</v>
      </c>
      <c r="AO268" s="282">
        <v>104</v>
      </c>
      <c r="AP268" s="282">
        <v>3</v>
      </c>
      <c r="AQ268" s="282">
        <v>263</v>
      </c>
      <c r="AR268" s="282">
        <v>156</v>
      </c>
      <c r="AS268" s="282">
        <v>150</v>
      </c>
      <c r="AT268" s="282">
        <v>212</v>
      </c>
      <c r="AU268" s="282">
        <f>AU278+(AT278-AT268)</f>
      </c>
      <c r="AV268" s="282">
        <v>365</v>
      </c>
      <c r="AW268" s="282">
        <f>131</f>
      </c>
      <c r="AX268" s="282"/>
      <c r="AY268" s="283">
        <f>AY278</f>
      </c>
      <c r="AZ268" s="284">
        <f>+AZ278</f>
      </c>
      <c r="BA268" s="285">
        <v>166</v>
      </c>
      <c r="BB268" s="286">
        <v>80</v>
      </c>
      <c r="BC268" s="286">
        <v>80</v>
      </c>
      <c r="BD268" s="286">
        <v>80</v>
      </c>
      <c r="BE268" s="287">
        <v>80</v>
      </c>
      <c r="BF268" s="288">
        <v>80</v>
      </c>
      <c r="BG268" s="288">
        <v>80</v>
      </c>
      <c r="BH268" s="288">
        <v>80</v>
      </c>
      <c r="BI268" s="288">
        <v>80</v>
      </c>
      <c r="BJ268" s="289">
        <v>80</v>
      </c>
      <c r="BK268" s="288"/>
      <c r="BL268" s="124"/>
      <c r="BM268" s="323">
        <f>BM270/BM269</f>
      </c>
      <c r="BN268" s="124"/>
      <c r="BO268" s="6"/>
      <c r="BP268" s="124"/>
      <c r="BQ268" s="124"/>
      <c r="BR268" s="124"/>
      <c r="BS268" s="124"/>
      <c r="BT268" s="124"/>
      <c r="BU268" s="124"/>
      <c r="BV268" s="124"/>
      <c r="BW268" s="124"/>
      <c r="BX268" s="6"/>
      <c r="BY268" s="124"/>
      <c r="BZ268" s="124"/>
      <c r="CA268" s="124"/>
      <c r="CB268" s="124"/>
      <c r="CC268" s="124"/>
      <c r="CD268" s="124"/>
      <c r="CE268" s="124"/>
      <c r="CF268" s="124"/>
      <c r="CG268" s="124"/>
      <c r="CH268" s="124"/>
      <c r="CI268" s="124"/>
      <c r="CJ268" s="124"/>
      <c r="CK268" s="124"/>
      <c r="CL268" s="124"/>
      <c r="CM268" s="124"/>
      <c r="CN268" s="124"/>
      <c r="CO268" s="124"/>
      <c r="CP268" s="124"/>
      <c r="CQ268" s="124"/>
      <c r="CR268" s="124"/>
      <c r="CS268" s="124"/>
      <c r="CT268" s="124"/>
      <c r="CU268" s="124"/>
      <c r="CV268" s="124"/>
      <c r="CW268" s="124"/>
      <c r="CX268" s="124"/>
      <c r="CY268" s="124"/>
      <c r="CZ268" s="124"/>
      <c r="DA268" s="124"/>
      <c r="DB268" s="124"/>
      <c r="DC268" s="124"/>
      <c r="DD268" s="124"/>
      <c r="DE268" s="124"/>
      <c r="DF268" s="124"/>
      <c r="DG268" s="124"/>
      <c r="DH268" s="124"/>
      <c r="DI268" s="124"/>
      <c r="DJ268" s="124">
        <f>130/80</f>
      </c>
      <c r="DK268" s="198">
        <f>SUM(B268:M268)</f>
      </c>
      <c r="DL268" s="198">
        <f>SUM(N268:Y268)</f>
      </c>
      <c r="DM268" s="144">
        <f>IFERROR(DL268/DK268*100,0)</f>
      </c>
      <c r="DN268" s="198">
        <f>SUM(Z268:AK268)</f>
      </c>
      <c r="DO268" s="144">
        <f>IFERROR(DN268/DL268*100,0)</f>
      </c>
      <c r="DP268" s="198">
        <f>SUM(AL268:AW268)</f>
      </c>
      <c r="DQ268" s="144">
        <f>IFERROR(DP268/DN268*100,0)</f>
      </c>
      <c r="DR268" s="185">
        <f>SUM(AY268:BJ268)</f>
      </c>
      <c r="DS268" s="249">
        <f>IFERROR(DR268/DP268*100,0)</f>
      </c>
      <c r="DT268" s="2"/>
      <c r="DU268" s="2"/>
      <c r="DV268" s="2"/>
      <c r="DW268" s="2"/>
      <c r="DX268" s="2"/>
      <c r="DY268" s="2"/>
      <c r="DZ268" s="2"/>
      <c r="EA268" s="2"/>
      <c r="EB268" s="125"/>
      <c r="EC268" s="6"/>
      <c r="ED268" s="6"/>
      <c r="EE268" s="6"/>
      <c r="EF268" s="124"/>
      <c r="EG268" s="124"/>
      <c r="EH268" s="125"/>
      <c r="EI268" s="125"/>
      <c r="EJ268" s="124"/>
      <c r="EK268" s="2"/>
      <c r="EL268" s="2"/>
    </row>
    <row x14ac:dyDescent="0.25" r="269" customHeight="1" ht="18.75" hidden="1">
      <c r="A269" s="290" t="s">
        <v>231</v>
      </c>
      <c r="B269" s="282"/>
      <c r="C269" s="282"/>
      <c r="D269" s="282"/>
      <c r="E269" s="282"/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82"/>
      <c r="Q269" s="282"/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  <c r="AD269" s="282"/>
      <c r="AE269" s="282"/>
      <c r="AF269" s="282"/>
      <c r="AG269" s="282"/>
      <c r="AH269" s="282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>
        <v>0</v>
      </c>
      <c r="AU269" s="282">
        <v>50</v>
      </c>
      <c r="AV269" s="282">
        <v>111</v>
      </c>
      <c r="AW269" s="282">
        <v>12</v>
      </c>
      <c r="AX269" s="282"/>
      <c r="AY269" s="273">
        <v>12</v>
      </c>
      <c r="AZ269" s="274"/>
      <c r="BA269" s="275"/>
      <c r="BB269" s="282"/>
      <c r="BC269" s="282"/>
      <c r="BD269" s="282"/>
      <c r="BE269" s="291"/>
      <c r="BF269" s="292"/>
      <c r="BG269" s="292"/>
      <c r="BH269" s="292"/>
      <c r="BI269" s="292"/>
      <c r="BJ269" s="293"/>
      <c r="BK269" s="292"/>
      <c r="BL269" s="124"/>
      <c r="BM269" s="324">
        <v>3341.8333333333335</v>
      </c>
      <c r="BN269" s="124"/>
      <c r="BO269" s="6"/>
      <c r="BP269" s="124"/>
      <c r="BQ269" s="124"/>
      <c r="BR269" s="124"/>
      <c r="BS269" s="124"/>
      <c r="BT269" s="124"/>
      <c r="BU269" s="124"/>
      <c r="BV269" s="124"/>
      <c r="BW269" s="124"/>
      <c r="BX269" s="6"/>
      <c r="BY269" s="124"/>
      <c r="BZ269" s="124"/>
      <c r="CA269" s="124"/>
      <c r="CB269" s="124"/>
      <c r="CC269" s="124"/>
      <c r="CD269" s="124"/>
      <c r="CE269" s="124"/>
      <c r="CF269" s="124"/>
      <c r="CG269" s="124"/>
      <c r="CH269" s="124"/>
      <c r="CI269" s="124"/>
      <c r="CJ269" s="124"/>
      <c r="CK269" s="124"/>
      <c r="CL269" s="124"/>
      <c r="CM269" s="124"/>
      <c r="CN269" s="124"/>
      <c r="CO269" s="124"/>
      <c r="CP269" s="124"/>
      <c r="CQ269" s="124"/>
      <c r="CR269" s="124"/>
      <c r="CS269" s="124"/>
      <c r="CT269" s="124"/>
      <c r="CU269" s="124"/>
      <c r="CV269" s="124"/>
      <c r="CW269" s="124"/>
      <c r="CX269" s="124"/>
      <c r="CY269" s="124"/>
      <c r="CZ269" s="124"/>
      <c r="DA269" s="124"/>
      <c r="DB269" s="124"/>
      <c r="DC269" s="124"/>
      <c r="DD269" s="124"/>
      <c r="DE269" s="124"/>
      <c r="DF269" s="124"/>
      <c r="DG269" s="124"/>
      <c r="DH269" s="124"/>
      <c r="DI269" s="124"/>
      <c r="DJ269" s="124"/>
      <c r="DK269" s="198"/>
      <c r="DL269" s="198"/>
      <c r="DM269" s="144"/>
      <c r="DN269" s="198"/>
      <c r="DO269" s="144"/>
      <c r="DP269" s="198"/>
      <c r="DQ269" s="144"/>
      <c r="DR269" s="6"/>
      <c r="DS269" s="6"/>
      <c r="DT269" s="2"/>
      <c r="DU269" s="2"/>
      <c r="DV269" s="2"/>
      <c r="DW269" s="2"/>
      <c r="DX269" s="2"/>
      <c r="DY269" s="2"/>
      <c r="DZ269" s="2"/>
      <c r="EA269" s="2"/>
      <c r="EB269" s="125"/>
      <c r="EC269" s="6"/>
      <c r="ED269" s="6"/>
      <c r="EE269" s="6"/>
      <c r="EF269" s="124"/>
      <c r="EG269" s="124"/>
      <c r="EH269" s="125"/>
      <c r="EI269" s="125"/>
      <c r="EJ269" s="124"/>
      <c r="EK269" s="2"/>
      <c r="EL269" s="2"/>
    </row>
    <row x14ac:dyDescent="0.25" r="270" customHeight="1" ht="18.75" hidden="1">
      <c r="A270" s="290" t="s">
        <v>232</v>
      </c>
      <c r="B270" s="282"/>
      <c r="C270" s="282"/>
      <c r="D270" s="282"/>
      <c r="E270" s="282"/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82"/>
      <c r="Q270" s="282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  <c r="AD270" s="282"/>
      <c r="AE270" s="282"/>
      <c r="AF270" s="282"/>
      <c r="AG270" s="282"/>
      <c r="AH270" s="282"/>
      <c r="AI270" s="282"/>
      <c r="AJ270" s="282"/>
      <c r="AK270" s="282"/>
      <c r="AL270" s="282"/>
      <c r="AM270" s="282"/>
      <c r="AN270" s="282"/>
      <c r="AO270" s="282">
        <v>104</v>
      </c>
      <c r="AP270" s="282"/>
      <c r="AQ270" s="282">
        <v>164</v>
      </c>
      <c r="AR270" s="282">
        <v>70</v>
      </c>
      <c r="AS270" s="282">
        <v>114</v>
      </c>
      <c r="AT270" s="282">
        <v>114</v>
      </c>
      <c r="AU270" s="282">
        <v>135</v>
      </c>
      <c r="AV270" s="282">
        <v>162</v>
      </c>
      <c r="AW270" s="282">
        <v>82</v>
      </c>
      <c r="AX270" s="282"/>
      <c r="AY270" s="273">
        <v>82</v>
      </c>
      <c r="AZ270" s="274">
        <v>90</v>
      </c>
      <c r="BA270" s="275">
        <v>90</v>
      </c>
      <c r="BB270" s="282">
        <v>16</v>
      </c>
      <c r="BC270" s="282">
        <v>16</v>
      </c>
      <c r="BD270" s="282">
        <v>16</v>
      </c>
      <c r="BE270" s="291">
        <v>16</v>
      </c>
      <c r="BF270" s="292">
        <v>16</v>
      </c>
      <c r="BG270" s="292">
        <v>16</v>
      </c>
      <c r="BH270" s="292">
        <v>16</v>
      </c>
      <c r="BI270" s="292">
        <v>16</v>
      </c>
      <c r="BJ270" s="293">
        <v>16</v>
      </c>
      <c r="BK270" s="292"/>
      <c r="BL270" s="124"/>
      <c r="BM270" s="324">
        <f>AVERAGE(AL268:AW268)</f>
      </c>
      <c r="BN270" s="124"/>
      <c r="BO270" s="6"/>
      <c r="BP270" s="124"/>
      <c r="BQ270" s="124"/>
      <c r="BR270" s="124"/>
      <c r="BS270" s="124"/>
      <c r="BT270" s="124"/>
      <c r="BU270" s="124"/>
      <c r="BV270" s="124"/>
      <c r="BW270" s="124"/>
      <c r="BX270" s="6"/>
      <c r="BY270" s="124"/>
      <c r="BZ270" s="124"/>
      <c r="CA270" s="124"/>
      <c r="CB270" s="124"/>
      <c r="CC270" s="124"/>
      <c r="CD270" s="124"/>
      <c r="CE270" s="124"/>
      <c r="CF270" s="124"/>
      <c r="CG270" s="124"/>
      <c r="CH270" s="124"/>
      <c r="CI270" s="124"/>
      <c r="CJ270" s="124"/>
      <c r="CK270" s="124"/>
      <c r="CL270" s="124"/>
      <c r="CM270" s="124"/>
      <c r="CN270" s="124"/>
      <c r="CO270" s="124"/>
      <c r="CP270" s="124"/>
      <c r="CQ270" s="124"/>
      <c r="CR270" s="124"/>
      <c r="CS270" s="124"/>
      <c r="CT270" s="124"/>
      <c r="CU270" s="124"/>
      <c r="CV270" s="124"/>
      <c r="CW270" s="124"/>
      <c r="CX270" s="124"/>
      <c r="CY270" s="124"/>
      <c r="CZ270" s="124"/>
      <c r="DA270" s="124"/>
      <c r="DB270" s="124"/>
      <c r="DC270" s="124"/>
      <c r="DD270" s="124"/>
      <c r="DE270" s="124"/>
      <c r="DF270" s="124"/>
      <c r="DG270" s="124"/>
      <c r="DH270" s="124"/>
      <c r="DI270" s="124"/>
      <c r="DJ270" s="124"/>
      <c r="DK270" s="198"/>
      <c r="DL270" s="198"/>
      <c r="DM270" s="144"/>
      <c r="DN270" s="198"/>
      <c r="DO270" s="144"/>
      <c r="DP270" s="198"/>
      <c r="DQ270" s="144"/>
      <c r="DR270" s="6"/>
      <c r="DS270" s="6"/>
      <c r="DT270" s="2"/>
      <c r="DU270" s="2"/>
      <c r="DV270" s="2"/>
      <c r="DW270" s="2"/>
      <c r="DX270" s="2"/>
      <c r="DY270" s="2"/>
      <c r="DZ270" s="2"/>
      <c r="EA270" s="2"/>
      <c r="EB270" s="125"/>
      <c r="EC270" s="6"/>
      <c r="ED270" s="6"/>
      <c r="EE270" s="6"/>
      <c r="EF270" s="124"/>
      <c r="EG270" s="124"/>
      <c r="EH270" s="125"/>
      <c r="EI270" s="125"/>
      <c r="EJ270" s="124"/>
      <c r="EK270" s="2"/>
      <c r="EL270" s="2"/>
    </row>
    <row x14ac:dyDescent="0.25" r="271" customHeight="1" ht="18.75" hidden="1">
      <c r="A271" s="290" t="s">
        <v>233</v>
      </c>
      <c r="B271" s="282"/>
      <c r="C271" s="282"/>
      <c r="D271" s="282"/>
      <c r="E271" s="282"/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2"/>
      <c r="X271" s="282"/>
      <c r="Y271" s="282"/>
      <c r="Z271" s="282"/>
      <c r="AA271" s="282"/>
      <c r="AB271" s="282"/>
      <c r="AC271" s="282"/>
      <c r="AD271" s="282"/>
      <c r="AE271" s="282"/>
      <c r="AF271" s="282"/>
      <c r="AG271" s="282"/>
      <c r="AH271" s="282"/>
      <c r="AI271" s="282"/>
      <c r="AJ271" s="282"/>
      <c r="AK271" s="282"/>
      <c r="AL271" s="282"/>
      <c r="AM271" s="282">
        <v>15</v>
      </c>
      <c r="AN271" s="326">
        <v>76</v>
      </c>
      <c r="AO271" s="282"/>
      <c r="AP271" s="282"/>
      <c r="AQ271" s="282"/>
      <c r="AR271" s="282"/>
      <c r="AS271" s="282"/>
      <c r="AT271" s="282">
        <v>0</v>
      </c>
      <c r="AU271" s="282"/>
      <c r="AV271" s="282">
        <v>32</v>
      </c>
      <c r="AW271" s="282"/>
      <c r="AX271" s="282"/>
      <c r="AY271" s="273" t="s">
        <v>236</v>
      </c>
      <c r="AZ271" s="274"/>
      <c r="BA271" s="275"/>
      <c r="BB271" s="282"/>
      <c r="BC271" s="282"/>
      <c r="BD271" s="282"/>
      <c r="BE271" s="291"/>
      <c r="BF271" s="292"/>
      <c r="BG271" s="292"/>
      <c r="BH271" s="292"/>
      <c r="BI271" s="292"/>
      <c r="BJ271" s="293"/>
      <c r="BK271" s="292"/>
      <c r="BL271" s="124"/>
      <c r="BM271" s="2"/>
      <c r="BN271" s="124"/>
      <c r="BO271" s="6"/>
      <c r="BP271" s="124"/>
      <c r="BQ271" s="124"/>
      <c r="BR271" s="124"/>
      <c r="BS271" s="124"/>
      <c r="BT271" s="124"/>
      <c r="BU271" s="124"/>
      <c r="BV271" s="124"/>
      <c r="BW271" s="124"/>
      <c r="BX271" s="6"/>
      <c r="BY271" s="124"/>
      <c r="BZ271" s="124"/>
      <c r="CA271" s="124"/>
      <c r="CB271" s="124"/>
      <c r="CC271" s="124"/>
      <c r="CD271" s="124"/>
      <c r="CE271" s="124"/>
      <c r="CF271" s="124"/>
      <c r="CG271" s="124"/>
      <c r="CH271" s="124"/>
      <c r="CI271" s="124"/>
      <c r="CJ271" s="124"/>
      <c r="CK271" s="124"/>
      <c r="CL271" s="124"/>
      <c r="CM271" s="124"/>
      <c r="CN271" s="124"/>
      <c r="CO271" s="124"/>
      <c r="CP271" s="124"/>
      <c r="CQ271" s="124"/>
      <c r="CR271" s="124"/>
      <c r="CS271" s="124"/>
      <c r="CT271" s="124"/>
      <c r="CU271" s="124"/>
      <c r="CV271" s="124"/>
      <c r="CW271" s="124"/>
      <c r="CX271" s="124"/>
      <c r="CY271" s="124"/>
      <c r="CZ271" s="124"/>
      <c r="DA271" s="124"/>
      <c r="DB271" s="124"/>
      <c r="DC271" s="124"/>
      <c r="DD271" s="124"/>
      <c r="DE271" s="124"/>
      <c r="DF271" s="124"/>
      <c r="DG271" s="124"/>
      <c r="DH271" s="124"/>
      <c r="DI271" s="124"/>
      <c r="DJ271" s="124"/>
      <c r="DK271" s="198"/>
      <c r="DL271" s="198"/>
      <c r="DM271" s="144"/>
      <c r="DN271" s="198"/>
      <c r="DO271" s="144"/>
      <c r="DP271" s="198"/>
      <c r="DQ271" s="144"/>
      <c r="DR271" s="6"/>
      <c r="DS271" s="6"/>
      <c r="DT271" s="2"/>
      <c r="DU271" s="2"/>
      <c r="DV271" s="2"/>
      <c r="DW271" s="2"/>
      <c r="DX271" s="2"/>
      <c r="DY271" s="2"/>
      <c r="DZ271" s="2"/>
      <c r="EA271" s="2"/>
      <c r="EB271" s="125"/>
      <c r="EC271" s="6"/>
      <c r="ED271" s="6"/>
      <c r="EE271" s="6"/>
      <c r="EF271" s="124"/>
      <c r="EG271" s="124"/>
      <c r="EH271" s="125"/>
      <c r="EI271" s="125"/>
      <c r="EJ271" s="124"/>
      <c r="EK271" s="2"/>
      <c r="EL271" s="2"/>
    </row>
    <row x14ac:dyDescent="0.25" r="272" customHeight="1" ht="18.75" hidden="1">
      <c r="A272" s="290" t="s">
        <v>234</v>
      </c>
      <c r="B272" s="282"/>
      <c r="C272" s="282"/>
      <c r="D272" s="282"/>
      <c r="E272" s="282"/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82"/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  <c r="AC272" s="282"/>
      <c r="AD272" s="282"/>
      <c r="AE272" s="282"/>
      <c r="AF272" s="282"/>
      <c r="AG272" s="282"/>
      <c r="AH272" s="282"/>
      <c r="AI272" s="282"/>
      <c r="AJ272" s="282"/>
      <c r="AK272" s="282"/>
      <c r="AL272" s="282"/>
      <c r="AM272" s="282"/>
      <c r="AN272" s="282"/>
      <c r="AO272" s="282"/>
      <c r="AP272" s="282"/>
      <c r="AQ272" s="282">
        <v>52</v>
      </c>
      <c r="AR272" s="282"/>
      <c r="AS272" s="282"/>
      <c r="AT272" s="282"/>
      <c r="AU272" s="282"/>
      <c r="AV272" s="282">
        <v>0</v>
      </c>
      <c r="AW272" s="282"/>
      <c r="AX272" s="282"/>
      <c r="AY272" s="273" t="s">
        <v>236</v>
      </c>
      <c r="AZ272" s="274"/>
      <c r="BA272" s="275">
        <v>12</v>
      </c>
      <c r="BB272" s="282"/>
      <c r="BC272" s="282"/>
      <c r="BD272" s="282"/>
      <c r="BE272" s="291"/>
      <c r="BF272" s="292"/>
      <c r="BG272" s="292"/>
      <c r="BH272" s="292"/>
      <c r="BI272" s="292"/>
      <c r="BJ272" s="293"/>
      <c r="BK272" s="292"/>
      <c r="BL272" s="124"/>
      <c r="BM272" s="6"/>
      <c r="BN272" s="124"/>
      <c r="BO272" s="6"/>
      <c r="BP272" s="124"/>
      <c r="BQ272" s="124"/>
      <c r="BR272" s="124"/>
      <c r="BS272" s="124"/>
      <c r="BT272" s="124"/>
      <c r="BU272" s="124"/>
      <c r="BV272" s="124"/>
      <c r="BW272" s="124"/>
      <c r="BX272" s="6"/>
      <c r="BY272" s="124"/>
      <c r="BZ272" s="124"/>
      <c r="CA272" s="124"/>
      <c r="CB272" s="124"/>
      <c r="CC272" s="124"/>
      <c r="CD272" s="124"/>
      <c r="CE272" s="124"/>
      <c r="CF272" s="124"/>
      <c r="CG272" s="124"/>
      <c r="CH272" s="124"/>
      <c r="CI272" s="124"/>
      <c r="CJ272" s="124"/>
      <c r="CK272" s="124"/>
      <c r="CL272" s="124"/>
      <c r="CM272" s="124"/>
      <c r="CN272" s="124"/>
      <c r="CO272" s="124"/>
      <c r="CP272" s="124"/>
      <c r="CQ272" s="124"/>
      <c r="CR272" s="124"/>
      <c r="CS272" s="124"/>
      <c r="CT272" s="124"/>
      <c r="CU272" s="124"/>
      <c r="CV272" s="124"/>
      <c r="CW272" s="124"/>
      <c r="CX272" s="124"/>
      <c r="CY272" s="124"/>
      <c r="CZ272" s="124"/>
      <c r="DA272" s="124"/>
      <c r="DB272" s="124"/>
      <c r="DC272" s="124"/>
      <c r="DD272" s="124"/>
      <c r="DE272" s="124"/>
      <c r="DF272" s="124"/>
      <c r="DG272" s="124"/>
      <c r="DH272" s="124"/>
      <c r="DI272" s="124"/>
      <c r="DJ272" s="124"/>
      <c r="DK272" s="198"/>
      <c r="DL272" s="198"/>
      <c r="DM272" s="144"/>
      <c r="DN272" s="198"/>
      <c r="DO272" s="144"/>
      <c r="DP272" s="198"/>
      <c r="DQ272" s="144"/>
      <c r="DR272" s="6"/>
      <c r="DS272" s="6"/>
      <c r="DT272" s="2"/>
      <c r="DU272" s="2"/>
      <c r="DV272" s="2"/>
      <c r="DW272" s="2"/>
      <c r="DX272" s="2"/>
      <c r="DY272" s="2"/>
      <c r="DZ272" s="2"/>
      <c r="EA272" s="2"/>
      <c r="EB272" s="125"/>
      <c r="EC272" s="6"/>
      <c r="ED272" s="6"/>
      <c r="EE272" s="6"/>
      <c r="EF272" s="124"/>
      <c r="EG272" s="124"/>
      <c r="EH272" s="125"/>
      <c r="EI272" s="125"/>
      <c r="EJ272" s="124"/>
      <c r="EK272" s="2"/>
      <c r="EL272" s="2"/>
    </row>
    <row x14ac:dyDescent="0.25" r="273" customHeight="1" ht="18.75" hidden="1">
      <c r="A273" s="290" t="s">
        <v>235</v>
      </c>
      <c r="B273" s="282"/>
      <c r="C273" s="282"/>
      <c r="D273" s="282"/>
      <c r="E273" s="282"/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82"/>
      <c r="Q273" s="282"/>
      <c r="R273" s="282"/>
      <c r="S273" s="282"/>
      <c r="T273" s="282"/>
      <c r="U273" s="282"/>
      <c r="V273" s="282"/>
      <c r="W273" s="282"/>
      <c r="X273" s="282"/>
      <c r="Y273" s="282"/>
      <c r="Z273" s="282"/>
      <c r="AA273" s="282"/>
      <c r="AB273" s="282"/>
      <c r="AC273" s="282"/>
      <c r="AD273" s="282"/>
      <c r="AE273" s="282"/>
      <c r="AF273" s="282"/>
      <c r="AG273" s="282"/>
      <c r="AH273" s="282"/>
      <c r="AI273" s="282"/>
      <c r="AJ273" s="282"/>
      <c r="AK273" s="282"/>
      <c r="AL273" s="282"/>
      <c r="AM273" s="282"/>
      <c r="AN273" s="282"/>
      <c r="AO273" s="282"/>
      <c r="AP273" s="282"/>
      <c r="AQ273" s="282"/>
      <c r="AR273" s="282">
        <v>84</v>
      </c>
      <c r="AS273" s="282"/>
      <c r="AT273" s="282">
        <v>0</v>
      </c>
      <c r="AU273" s="282"/>
      <c r="AV273" s="282">
        <v>0</v>
      </c>
      <c r="AW273" s="282"/>
      <c r="AX273" s="282"/>
      <c r="AY273" s="273" t="s">
        <v>236</v>
      </c>
      <c r="AZ273" s="274"/>
      <c r="BA273" s="275"/>
      <c r="BB273" s="282"/>
      <c r="BC273" s="282"/>
      <c r="BD273" s="282"/>
      <c r="BE273" s="291"/>
      <c r="BF273" s="292"/>
      <c r="BG273" s="292"/>
      <c r="BH273" s="292"/>
      <c r="BI273" s="292"/>
      <c r="BJ273" s="293"/>
      <c r="BK273" s="292"/>
      <c r="BL273" s="124"/>
      <c r="BM273" s="2"/>
      <c r="BN273" s="124"/>
      <c r="BO273" s="6"/>
      <c r="BP273" s="124"/>
      <c r="BQ273" s="124"/>
      <c r="BR273" s="124"/>
      <c r="BS273" s="124"/>
      <c r="BT273" s="124"/>
      <c r="BU273" s="124"/>
      <c r="BV273" s="124"/>
      <c r="BW273" s="124"/>
      <c r="BX273" s="6"/>
      <c r="BY273" s="124"/>
      <c r="BZ273" s="124"/>
      <c r="CA273" s="124"/>
      <c r="CB273" s="124"/>
      <c r="CC273" s="124"/>
      <c r="CD273" s="124"/>
      <c r="CE273" s="124"/>
      <c r="CF273" s="124"/>
      <c r="CG273" s="124"/>
      <c r="CH273" s="124"/>
      <c r="CI273" s="124"/>
      <c r="CJ273" s="124"/>
      <c r="CK273" s="124"/>
      <c r="CL273" s="124"/>
      <c r="CM273" s="124"/>
      <c r="CN273" s="124"/>
      <c r="CO273" s="124"/>
      <c r="CP273" s="124"/>
      <c r="CQ273" s="124"/>
      <c r="CR273" s="124"/>
      <c r="CS273" s="124"/>
      <c r="CT273" s="124"/>
      <c r="CU273" s="124"/>
      <c r="CV273" s="124"/>
      <c r="CW273" s="124"/>
      <c r="CX273" s="124"/>
      <c r="CY273" s="124"/>
      <c r="CZ273" s="124"/>
      <c r="DA273" s="124"/>
      <c r="DB273" s="124"/>
      <c r="DC273" s="124"/>
      <c r="DD273" s="124"/>
      <c r="DE273" s="124"/>
      <c r="DF273" s="124"/>
      <c r="DG273" s="124"/>
      <c r="DH273" s="124"/>
      <c r="DI273" s="124"/>
      <c r="DJ273" s="124"/>
      <c r="DK273" s="198"/>
      <c r="DL273" s="198"/>
      <c r="DM273" s="144"/>
      <c r="DN273" s="198"/>
      <c r="DO273" s="144"/>
      <c r="DP273" s="198"/>
      <c r="DQ273" s="144"/>
      <c r="DR273" s="6"/>
      <c r="DS273" s="6"/>
      <c r="DT273" s="2"/>
      <c r="DU273" s="2"/>
      <c r="DV273" s="2"/>
      <c r="DW273" s="2"/>
      <c r="DX273" s="2"/>
      <c r="DY273" s="2"/>
      <c r="DZ273" s="2"/>
      <c r="EA273" s="2"/>
      <c r="EB273" s="125"/>
      <c r="EC273" s="6"/>
      <c r="ED273" s="6"/>
      <c r="EE273" s="6"/>
      <c r="EF273" s="124"/>
      <c r="EG273" s="124"/>
      <c r="EH273" s="125"/>
      <c r="EI273" s="125"/>
      <c r="EJ273" s="124"/>
      <c r="EK273" s="2"/>
      <c r="EL273" s="2"/>
    </row>
    <row x14ac:dyDescent="0.25" r="274" customHeight="1" ht="18.75" hidden="1">
      <c r="A274" s="290" t="s">
        <v>201</v>
      </c>
      <c r="B274" s="282"/>
      <c r="C274" s="282"/>
      <c r="D274" s="282"/>
      <c r="E274" s="282"/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82"/>
      <c r="Q274" s="282"/>
      <c r="R274" s="282"/>
      <c r="S274" s="282"/>
      <c r="T274" s="282"/>
      <c r="U274" s="282"/>
      <c r="V274" s="282"/>
      <c r="W274" s="282"/>
      <c r="X274" s="282"/>
      <c r="Y274" s="282"/>
      <c r="Z274" s="282"/>
      <c r="AA274" s="282"/>
      <c r="AB274" s="282"/>
      <c r="AC274" s="282"/>
      <c r="AD274" s="282"/>
      <c r="AE274" s="282"/>
      <c r="AF274" s="282"/>
      <c r="AG274" s="282"/>
      <c r="AH274" s="282"/>
      <c r="AI274" s="282"/>
      <c r="AJ274" s="282"/>
      <c r="AK274" s="282"/>
      <c r="AL274" s="282"/>
      <c r="AM274" s="282"/>
      <c r="AN274" s="282"/>
      <c r="AO274" s="282"/>
      <c r="AP274" s="282"/>
      <c r="AQ274" s="282"/>
      <c r="AR274" s="282"/>
      <c r="AS274" s="282"/>
      <c r="AT274" s="282">
        <v>0</v>
      </c>
      <c r="AU274" s="282"/>
      <c r="AV274" s="282">
        <v>0</v>
      </c>
      <c r="AW274" s="282"/>
      <c r="AX274" s="282"/>
      <c r="AY274" s="273" t="s">
        <v>236</v>
      </c>
      <c r="AZ274" s="274"/>
      <c r="BA274" s="275"/>
      <c r="BB274" s="282"/>
      <c r="BC274" s="282"/>
      <c r="BD274" s="282"/>
      <c r="BE274" s="291"/>
      <c r="BF274" s="292"/>
      <c r="BG274" s="292"/>
      <c r="BH274" s="292"/>
      <c r="BI274" s="292"/>
      <c r="BJ274" s="293"/>
      <c r="BK274" s="292"/>
      <c r="BL274" s="124"/>
      <c r="BM274" s="124"/>
      <c r="BN274" s="124"/>
      <c r="BO274" s="6"/>
      <c r="BP274" s="124"/>
      <c r="BQ274" s="124"/>
      <c r="BR274" s="124"/>
      <c r="BS274" s="124"/>
      <c r="BT274" s="124"/>
      <c r="BU274" s="124"/>
      <c r="BV274" s="124"/>
      <c r="BW274" s="124"/>
      <c r="BX274" s="6"/>
      <c r="BY274" s="124"/>
      <c r="BZ274" s="124"/>
      <c r="CA274" s="124"/>
      <c r="CB274" s="124"/>
      <c r="CC274" s="124"/>
      <c r="CD274" s="124"/>
      <c r="CE274" s="124"/>
      <c r="CF274" s="124"/>
      <c r="CG274" s="124"/>
      <c r="CH274" s="124"/>
      <c r="CI274" s="124"/>
      <c r="CJ274" s="124"/>
      <c r="CK274" s="124"/>
      <c r="CL274" s="124"/>
      <c r="CM274" s="124"/>
      <c r="CN274" s="124"/>
      <c r="CO274" s="124"/>
      <c r="CP274" s="124"/>
      <c r="CQ274" s="124"/>
      <c r="CR274" s="124"/>
      <c r="CS274" s="124"/>
      <c r="CT274" s="124"/>
      <c r="CU274" s="124"/>
      <c r="CV274" s="124"/>
      <c r="CW274" s="124"/>
      <c r="CX274" s="124"/>
      <c r="CY274" s="124"/>
      <c r="CZ274" s="124"/>
      <c r="DA274" s="124"/>
      <c r="DB274" s="124"/>
      <c r="DC274" s="124"/>
      <c r="DD274" s="124"/>
      <c r="DE274" s="124"/>
      <c r="DF274" s="124"/>
      <c r="DG274" s="124"/>
      <c r="DH274" s="124"/>
      <c r="DI274" s="124"/>
      <c r="DJ274" s="124"/>
      <c r="DK274" s="198"/>
      <c r="DL274" s="198"/>
      <c r="DM274" s="144"/>
      <c r="DN274" s="198"/>
      <c r="DO274" s="144"/>
      <c r="DP274" s="198"/>
      <c r="DQ274" s="144"/>
      <c r="DR274" s="6"/>
      <c r="DS274" s="6"/>
      <c r="DT274" s="2"/>
      <c r="DU274" s="2"/>
      <c r="DV274" s="2"/>
      <c r="DW274" s="2"/>
      <c r="DX274" s="2"/>
      <c r="DY274" s="2"/>
      <c r="DZ274" s="2"/>
      <c r="EA274" s="2"/>
      <c r="EB274" s="125"/>
      <c r="EC274" s="6"/>
      <c r="ED274" s="6"/>
      <c r="EE274" s="6"/>
      <c r="EF274" s="124"/>
      <c r="EG274" s="124"/>
      <c r="EH274" s="125"/>
      <c r="EI274" s="125"/>
      <c r="EJ274" s="124"/>
      <c r="EK274" s="2"/>
      <c r="EL274" s="2"/>
    </row>
    <row x14ac:dyDescent="0.25" r="275" customHeight="1" ht="18.75" hidden="1">
      <c r="A275" s="296" t="s">
        <v>237</v>
      </c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297"/>
      <c r="P275" s="297"/>
      <c r="Q275" s="297"/>
      <c r="R275" s="297"/>
      <c r="S275" s="297"/>
      <c r="T275" s="297"/>
      <c r="U275" s="297"/>
      <c r="V275" s="297"/>
      <c r="W275" s="297"/>
      <c r="X275" s="297"/>
      <c r="Y275" s="297"/>
      <c r="Z275" s="297"/>
      <c r="AA275" s="297"/>
      <c r="AB275" s="297"/>
      <c r="AC275" s="297"/>
      <c r="AD275" s="297"/>
      <c r="AE275" s="297"/>
      <c r="AF275" s="297"/>
      <c r="AG275" s="297"/>
      <c r="AH275" s="297"/>
      <c r="AI275" s="297"/>
      <c r="AJ275" s="297"/>
      <c r="AK275" s="297"/>
      <c r="AL275" s="297"/>
      <c r="AM275" s="297"/>
      <c r="AN275" s="297"/>
      <c r="AO275" s="297"/>
      <c r="AP275" s="297"/>
      <c r="AQ275" s="297"/>
      <c r="AR275" s="297"/>
      <c r="AS275" s="297"/>
      <c r="AT275" s="297">
        <v>0</v>
      </c>
      <c r="AU275" s="297"/>
      <c r="AV275" s="297">
        <v>36</v>
      </c>
      <c r="AW275" s="297">
        <v>36</v>
      </c>
      <c r="AX275" s="297"/>
      <c r="AY275" s="298">
        <v>40</v>
      </c>
      <c r="AZ275" s="299">
        <v>40</v>
      </c>
      <c r="BA275" s="299">
        <v>40</v>
      </c>
      <c r="BB275" s="297">
        <v>40</v>
      </c>
      <c r="BC275" s="297">
        <v>40</v>
      </c>
      <c r="BD275" s="297">
        <v>40</v>
      </c>
      <c r="BE275" s="300">
        <v>40</v>
      </c>
      <c r="BF275" s="297">
        <v>40</v>
      </c>
      <c r="BG275" s="297">
        <v>40</v>
      </c>
      <c r="BH275" s="297">
        <v>40</v>
      </c>
      <c r="BI275" s="297">
        <v>40</v>
      </c>
      <c r="BJ275" s="301">
        <v>40</v>
      </c>
      <c r="BK275" s="297"/>
      <c r="BL275" s="124"/>
      <c r="BM275" s="2"/>
      <c r="BN275" s="124"/>
      <c r="BO275" s="6"/>
      <c r="BP275" s="124"/>
      <c r="BQ275" s="124"/>
      <c r="BR275" s="124"/>
      <c r="BS275" s="124"/>
      <c r="BT275" s="124"/>
      <c r="BU275" s="124"/>
      <c r="BV275" s="124"/>
      <c r="BW275" s="124"/>
      <c r="BX275" s="6"/>
      <c r="BY275" s="124"/>
      <c r="BZ275" s="124"/>
      <c r="CA275" s="124"/>
      <c r="CB275" s="124"/>
      <c r="CC275" s="124"/>
      <c r="CD275" s="124"/>
      <c r="CE275" s="124"/>
      <c r="CF275" s="124"/>
      <c r="CG275" s="124"/>
      <c r="CH275" s="124"/>
      <c r="CI275" s="124"/>
      <c r="CJ275" s="124"/>
      <c r="CK275" s="124"/>
      <c r="CL275" s="124"/>
      <c r="CM275" s="124"/>
      <c r="CN275" s="124"/>
      <c r="CO275" s="124"/>
      <c r="CP275" s="124"/>
      <c r="CQ275" s="124"/>
      <c r="CR275" s="124"/>
      <c r="CS275" s="124"/>
      <c r="CT275" s="124"/>
      <c r="CU275" s="124"/>
      <c r="CV275" s="124"/>
      <c r="CW275" s="124"/>
      <c r="CX275" s="124"/>
      <c r="CY275" s="124"/>
      <c r="CZ275" s="124"/>
      <c r="DA275" s="124"/>
      <c r="DB275" s="124"/>
      <c r="DC275" s="124"/>
      <c r="DD275" s="124"/>
      <c r="DE275" s="124"/>
      <c r="DF275" s="124"/>
      <c r="DG275" s="124"/>
      <c r="DH275" s="124"/>
      <c r="DI275" s="124"/>
      <c r="DJ275" s="124"/>
      <c r="DK275" s="302"/>
      <c r="DL275" s="302"/>
      <c r="DM275" s="303"/>
      <c r="DN275" s="302"/>
      <c r="DO275" s="303"/>
      <c r="DP275" s="302"/>
      <c r="DQ275" s="303"/>
      <c r="DR275" s="6"/>
      <c r="DS275" s="6"/>
      <c r="DT275" s="2"/>
      <c r="DU275" s="2"/>
      <c r="DV275" s="2"/>
      <c r="DW275" s="2"/>
      <c r="DX275" s="2"/>
      <c r="DY275" s="2"/>
      <c r="DZ275" s="2"/>
      <c r="EA275" s="2"/>
      <c r="EB275" s="125"/>
      <c r="EC275" s="6"/>
      <c r="ED275" s="6"/>
      <c r="EE275" s="6"/>
      <c r="EF275" s="124"/>
      <c r="EG275" s="124"/>
      <c r="EH275" s="125"/>
      <c r="EI275" s="125"/>
      <c r="EJ275" s="124"/>
      <c r="EK275" s="2"/>
      <c r="EL275" s="2"/>
    </row>
    <row x14ac:dyDescent="0.25" r="276" customHeight="1" ht="18.75" hidden="1">
      <c r="A276" s="290" t="s">
        <v>200</v>
      </c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82"/>
      <c r="Q276" s="282"/>
      <c r="R276" s="282"/>
      <c r="S276" s="282"/>
      <c r="T276" s="282"/>
      <c r="U276" s="282"/>
      <c r="V276" s="282"/>
      <c r="W276" s="282"/>
      <c r="X276" s="282"/>
      <c r="Y276" s="282"/>
      <c r="Z276" s="282"/>
      <c r="AA276" s="282"/>
      <c r="AB276" s="282"/>
      <c r="AC276" s="282"/>
      <c r="AD276" s="282"/>
      <c r="AE276" s="282"/>
      <c r="AF276" s="282"/>
      <c r="AG276" s="282"/>
      <c r="AH276" s="282"/>
      <c r="AI276" s="282"/>
      <c r="AJ276" s="282"/>
      <c r="AK276" s="282"/>
      <c r="AL276" s="282">
        <v>2</v>
      </c>
      <c r="AM276" s="282">
        <v>14</v>
      </c>
      <c r="AN276" s="282"/>
      <c r="AO276" s="282"/>
      <c r="AP276" s="282">
        <v>17</v>
      </c>
      <c r="AQ276" s="282">
        <v>12</v>
      </c>
      <c r="AR276" s="282"/>
      <c r="AS276" s="282">
        <v>36</v>
      </c>
      <c r="AT276" s="282">
        <v>21</v>
      </c>
      <c r="AU276" s="282">
        <v>16</v>
      </c>
      <c r="AV276" s="282">
        <v>86</v>
      </c>
      <c r="AW276" s="282">
        <v>1</v>
      </c>
      <c r="AX276" s="282"/>
      <c r="AY276" s="273">
        <v>32</v>
      </c>
      <c r="AZ276" s="274">
        <v>36</v>
      </c>
      <c r="BA276" s="275">
        <v>24</v>
      </c>
      <c r="BB276" s="282">
        <v>24</v>
      </c>
      <c r="BC276" s="282">
        <v>24</v>
      </c>
      <c r="BD276" s="282">
        <v>24</v>
      </c>
      <c r="BE276" s="291">
        <v>40</v>
      </c>
      <c r="BF276" s="292">
        <v>24</v>
      </c>
      <c r="BG276" s="292">
        <v>24</v>
      </c>
      <c r="BH276" s="292">
        <v>24</v>
      </c>
      <c r="BI276" s="292">
        <v>24</v>
      </c>
      <c r="BJ276" s="293">
        <v>24</v>
      </c>
      <c r="BK276" s="292"/>
      <c r="BL276" s="124"/>
      <c r="BM276" s="2"/>
      <c r="BN276" s="124"/>
      <c r="BO276" s="6"/>
      <c r="BP276" s="124"/>
      <c r="BQ276" s="124"/>
      <c r="BR276" s="124"/>
      <c r="BS276" s="124"/>
      <c r="BT276" s="124"/>
      <c r="BU276" s="124"/>
      <c r="BV276" s="124"/>
      <c r="BW276" s="124"/>
      <c r="BX276" s="6"/>
      <c r="BY276" s="124"/>
      <c r="BZ276" s="124"/>
      <c r="CA276" s="124"/>
      <c r="CB276" s="124"/>
      <c r="CC276" s="124"/>
      <c r="CD276" s="124"/>
      <c r="CE276" s="124"/>
      <c r="CF276" s="124"/>
      <c r="CG276" s="124"/>
      <c r="CH276" s="124"/>
      <c r="CI276" s="124"/>
      <c r="CJ276" s="124"/>
      <c r="CK276" s="124"/>
      <c r="CL276" s="124"/>
      <c r="CM276" s="124"/>
      <c r="CN276" s="124"/>
      <c r="CO276" s="124"/>
      <c r="CP276" s="124"/>
      <c r="CQ276" s="124"/>
      <c r="CR276" s="124"/>
      <c r="CS276" s="124"/>
      <c r="CT276" s="124"/>
      <c r="CU276" s="124"/>
      <c r="CV276" s="124"/>
      <c r="CW276" s="124"/>
      <c r="CX276" s="124"/>
      <c r="CY276" s="124"/>
      <c r="CZ276" s="124"/>
      <c r="DA276" s="124"/>
      <c r="DB276" s="124"/>
      <c r="DC276" s="124"/>
      <c r="DD276" s="124"/>
      <c r="DE276" s="124"/>
      <c r="DF276" s="124"/>
      <c r="DG276" s="124"/>
      <c r="DH276" s="124"/>
      <c r="DI276" s="124"/>
      <c r="DJ276" s="124"/>
      <c r="DK276" s="198"/>
      <c r="DL276" s="198"/>
      <c r="DM276" s="144"/>
      <c r="DN276" s="198"/>
      <c r="DO276" s="144"/>
      <c r="DP276" s="198"/>
      <c r="DQ276" s="144"/>
      <c r="DR276" s="6"/>
      <c r="DS276" s="6"/>
      <c r="DT276" s="2"/>
      <c r="DU276" s="2"/>
      <c r="DV276" s="2"/>
      <c r="DW276" s="2"/>
      <c r="DX276" s="2"/>
      <c r="DY276" s="2"/>
      <c r="DZ276" s="2"/>
      <c r="EA276" s="2"/>
      <c r="EB276" s="125"/>
      <c r="EC276" s="6"/>
      <c r="ED276" s="6"/>
      <c r="EE276" s="6"/>
      <c r="EF276" s="124"/>
      <c r="EG276" s="124"/>
      <c r="EH276" s="125"/>
      <c r="EI276" s="125"/>
      <c r="EJ276" s="124"/>
      <c r="EK276" s="2"/>
      <c r="EL276" s="2"/>
    </row>
    <row x14ac:dyDescent="0.25" r="277" customHeight="1" ht="18.75" hidden="1">
      <c r="A277" s="290" t="s">
        <v>238</v>
      </c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82"/>
      <c r="Q277" s="282"/>
      <c r="R277" s="282"/>
      <c r="S277" s="282"/>
      <c r="T277" s="282"/>
      <c r="U277" s="282"/>
      <c r="V277" s="282"/>
      <c r="W277" s="282"/>
      <c r="X277" s="282"/>
      <c r="Y277" s="282"/>
      <c r="Z277" s="282"/>
      <c r="AA277" s="282"/>
      <c r="AB277" s="282"/>
      <c r="AC277" s="282"/>
      <c r="AD277" s="282"/>
      <c r="AE277" s="282"/>
      <c r="AF277" s="282"/>
      <c r="AG277" s="282"/>
      <c r="AH277" s="282"/>
      <c r="AI277" s="282"/>
      <c r="AJ277" s="282"/>
      <c r="AK277" s="282"/>
      <c r="AL277" s="282"/>
      <c r="AM277" s="282"/>
      <c r="AN277" s="282"/>
      <c r="AO277" s="282"/>
      <c r="AP277" s="282"/>
      <c r="AQ277" s="282"/>
      <c r="AR277" s="282">
        <v>2</v>
      </c>
      <c r="AS277" s="282"/>
      <c r="AT277" s="282">
        <v>90</v>
      </c>
      <c r="AU277" s="282"/>
      <c r="AV277" s="282">
        <v>0</v>
      </c>
      <c r="AW277" s="282"/>
      <c r="AX277" s="282"/>
      <c r="AY277" s="273" t="s">
        <v>236</v>
      </c>
      <c r="AZ277" s="274"/>
      <c r="BA277" s="275"/>
      <c r="BB277" s="282"/>
      <c r="BC277" s="282"/>
      <c r="BD277" s="282"/>
      <c r="BE277" s="291"/>
      <c r="BF277" s="292"/>
      <c r="BG277" s="292"/>
      <c r="BH277" s="292"/>
      <c r="BI277" s="292"/>
      <c r="BJ277" s="293"/>
      <c r="BK277" s="292"/>
      <c r="BL277" s="124"/>
      <c r="BM277" s="2"/>
      <c r="BN277" s="124"/>
      <c r="BO277" s="6"/>
      <c r="BP277" s="124"/>
      <c r="BQ277" s="124"/>
      <c r="BR277" s="124"/>
      <c r="BS277" s="124"/>
      <c r="BT277" s="124"/>
      <c r="BU277" s="124"/>
      <c r="BV277" s="124"/>
      <c r="BW277" s="124"/>
      <c r="BX277" s="6"/>
      <c r="BY277" s="124"/>
      <c r="BZ277" s="124"/>
      <c r="CA277" s="124"/>
      <c r="CB277" s="124"/>
      <c r="CC277" s="124"/>
      <c r="CD277" s="124"/>
      <c r="CE277" s="124"/>
      <c r="CF277" s="124"/>
      <c r="CG277" s="124"/>
      <c r="CH277" s="124"/>
      <c r="CI277" s="124"/>
      <c r="CJ277" s="124"/>
      <c r="CK277" s="124"/>
      <c r="CL277" s="124"/>
      <c r="CM277" s="124"/>
      <c r="CN277" s="124"/>
      <c r="CO277" s="124"/>
      <c r="CP277" s="124"/>
      <c r="CQ277" s="124"/>
      <c r="CR277" s="124"/>
      <c r="CS277" s="124"/>
      <c r="CT277" s="124"/>
      <c r="CU277" s="124"/>
      <c r="CV277" s="124"/>
      <c r="CW277" s="124"/>
      <c r="CX277" s="124"/>
      <c r="CY277" s="124"/>
      <c r="CZ277" s="124"/>
      <c r="DA277" s="124"/>
      <c r="DB277" s="124"/>
      <c r="DC277" s="124"/>
      <c r="DD277" s="124"/>
      <c r="DE277" s="124"/>
      <c r="DF277" s="124"/>
      <c r="DG277" s="124"/>
      <c r="DH277" s="124"/>
      <c r="DI277" s="124"/>
      <c r="DJ277" s="124"/>
      <c r="DK277" s="198"/>
      <c r="DL277" s="198"/>
      <c r="DM277" s="144"/>
      <c r="DN277" s="198"/>
      <c r="DO277" s="144"/>
      <c r="DP277" s="198"/>
      <c r="DQ277" s="144"/>
      <c r="DR277" s="6"/>
      <c r="DS277" s="6"/>
      <c r="DT277" s="2"/>
      <c r="DU277" s="2"/>
      <c r="DV277" s="2"/>
      <c r="DW277" s="2"/>
      <c r="DX277" s="2"/>
      <c r="DY277" s="2"/>
      <c r="DZ277" s="2"/>
      <c r="EA277" s="2"/>
      <c r="EB277" s="125"/>
      <c r="EC277" s="6"/>
      <c r="ED277" s="6"/>
      <c r="EE277" s="6"/>
      <c r="EF277" s="124"/>
      <c r="EG277" s="124"/>
      <c r="EH277" s="125"/>
      <c r="EI277" s="125"/>
      <c r="EJ277" s="124"/>
      <c r="EK277" s="2"/>
      <c r="EL277" s="2"/>
    </row>
    <row x14ac:dyDescent="0.25" r="278" customHeight="1" ht="18.75">
      <c r="A278" s="304" t="s">
        <v>239</v>
      </c>
      <c r="B278" s="282">
        <f>+SUM(B269:B277)</f>
      </c>
      <c r="C278" s="282">
        <f>+SUM(C269:C277)</f>
      </c>
      <c r="D278" s="282">
        <f>+SUM(D269:D277)</f>
      </c>
      <c r="E278" s="282">
        <f>+SUM(E269:E277)</f>
      </c>
      <c r="F278" s="282">
        <f>+SUM(F269:F277)</f>
      </c>
      <c r="G278" s="282">
        <f>+SUM(G269:G277)</f>
      </c>
      <c r="H278" s="282">
        <f>+SUM(H269:H277)</f>
      </c>
      <c r="I278" s="282">
        <f>+SUM(I269:I277)</f>
      </c>
      <c r="J278" s="282">
        <f>+SUM(J269:J277)</f>
      </c>
      <c r="K278" s="282">
        <f>+SUM(K269:K277)</f>
      </c>
      <c r="L278" s="282">
        <f>+SUM(L269:L277)</f>
      </c>
      <c r="M278" s="282">
        <f>+SUM(M269:M277)</f>
      </c>
      <c r="N278" s="282">
        <f>+SUM(N269:N277)</f>
      </c>
      <c r="O278" s="282">
        <f>+SUM(O269:O277)</f>
      </c>
      <c r="P278" s="282">
        <f>+SUM(P269:P277)</f>
      </c>
      <c r="Q278" s="282">
        <f>+SUM(Q269:Q277)</f>
      </c>
      <c r="R278" s="282">
        <f>+SUM(R269:R277)</f>
      </c>
      <c r="S278" s="282">
        <f>+SUM(S269:S277)</f>
      </c>
      <c r="T278" s="282">
        <f>+SUM(T269:T277)</f>
      </c>
      <c r="U278" s="282">
        <f>+SUM(U269:U277)</f>
      </c>
      <c r="V278" s="282">
        <f>+SUM(V269:V277)</f>
      </c>
      <c r="W278" s="282">
        <f>+SUM(W269:W277)</f>
      </c>
      <c r="X278" s="282">
        <f>+SUM(X269:X277)</f>
      </c>
      <c r="Y278" s="282">
        <f>+SUM(Y269:Y277)</f>
      </c>
      <c r="Z278" s="282">
        <f>+SUM(Z269:Z277)</f>
      </c>
      <c r="AA278" s="282">
        <f>+SUM(AA269:AA277)</f>
      </c>
      <c r="AB278" s="282">
        <f>+SUM(AB269:AB277)</f>
      </c>
      <c r="AC278" s="282">
        <f>+SUM(AC269:AC277)</f>
      </c>
      <c r="AD278" s="282">
        <f>+SUM(AD269:AD277)</f>
      </c>
      <c r="AE278" s="282">
        <f>+SUM(AE269:AE277)</f>
      </c>
      <c r="AF278" s="282">
        <f>+SUM(AF269:AF277)</f>
      </c>
      <c r="AG278" s="282">
        <f>+SUM(AG269:AG277)</f>
      </c>
      <c r="AH278" s="282">
        <f>+SUM(AH269:AH277)</f>
      </c>
      <c r="AI278" s="282">
        <f>+SUM(AI269:AI277)</f>
      </c>
      <c r="AJ278" s="282">
        <f>+SUM(AJ269:AJ277)</f>
      </c>
      <c r="AK278" s="282">
        <f>+SUM(AK269:AK277)</f>
      </c>
      <c r="AL278" s="282">
        <f>+SUM(AL269:AL277)</f>
      </c>
      <c r="AM278" s="282">
        <f>+SUM(AM269:AM277)</f>
      </c>
      <c r="AN278" s="282">
        <f>+SUM(AN269:AN277)</f>
      </c>
      <c r="AO278" s="282">
        <f>+SUM(AO269:AO277)</f>
      </c>
      <c r="AP278" s="282">
        <f>+SUM(AP269:AP277)</f>
      </c>
      <c r="AQ278" s="282">
        <f>+SUM(AQ269:AQ277)</f>
      </c>
      <c r="AR278" s="282">
        <f>+SUM(AR269:AR277)</f>
      </c>
      <c r="AS278" s="282">
        <f>+SUM(AS269:AS277)</f>
      </c>
      <c r="AT278" s="282">
        <f>+SUM(AT269:AT277)</f>
      </c>
      <c r="AU278" s="282">
        <f>+SUM(AU269:AU277)</f>
      </c>
      <c r="AV278" s="282">
        <f>+SUM(AV269:AV277)</f>
      </c>
      <c r="AW278" s="282">
        <f>+SUM(AW269:AW277)</f>
      </c>
      <c r="AX278" s="282"/>
      <c r="AY278" s="327">
        <f>+SUM(AY269:AY277)</f>
      </c>
      <c r="AZ278" s="328">
        <f>+SUM(AZ269:AZ277)</f>
      </c>
      <c r="BA278" s="329">
        <f>+SUM(BA269:BA277)</f>
      </c>
      <c r="BB278" s="330">
        <f>+SUM(BB269:BB277)</f>
      </c>
      <c r="BC278" s="330">
        <f>+SUM(BC269:BC277)</f>
      </c>
      <c r="BD278" s="330">
        <f>+SUM(BD269:BD277)</f>
      </c>
      <c r="BE278" s="331">
        <v>80</v>
      </c>
      <c r="BF278" s="332">
        <f>+SUM(BF269:BF277)</f>
      </c>
      <c r="BG278" s="332">
        <f>+SUM(BG269:BG277)</f>
      </c>
      <c r="BH278" s="332">
        <f>+SUM(BH269:BH277)</f>
      </c>
      <c r="BI278" s="332">
        <f>+SUM(BI269:BI277)</f>
      </c>
      <c r="BJ278" s="333">
        <f>+SUM(BJ269:BJ277)</f>
      </c>
      <c r="BK278" s="332"/>
      <c r="BL278" s="124"/>
      <c r="BM278" s="2"/>
      <c r="BN278" s="124"/>
      <c r="BO278" s="6"/>
      <c r="BP278" s="124"/>
      <c r="BQ278" s="124"/>
      <c r="BR278" s="124"/>
      <c r="BS278" s="124"/>
      <c r="BT278" s="124"/>
      <c r="BU278" s="124"/>
      <c r="BV278" s="124"/>
      <c r="BW278" s="124"/>
      <c r="BX278" s="6"/>
      <c r="BY278" s="124"/>
      <c r="BZ278" s="124"/>
      <c r="CA278" s="124"/>
      <c r="CB278" s="124"/>
      <c r="CC278" s="124"/>
      <c r="CD278" s="124"/>
      <c r="CE278" s="124"/>
      <c r="CF278" s="124"/>
      <c r="CG278" s="124"/>
      <c r="CH278" s="124"/>
      <c r="CI278" s="124"/>
      <c r="CJ278" s="124"/>
      <c r="CK278" s="124"/>
      <c r="CL278" s="124"/>
      <c r="CM278" s="124"/>
      <c r="CN278" s="124"/>
      <c r="CO278" s="124"/>
      <c r="CP278" s="124"/>
      <c r="CQ278" s="124"/>
      <c r="CR278" s="124"/>
      <c r="CS278" s="124"/>
      <c r="CT278" s="124"/>
      <c r="CU278" s="124"/>
      <c r="CV278" s="124"/>
      <c r="CW278" s="124"/>
      <c r="CX278" s="124"/>
      <c r="CY278" s="124"/>
      <c r="CZ278" s="124"/>
      <c r="DA278" s="124"/>
      <c r="DB278" s="124"/>
      <c r="DC278" s="124"/>
      <c r="DD278" s="124"/>
      <c r="DE278" s="124"/>
      <c r="DF278" s="124"/>
      <c r="DG278" s="124"/>
      <c r="DH278" s="124"/>
      <c r="DI278" s="124"/>
      <c r="DJ278" s="124"/>
      <c r="DK278" s="198"/>
      <c r="DL278" s="198"/>
      <c r="DM278" s="144"/>
      <c r="DN278" s="198"/>
      <c r="DO278" s="144"/>
      <c r="DP278" s="198"/>
      <c r="DQ278" s="144"/>
      <c r="DR278" s="6"/>
      <c r="DS278" s="6"/>
      <c r="DT278" s="2"/>
      <c r="DU278" s="2"/>
      <c r="DV278" s="2"/>
      <c r="DW278" s="2"/>
      <c r="DX278" s="2"/>
      <c r="DY278" s="2"/>
      <c r="DZ278" s="2"/>
      <c r="EA278" s="2"/>
      <c r="EB278" s="125"/>
      <c r="EC278" s="6"/>
      <c r="ED278" s="6"/>
      <c r="EE278" s="6"/>
      <c r="EF278" s="124"/>
      <c r="EG278" s="124"/>
      <c r="EH278" s="125"/>
      <c r="EI278" s="125"/>
      <c r="EJ278" s="124"/>
      <c r="EK278" s="2"/>
      <c r="EL278" s="2"/>
    </row>
    <row x14ac:dyDescent="0.25" r="279" customHeight="1" ht="18.75">
      <c r="A279" s="280" t="s">
        <v>241</v>
      </c>
      <c r="B279" s="322">
        <v>202</v>
      </c>
      <c r="C279" s="322">
        <v>104</v>
      </c>
      <c r="D279" s="322">
        <v>108</v>
      </c>
      <c r="E279" s="322">
        <v>432</v>
      </c>
      <c r="F279" s="322">
        <v>324</v>
      </c>
      <c r="G279" s="322">
        <v>48</v>
      </c>
      <c r="H279" s="322">
        <v>32</v>
      </c>
      <c r="I279" s="322">
        <v>902</v>
      </c>
      <c r="J279" s="322">
        <v>146</v>
      </c>
      <c r="K279" s="322">
        <v>72</v>
      </c>
      <c r="L279" s="322">
        <v>72</v>
      </c>
      <c r="M279" s="322">
        <v>72</v>
      </c>
      <c r="N279" s="268">
        <v>72</v>
      </c>
      <c r="O279" s="268">
        <v>214</v>
      </c>
      <c r="P279" s="268">
        <v>628</v>
      </c>
      <c r="Q279" s="268">
        <v>0</v>
      </c>
      <c r="R279" s="268">
        <v>0</v>
      </c>
      <c r="S279" s="268">
        <v>0</v>
      </c>
      <c r="T279" s="268">
        <v>0</v>
      </c>
      <c r="U279" s="268">
        <v>0</v>
      </c>
      <c r="V279" s="268">
        <v>0</v>
      </c>
      <c r="W279" s="268">
        <v>296</v>
      </c>
      <c r="X279" s="268">
        <v>312</v>
      </c>
      <c r="Y279" s="268">
        <v>105</v>
      </c>
      <c r="Z279" s="282">
        <v>216</v>
      </c>
      <c r="AA279" s="282">
        <v>486</v>
      </c>
      <c r="AB279" s="282">
        <v>0</v>
      </c>
      <c r="AC279" s="282">
        <v>72</v>
      </c>
      <c r="AD279" s="282">
        <v>0</v>
      </c>
      <c r="AE279" s="282">
        <v>216</v>
      </c>
      <c r="AF279" s="282">
        <v>0</v>
      </c>
      <c r="AG279" s="282">
        <v>0</v>
      </c>
      <c r="AH279" s="282">
        <v>72</v>
      </c>
      <c r="AI279" s="282">
        <v>72</v>
      </c>
      <c r="AJ279" s="282">
        <v>72</v>
      </c>
      <c r="AK279" s="282">
        <v>102</v>
      </c>
      <c r="AL279" s="282">
        <v>72</v>
      </c>
      <c r="AM279" s="282">
        <v>0</v>
      </c>
      <c r="AN279" s="282">
        <v>0</v>
      </c>
      <c r="AO279" s="282">
        <v>0</v>
      </c>
      <c r="AP279" s="282">
        <v>0</v>
      </c>
      <c r="AQ279" s="282">
        <v>0</v>
      </c>
      <c r="AR279" s="282">
        <v>0</v>
      </c>
      <c r="AS279" s="282">
        <v>0</v>
      </c>
      <c r="AT279" s="282">
        <v>0</v>
      </c>
      <c r="AU279" s="282">
        <f>AU289+(AT289-AT279)</f>
      </c>
      <c r="AV279" s="282">
        <f>AV289</f>
      </c>
      <c r="AW279" s="282">
        <f>AW289</f>
      </c>
      <c r="AX279" s="282"/>
      <c r="AY279" s="273"/>
      <c r="AZ279" s="274">
        <f>+AZ289</f>
      </c>
      <c r="BA279" s="275">
        <f>+BA289</f>
      </c>
      <c r="BB279" s="282">
        <f>+BB289</f>
      </c>
      <c r="BC279" s="282">
        <f>+BC289</f>
      </c>
      <c r="BD279" s="282">
        <f>+BD289</f>
      </c>
      <c r="BE279" s="291">
        <f>+BE289</f>
      </c>
      <c r="BF279" s="292">
        <f>+BF289</f>
      </c>
      <c r="BG279" s="292">
        <f>+BG289</f>
      </c>
      <c r="BH279" s="292">
        <f>+BH289</f>
      </c>
      <c r="BI279" s="292">
        <f>+BI289</f>
      </c>
      <c r="BJ279" s="293">
        <f>+BJ289</f>
      </c>
      <c r="BK279" s="292"/>
      <c r="BL279" s="124"/>
      <c r="BM279" s="2"/>
      <c r="BN279" s="124"/>
      <c r="BO279" s="6"/>
      <c r="BP279" s="124"/>
      <c r="BQ279" s="124"/>
      <c r="BR279" s="124"/>
      <c r="BS279" s="124"/>
      <c r="BT279" s="124"/>
      <c r="BU279" s="124"/>
      <c r="BV279" s="124"/>
      <c r="BW279" s="124"/>
      <c r="BX279" s="6"/>
      <c r="BY279" s="124"/>
      <c r="BZ279" s="124"/>
      <c r="CA279" s="124"/>
      <c r="CB279" s="124"/>
      <c r="CC279" s="124"/>
      <c r="CD279" s="124"/>
      <c r="CE279" s="124"/>
      <c r="CF279" s="124"/>
      <c r="CG279" s="124"/>
      <c r="CH279" s="124"/>
      <c r="CI279" s="124"/>
      <c r="CJ279" s="124"/>
      <c r="CK279" s="124"/>
      <c r="CL279" s="124"/>
      <c r="CM279" s="124"/>
      <c r="CN279" s="124"/>
      <c r="CO279" s="124"/>
      <c r="CP279" s="124"/>
      <c r="CQ279" s="124"/>
      <c r="CR279" s="124"/>
      <c r="CS279" s="124"/>
      <c r="CT279" s="124"/>
      <c r="CU279" s="124"/>
      <c r="CV279" s="124"/>
      <c r="CW279" s="124"/>
      <c r="CX279" s="124"/>
      <c r="CY279" s="124"/>
      <c r="CZ279" s="124"/>
      <c r="DA279" s="124"/>
      <c r="DB279" s="124"/>
      <c r="DC279" s="124"/>
      <c r="DD279" s="124"/>
      <c r="DE279" s="124"/>
      <c r="DF279" s="124"/>
      <c r="DG279" s="124"/>
      <c r="DH279" s="124"/>
      <c r="DI279" s="124"/>
      <c r="DJ279" s="124"/>
      <c r="DK279" s="198">
        <f>SUM(B279:M279)</f>
      </c>
      <c r="DL279" s="198">
        <f>SUM(N279:Y279)</f>
      </c>
      <c r="DM279" s="144">
        <f>IFERROR(DL279/DK279*100,0)</f>
      </c>
      <c r="DN279" s="198">
        <f>SUM(Z279:AK279)</f>
      </c>
      <c r="DO279" s="144">
        <f>IFERROR(DN279/DL279*100,0)</f>
      </c>
      <c r="DP279" s="198">
        <f>SUM(AL279:AW279)</f>
      </c>
      <c r="DQ279" s="144">
        <f>IFERROR(DP279/DN279*100,0)</f>
      </c>
      <c r="DR279" s="185">
        <f>SUM(AY279:BJ279)</f>
      </c>
      <c r="DS279" s="249">
        <f>IFERROR(DR279/DP279*100,0)</f>
      </c>
      <c r="DT279" s="2"/>
      <c r="DU279" s="2"/>
      <c r="DV279" s="2"/>
      <c r="DW279" s="2"/>
      <c r="DX279" s="2"/>
      <c r="DY279" s="2"/>
      <c r="DZ279" s="2"/>
      <c r="EA279" s="2"/>
      <c r="EB279" s="125"/>
      <c r="EC279" s="6"/>
      <c r="ED279" s="6"/>
      <c r="EE279" s="6"/>
      <c r="EF279" s="124"/>
      <c r="EG279" s="124"/>
      <c r="EH279" s="125"/>
      <c r="EI279" s="125"/>
      <c r="EJ279" s="124"/>
      <c r="EK279" s="2"/>
      <c r="EL279" s="2"/>
    </row>
    <row x14ac:dyDescent="0.25" r="280" customHeight="1" ht="18.75" hidden="1">
      <c r="A280" s="290" t="s">
        <v>231</v>
      </c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82"/>
      <c r="Q280" s="282"/>
      <c r="R280" s="282"/>
      <c r="S280" s="282"/>
      <c r="T280" s="282"/>
      <c r="U280" s="282"/>
      <c r="V280" s="282"/>
      <c r="W280" s="282"/>
      <c r="X280" s="282"/>
      <c r="Y280" s="282"/>
      <c r="Z280" s="282"/>
      <c r="AA280" s="282"/>
      <c r="AB280" s="282"/>
      <c r="AC280" s="282"/>
      <c r="AD280" s="282"/>
      <c r="AE280" s="282"/>
      <c r="AF280" s="282"/>
      <c r="AG280" s="282"/>
      <c r="AH280" s="282"/>
      <c r="AI280" s="282"/>
      <c r="AJ280" s="282"/>
      <c r="AK280" s="282"/>
      <c r="AL280" s="282"/>
      <c r="AM280" s="282"/>
      <c r="AN280" s="282"/>
      <c r="AO280" s="282"/>
      <c r="AP280" s="282"/>
      <c r="AQ280" s="282"/>
      <c r="AR280" s="282"/>
      <c r="AS280" s="282"/>
      <c r="AT280" s="282"/>
      <c r="AU280" s="282"/>
      <c r="AV280" s="282"/>
      <c r="AW280" s="282"/>
      <c r="AX280" s="282"/>
      <c r="AY280" s="273"/>
      <c r="AZ280" s="274"/>
      <c r="BA280" s="275"/>
      <c r="BB280" s="282"/>
      <c r="BC280" s="282"/>
      <c r="BD280" s="282"/>
      <c r="BE280" s="291"/>
      <c r="BF280" s="292"/>
      <c r="BG280" s="292"/>
      <c r="BH280" s="292"/>
      <c r="BI280" s="292"/>
      <c r="BJ280" s="293"/>
      <c r="BK280" s="292"/>
      <c r="BL280" s="124"/>
      <c r="BM280" s="6">
        <f>SUM(BB278:BJ279)</f>
      </c>
      <c r="BN280" s="124"/>
      <c r="BO280" s="6"/>
      <c r="BP280" s="124"/>
      <c r="BQ280" s="124"/>
      <c r="BR280" s="124"/>
      <c r="BS280" s="124"/>
      <c r="BT280" s="124"/>
      <c r="BU280" s="124"/>
      <c r="BV280" s="124"/>
      <c r="BW280" s="124"/>
      <c r="BX280" s="6"/>
      <c r="BY280" s="124"/>
      <c r="BZ280" s="124"/>
      <c r="CA280" s="124"/>
      <c r="CB280" s="124"/>
      <c r="CC280" s="124"/>
      <c r="CD280" s="124"/>
      <c r="CE280" s="124"/>
      <c r="CF280" s="124"/>
      <c r="CG280" s="124"/>
      <c r="CH280" s="124"/>
      <c r="CI280" s="124"/>
      <c r="CJ280" s="124"/>
      <c r="CK280" s="124"/>
      <c r="CL280" s="124"/>
      <c r="CM280" s="124"/>
      <c r="CN280" s="124"/>
      <c r="CO280" s="124"/>
      <c r="CP280" s="124"/>
      <c r="CQ280" s="124"/>
      <c r="CR280" s="124"/>
      <c r="CS280" s="124"/>
      <c r="CT280" s="124"/>
      <c r="CU280" s="124"/>
      <c r="CV280" s="124"/>
      <c r="CW280" s="124"/>
      <c r="CX280" s="124"/>
      <c r="CY280" s="124"/>
      <c r="CZ280" s="124"/>
      <c r="DA280" s="124"/>
      <c r="DB280" s="124"/>
      <c r="DC280" s="124"/>
      <c r="DD280" s="124"/>
      <c r="DE280" s="124"/>
      <c r="DF280" s="124"/>
      <c r="DG280" s="124"/>
      <c r="DH280" s="124"/>
      <c r="DI280" s="124"/>
      <c r="DJ280" s="124"/>
      <c r="DK280" s="198"/>
      <c r="DL280" s="198"/>
      <c r="DM280" s="144"/>
      <c r="DN280" s="198"/>
      <c r="DO280" s="144"/>
      <c r="DP280" s="198"/>
      <c r="DQ280" s="144"/>
      <c r="DR280" s="6"/>
      <c r="DS280" s="6"/>
      <c r="DT280" s="2"/>
      <c r="DU280" s="2"/>
      <c r="DV280" s="2"/>
      <c r="DW280" s="2"/>
      <c r="DX280" s="2"/>
      <c r="DY280" s="2"/>
      <c r="DZ280" s="2"/>
      <c r="EA280" s="2"/>
      <c r="EB280" s="125"/>
      <c r="EC280" s="6"/>
      <c r="ED280" s="6"/>
      <c r="EE280" s="6"/>
      <c r="EF280" s="124"/>
      <c r="EG280" s="124"/>
      <c r="EH280" s="125"/>
      <c r="EI280" s="125"/>
      <c r="EJ280" s="124"/>
      <c r="EK280" s="2"/>
      <c r="EL280" s="2"/>
    </row>
    <row x14ac:dyDescent="0.25" r="281" customHeight="1" ht="18.75" hidden="1">
      <c r="A281" s="290" t="s">
        <v>232</v>
      </c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/>
      <c r="R281" s="282"/>
      <c r="S281" s="282"/>
      <c r="T281" s="282"/>
      <c r="U281" s="282"/>
      <c r="V281" s="282"/>
      <c r="W281" s="282"/>
      <c r="X281" s="282"/>
      <c r="Y281" s="282"/>
      <c r="Z281" s="282"/>
      <c r="AA281" s="282"/>
      <c r="AB281" s="282"/>
      <c r="AC281" s="282"/>
      <c r="AD281" s="282"/>
      <c r="AE281" s="282"/>
      <c r="AF281" s="282"/>
      <c r="AG281" s="282"/>
      <c r="AH281" s="282"/>
      <c r="AI281" s="282"/>
      <c r="AJ281" s="282"/>
      <c r="AK281" s="282"/>
      <c r="AL281" s="282"/>
      <c r="AM281" s="282"/>
      <c r="AN281" s="282"/>
      <c r="AO281" s="282"/>
      <c r="AP281" s="282"/>
      <c r="AQ281" s="282"/>
      <c r="AR281" s="282"/>
      <c r="AS281" s="282"/>
      <c r="AT281" s="282"/>
      <c r="AU281" s="282"/>
      <c r="AV281" s="282"/>
      <c r="AW281" s="282"/>
      <c r="AX281" s="282"/>
      <c r="AY281" s="273"/>
      <c r="AZ281" s="274"/>
      <c r="BA281" s="275"/>
      <c r="BB281" s="282"/>
      <c r="BC281" s="282"/>
      <c r="BD281" s="282"/>
      <c r="BE281" s="291"/>
      <c r="BF281" s="292"/>
      <c r="BG281" s="292"/>
      <c r="BH281" s="292"/>
      <c r="BI281" s="292"/>
      <c r="BJ281" s="293"/>
      <c r="BK281" s="292"/>
      <c r="BL281" s="124"/>
      <c r="BM281" s="2"/>
      <c r="BN281" s="124"/>
      <c r="BO281" s="6"/>
      <c r="BP281" s="124"/>
      <c r="BQ281" s="124"/>
      <c r="BR281" s="124"/>
      <c r="BS281" s="124"/>
      <c r="BT281" s="124"/>
      <c r="BU281" s="124"/>
      <c r="BV281" s="124"/>
      <c r="BW281" s="124"/>
      <c r="BX281" s="6"/>
      <c r="BY281" s="124"/>
      <c r="BZ281" s="124"/>
      <c r="CA281" s="124"/>
      <c r="CB281" s="124"/>
      <c r="CC281" s="124"/>
      <c r="CD281" s="124"/>
      <c r="CE281" s="124"/>
      <c r="CF281" s="124"/>
      <c r="CG281" s="124"/>
      <c r="CH281" s="124"/>
      <c r="CI281" s="124"/>
      <c r="CJ281" s="124"/>
      <c r="CK281" s="124"/>
      <c r="CL281" s="124"/>
      <c r="CM281" s="124"/>
      <c r="CN281" s="124"/>
      <c r="CO281" s="124"/>
      <c r="CP281" s="124"/>
      <c r="CQ281" s="124"/>
      <c r="CR281" s="124"/>
      <c r="CS281" s="124"/>
      <c r="CT281" s="124"/>
      <c r="CU281" s="124"/>
      <c r="CV281" s="124"/>
      <c r="CW281" s="124"/>
      <c r="CX281" s="124"/>
      <c r="CY281" s="124"/>
      <c r="CZ281" s="124"/>
      <c r="DA281" s="124"/>
      <c r="DB281" s="124"/>
      <c r="DC281" s="124"/>
      <c r="DD281" s="124"/>
      <c r="DE281" s="124"/>
      <c r="DF281" s="124"/>
      <c r="DG281" s="124"/>
      <c r="DH281" s="124"/>
      <c r="DI281" s="124"/>
      <c r="DJ281" s="124"/>
      <c r="DK281" s="198"/>
      <c r="DL281" s="198"/>
      <c r="DM281" s="144"/>
      <c r="DN281" s="198"/>
      <c r="DO281" s="144"/>
      <c r="DP281" s="198"/>
      <c r="DQ281" s="144"/>
      <c r="DR281" s="6"/>
      <c r="DS281" s="6"/>
      <c r="DT281" s="2"/>
      <c r="DU281" s="2"/>
      <c r="DV281" s="2"/>
      <c r="DW281" s="2"/>
      <c r="DX281" s="2"/>
      <c r="DY281" s="2"/>
      <c r="DZ281" s="2"/>
      <c r="EA281" s="2"/>
      <c r="EB281" s="125"/>
      <c r="EC281" s="6"/>
      <c r="ED281" s="6"/>
      <c r="EE281" s="6"/>
      <c r="EF281" s="124"/>
      <c r="EG281" s="124"/>
      <c r="EH281" s="125"/>
      <c r="EI281" s="125"/>
      <c r="EJ281" s="124"/>
      <c r="EK281" s="2"/>
      <c r="EL281" s="2"/>
    </row>
    <row x14ac:dyDescent="0.25" r="282" customHeight="1" ht="18.75" hidden="1">
      <c r="A282" s="290" t="s">
        <v>233</v>
      </c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82"/>
      <c r="Q282" s="282"/>
      <c r="R282" s="282"/>
      <c r="S282" s="282"/>
      <c r="T282" s="282"/>
      <c r="U282" s="282"/>
      <c r="V282" s="282"/>
      <c r="W282" s="282"/>
      <c r="X282" s="282"/>
      <c r="Y282" s="282"/>
      <c r="Z282" s="282"/>
      <c r="AA282" s="282"/>
      <c r="AB282" s="282"/>
      <c r="AC282" s="282"/>
      <c r="AD282" s="282"/>
      <c r="AE282" s="282"/>
      <c r="AF282" s="282"/>
      <c r="AG282" s="282"/>
      <c r="AH282" s="282"/>
      <c r="AI282" s="282"/>
      <c r="AJ282" s="282"/>
      <c r="AK282" s="282"/>
      <c r="AL282" s="282"/>
      <c r="AM282" s="282"/>
      <c r="AN282" s="282"/>
      <c r="AO282" s="282"/>
      <c r="AP282" s="282"/>
      <c r="AQ282" s="282"/>
      <c r="AR282" s="282"/>
      <c r="AS282" s="282"/>
      <c r="AT282" s="282"/>
      <c r="AU282" s="282"/>
      <c r="AV282" s="282"/>
      <c r="AW282" s="282"/>
      <c r="AX282" s="282"/>
      <c r="AY282" s="273"/>
      <c r="AZ282" s="274"/>
      <c r="BA282" s="275"/>
      <c r="BB282" s="282"/>
      <c r="BC282" s="282"/>
      <c r="BD282" s="282"/>
      <c r="BE282" s="291"/>
      <c r="BF282" s="292"/>
      <c r="BG282" s="292"/>
      <c r="BH282" s="292"/>
      <c r="BI282" s="292"/>
      <c r="BJ282" s="293"/>
      <c r="BK282" s="292"/>
      <c r="BL282" s="124"/>
      <c r="BM282" s="2"/>
      <c r="BN282" s="124"/>
      <c r="BO282" s="6"/>
      <c r="BP282" s="124"/>
      <c r="BQ282" s="124"/>
      <c r="BR282" s="124"/>
      <c r="BS282" s="124"/>
      <c r="BT282" s="124"/>
      <c r="BU282" s="124"/>
      <c r="BV282" s="124"/>
      <c r="BW282" s="124"/>
      <c r="BX282" s="6"/>
      <c r="BY282" s="124"/>
      <c r="BZ282" s="124"/>
      <c r="CA282" s="124"/>
      <c r="CB282" s="124"/>
      <c r="CC282" s="124"/>
      <c r="CD282" s="124"/>
      <c r="CE282" s="124"/>
      <c r="CF282" s="124"/>
      <c r="CG282" s="124"/>
      <c r="CH282" s="124"/>
      <c r="CI282" s="124"/>
      <c r="CJ282" s="124"/>
      <c r="CK282" s="124"/>
      <c r="CL282" s="124"/>
      <c r="CM282" s="124"/>
      <c r="CN282" s="124"/>
      <c r="CO282" s="124"/>
      <c r="CP282" s="124"/>
      <c r="CQ282" s="124"/>
      <c r="CR282" s="124"/>
      <c r="CS282" s="124"/>
      <c r="CT282" s="124"/>
      <c r="CU282" s="124"/>
      <c r="CV282" s="124"/>
      <c r="CW282" s="124"/>
      <c r="CX282" s="124"/>
      <c r="CY282" s="124"/>
      <c r="CZ282" s="124"/>
      <c r="DA282" s="124"/>
      <c r="DB282" s="124"/>
      <c r="DC282" s="124"/>
      <c r="DD282" s="124"/>
      <c r="DE282" s="124"/>
      <c r="DF282" s="124"/>
      <c r="DG282" s="124"/>
      <c r="DH282" s="124"/>
      <c r="DI282" s="124"/>
      <c r="DJ282" s="124"/>
      <c r="DK282" s="198"/>
      <c r="DL282" s="198"/>
      <c r="DM282" s="144"/>
      <c r="DN282" s="198"/>
      <c r="DO282" s="144"/>
      <c r="DP282" s="198"/>
      <c r="DQ282" s="144"/>
      <c r="DR282" s="6"/>
      <c r="DS282" s="6"/>
      <c r="DT282" s="2"/>
      <c r="DU282" s="2"/>
      <c r="DV282" s="2"/>
      <c r="DW282" s="2"/>
      <c r="DX282" s="2"/>
      <c r="DY282" s="2"/>
      <c r="DZ282" s="2"/>
      <c r="EA282" s="2"/>
      <c r="EB282" s="125"/>
      <c r="EC282" s="6"/>
      <c r="ED282" s="6"/>
      <c r="EE282" s="6"/>
      <c r="EF282" s="124"/>
      <c r="EG282" s="124"/>
      <c r="EH282" s="125"/>
      <c r="EI282" s="125"/>
      <c r="EJ282" s="124"/>
      <c r="EK282" s="2"/>
      <c r="EL282" s="2"/>
    </row>
    <row x14ac:dyDescent="0.25" r="283" customHeight="1" ht="18.75" hidden="1">
      <c r="A283" s="290" t="s">
        <v>234</v>
      </c>
      <c r="B283" s="282"/>
      <c r="C283" s="282"/>
      <c r="D283" s="282"/>
      <c r="E283" s="282"/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82"/>
      <c r="Q283" s="282"/>
      <c r="R283" s="282"/>
      <c r="S283" s="282"/>
      <c r="T283" s="282"/>
      <c r="U283" s="282"/>
      <c r="V283" s="282"/>
      <c r="W283" s="282"/>
      <c r="X283" s="282"/>
      <c r="Y283" s="282"/>
      <c r="Z283" s="282"/>
      <c r="AA283" s="282"/>
      <c r="AB283" s="282"/>
      <c r="AC283" s="282"/>
      <c r="AD283" s="282"/>
      <c r="AE283" s="282"/>
      <c r="AF283" s="282"/>
      <c r="AG283" s="282"/>
      <c r="AH283" s="282"/>
      <c r="AI283" s="282"/>
      <c r="AJ283" s="282"/>
      <c r="AK283" s="282"/>
      <c r="AL283" s="282"/>
      <c r="AM283" s="282"/>
      <c r="AN283" s="282"/>
      <c r="AO283" s="282"/>
      <c r="AP283" s="282"/>
      <c r="AQ283" s="282"/>
      <c r="AR283" s="282"/>
      <c r="AS283" s="282"/>
      <c r="AT283" s="282"/>
      <c r="AU283" s="282"/>
      <c r="AV283" s="282"/>
      <c r="AW283" s="282"/>
      <c r="AX283" s="282"/>
      <c r="AY283" s="273"/>
      <c r="AZ283" s="274"/>
      <c r="BA283" s="275"/>
      <c r="BB283" s="282"/>
      <c r="BC283" s="282"/>
      <c r="BD283" s="282"/>
      <c r="BE283" s="291"/>
      <c r="BF283" s="292"/>
      <c r="BG283" s="292"/>
      <c r="BH283" s="292"/>
      <c r="BI283" s="292"/>
      <c r="BJ283" s="293"/>
      <c r="BK283" s="292"/>
      <c r="BL283" s="124"/>
      <c r="BM283" s="2"/>
      <c r="BN283" s="124"/>
      <c r="BO283" s="6"/>
      <c r="BP283" s="124"/>
      <c r="BQ283" s="124"/>
      <c r="BR283" s="124"/>
      <c r="BS283" s="124"/>
      <c r="BT283" s="124"/>
      <c r="BU283" s="124"/>
      <c r="BV283" s="124"/>
      <c r="BW283" s="124"/>
      <c r="BX283" s="6"/>
      <c r="BY283" s="124"/>
      <c r="BZ283" s="124"/>
      <c r="CA283" s="124"/>
      <c r="CB283" s="124"/>
      <c r="CC283" s="124"/>
      <c r="CD283" s="124"/>
      <c r="CE283" s="124"/>
      <c r="CF283" s="124"/>
      <c r="CG283" s="124"/>
      <c r="CH283" s="124"/>
      <c r="CI283" s="124"/>
      <c r="CJ283" s="124"/>
      <c r="CK283" s="124"/>
      <c r="CL283" s="124"/>
      <c r="CM283" s="124"/>
      <c r="CN283" s="124"/>
      <c r="CO283" s="124"/>
      <c r="CP283" s="124"/>
      <c r="CQ283" s="124"/>
      <c r="CR283" s="124"/>
      <c r="CS283" s="124"/>
      <c r="CT283" s="124"/>
      <c r="CU283" s="124"/>
      <c r="CV283" s="124"/>
      <c r="CW283" s="124"/>
      <c r="CX283" s="124"/>
      <c r="CY283" s="124"/>
      <c r="CZ283" s="124"/>
      <c r="DA283" s="124"/>
      <c r="DB283" s="124"/>
      <c r="DC283" s="124"/>
      <c r="DD283" s="124"/>
      <c r="DE283" s="124"/>
      <c r="DF283" s="124"/>
      <c r="DG283" s="124"/>
      <c r="DH283" s="124"/>
      <c r="DI283" s="124"/>
      <c r="DJ283" s="124"/>
      <c r="DK283" s="198"/>
      <c r="DL283" s="198"/>
      <c r="DM283" s="144"/>
      <c r="DN283" s="198"/>
      <c r="DO283" s="144"/>
      <c r="DP283" s="198"/>
      <c r="DQ283" s="144"/>
      <c r="DR283" s="6"/>
      <c r="DS283" s="6"/>
      <c r="DT283" s="2"/>
      <c r="DU283" s="2"/>
      <c r="DV283" s="2"/>
      <c r="DW283" s="2"/>
      <c r="DX283" s="2"/>
      <c r="DY283" s="2"/>
      <c r="DZ283" s="2"/>
      <c r="EA283" s="2"/>
      <c r="EB283" s="125"/>
      <c r="EC283" s="6"/>
      <c r="ED283" s="6"/>
      <c r="EE283" s="6"/>
      <c r="EF283" s="124"/>
      <c r="EG283" s="124"/>
      <c r="EH283" s="125"/>
      <c r="EI283" s="125"/>
      <c r="EJ283" s="124"/>
      <c r="EK283" s="2"/>
      <c r="EL283" s="2"/>
    </row>
    <row x14ac:dyDescent="0.25" r="284" customHeight="1" ht="18.75" hidden="1">
      <c r="A284" s="290" t="s">
        <v>235</v>
      </c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82"/>
      <c r="AG284" s="282"/>
      <c r="AH284" s="282"/>
      <c r="AI284" s="282"/>
      <c r="AJ284" s="282"/>
      <c r="AK284" s="282"/>
      <c r="AL284" s="282"/>
      <c r="AM284" s="282"/>
      <c r="AN284" s="282"/>
      <c r="AO284" s="282"/>
      <c r="AP284" s="282"/>
      <c r="AQ284" s="282"/>
      <c r="AR284" s="282"/>
      <c r="AS284" s="282"/>
      <c r="AT284" s="282"/>
      <c r="AU284" s="282"/>
      <c r="AV284" s="282"/>
      <c r="AW284" s="282"/>
      <c r="AX284" s="282"/>
      <c r="AY284" s="273"/>
      <c r="AZ284" s="274"/>
      <c r="BA284" s="275"/>
      <c r="BB284" s="282"/>
      <c r="BC284" s="282"/>
      <c r="BD284" s="282"/>
      <c r="BE284" s="291"/>
      <c r="BF284" s="292"/>
      <c r="BG284" s="292"/>
      <c r="BH284" s="292"/>
      <c r="BI284" s="292"/>
      <c r="BJ284" s="293"/>
      <c r="BK284" s="292"/>
      <c r="BL284" s="124"/>
      <c r="BM284" s="2"/>
      <c r="BN284" s="124"/>
      <c r="BO284" s="6"/>
      <c r="BP284" s="124"/>
      <c r="BQ284" s="124"/>
      <c r="BR284" s="124"/>
      <c r="BS284" s="124"/>
      <c r="BT284" s="124"/>
      <c r="BU284" s="124"/>
      <c r="BV284" s="124"/>
      <c r="BW284" s="124"/>
      <c r="BX284" s="6"/>
      <c r="BY284" s="124"/>
      <c r="BZ284" s="124"/>
      <c r="CA284" s="124"/>
      <c r="CB284" s="124"/>
      <c r="CC284" s="124"/>
      <c r="CD284" s="124"/>
      <c r="CE284" s="124"/>
      <c r="CF284" s="124"/>
      <c r="CG284" s="124"/>
      <c r="CH284" s="124"/>
      <c r="CI284" s="124"/>
      <c r="CJ284" s="124"/>
      <c r="CK284" s="124"/>
      <c r="CL284" s="124"/>
      <c r="CM284" s="124"/>
      <c r="CN284" s="124"/>
      <c r="CO284" s="124"/>
      <c r="CP284" s="124"/>
      <c r="CQ284" s="124"/>
      <c r="CR284" s="124"/>
      <c r="CS284" s="124"/>
      <c r="CT284" s="124"/>
      <c r="CU284" s="124"/>
      <c r="CV284" s="124"/>
      <c r="CW284" s="124"/>
      <c r="CX284" s="124"/>
      <c r="CY284" s="124"/>
      <c r="CZ284" s="124"/>
      <c r="DA284" s="124"/>
      <c r="DB284" s="124"/>
      <c r="DC284" s="124"/>
      <c r="DD284" s="124"/>
      <c r="DE284" s="124"/>
      <c r="DF284" s="124"/>
      <c r="DG284" s="124"/>
      <c r="DH284" s="124"/>
      <c r="DI284" s="124"/>
      <c r="DJ284" s="124"/>
      <c r="DK284" s="198"/>
      <c r="DL284" s="198"/>
      <c r="DM284" s="144"/>
      <c r="DN284" s="198"/>
      <c r="DO284" s="144"/>
      <c r="DP284" s="198"/>
      <c r="DQ284" s="144"/>
      <c r="DR284" s="6"/>
      <c r="DS284" s="6"/>
      <c r="DT284" s="2"/>
      <c r="DU284" s="2"/>
      <c r="DV284" s="2"/>
      <c r="DW284" s="2"/>
      <c r="DX284" s="2"/>
      <c r="DY284" s="2"/>
      <c r="DZ284" s="2"/>
      <c r="EA284" s="2"/>
      <c r="EB284" s="125"/>
      <c r="EC284" s="6"/>
      <c r="ED284" s="6"/>
      <c r="EE284" s="6"/>
      <c r="EF284" s="124"/>
      <c r="EG284" s="124"/>
      <c r="EH284" s="125"/>
      <c r="EI284" s="125"/>
      <c r="EJ284" s="124"/>
      <c r="EK284" s="2"/>
      <c r="EL284" s="2"/>
    </row>
    <row x14ac:dyDescent="0.25" r="285" customHeight="1" ht="18.75" hidden="1">
      <c r="A285" s="290" t="s">
        <v>201</v>
      </c>
      <c r="B285" s="282"/>
      <c r="C285" s="282"/>
      <c r="D285" s="282"/>
      <c r="E285" s="282"/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82"/>
      <c r="Q285" s="282"/>
      <c r="R285" s="282"/>
      <c r="S285" s="282"/>
      <c r="T285" s="282"/>
      <c r="U285" s="282"/>
      <c r="V285" s="282"/>
      <c r="W285" s="282"/>
      <c r="X285" s="282"/>
      <c r="Y285" s="282"/>
      <c r="Z285" s="282"/>
      <c r="AA285" s="282"/>
      <c r="AB285" s="282"/>
      <c r="AC285" s="282"/>
      <c r="AD285" s="282"/>
      <c r="AE285" s="282"/>
      <c r="AF285" s="282"/>
      <c r="AG285" s="282"/>
      <c r="AH285" s="282"/>
      <c r="AI285" s="282"/>
      <c r="AJ285" s="282"/>
      <c r="AK285" s="282"/>
      <c r="AL285" s="282"/>
      <c r="AM285" s="282"/>
      <c r="AN285" s="282"/>
      <c r="AO285" s="282"/>
      <c r="AP285" s="282"/>
      <c r="AQ285" s="282"/>
      <c r="AR285" s="282"/>
      <c r="AS285" s="282"/>
      <c r="AT285" s="282"/>
      <c r="AU285" s="282"/>
      <c r="AV285" s="282"/>
      <c r="AW285" s="282"/>
      <c r="AX285" s="282"/>
      <c r="AY285" s="273"/>
      <c r="AZ285" s="274"/>
      <c r="BA285" s="275"/>
      <c r="BB285" s="282"/>
      <c r="BC285" s="282"/>
      <c r="BD285" s="282"/>
      <c r="BE285" s="291"/>
      <c r="BF285" s="292"/>
      <c r="BG285" s="292"/>
      <c r="BH285" s="292"/>
      <c r="BI285" s="292"/>
      <c r="BJ285" s="293"/>
      <c r="BK285" s="292"/>
      <c r="BL285" s="124"/>
      <c r="BM285" s="2"/>
      <c r="BN285" s="124"/>
      <c r="BO285" s="6"/>
      <c r="BP285" s="124"/>
      <c r="BQ285" s="124"/>
      <c r="BR285" s="124"/>
      <c r="BS285" s="124"/>
      <c r="BT285" s="124"/>
      <c r="BU285" s="124"/>
      <c r="BV285" s="124"/>
      <c r="BW285" s="124"/>
      <c r="BX285" s="6"/>
      <c r="BY285" s="124"/>
      <c r="BZ285" s="124"/>
      <c r="CA285" s="124"/>
      <c r="CB285" s="124"/>
      <c r="CC285" s="124"/>
      <c r="CD285" s="124"/>
      <c r="CE285" s="124"/>
      <c r="CF285" s="124"/>
      <c r="CG285" s="124"/>
      <c r="CH285" s="124"/>
      <c r="CI285" s="124"/>
      <c r="CJ285" s="124"/>
      <c r="CK285" s="124"/>
      <c r="CL285" s="124"/>
      <c r="CM285" s="124"/>
      <c r="CN285" s="124"/>
      <c r="CO285" s="124"/>
      <c r="CP285" s="124"/>
      <c r="CQ285" s="124"/>
      <c r="CR285" s="124"/>
      <c r="CS285" s="124"/>
      <c r="CT285" s="124"/>
      <c r="CU285" s="124"/>
      <c r="CV285" s="124"/>
      <c r="CW285" s="124"/>
      <c r="CX285" s="124"/>
      <c r="CY285" s="124"/>
      <c r="CZ285" s="124"/>
      <c r="DA285" s="124"/>
      <c r="DB285" s="124"/>
      <c r="DC285" s="124"/>
      <c r="DD285" s="124"/>
      <c r="DE285" s="124"/>
      <c r="DF285" s="124"/>
      <c r="DG285" s="124"/>
      <c r="DH285" s="124"/>
      <c r="DI285" s="124"/>
      <c r="DJ285" s="124"/>
      <c r="DK285" s="198"/>
      <c r="DL285" s="198"/>
      <c r="DM285" s="144"/>
      <c r="DN285" s="198"/>
      <c r="DO285" s="144"/>
      <c r="DP285" s="198"/>
      <c r="DQ285" s="144"/>
      <c r="DR285" s="6"/>
      <c r="DS285" s="6"/>
      <c r="DT285" s="2"/>
      <c r="DU285" s="2"/>
      <c r="DV285" s="2"/>
      <c r="DW285" s="2"/>
      <c r="DX285" s="2"/>
      <c r="DY285" s="2"/>
      <c r="DZ285" s="2"/>
      <c r="EA285" s="2"/>
      <c r="EB285" s="125"/>
      <c r="EC285" s="6"/>
      <c r="ED285" s="6"/>
      <c r="EE285" s="6"/>
      <c r="EF285" s="124"/>
      <c r="EG285" s="124"/>
      <c r="EH285" s="125"/>
      <c r="EI285" s="125"/>
      <c r="EJ285" s="124"/>
      <c r="EK285" s="2"/>
      <c r="EL285" s="2"/>
    </row>
    <row x14ac:dyDescent="0.25" r="286" customHeight="1" ht="18.75" hidden="1">
      <c r="A286" s="290" t="s">
        <v>237</v>
      </c>
      <c r="B286" s="282"/>
      <c r="C286" s="282"/>
      <c r="D286" s="282"/>
      <c r="E286" s="282"/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82"/>
      <c r="Q286" s="282"/>
      <c r="R286" s="282"/>
      <c r="S286" s="282"/>
      <c r="T286" s="282"/>
      <c r="U286" s="282"/>
      <c r="V286" s="282"/>
      <c r="W286" s="282"/>
      <c r="X286" s="282"/>
      <c r="Y286" s="282"/>
      <c r="Z286" s="282"/>
      <c r="AA286" s="282"/>
      <c r="AB286" s="282"/>
      <c r="AC286" s="282"/>
      <c r="AD286" s="282"/>
      <c r="AE286" s="282"/>
      <c r="AF286" s="282"/>
      <c r="AG286" s="282"/>
      <c r="AH286" s="282"/>
      <c r="AI286" s="282"/>
      <c r="AJ286" s="282"/>
      <c r="AK286" s="282"/>
      <c r="AL286" s="282">
        <v>72</v>
      </c>
      <c r="AM286" s="282"/>
      <c r="AN286" s="282"/>
      <c r="AO286" s="282"/>
      <c r="AP286" s="282"/>
      <c r="AQ286" s="282"/>
      <c r="AR286" s="282"/>
      <c r="AS286" s="282"/>
      <c r="AT286" s="282"/>
      <c r="AU286" s="282"/>
      <c r="AV286" s="282"/>
      <c r="AW286" s="282"/>
      <c r="AX286" s="282"/>
      <c r="AY286" s="273"/>
      <c r="AZ286" s="274"/>
      <c r="BA286" s="275"/>
      <c r="BB286" s="282"/>
      <c r="BC286" s="282"/>
      <c r="BD286" s="282"/>
      <c r="BE286" s="291"/>
      <c r="BF286" s="292"/>
      <c r="BG286" s="292"/>
      <c r="BH286" s="292"/>
      <c r="BI286" s="292"/>
      <c r="BJ286" s="293"/>
      <c r="BK286" s="292"/>
      <c r="BL286" s="124"/>
      <c r="BM286" s="2"/>
      <c r="BN286" s="124"/>
      <c r="BO286" s="6"/>
      <c r="BP286" s="124"/>
      <c r="BQ286" s="124"/>
      <c r="BR286" s="124"/>
      <c r="BS286" s="124"/>
      <c r="BT286" s="124"/>
      <c r="BU286" s="124"/>
      <c r="BV286" s="124"/>
      <c r="BW286" s="124"/>
      <c r="BX286" s="6"/>
      <c r="BY286" s="124"/>
      <c r="BZ286" s="124"/>
      <c r="CA286" s="124"/>
      <c r="CB286" s="124"/>
      <c r="CC286" s="124"/>
      <c r="CD286" s="124"/>
      <c r="CE286" s="124"/>
      <c r="CF286" s="124"/>
      <c r="CG286" s="124"/>
      <c r="CH286" s="124"/>
      <c r="CI286" s="124"/>
      <c r="CJ286" s="124"/>
      <c r="CK286" s="124"/>
      <c r="CL286" s="124"/>
      <c r="CM286" s="124"/>
      <c r="CN286" s="124"/>
      <c r="CO286" s="124"/>
      <c r="CP286" s="124"/>
      <c r="CQ286" s="124"/>
      <c r="CR286" s="124"/>
      <c r="CS286" s="124"/>
      <c r="CT286" s="124"/>
      <c r="CU286" s="124"/>
      <c r="CV286" s="124"/>
      <c r="CW286" s="124"/>
      <c r="CX286" s="124"/>
      <c r="CY286" s="124"/>
      <c r="CZ286" s="124"/>
      <c r="DA286" s="124"/>
      <c r="DB286" s="124"/>
      <c r="DC286" s="124"/>
      <c r="DD286" s="124"/>
      <c r="DE286" s="124"/>
      <c r="DF286" s="124"/>
      <c r="DG286" s="124"/>
      <c r="DH286" s="124"/>
      <c r="DI286" s="124"/>
      <c r="DJ286" s="124"/>
      <c r="DK286" s="198"/>
      <c r="DL286" s="198"/>
      <c r="DM286" s="144"/>
      <c r="DN286" s="198"/>
      <c r="DO286" s="144"/>
      <c r="DP286" s="198"/>
      <c r="DQ286" s="144"/>
      <c r="DR286" s="6"/>
      <c r="DS286" s="6"/>
      <c r="DT286" s="2"/>
      <c r="DU286" s="2"/>
      <c r="DV286" s="2"/>
      <c r="DW286" s="2"/>
      <c r="DX286" s="2"/>
      <c r="DY286" s="2"/>
      <c r="DZ286" s="2"/>
      <c r="EA286" s="2"/>
      <c r="EB286" s="125"/>
      <c r="EC286" s="6"/>
      <c r="ED286" s="6"/>
      <c r="EE286" s="6"/>
      <c r="EF286" s="124"/>
      <c r="EG286" s="124"/>
      <c r="EH286" s="125"/>
      <c r="EI286" s="125"/>
      <c r="EJ286" s="124"/>
      <c r="EK286" s="2"/>
      <c r="EL286" s="2"/>
    </row>
    <row x14ac:dyDescent="0.25" r="287" customHeight="1" ht="18.75" hidden="1">
      <c r="A287" s="290" t="s">
        <v>200</v>
      </c>
      <c r="B287" s="282"/>
      <c r="C287" s="282"/>
      <c r="D287" s="282"/>
      <c r="E287" s="282"/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82"/>
      <c r="Q287" s="282"/>
      <c r="R287" s="282"/>
      <c r="S287" s="282"/>
      <c r="T287" s="282"/>
      <c r="U287" s="282"/>
      <c r="V287" s="282"/>
      <c r="W287" s="282"/>
      <c r="X287" s="282"/>
      <c r="Y287" s="282"/>
      <c r="Z287" s="282"/>
      <c r="AA287" s="282"/>
      <c r="AB287" s="282"/>
      <c r="AC287" s="282"/>
      <c r="AD287" s="282"/>
      <c r="AE287" s="282"/>
      <c r="AF287" s="282"/>
      <c r="AG287" s="282"/>
      <c r="AH287" s="282"/>
      <c r="AI287" s="282"/>
      <c r="AJ287" s="282"/>
      <c r="AK287" s="282"/>
      <c r="AL287" s="282"/>
      <c r="AM287" s="282"/>
      <c r="AN287" s="282"/>
      <c r="AO287" s="282"/>
      <c r="AP287" s="282"/>
      <c r="AQ287" s="282"/>
      <c r="AR287" s="282"/>
      <c r="AS287" s="282"/>
      <c r="AT287" s="282"/>
      <c r="AU287" s="282"/>
      <c r="AV287" s="282"/>
      <c r="AW287" s="282"/>
      <c r="AX287" s="282"/>
      <c r="AY287" s="273"/>
      <c r="AZ287" s="274"/>
      <c r="BA287" s="275"/>
      <c r="BB287" s="282"/>
      <c r="BC287" s="282"/>
      <c r="BD287" s="282"/>
      <c r="BE287" s="291"/>
      <c r="BF287" s="292"/>
      <c r="BG287" s="292"/>
      <c r="BH287" s="292"/>
      <c r="BI287" s="292"/>
      <c r="BJ287" s="293"/>
      <c r="BK287" s="292"/>
      <c r="BL287" s="124"/>
      <c r="BM287" s="2"/>
      <c r="BN287" s="124"/>
      <c r="BO287" s="6"/>
      <c r="BP287" s="124"/>
      <c r="BQ287" s="124"/>
      <c r="BR287" s="124"/>
      <c r="BS287" s="124"/>
      <c r="BT287" s="124"/>
      <c r="BU287" s="124"/>
      <c r="BV287" s="124"/>
      <c r="BW287" s="124"/>
      <c r="BX287" s="6"/>
      <c r="BY287" s="124"/>
      <c r="BZ287" s="124"/>
      <c r="CA287" s="124"/>
      <c r="CB287" s="124"/>
      <c r="CC287" s="124"/>
      <c r="CD287" s="124"/>
      <c r="CE287" s="124"/>
      <c r="CF287" s="124"/>
      <c r="CG287" s="124"/>
      <c r="CH287" s="124"/>
      <c r="CI287" s="124"/>
      <c r="CJ287" s="124"/>
      <c r="CK287" s="124"/>
      <c r="CL287" s="124"/>
      <c r="CM287" s="124"/>
      <c r="CN287" s="124"/>
      <c r="CO287" s="124"/>
      <c r="CP287" s="124"/>
      <c r="CQ287" s="124"/>
      <c r="CR287" s="124"/>
      <c r="CS287" s="124"/>
      <c r="CT287" s="124"/>
      <c r="CU287" s="124"/>
      <c r="CV287" s="124"/>
      <c r="CW287" s="124"/>
      <c r="CX287" s="124"/>
      <c r="CY287" s="124"/>
      <c r="CZ287" s="124"/>
      <c r="DA287" s="124"/>
      <c r="DB287" s="124"/>
      <c r="DC287" s="124"/>
      <c r="DD287" s="124"/>
      <c r="DE287" s="124"/>
      <c r="DF287" s="124"/>
      <c r="DG287" s="124"/>
      <c r="DH287" s="124"/>
      <c r="DI287" s="124"/>
      <c r="DJ287" s="124"/>
      <c r="DK287" s="198"/>
      <c r="DL287" s="198"/>
      <c r="DM287" s="144"/>
      <c r="DN287" s="198"/>
      <c r="DO287" s="144"/>
      <c r="DP287" s="198"/>
      <c r="DQ287" s="144"/>
      <c r="DR287" s="6"/>
      <c r="DS287" s="6"/>
      <c r="DT287" s="2"/>
      <c r="DU287" s="2"/>
      <c r="DV287" s="2"/>
      <c r="DW287" s="2"/>
      <c r="DX287" s="2"/>
      <c r="DY287" s="2"/>
      <c r="DZ287" s="2"/>
      <c r="EA287" s="2"/>
      <c r="EB287" s="125"/>
      <c r="EC287" s="6"/>
      <c r="ED287" s="6"/>
      <c r="EE287" s="6"/>
      <c r="EF287" s="124"/>
      <c r="EG287" s="124"/>
      <c r="EH287" s="125"/>
      <c r="EI287" s="125"/>
      <c r="EJ287" s="124"/>
      <c r="EK287" s="2"/>
      <c r="EL287" s="2"/>
    </row>
    <row x14ac:dyDescent="0.25" r="288" customHeight="1" ht="18.75" hidden="1">
      <c r="A288" s="290" t="s">
        <v>238</v>
      </c>
      <c r="B288" s="282"/>
      <c r="C288" s="282"/>
      <c r="D288" s="282"/>
      <c r="E288" s="282"/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/>
      <c r="R288" s="282"/>
      <c r="S288" s="282"/>
      <c r="T288" s="282"/>
      <c r="U288" s="282"/>
      <c r="V288" s="282"/>
      <c r="W288" s="282"/>
      <c r="X288" s="282"/>
      <c r="Y288" s="282"/>
      <c r="Z288" s="282"/>
      <c r="AA288" s="282"/>
      <c r="AB288" s="282"/>
      <c r="AC288" s="282"/>
      <c r="AD288" s="282"/>
      <c r="AE288" s="282"/>
      <c r="AF288" s="282"/>
      <c r="AG288" s="282"/>
      <c r="AH288" s="282"/>
      <c r="AI288" s="282"/>
      <c r="AJ288" s="282"/>
      <c r="AK288" s="282"/>
      <c r="AL288" s="282"/>
      <c r="AM288" s="282"/>
      <c r="AN288" s="282"/>
      <c r="AO288" s="282"/>
      <c r="AP288" s="282"/>
      <c r="AQ288" s="282"/>
      <c r="AR288" s="282"/>
      <c r="AS288" s="282"/>
      <c r="AT288" s="282"/>
      <c r="AU288" s="282"/>
      <c r="AV288" s="282"/>
      <c r="AW288" s="282"/>
      <c r="AX288" s="282"/>
      <c r="AY288" s="273"/>
      <c r="AZ288" s="274"/>
      <c r="BA288" s="275"/>
      <c r="BB288" s="282"/>
      <c r="BC288" s="282"/>
      <c r="BD288" s="282"/>
      <c r="BE288" s="291"/>
      <c r="BF288" s="292"/>
      <c r="BG288" s="292"/>
      <c r="BH288" s="292"/>
      <c r="BI288" s="292"/>
      <c r="BJ288" s="293"/>
      <c r="BK288" s="292"/>
      <c r="BL288" s="124"/>
      <c r="BM288" s="2"/>
      <c r="BN288" s="124"/>
      <c r="BO288" s="6"/>
      <c r="BP288" s="124"/>
      <c r="BQ288" s="124"/>
      <c r="BR288" s="124"/>
      <c r="BS288" s="124"/>
      <c r="BT288" s="124"/>
      <c r="BU288" s="124"/>
      <c r="BV288" s="124"/>
      <c r="BW288" s="124"/>
      <c r="BX288" s="6"/>
      <c r="BY288" s="124"/>
      <c r="BZ288" s="124"/>
      <c r="CA288" s="124"/>
      <c r="CB288" s="124"/>
      <c r="CC288" s="124"/>
      <c r="CD288" s="124"/>
      <c r="CE288" s="124"/>
      <c r="CF288" s="124"/>
      <c r="CG288" s="124"/>
      <c r="CH288" s="124"/>
      <c r="CI288" s="124"/>
      <c r="CJ288" s="124"/>
      <c r="CK288" s="124"/>
      <c r="CL288" s="124"/>
      <c r="CM288" s="124"/>
      <c r="CN288" s="124"/>
      <c r="CO288" s="124"/>
      <c r="CP288" s="124"/>
      <c r="CQ288" s="124"/>
      <c r="CR288" s="124"/>
      <c r="CS288" s="124"/>
      <c r="CT288" s="124"/>
      <c r="CU288" s="124"/>
      <c r="CV288" s="124"/>
      <c r="CW288" s="124"/>
      <c r="CX288" s="124"/>
      <c r="CY288" s="124"/>
      <c r="CZ288" s="124"/>
      <c r="DA288" s="124"/>
      <c r="DB288" s="124"/>
      <c r="DC288" s="124"/>
      <c r="DD288" s="124"/>
      <c r="DE288" s="124"/>
      <c r="DF288" s="124"/>
      <c r="DG288" s="124"/>
      <c r="DH288" s="124"/>
      <c r="DI288" s="124"/>
      <c r="DJ288" s="124"/>
      <c r="DK288" s="198"/>
      <c r="DL288" s="198"/>
      <c r="DM288" s="144"/>
      <c r="DN288" s="198"/>
      <c r="DO288" s="144"/>
      <c r="DP288" s="198"/>
      <c r="DQ288" s="144"/>
      <c r="DR288" s="6"/>
      <c r="DS288" s="6"/>
      <c r="DT288" s="2"/>
      <c r="DU288" s="2"/>
      <c r="DV288" s="2"/>
      <c r="DW288" s="2"/>
      <c r="DX288" s="2"/>
      <c r="DY288" s="2"/>
      <c r="DZ288" s="2"/>
      <c r="EA288" s="2"/>
      <c r="EB288" s="125"/>
      <c r="EC288" s="6"/>
      <c r="ED288" s="6"/>
      <c r="EE288" s="6"/>
      <c r="EF288" s="124"/>
      <c r="EG288" s="124"/>
      <c r="EH288" s="125"/>
      <c r="EI288" s="125"/>
      <c r="EJ288" s="124"/>
      <c r="EK288" s="2"/>
      <c r="EL288" s="2"/>
    </row>
    <row x14ac:dyDescent="0.25" r="289" customHeight="1" ht="18.75">
      <c r="A289" s="304" t="s">
        <v>239</v>
      </c>
      <c r="B289" s="282">
        <f>+SUM(B280:B288)</f>
      </c>
      <c r="C289" s="282">
        <f>+SUM(C280:C288)</f>
      </c>
      <c r="D289" s="282">
        <f>+SUM(D280:D288)</f>
      </c>
      <c r="E289" s="282">
        <f>+SUM(E280:E288)</f>
      </c>
      <c r="F289" s="282">
        <f>+SUM(F280:F288)</f>
      </c>
      <c r="G289" s="282">
        <f>+SUM(G280:G288)</f>
      </c>
      <c r="H289" s="282">
        <f>+SUM(H280:H288)</f>
      </c>
      <c r="I289" s="282">
        <f>+SUM(I280:I288)</f>
      </c>
      <c r="J289" s="282">
        <f>+SUM(J280:J288)</f>
      </c>
      <c r="K289" s="282">
        <f>+SUM(K280:K288)</f>
      </c>
      <c r="L289" s="282">
        <f>+SUM(L280:L288)</f>
      </c>
      <c r="M289" s="282">
        <f>+SUM(M280:M288)</f>
      </c>
      <c r="N289" s="282">
        <f>+SUM(N280:N288)</f>
      </c>
      <c r="O289" s="282">
        <f>+SUM(O280:O288)</f>
      </c>
      <c r="P289" s="282">
        <f>+SUM(P280:P288)</f>
      </c>
      <c r="Q289" s="282">
        <f>+SUM(Q280:Q288)</f>
      </c>
      <c r="R289" s="282">
        <f>+SUM(R280:R288)</f>
      </c>
      <c r="S289" s="282">
        <f>+SUM(S280:S288)</f>
      </c>
      <c r="T289" s="282">
        <f>+SUM(T280:T288)</f>
      </c>
      <c r="U289" s="282">
        <f>+SUM(U280:U288)</f>
      </c>
      <c r="V289" s="282">
        <f>+SUM(V280:V288)</f>
      </c>
      <c r="W289" s="282">
        <f>+SUM(W280:W288)</f>
      </c>
      <c r="X289" s="282">
        <f>+SUM(X280:X288)</f>
      </c>
      <c r="Y289" s="282">
        <f>+SUM(Y280:Y288)</f>
      </c>
      <c r="Z289" s="282">
        <f>+SUM(Z280:Z288)</f>
      </c>
      <c r="AA289" s="282">
        <f>+SUM(AA280:AA288)</f>
      </c>
      <c r="AB289" s="282">
        <f>+SUM(AB280:AB288)</f>
      </c>
      <c r="AC289" s="282">
        <f>+SUM(AC280:AC288)</f>
      </c>
      <c r="AD289" s="282">
        <f>+SUM(AD280:AD288)</f>
      </c>
      <c r="AE289" s="282">
        <f>+SUM(AE280:AE288)</f>
      </c>
      <c r="AF289" s="282">
        <f>+SUM(AF280:AF288)</f>
      </c>
      <c r="AG289" s="282">
        <f>+SUM(AG280:AG288)</f>
      </c>
      <c r="AH289" s="282">
        <f>+SUM(AH280:AH288)</f>
      </c>
      <c r="AI289" s="282">
        <f>+SUM(AI280:AI288)</f>
      </c>
      <c r="AJ289" s="282">
        <f>+SUM(AJ280:AJ288)</f>
      </c>
      <c r="AK289" s="282">
        <f>+SUM(AK280:AK288)</f>
      </c>
      <c r="AL289" s="282">
        <f>+SUM(AL280:AL288)</f>
      </c>
      <c r="AM289" s="282">
        <f>+SUM(AM280:AM288)</f>
      </c>
      <c r="AN289" s="282">
        <f>+SUM(AN280:AN288)</f>
      </c>
      <c r="AO289" s="282">
        <f>+SUM(AO280:AO288)</f>
      </c>
      <c r="AP289" s="282">
        <f>+SUM(AP280:AP288)</f>
      </c>
      <c r="AQ289" s="282">
        <f>+SUM(AQ280:AQ288)</f>
      </c>
      <c r="AR289" s="282">
        <f>+SUM(AR280:AR288)</f>
      </c>
      <c r="AS289" s="282">
        <f>+SUM(AS280:AS288)</f>
      </c>
      <c r="AT289" s="282">
        <f>+SUM(AT280:AT288)</f>
      </c>
      <c r="AU289" s="282">
        <f>+SUM(AU280:AU288)</f>
      </c>
      <c r="AV289" s="282">
        <f>+SUM(AV280:AV288)</f>
      </c>
      <c r="AW289" s="282">
        <f>+SUM(AW280:AW288)</f>
      </c>
      <c r="AX289" s="282"/>
      <c r="AY289" s="273"/>
      <c r="AZ289" s="274">
        <f>+SUM(AZ280:AZ288)</f>
      </c>
      <c r="BA289" s="275">
        <f>+SUM(BA280:BA288)</f>
      </c>
      <c r="BB289" s="282">
        <f>+SUM(BB280:BB288)</f>
      </c>
      <c r="BC289" s="282">
        <f>+SUM(BC280:BC288)</f>
      </c>
      <c r="BD289" s="282">
        <f>+SUM(BD280:BD288)</f>
      </c>
      <c r="BE289" s="291">
        <f>+SUM(BE280:BE288)</f>
      </c>
      <c r="BF289" s="292">
        <f>+SUM(BF280:BF288)</f>
      </c>
      <c r="BG289" s="292">
        <f>+SUM(BG280:BG288)</f>
      </c>
      <c r="BH289" s="292">
        <f>+SUM(BH280:BH288)</f>
      </c>
      <c r="BI289" s="292">
        <f>+SUM(BI280:BI288)</f>
      </c>
      <c r="BJ289" s="293">
        <f>+SUM(BJ280:BJ288)</f>
      </c>
      <c r="BK289" s="292"/>
      <c r="BL289" s="124"/>
      <c r="BM289" s="2"/>
      <c r="BN289" s="124"/>
      <c r="BO289" s="6"/>
      <c r="BP289" s="124"/>
      <c r="BQ289" s="124"/>
      <c r="BR289" s="124"/>
      <c r="BS289" s="124"/>
      <c r="BT289" s="124"/>
      <c r="BU289" s="124"/>
      <c r="BV289" s="124"/>
      <c r="BW289" s="124"/>
      <c r="BX289" s="6"/>
      <c r="BY289" s="124"/>
      <c r="BZ289" s="124"/>
      <c r="CA289" s="124"/>
      <c r="CB289" s="124"/>
      <c r="CC289" s="124"/>
      <c r="CD289" s="124"/>
      <c r="CE289" s="124"/>
      <c r="CF289" s="124"/>
      <c r="CG289" s="124"/>
      <c r="CH289" s="124"/>
      <c r="CI289" s="124"/>
      <c r="CJ289" s="124"/>
      <c r="CK289" s="124"/>
      <c r="CL289" s="124"/>
      <c r="CM289" s="124"/>
      <c r="CN289" s="124"/>
      <c r="CO289" s="124"/>
      <c r="CP289" s="124"/>
      <c r="CQ289" s="124"/>
      <c r="CR289" s="124"/>
      <c r="CS289" s="124"/>
      <c r="CT289" s="124"/>
      <c r="CU289" s="124"/>
      <c r="CV289" s="124"/>
      <c r="CW289" s="124"/>
      <c r="CX289" s="124"/>
      <c r="CY289" s="124"/>
      <c r="CZ289" s="124"/>
      <c r="DA289" s="124"/>
      <c r="DB289" s="124"/>
      <c r="DC289" s="124"/>
      <c r="DD289" s="124"/>
      <c r="DE289" s="124"/>
      <c r="DF289" s="124"/>
      <c r="DG289" s="124"/>
      <c r="DH289" s="124"/>
      <c r="DI289" s="124"/>
      <c r="DJ289" s="124"/>
      <c r="DK289" s="198"/>
      <c r="DL289" s="198"/>
      <c r="DM289" s="144"/>
      <c r="DN289" s="198"/>
      <c r="DO289" s="144"/>
      <c r="DP289" s="198"/>
      <c r="DQ289" s="144"/>
      <c r="DR289" s="6"/>
      <c r="DS289" s="6"/>
      <c r="DT289" s="2"/>
      <c r="DU289" s="2"/>
      <c r="DV289" s="2"/>
      <c r="DW289" s="2"/>
      <c r="DX289" s="2"/>
      <c r="DY289" s="2"/>
      <c r="DZ289" s="2"/>
      <c r="EA289" s="2"/>
      <c r="EB289" s="125"/>
      <c r="EC289" s="6"/>
      <c r="ED289" s="6"/>
      <c r="EE289" s="6"/>
      <c r="EF289" s="124"/>
      <c r="EG289" s="124"/>
      <c r="EH289" s="125"/>
      <c r="EI289" s="125"/>
      <c r="EJ289" s="124"/>
      <c r="EK289" s="2"/>
      <c r="EL289" s="2"/>
    </row>
    <row x14ac:dyDescent="0.25" r="290" customHeight="1" ht="18.75">
      <c r="A290" s="280" t="s">
        <v>242</v>
      </c>
      <c r="B290" s="322">
        <v>134</v>
      </c>
      <c r="C290" s="322">
        <v>164</v>
      </c>
      <c r="D290" s="322">
        <v>111</v>
      </c>
      <c r="E290" s="322">
        <v>193</v>
      </c>
      <c r="F290" s="322">
        <v>49</v>
      </c>
      <c r="G290" s="322">
        <v>66</v>
      </c>
      <c r="H290" s="322">
        <v>235</v>
      </c>
      <c r="I290" s="322">
        <v>120</v>
      </c>
      <c r="J290" s="322">
        <v>147</v>
      </c>
      <c r="K290" s="322">
        <v>550</v>
      </c>
      <c r="L290" s="322">
        <v>107</v>
      </c>
      <c r="M290" s="322">
        <v>75</v>
      </c>
      <c r="N290" s="268">
        <v>7</v>
      </c>
      <c r="O290" s="268">
        <v>0</v>
      </c>
      <c r="P290" s="268">
        <v>0</v>
      </c>
      <c r="Q290" s="268">
        <v>48</v>
      </c>
      <c r="R290" s="268">
        <v>44</v>
      </c>
      <c r="S290" s="268">
        <v>41</v>
      </c>
      <c r="T290" s="268">
        <v>36</v>
      </c>
      <c r="U290" s="268">
        <v>60</v>
      </c>
      <c r="V290" s="268">
        <v>62</v>
      </c>
      <c r="W290" s="268">
        <v>70</v>
      </c>
      <c r="X290" s="268">
        <v>104</v>
      </c>
      <c r="Y290" s="268">
        <v>164</v>
      </c>
      <c r="Z290" s="282">
        <v>126</v>
      </c>
      <c r="AA290" s="282">
        <v>5</v>
      </c>
      <c r="AB290" s="282">
        <v>173</v>
      </c>
      <c r="AC290" s="282">
        <v>168</v>
      </c>
      <c r="AD290" s="282">
        <v>81</v>
      </c>
      <c r="AE290" s="282">
        <v>102</v>
      </c>
      <c r="AF290" s="282">
        <v>72</v>
      </c>
      <c r="AG290" s="282">
        <v>72</v>
      </c>
      <c r="AH290" s="282">
        <v>54</v>
      </c>
      <c r="AI290" s="282">
        <v>6</v>
      </c>
      <c r="AJ290" s="282">
        <v>0</v>
      </c>
      <c r="AK290" s="282">
        <v>0</v>
      </c>
      <c r="AL290" s="282">
        <v>6</v>
      </c>
      <c r="AM290" s="282">
        <v>1</v>
      </c>
      <c r="AN290" s="282">
        <v>35</v>
      </c>
      <c r="AO290" s="282">
        <v>0</v>
      </c>
      <c r="AP290" s="282">
        <v>52</v>
      </c>
      <c r="AQ290" s="282">
        <v>26</v>
      </c>
      <c r="AR290" s="282">
        <v>0</v>
      </c>
      <c r="AS290" s="282">
        <v>0</v>
      </c>
      <c r="AT290" s="282">
        <v>14</v>
      </c>
      <c r="AU290" s="282">
        <v>0</v>
      </c>
      <c r="AV290" s="282">
        <v>122</v>
      </c>
      <c r="AW290" s="282">
        <v>34</v>
      </c>
      <c r="AX290" s="272"/>
      <c r="AY290" s="260"/>
      <c r="AZ290" s="284">
        <f>+AZ300</f>
      </c>
      <c r="BA290" s="262">
        <f>+BA300</f>
      </c>
      <c r="BB290" s="334">
        <f>+BB300</f>
      </c>
      <c r="BC290" s="334">
        <f>+BC300</f>
      </c>
      <c r="BD290" s="334">
        <f>+BD300</f>
      </c>
      <c r="BE290" s="335">
        <f>+BE300</f>
      </c>
      <c r="BF290" s="336">
        <f>+BF300</f>
      </c>
      <c r="BG290" s="336">
        <f>+BG300</f>
      </c>
      <c r="BH290" s="336">
        <f>+BH300</f>
      </c>
      <c r="BI290" s="336">
        <f>+BI300</f>
      </c>
      <c r="BJ290" s="337">
        <f>+BJ300</f>
      </c>
      <c r="BK290" s="336"/>
      <c r="BL290" s="124"/>
      <c r="BM290" s="2"/>
      <c r="BN290" s="124"/>
      <c r="BO290" s="6"/>
      <c r="BP290" s="124"/>
      <c r="BQ290" s="124"/>
      <c r="BR290" s="124"/>
      <c r="BS290" s="124"/>
      <c r="BT290" s="124"/>
      <c r="BU290" s="124"/>
      <c r="BV290" s="124"/>
      <c r="BW290" s="124"/>
      <c r="BX290" s="6"/>
      <c r="BY290" s="124"/>
      <c r="BZ290" s="124"/>
      <c r="CA290" s="124"/>
      <c r="CB290" s="124"/>
      <c r="CC290" s="124"/>
      <c r="CD290" s="124"/>
      <c r="CE290" s="124"/>
      <c r="CF290" s="124"/>
      <c r="CG290" s="124"/>
      <c r="CH290" s="124"/>
      <c r="CI290" s="124"/>
      <c r="CJ290" s="124"/>
      <c r="CK290" s="124"/>
      <c r="CL290" s="124"/>
      <c r="CM290" s="124"/>
      <c r="CN290" s="124"/>
      <c r="CO290" s="124"/>
      <c r="CP290" s="124"/>
      <c r="CQ290" s="124"/>
      <c r="CR290" s="124"/>
      <c r="CS290" s="124"/>
      <c r="CT290" s="124"/>
      <c r="CU290" s="124"/>
      <c r="CV290" s="124"/>
      <c r="CW290" s="124"/>
      <c r="CX290" s="124"/>
      <c r="CY290" s="124"/>
      <c r="CZ290" s="124"/>
      <c r="DA290" s="124"/>
      <c r="DB290" s="124"/>
      <c r="DC290" s="124"/>
      <c r="DD290" s="124"/>
      <c r="DE290" s="124"/>
      <c r="DF290" s="124"/>
      <c r="DG290" s="124"/>
      <c r="DH290" s="124"/>
      <c r="DI290" s="124"/>
      <c r="DJ290" s="124"/>
      <c r="DK290" s="198">
        <f>SUM(B290:M290)</f>
      </c>
      <c r="DL290" s="198">
        <f>SUM(N290:Y290)</f>
      </c>
      <c r="DM290" s="144">
        <f>IFERROR(DL290/DK290*100,0)</f>
      </c>
      <c r="DN290" s="198">
        <f>SUM(Z290:AK290)</f>
      </c>
      <c r="DO290" s="144">
        <f>IFERROR(DN290/DL290*100,0)</f>
      </c>
      <c r="DP290" s="198">
        <f>SUM(AL290:AW290)</f>
      </c>
      <c r="DQ290" s="144">
        <f>IFERROR(DP290/DN290*100,0)</f>
      </c>
      <c r="DR290" s="185">
        <f>SUM(AY290:BJ290)</f>
      </c>
      <c r="DS290" s="249">
        <f>IFERROR(DR290/DP290*100,0)</f>
      </c>
      <c r="DT290" s="2"/>
      <c r="DU290" s="2"/>
      <c r="DV290" s="2"/>
      <c r="DW290" s="2"/>
      <c r="DX290" s="2"/>
      <c r="DY290" s="2"/>
      <c r="DZ290" s="2"/>
      <c r="EA290" s="2"/>
      <c r="EB290" s="125"/>
      <c r="EC290" s="6"/>
      <c r="ED290" s="6"/>
      <c r="EE290" s="6"/>
      <c r="EF290" s="124"/>
      <c r="EG290" s="124"/>
      <c r="EH290" s="125"/>
      <c r="EI290" s="125"/>
      <c r="EJ290" s="124"/>
      <c r="EK290" s="2"/>
      <c r="EL290" s="2"/>
    </row>
    <row x14ac:dyDescent="0.25" r="291" customHeight="1" ht="18.75" hidden="1">
      <c r="A291" s="290" t="s">
        <v>231</v>
      </c>
      <c r="B291" s="282"/>
      <c r="C291" s="282"/>
      <c r="D291" s="282"/>
      <c r="E291" s="282"/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82"/>
      <c r="Q291" s="282"/>
      <c r="R291" s="282"/>
      <c r="S291" s="282"/>
      <c r="T291" s="282"/>
      <c r="U291" s="282"/>
      <c r="V291" s="282"/>
      <c r="W291" s="282"/>
      <c r="X291" s="282"/>
      <c r="Y291" s="282"/>
      <c r="Z291" s="282"/>
      <c r="AA291" s="282"/>
      <c r="AB291" s="282"/>
      <c r="AC291" s="282"/>
      <c r="AD291" s="282"/>
      <c r="AE291" s="282"/>
      <c r="AF291" s="282"/>
      <c r="AG291" s="282"/>
      <c r="AH291" s="282"/>
      <c r="AI291" s="282"/>
      <c r="AJ291" s="282"/>
      <c r="AK291" s="282"/>
      <c r="AL291" s="282"/>
      <c r="AM291" s="282"/>
      <c r="AN291" s="282"/>
      <c r="AO291" s="282"/>
      <c r="AP291" s="282"/>
      <c r="AQ291" s="282"/>
      <c r="AR291" s="282"/>
      <c r="AS291" s="282"/>
      <c r="AT291" s="282"/>
      <c r="AU291" s="282"/>
      <c r="AV291" s="282"/>
      <c r="AW291" s="282">
        <v>12</v>
      </c>
      <c r="AX291" s="282"/>
      <c r="AY291" s="273"/>
      <c r="AZ291" s="274">
        <v>24</v>
      </c>
      <c r="BA291" s="275">
        <v>24</v>
      </c>
      <c r="BB291" s="282">
        <v>24</v>
      </c>
      <c r="BC291" s="282">
        <v>24</v>
      </c>
      <c r="BD291" s="282">
        <v>24</v>
      </c>
      <c r="BE291" s="291">
        <v>24</v>
      </c>
      <c r="BF291" s="292">
        <v>24</v>
      </c>
      <c r="BG291" s="292">
        <v>24</v>
      </c>
      <c r="BH291" s="292">
        <v>24</v>
      </c>
      <c r="BI291" s="292">
        <v>24</v>
      </c>
      <c r="BJ291" s="293">
        <v>24</v>
      </c>
      <c r="BK291" s="292"/>
      <c r="BL291" s="124"/>
      <c r="BM291" s="2">
        <f>AVERAGE(AL290:AW290)</f>
      </c>
      <c r="BN291" s="124"/>
      <c r="BO291" s="6"/>
      <c r="BP291" s="124"/>
      <c r="BQ291" s="124"/>
      <c r="BR291" s="124"/>
      <c r="BS291" s="124"/>
      <c r="BT291" s="124"/>
      <c r="BU291" s="124"/>
      <c r="BV291" s="124"/>
      <c r="BW291" s="124"/>
      <c r="BX291" s="6"/>
      <c r="BY291" s="124"/>
      <c r="BZ291" s="124"/>
      <c r="CA291" s="124"/>
      <c r="CB291" s="124"/>
      <c r="CC291" s="124"/>
      <c r="CD291" s="124"/>
      <c r="CE291" s="124"/>
      <c r="CF291" s="124"/>
      <c r="CG291" s="124"/>
      <c r="CH291" s="124"/>
      <c r="CI291" s="124"/>
      <c r="CJ291" s="124"/>
      <c r="CK291" s="124"/>
      <c r="CL291" s="124"/>
      <c r="CM291" s="124"/>
      <c r="CN291" s="124"/>
      <c r="CO291" s="124"/>
      <c r="CP291" s="124"/>
      <c r="CQ291" s="124"/>
      <c r="CR291" s="124"/>
      <c r="CS291" s="124"/>
      <c r="CT291" s="124"/>
      <c r="CU291" s="124"/>
      <c r="CV291" s="124"/>
      <c r="CW291" s="124"/>
      <c r="CX291" s="124"/>
      <c r="CY291" s="124"/>
      <c r="CZ291" s="124"/>
      <c r="DA291" s="124"/>
      <c r="DB291" s="124"/>
      <c r="DC291" s="124"/>
      <c r="DD291" s="124"/>
      <c r="DE291" s="124"/>
      <c r="DF291" s="124"/>
      <c r="DG291" s="124"/>
      <c r="DH291" s="124"/>
      <c r="DI291" s="124"/>
      <c r="DJ291" s="124"/>
      <c r="DK291" s="198"/>
      <c r="DL291" s="198"/>
      <c r="DM291" s="144"/>
      <c r="DN291" s="198"/>
      <c r="DO291" s="144"/>
      <c r="DP291" s="198"/>
      <c r="DQ291" s="144"/>
      <c r="DR291" s="6"/>
      <c r="DS291" s="6"/>
      <c r="DT291" s="2"/>
      <c r="DU291" s="2"/>
      <c r="DV291" s="2"/>
      <c r="DW291" s="2"/>
      <c r="DX291" s="2"/>
      <c r="DY291" s="2"/>
      <c r="DZ291" s="2"/>
      <c r="EA291" s="2"/>
      <c r="EB291" s="125"/>
      <c r="EC291" s="6"/>
      <c r="ED291" s="6"/>
      <c r="EE291" s="6"/>
      <c r="EF291" s="124"/>
      <c r="EG291" s="124"/>
      <c r="EH291" s="125"/>
      <c r="EI291" s="125"/>
      <c r="EJ291" s="124"/>
      <c r="EK291" s="2"/>
      <c r="EL291" s="2"/>
    </row>
    <row x14ac:dyDescent="0.25" r="292" customHeight="1" ht="18.75" hidden="1">
      <c r="A292" s="290" t="s">
        <v>232</v>
      </c>
      <c r="B292" s="282"/>
      <c r="C292" s="282"/>
      <c r="D292" s="282"/>
      <c r="E292" s="282"/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/>
      <c r="R292" s="282"/>
      <c r="S292" s="282"/>
      <c r="T292" s="282"/>
      <c r="U292" s="282"/>
      <c r="V292" s="282"/>
      <c r="W292" s="282"/>
      <c r="X292" s="282"/>
      <c r="Y292" s="282"/>
      <c r="Z292" s="282"/>
      <c r="AA292" s="282"/>
      <c r="AB292" s="282"/>
      <c r="AC292" s="282"/>
      <c r="AD292" s="282"/>
      <c r="AE292" s="282"/>
      <c r="AF292" s="282"/>
      <c r="AG292" s="282"/>
      <c r="AH292" s="282"/>
      <c r="AI292" s="282"/>
      <c r="AJ292" s="282"/>
      <c r="AK292" s="282"/>
      <c r="AL292" s="282"/>
      <c r="AM292" s="282"/>
      <c r="AN292" s="282"/>
      <c r="AO292" s="282"/>
      <c r="AP292" s="282"/>
      <c r="AQ292" s="282"/>
      <c r="AR292" s="282"/>
      <c r="AS292" s="282"/>
      <c r="AT292" s="282"/>
      <c r="AU292" s="282"/>
      <c r="AV292" s="282"/>
      <c r="AW292" s="282"/>
      <c r="AX292" s="282"/>
      <c r="AY292" s="273"/>
      <c r="AZ292" s="274"/>
      <c r="BA292" s="275"/>
      <c r="BB292" s="282"/>
      <c r="BC292" s="282"/>
      <c r="BD292" s="282"/>
      <c r="BE292" s="291"/>
      <c r="BF292" s="292"/>
      <c r="BG292" s="292"/>
      <c r="BH292" s="292"/>
      <c r="BI292" s="292"/>
      <c r="BJ292" s="293"/>
      <c r="BK292" s="292"/>
      <c r="BL292" s="124"/>
      <c r="BM292" s="2">
        <v>3341.8333333333335</v>
      </c>
      <c r="BN292" s="124"/>
      <c r="BO292" s="6"/>
      <c r="BP292" s="124"/>
      <c r="BQ292" s="124"/>
      <c r="BR292" s="124"/>
      <c r="BS292" s="124"/>
      <c r="BT292" s="124"/>
      <c r="BU292" s="124"/>
      <c r="BV292" s="124"/>
      <c r="BW292" s="124"/>
      <c r="BX292" s="6"/>
      <c r="BY292" s="124"/>
      <c r="BZ292" s="124"/>
      <c r="CA292" s="124"/>
      <c r="CB292" s="124"/>
      <c r="CC292" s="124"/>
      <c r="CD292" s="124"/>
      <c r="CE292" s="124"/>
      <c r="CF292" s="124"/>
      <c r="CG292" s="124"/>
      <c r="CH292" s="124"/>
      <c r="CI292" s="124"/>
      <c r="CJ292" s="124"/>
      <c r="CK292" s="124"/>
      <c r="CL292" s="124"/>
      <c r="CM292" s="124"/>
      <c r="CN292" s="124"/>
      <c r="CO292" s="124"/>
      <c r="CP292" s="124"/>
      <c r="CQ292" s="124"/>
      <c r="CR292" s="124"/>
      <c r="CS292" s="124"/>
      <c r="CT292" s="124"/>
      <c r="CU292" s="124"/>
      <c r="CV292" s="124"/>
      <c r="CW292" s="124"/>
      <c r="CX292" s="124"/>
      <c r="CY292" s="124"/>
      <c r="CZ292" s="124"/>
      <c r="DA292" s="124"/>
      <c r="DB292" s="124"/>
      <c r="DC292" s="124"/>
      <c r="DD292" s="124"/>
      <c r="DE292" s="124"/>
      <c r="DF292" s="124"/>
      <c r="DG292" s="124"/>
      <c r="DH292" s="124"/>
      <c r="DI292" s="124"/>
      <c r="DJ292" s="124"/>
      <c r="DK292" s="198"/>
      <c r="DL292" s="198"/>
      <c r="DM292" s="144"/>
      <c r="DN292" s="198"/>
      <c r="DO292" s="144"/>
      <c r="DP292" s="198"/>
      <c r="DQ292" s="144"/>
      <c r="DR292" s="6"/>
      <c r="DS292" s="6"/>
      <c r="DT292" s="2"/>
      <c r="DU292" s="2"/>
      <c r="DV292" s="2"/>
      <c r="DW292" s="2"/>
      <c r="DX292" s="2"/>
      <c r="DY292" s="2"/>
      <c r="DZ292" s="2"/>
      <c r="EA292" s="2"/>
      <c r="EB292" s="125"/>
      <c r="EC292" s="6"/>
      <c r="ED292" s="6"/>
      <c r="EE292" s="6"/>
      <c r="EF292" s="124"/>
      <c r="EG292" s="124"/>
      <c r="EH292" s="125"/>
      <c r="EI292" s="125"/>
      <c r="EJ292" s="124"/>
      <c r="EK292" s="2"/>
      <c r="EL292" s="2"/>
    </row>
    <row x14ac:dyDescent="0.25" r="293" customHeight="1" ht="18.75" hidden="1">
      <c r="A293" s="290" t="s">
        <v>233</v>
      </c>
      <c r="B293" s="282"/>
      <c r="C293" s="282"/>
      <c r="D293" s="282"/>
      <c r="E293" s="282"/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82"/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  <c r="AC293" s="282"/>
      <c r="AD293" s="282"/>
      <c r="AE293" s="282"/>
      <c r="AF293" s="282"/>
      <c r="AG293" s="282"/>
      <c r="AH293" s="282"/>
      <c r="AI293" s="282"/>
      <c r="AJ293" s="282"/>
      <c r="AK293" s="282"/>
      <c r="AL293" s="282">
        <v>6</v>
      </c>
      <c r="AM293" s="282">
        <v>1</v>
      </c>
      <c r="AN293" s="282">
        <v>35</v>
      </c>
      <c r="AO293" s="282"/>
      <c r="AP293" s="282">
        <v>18</v>
      </c>
      <c r="AQ293" s="282">
        <v>10</v>
      </c>
      <c r="AR293" s="282"/>
      <c r="AS293" s="282"/>
      <c r="AT293" s="282">
        <v>14</v>
      </c>
      <c r="AU293" s="282">
        <v>77</v>
      </c>
      <c r="AV293" s="282">
        <v>72</v>
      </c>
      <c r="AW293" s="282">
        <v>12</v>
      </c>
      <c r="AX293" s="282"/>
      <c r="AY293" s="273"/>
      <c r="AZ293" s="274">
        <v>12</v>
      </c>
      <c r="BA293" s="275">
        <v>12</v>
      </c>
      <c r="BB293" s="282">
        <v>12</v>
      </c>
      <c r="BC293" s="282">
        <v>12</v>
      </c>
      <c r="BD293" s="282">
        <v>12</v>
      </c>
      <c r="BE293" s="291">
        <v>12</v>
      </c>
      <c r="BF293" s="292">
        <v>12</v>
      </c>
      <c r="BG293" s="292">
        <v>12</v>
      </c>
      <c r="BH293" s="292">
        <v>12</v>
      </c>
      <c r="BI293" s="292">
        <v>12</v>
      </c>
      <c r="BJ293" s="293">
        <v>12</v>
      </c>
      <c r="BK293" s="292"/>
      <c r="BL293" s="124"/>
      <c r="BM293" s="338">
        <f>BM291/BM292</f>
      </c>
      <c r="BN293" s="124"/>
      <c r="BO293" s="6"/>
      <c r="BP293" s="124"/>
      <c r="BQ293" s="124"/>
      <c r="BR293" s="124"/>
      <c r="BS293" s="124"/>
      <c r="BT293" s="124"/>
      <c r="BU293" s="124"/>
      <c r="BV293" s="124"/>
      <c r="BW293" s="124"/>
      <c r="BX293" s="6"/>
      <c r="BY293" s="124"/>
      <c r="BZ293" s="124"/>
      <c r="CA293" s="124"/>
      <c r="CB293" s="124"/>
      <c r="CC293" s="124"/>
      <c r="CD293" s="124"/>
      <c r="CE293" s="124"/>
      <c r="CF293" s="124"/>
      <c r="CG293" s="124"/>
      <c r="CH293" s="124"/>
      <c r="CI293" s="124"/>
      <c r="CJ293" s="124"/>
      <c r="CK293" s="124"/>
      <c r="CL293" s="124"/>
      <c r="CM293" s="124"/>
      <c r="CN293" s="124"/>
      <c r="CO293" s="124"/>
      <c r="CP293" s="124"/>
      <c r="CQ293" s="124"/>
      <c r="CR293" s="124"/>
      <c r="CS293" s="124"/>
      <c r="CT293" s="124"/>
      <c r="CU293" s="124"/>
      <c r="CV293" s="124"/>
      <c r="CW293" s="124"/>
      <c r="CX293" s="124"/>
      <c r="CY293" s="124"/>
      <c r="CZ293" s="124"/>
      <c r="DA293" s="124"/>
      <c r="DB293" s="124"/>
      <c r="DC293" s="124"/>
      <c r="DD293" s="124"/>
      <c r="DE293" s="124"/>
      <c r="DF293" s="124"/>
      <c r="DG293" s="124"/>
      <c r="DH293" s="124"/>
      <c r="DI293" s="124"/>
      <c r="DJ293" s="124"/>
      <c r="DK293" s="198"/>
      <c r="DL293" s="198"/>
      <c r="DM293" s="144"/>
      <c r="DN293" s="198"/>
      <c r="DO293" s="144"/>
      <c r="DP293" s="198"/>
      <c r="DQ293" s="144"/>
      <c r="DR293" s="6"/>
      <c r="DS293" s="6"/>
      <c r="DT293" s="2"/>
      <c r="DU293" s="2"/>
      <c r="DV293" s="2"/>
      <c r="DW293" s="2"/>
      <c r="DX293" s="2"/>
      <c r="DY293" s="2"/>
      <c r="DZ293" s="2"/>
      <c r="EA293" s="2"/>
      <c r="EB293" s="125"/>
      <c r="EC293" s="6"/>
      <c r="ED293" s="6"/>
      <c r="EE293" s="6"/>
      <c r="EF293" s="124"/>
      <c r="EG293" s="124"/>
      <c r="EH293" s="125"/>
      <c r="EI293" s="125"/>
      <c r="EJ293" s="124"/>
      <c r="EK293" s="2"/>
      <c r="EL293" s="2"/>
    </row>
    <row x14ac:dyDescent="0.25" r="294" customHeight="1" ht="18.75" hidden="1">
      <c r="A294" s="290" t="s">
        <v>234</v>
      </c>
      <c r="B294" s="282"/>
      <c r="C294" s="282"/>
      <c r="D294" s="282"/>
      <c r="E294" s="282"/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82"/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  <c r="AA294" s="282"/>
      <c r="AB294" s="282"/>
      <c r="AC294" s="282"/>
      <c r="AD294" s="282"/>
      <c r="AE294" s="282"/>
      <c r="AF294" s="282"/>
      <c r="AG294" s="282"/>
      <c r="AH294" s="282"/>
      <c r="AI294" s="282"/>
      <c r="AJ294" s="282"/>
      <c r="AK294" s="282"/>
      <c r="AL294" s="282"/>
      <c r="AM294" s="282"/>
      <c r="AN294" s="282"/>
      <c r="AO294" s="282"/>
      <c r="AP294" s="282"/>
      <c r="AQ294" s="282"/>
      <c r="AR294" s="282"/>
      <c r="AS294" s="282"/>
      <c r="AT294" s="282"/>
      <c r="AU294" s="282"/>
      <c r="AV294" s="282"/>
      <c r="AW294" s="282"/>
      <c r="AX294" s="282"/>
      <c r="AY294" s="273"/>
      <c r="AZ294" s="274"/>
      <c r="BA294" s="275"/>
      <c r="BB294" s="282"/>
      <c r="BC294" s="282"/>
      <c r="BD294" s="282"/>
      <c r="BE294" s="291"/>
      <c r="BF294" s="292"/>
      <c r="BG294" s="292"/>
      <c r="BH294" s="292"/>
      <c r="BI294" s="292"/>
      <c r="BJ294" s="293"/>
      <c r="BK294" s="292"/>
      <c r="BL294" s="124"/>
      <c r="BM294" s="2"/>
      <c r="BN294" s="124"/>
      <c r="BO294" s="6"/>
      <c r="BP294" s="124"/>
      <c r="BQ294" s="124"/>
      <c r="BR294" s="124"/>
      <c r="BS294" s="124"/>
      <c r="BT294" s="124"/>
      <c r="BU294" s="124"/>
      <c r="BV294" s="124"/>
      <c r="BW294" s="124"/>
      <c r="BX294" s="6"/>
      <c r="BY294" s="124"/>
      <c r="BZ294" s="124"/>
      <c r="CA294" s="124"/>
      <c r="CB294" s="124"/>
      <c r="CC294" s="124"/>
      <c r="CD294" s="124"/>
      <c r="CE294" s="124"/>
      <c r="CF294" s="124"/>
      <c r="CG294" s="124"/>
      <c r="CH294" s="124"/>
      <c r="CI294" s="124"/>
      <c r="CJ294" s="124"/>
      <c r="CK294" s="124"/>
      <c r="CL294" s="124"/>
      <c r="CM294" s="124"/>
      <c r="CN294" s="124"/>
      <c r="CO294" s="124"/>
      <c r="CP294" s="124"/>
      <c r="CQ294" s="124"/>
      <c r="CR294" s="124"/>
      <c r="CS294" s="124"/>
      <c r="CT294" s="124"/>
      <c r="CU294" s="124"/>
      <c r="CV294" s="124"/>
      <c r="CW294" s="124"/>
      <c r="CX294" s="124"/>
      <c r="CY294" s="124"/>
      <c r="CZ294" s="124"/>
      <c r="DA294" s="124"/>
      <c r="DB294" s="124"/>
      <c r="DC294" s="124"/>
      <c r="DD294" s="124"/>
      <c r="DE294" s="124"/>
      <c r="DF294" s="124"/>
      <c r="DG294" s="124"/>
      <c r="DH294" s="124"/>
      <c r="DI294" s="124"/>
      <c r="DJ294" s="124"/>
      <c r="DK294" s="198"/>
      <c r="DL294" s="198"/>
      <c r="DM294" s="144"/>
      <c r="DN294" s="198"/>
      <c r="DO294" s="144"/>
      <c r="DP294" s="198"/>
      <c r="DQ294" s="144"/>
      <c r="DR294" s="6"/>
      <c r="DS294" s="6"/>
      <c r="DT294" s="2"/>
      <c r="DU294" s="2"/>
      <c r="DV294" s="2"/>
      <c r="DW294" s="2"/>
      <c r="DX294" s="2"/>
      <c r="DY294" s="2"/>
      <c r="DZ294" s="2"/>
      <c r="EA294" s="2"/>
      <c r="EB294" s="125"/>
      <c r="EC294" s="6"/>
      <c r="ED294" s="6"/>
      <c r="EE294" s="6"/>
      <c r="EF294" s="124"/>
      <c r="EG294" s="124"/>
      <c r="EH294" s="125"/>
      <c r="EI294" s="125"/>
      <c r="EJ294" s="124"/>
      <c r="EK294" s="2"/>
      <c r="EL294" s="2"/>
    </row>
    <row x14ac:dyDescent="0.25" r="295" customHeight="1" ht="18.75" hidden="1">
      <c r="A295" s="290" t="s">
        <v>235</v>
      </c>
      <c r="B295" s="282"/>
      <c r="C295" s="282"/>
      <c r="D295" s="282"/>
      <c r="E295" s="282"/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82"/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  <c r="AC295" s="282"/>
      <c r="AD295" s="282"/>
      <c r="AE295" s="282"/>
      <c r="AF295" s="282"/>
      <c r="AG295" s="282"/>
      <c r="AH295" s="282"/>
      <c r="AI295" s="282"/>
      <c r="AJ295" s="282"/>
      <c r="AK295" s="282"/>
      <c r="AL295" s="282"/>
      <c r="AM295" s="282"/>
      <c r="AN295" s="282"/>
      <c r="AO295" s="282"/>
      <c r="AP295" s="282">
        <v>41</v>
      </c>
      <c r="AQ295" s="282">
        <v>16</v>
      </c>
      <c r="AR295" s="282"/>
      <c r="AS295" s="282"/>
      <c r="AT295" s="282"/>
      <c r="AU295" s="282"/>
      <c r="AV295" s="282"/>
      <c r="AW295" s="282"/>
      <c r="AX295" s="282"/>
      <c r="AY295" s="273"/>
      <c r="AZ295" s="274"/>
      <c r="BA295" s="275"/>
      <c r="BB295" s="282"/>
      <c r="BC295" s="282"/>
      <c r="BD295" s="282"/>
      <c r="BE295" s="291"/>
      <c r="BF295" s="292"/>
      <c r="BG295" s="292"/>
      <c r="BH295" s="292"/>
      <c r="BI295" s="292"/>
      <c r="BJ295" s="293"/>
      <c r="BK295" s="292"/>
      <c r="BL295" s="124"/>
      <c r="BM295" s="2"/>
      <c r="BN295" s="124"/>
      <c r="BO295" s="6"/>
      <c r="BP295" s="124"/>
      <c r="BQ295" s="124"/>
      <c r="BR295" s="124"/>
      <c r="BS295" s="124"/>
      <c r="BT295" s="124"/>
      <c r="BU295" s="124"/>
      <c r="BV295" s="124"/>
      <c r="BW295" s="124"/>
      <c r="BX295" s="6"/>
      <c r="BY295" s="124"/>
      <c r="BZ295" s="124"/>
      <c r="CA295" s="124"/>
      <c r="CB295" s="124"/>
      <c r="CC295" s="124"/>
      <c r="CD295" s="124"/>
      <c r="CE295" s="124"/>
      <c r="CF295" s="124"/>
      <c r="CG295" s="124"/>
      <c r="CH295" s="124"/>
      <c r="CI295" s="124"/>
      <c r="CJ295" s="124"/>
      <c r="CK295" s="124"/>
      <c r="CL295" s="124"/>
      <c r="CM295" s="124"/>
      <c r="CN295" s="124"/>
      <c r="CO295" s="124"/>
      <c r="CP295" s="124"/>
      <c r="CQ295" s="124"/>
      <c r="CR295" s="124"/>
      <c r="CS295" s="124"/>
      <c r="CT295" s="124"/>
      <c r="CU295" s="124"/>
      <c r="CV295" s="124"/>
      <c r="CW295" s="124"/>
      <c r="CX295" s="124"/>
      <c r="CY295" s="124"/>
      <c r="CZ295" s="124"/>
      <c r="DA295" s="124"/>
      <c r="DB295" s="124"/>
      <c r="DC295" s="124"/>
      <c r="DD295" s="124"/>
      <c r="DE295" s="124"/>
      <c r="DF295" s="124"/>
      <c r="DG295" s="124"/>
      <c r="DH295" s="124"/>
      <c r="DI295" s="124"/>
      <c r="DJ295" s="124"/>
      <c r="DK295" s="198"/>
      <c r="DL295" s="198"/>
      <c r="DM295" s="144"/>
      <c r="DN295" s="198"/>
      <c r="DO295" s="144"/>
      <c r="DP295" s="198"/>
      <c r="DQ295" s="144"/>
      <c r="DR295" s="6"/>
      <c r="DS295" s="6"/>
      <c r="DT295" s="2"/>
      <c r="DU295" s="2"/>
      <c r="DV295" s="2"/>
      <c r="DW295" s="2"/>
      <c r="DX295" s="2"/>
      <c r="DY295" s="2"/>
      <c r="DZ295" s="2"/>
      <c r="EA295" s="2"/>
      <c r="EB295" s="125"/>
      <c r="EC295" s="6"/>
      <c r="ED295" s="6"/>
      <c r="EE295" s="6"/>
      <c r="EF295" s="124"/>
      <c r="EG295" s="124"/>
      <c r="EH295" s="125"/>
      <c r="EI295" s="125"/>
      <c r="EJ295" s="124"/>
      <c r="EK295" s="2"/>
      <c r="EL295" s="2"/>
    </row>
    <row x14ac:dyDescent="0.25" r="296" customHeight="1" ht="18.75" hidden="1">
      <c r="A296" s="290" t="s">
        <v>201</v>
      </c>
      <c r="B296" s="282"/>
      <c r="C296" s="282"/>
      <c r="D296" s="282"/>
      <c r="E296" s="282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82"/>
      <c r="Q296" s="282"/>
      <c r="R296" s="282"/>
      <c r="S296" s="282"/>
      <c r="T296" s="282"/>
      <c r="U296" s="282"/>
      <c r="V296" s="282"/>
      <c r="W296" s="282"/>
      <c r="X296" s="282"/>
      <c r="Y296" s="282"/>
      <c r="Z296" s="282"/>
      <c r="AA296" s="282"/>
      <c r="AB296" s="282"/>
      <c r="AC296" s="282"/>
      <c r="AD296" s="282"/>
      <c r="AE296" s="282"/>
      <c r="AF296" s="282"/>
      <c r="AG296" s="282"/>
      <c r="AH296" s="282"/>
      <c r="AI296" s="282"/>
      <c r="AJ296" s="282"/>
      <c r="AK296" s="282"/>
      <c r="AL296" s="282"/>
      <c r="AM296" s="282"/>
      <c r="AN296" s="282"/>
      <c r="AO296" s="282"/>
      <c r="AP296" s="282"/>
      <c r="AQ296" s="282"/>
      <c r="AR296" s="282"/>
      <c r="AS296" s="282"/>
      <c r="AT296" s="282"/>
      <c r="AU296" s="282"/>
      <c r="AV296" s="282"/>
      <c r="AW296" s="282"/>
      <c r="AX296" s="282"/>
      <c r="AY296" s="273"/>
      <c r="AZ296" s="274"/>
      <c r="BA296" s="275"/>
      <c r="BB296" s="282"/>
      <c r="BC296" s="282"/>
      <c r="BD296" s="282"/>
      <c r="BE296" s="291"/>
      <c r="BF296" s="292"/>
      <c r="BG296" s="292"/>
      <c r="BH296" s="292"/>
      <c r="BI296" s="292"/>
      <c r="BJ296" s="293"/>
      <c r="BK296" s="292"/>
      <c r="BL296" s="124"/>
      <c r="BM296" s="6"/>
      <c r="BN296" s="124"/>
      <c r="BO296" s="6"/>
      <c r="BP296" s="124"/>
      <c r="BQ296" s="124"/>
      <c r="BR296" s="124"/>
      <c r="BS296" s="124"/>
      <c r="BT296" s="124"/>
      <c r="BU296" s="124"/>
      <c r="BV296" s="124"/>
      <c r="BW296" s="124"/>
      <c r="BX296" s="6"/>
      <c r="BY296" s="124"/>
      <c r="BZ296" s="124"/>
      <c r="CA296" s="124"/>
      <c r="CB296" s="124"/>
      <c r="CC296" s="124"/>
      <c r="CD296" s="124"/>
      <c r="CE296" s="124"/>
      <c r="CF296" s="124"/>
      <c r="CG296" s="124"/>
      <c r="CH296" s="124"/>
      <c r="CI296" s="124"/>
      <c r="CJ296" s="124"/>
      <c r="CK296" s="124"/>
      <c r="CL296" s="124"/>
      <c r="CM296" s="124"/>
      <c r="CN296" s="124"/>
      <c r="CO296" s="124"/>
      <c r="CP296" s="124"/>
      <c r="CQ296" s="124"/>
      <c r="CR296" s="124"/>
      <c r="CS296" s="124"/>
      <c r="CT296" s="124"/>
      <c r="CU296" s="124"/>
      <c r="CV296" s="124"/>
      <c r="CW296" s="124"/>
      <c r="CX296" s="124"/>
      <c r="CY296" s="124"/>
      <c r="CZ296" s="124"/>
      <c r="DA296" s="124"/>
      <c r="DB296" s="124"/>
      <c r="DC296" s="124"/>
      <c r="DD296" s="124"/>
      <c r="DE296" s="124"/>
      <c r="DF296" s="124"/>
      <c r="DG296" s="124"/>
      <c r="DH296" s="124"/>
      <c r="DI296" s="124"/>
      <c r="DJ296" s="124"/>
      <c r="DK296" s="198"/>
      <c r="DL296" s="198"/>
      <c r="DM296" s="144"/>
      <c r="DN296" s="198"/>
      <c r="DO296" s="144"/>
      <c r="DP296" s="198"/>
      <c r="DQ296" s="144"/>
      <c r="DR296" s="6"/>
      <c r="DS296" s="6"/>
      <c r="DT296" s="2"/>
      <c r="DU296" s="2"/>
      <c r="DV296" s="2"/>
      <c r="DW296" s="2"/>
      <c r="DX296" s="2"/>
      <c r="DY296" s="2"/>
      <c r="DZ296" s="2"/>
      <c r="EA296" s="2"/>
      <c r="EB296" s="125"/>
      <c r="EC296" s="6"/>
      <c r="ED296" s="6"/>
      <c r="EE296" s="6"/>
      <c r="EF296" s="124"/>
      <c r="EG296" s="124"/>
      <c r="EH296" s="125"/>
      <c r="EI296" s="125"/>
      <c r="EJ296" s="124"/>
      <c r="EK296" s="2"/>
      <c r="EL296" s="2"/>
    </row>
    <row x14ac:dyDescent="0.25" r="297" customHeight="1" ht="18.75" hidden="1">
      <c r="A297" s="296" t="s">
        <v>237</v>
      </c>
      <c r="B297" s="297"/>
      <c r="C297" s="297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297"/>
      <c r="P297" s="297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7"/>
      <c r="AJ297" s="297"/>
      <c r="AK297" s="297"/>
      <c r="AL297" s="297"/>
      <c r="AM297" s="297"/>
      <c r="AN297" s="297"/>
      <c r="AO297" s="297"/>
      <c r="AP297" s="297"/>
      <c r="AQ297" s="297"/>
      <c r="AR297" s="297"/>
      <c r="AS297" s="297"/>
      <c r="AT297" s="297"/>
      <c r="AU297" s="297"/>
      <c r="AV297" s="297"/>
      <c r="AW297" s="297"/>
      <c r="AX297" s="297"/>
      <c r="AY297" s="298"/>
      <c r="AZ297" s="299"/>
      <c r="BA297" s="299"/>
      <c r="BB297" s="297"/>
      <c r="BC297" s="297"/>
      <c r="BD297" s="297"/>
      <c r="BE297" s="300"/>
      <c r="BF297" s="297"/>
      <c r="BG297" s="297"/>
      <c r="BH297" s="297"/>
      <c r="BI297" s="297"/>
      <c r="BJ297" s="301"/>
      <c r="BK297" s="297"/>
      <c r="BL297" s="124"/>
      <c r="BM297" s="2"/>
      <c r="BN297" s="124"/>
      <c r="BO297" s="6"/>
      <c r="BP297" s="124"/>
      <c r="BQ297" s="124"/>
      <c r="BR297" s="124"/>
      <c r="BS297" s="124"/>
      <c r="BT297" s="124"/>
      <c r="BU297" s="124"/>
      <c r="BV297" s="124"/>
      <c r="BW297" s="124"/>
      <c r="BX297" s="6"/>
      <c r="BY297" s="124"/>
      <c r="BZ297" s="124"/>
      <c r="CA297" s="124"/>
      <c r="CB297" s="124"/>
      <c r="CC297" s="124"/>
      <c r="CD297" s="124"/>
      <c r="CE297" s="124"/>
      <c r="CF297" s="124"/>
      <c r="CG297" s="124"/>
      <c r="CH297" s="124"/>
      <c r="CI297" s="124"/>
      <c r="CJ297" s="124"/>
      <c r="CK297" s="124"/>
      <c r="CL297" s="124"/>
      <c r="CM297" s="124"/>
      <c r="CN297" s="124"/>
      <c r="CO297" s="124"/>
      <c r="CP297" s="124"/>
      <c r="CQ297" s="124"/>
      <c r="CR297" s="124"/>
      <c r="CS297" s="124"/>
      <c r="CT297" s="124"/>
      <c r="CU297" s="124"/>
      <c r="CV297" s="124"/>
      <c r="CW297" s="124"/>
      <c r="CX297" s="124"/>
      <c r="CY297" s="124"/>
      <c r="CZ297" s="124"/>
      <c r="DA297" s="124"/>
      <c r="DB297" s="124"/>
      <c r="DC297" s="124"/>
      <c r="DD297" s="124"/>
      <c r="DE297" s="124"/>
      <c r="DF297" s="124"/>
      <c r="DG297" s="124"/>
      <c r="DH297" s="124"/>
      <c r="DI297" s="124"/>
      <c r="DJ297" s="124"/>
      <c r="DK297" s="302"/>
      <c r="DL297" s="302"/>
      <c r="DM297" s="303"/>
      <c r="DN297" s="302"/>
      <c r="DO297" s="303"/>
      <c r="DP297" s="302"/>
      <c r="DQ297" s="303"/>
      <c r="DR297" s="6"/>
      <c r="DS297" s="6"/>
      <c r="DT297" s="2"/>
      <c r="DU297" s="2"/>
      <c r="DV297" s="2"/>
      <c r="DW297" s="2"/>
      <c r="DX297" s="2"/>
      <c r="DY297" s="2"/>
      <c r="DZ297" s="2"/>
      <c r="EA297" s="2"/>
      <c r="EB297" s="125"/>
      <c r="EC297" s="6"/>
      <c r="ED297" s="6"/>
      <c r="EE297" s="6"/>
      <c r="EF297" s="124"/>
      <c r="EG297" s="124"/>
      <c r="EH297" s="125"/>
      <c r="EI297" s="125"/>
      <c r="EJ297" s="124"/>
      <c r="EK297" s="2"/>
      <c r="EL297" s="2"/>
    </row>
    <row x14ac:dyDescent="0.25" r="298" customHeight="1" ht="18.75" hidden="1">
      <c r="A298" s="290" t="s">
        <v>200</v>
      </c>
      <c r="B298" s="282"/>
      <c r="C298" s="282"/>
      <c r="D298" s="282"/>
      <c r="E298" s="282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82"/>
      <c r="Q298" s="282"/>
      <c r="R298" s="282"/>
      <c r="S298" s="282"/>
      <c r="T298" s="282"/>
      <c r="U298" s="282"/>
      <c r="V298" s="282"/>
      <c r="W298" s="282"/>
      <c r="X298" s="282"/>
      <c r="Y298" s="282"/>
      <c r="Z298" s="282"/>
      <c r="AA298" s="282"/>
      <c r="AB298" s="282"/>
      <c r="AC298" s="282"/>
      <c r="AD298" s="282"/>
      <c r="AE298" s="282"/>
      <c r="AF298" s="282"/>
      <c r="AG298" s="282"/>
      <c r="AH298" s="282"/>
      <c r="AI298" s="282"/>
      <c r="AJ298" s="282"/>
      <c r="AK298" s="282"/>
      <c r="AL298" s="282"/>
      <c r="AM298" s="282"/>
      <c r="AN298" s="282"/>
      <c r="AO298" s="282"/>
      <c r="AP298" s="282"/>
      <c r="AQ298" s="282"/>
      <c r="AR298" s="282"/>
      <c r="AS298" s="282"/>
      <c r="AT298" s="282"/>
      <c r="AU298" s="282"/>
      <c r="AV298" s="282"/>
      <c r="AW298" s="282"/>
      <c r="AX298" s="282"/>
      <c r="AY298" s="273"/>
      <c r="AZ298" s="274"/>
      <c r="BA298" s="275"/>
      <c r="BB298" s="282"/>
      <c r="BC298" s="282">
        <v>50</v>
      </c>
      <c r="BD298" s="282">
        <v>50</v>
      </c>
      <c r="BE298" s="291"/>
      <c r="BF298" s="292"/>
      <c r="BG298" s="292"/>
      <c r="BH298" s="292"/>
      <c r="BI298" s="292"/>
      <c r="BJ298" s="293"/>
      <c r="BK298" s="292"/>
      <c r="BL298" s="124"/>
      <c r="BM298" s="2"/>
      <c r="BN298" s="124"/>
      <c r="BO298" s="6"/>
      <c r="BP298" s="124"/>
      <c r="BQ298" s="124"/>
      <c r="BR298" s="124"/>
      <c r="BS298" s="124"/>
      <c r="BT298" s="124"/>
      <c r="BU298" s="124"/>
      <c r="BV298" s="124"/>
      <c r="BW298" s="124"/>
      <c r="BX298" s="6"/>
      <c r="BY298" s="124"/>
      <c r="BZ298" s="124"/>
      <c r="CA298" s="124"/>
      <c r="CB298" s="124"/>
      <c r="CC298" s="124"/>
      <c r="CD298" s="124"/>
      <c r="CE298" s="124"/>
      <c r="CF298" s="124"/>
      <c r="CG298" s="124"/>
      <c r="CH298" s="124"/>
      <c r="CI298" s="124"/>
      <c r="CJ298" s="124"/>
      <c r="CK298" s="124"/>
      <c r="CL298" s="124"/>
      <c r="CM298" s="124"/>
      <c r="CN298" s="124"/>
      <c r="CO298" s="124"/>
      <c r="CP298" s="124"/>
      <c r="CQ298" s="124"/>
      <c r="CR298" s="124"/>
      <c r="CS298" s="124"/>
      <c r="CT298" s="124"/>
      <c r="CU298" s="124"/>
      <c r="CV298" s="124"/>
      <c r="CW298" s="124"/>
      <c r="CX298" s="124"/>
      <c r="CY298" s="124"/>
      <c r="CZ298" s="124"/>
      <c r="DA298" s="124"/>
      <c r="DB298" s="124"/>
      <c r="DC298" s="124"/>
      <c r="DD298" s="124"/>
      <c r="DE298" s="124"/>
      <c r="DF298" s="124"/>
      <c r="DG298" s="124"/>
      <c r="DH298" s="124"/>
      <c r="DI298" s="124"/>
      <c r="DJ298" s="124"/>
      <c r="DK298" s="198"/>
      <c r="DL298" s="198"/>
      <c r="DM298" s="144"/>
      <c r="DN298" s="198"/>
      <c r="DO298" s="144"/>
      <c r="DP298" s="198"/>
      <c r="DQ298" s="144"/>
      <c r="DR298" s="6"/>
      <c r="DS298" s="6"/>
      <c r="DT298" s="2"/>
      <c r="DU298" s="2"/>
      <c r="DV298" s="2"/>
      <c r="DW298" s="2"/>
      <c r="DX298" s="2"/>
      <c r="DY298" s="2"/>
      <c r="DZ298" s="2"/>
      <c r="EA298" s="2"/>
      <c r="EB298" s="125"/>
      <c r="EC298" s="6"/>
      <c r="ED298" s="6"/>
      <c r="EE298" s="6"/>
      <c r="EF298" s="124"/>
      <c r="EG298" s="124"/>
      <c r="EH298" s="125"/>
      <c r="EI298" s="125"/>
      <c r="EJ298" s="124"/>
      <c r="EK298" s="2"/>
      <c r="EL298" s="2"/>
    </row>
    <row x14ac:dyDescent="0.25" r="299" customHeight="1" ht="18.75" hidden="1">
      <c r="A299" s="290" t="s">
        <v>238</v>
      </c>
      <c r="B299" s="282"/>
      <c r="C299" s="282"/>
      <c r="D299" s="282"/>
      <c r="E299" s="282"/>
      <c r="F299" s="282"/>
      <c r="G299" s="282"/>
      <c r="H299" s="282"/>
      <c r="I299" s="282"/>
      <c r="J299" s="282"/>
      <c r="K299" s="282"/>
      <c r="L299" s="282"/>
      <c r="M299" s="282"/>
      <c r="N299" s="282"/>
      <c r="O299" s="282"/>
      <c r="P299" s="282"/>
      <c r="Q299" s="282"/>
      <c r="R299" s="282"/>
      <c r="S299" s="282"/>
      <c r="T299" s="282"/>
      <c r="U299" s="282"/>
      <c r="V299" s="282"/>
      <c r="W299" s="282"/>
      <c r="X299" s="282"/>
      <c r="Y299" s="282"/>
      <c r="Z299" s="282"/>
      <c r="AA299" s="282"/>
      <c r="AB299" s="282"/>
      <c r="AC299" s="282"/>
      <c r="AD299" s="282"/>
      <c r="AE299" s="282"/>
      <c r="AF299" s="282"/>
      <c r="AG299" s="282"/>
      <c r="AH299" s="282"/>
      <c r="AI299" s="282"/>
      <c r="AJ299" s="282"/>
      <c r="AK299" s="282"/>
      <c r="AL299" s="282"/>
      <c r="AM299" s="282"/>
      <c r="AN299" s="282"/>
      <c r="AO299" s="282"/>
      <c r="AP299" s="282"/>
      <c r="AQ299" s="282"/>
      <c r="AR299" s="282"/>
      <c r="AS299" s="282"/>
      <c r="AT299" s="282"/>
      <c r="AU299" s="282"/>
      <c r="AV299" s="282">
        <v>60</v>
      </c>
      <c r="AW299" s="282"/>
      <c r="AX299" s="282"/>
      <c r="AY299" s="273"/>
      <c r="AZ299" s="274">
        <v>32</v>
      </c>
      <c r="BA299" s="275">
        <v>36</v>
      </c>
      <c r="BB299" s="282"/>
      <c r="BC299" s="282"/>
      <c r="BD299" s="282"/>
      <c r="BE299" s="291"/>
      <c r="BF299" s="292"/>
      <c r="BG299" s="292"/>
      <c r="BH299" s="292"/>
      <c r="BI299" s="292"/>
      <c r="BJ299" s="293"/>
      <c r="BK299" s="292"/>
      <c r="BL299" s="124"/>
      <c r="BM299" s="2"/>
      <c r="BN299" s="124"/>
      <c r="BO299" s="6"/>
      <c r="BP299" s="124"/>
      <c r="BQ299" s="124"/>
      <c r="BR299" s="124"/>
      <c r="BS299" s="124"/>
      <c r="BT299" s="124"/>
      <c r="BU299" s="124"/>
      <c r="BV299" s="124"/>
      <c r="BW299" s="124"/>
      <c r="BX299" s="6"/>
      <c r="BY299" s="124"/>
      <c r="BZ299" s="124"/>
      <c r="CA299" s="124"/>
      <c r="CB299" s="124"/>
      <c r="CC299" s="124"/>
      <c r="CD299" s="124"/>
      <c r="CE299" s="124"/>
      <c r="CF299" s="124"/>
      <c r="CG299" s="124"/>
      <c r="CH299" s="124"/>
      <c r="CI299" s="124"/>
      <c r="CJ299" s="124"/>
      <c r="CK299" s="124"/>
      <c r="CL299" s="124"/>
      <c r="CM299" s="124"/>
      <c r="CN299" s="124"/>
      <c r="CO299" s="124"/>
      <c r="CP299" s="124"/>
      <c r="CQ299" s="124"/>
      <c r="CR299" s="124"/>
      <c r="CS299" s="124"/>
      <c r="CT299" s="124"/>
      <c r="CU299" s="124"/>
      <c r="CV299" s="124"/>
      <c r="CW299" s="124"/>
      <c r="CX299" s="124"/>
      <c r="CY299" s="124"/>
      <c r="CZ299" s="124"/>
      <c r="DA299" s="124"/>
      <c r="DB299" s="124"/>
      <c r="DC299" s="124"/>
      <c r="DD299" s="124"/>
      <c r="DE299" s="124"/>
      <c r="DF299" s="124"/>
      <c r="DG299" s="124"/>
      <c r="DH299" s="124"/>
      <c r="DI299" s="124"/>
      <c r="DJ299" s="124"/>
      <c r="DK299" s="198"/>
      <c r="DL299" s="198"/>
      <c r="DM299" s="144"/>
      <c r="DN299" s="198"/>
      <c r="DO299" s="144"/>
      <c r="DP299" s="198"/>
      <c r="DQ299" s="144"/>
      <c r="DR299" s="6"/>
      <c r="DS299" s="6"/>
      <c r="DT299" s="2"/>
      <c r="DU299" s="2"/>
      <c r="DV299" s="2"/>
      <c r="DW299" s="2"/>
      <c r="DX299" s="2"/>
      <c r="DY299" s="2"/>
      <c r="DZ299" s="2"/>
      <c r="EA299" s="2"/>
      <c r="EB299" s="125"/>
      <c r="EC299" s="6"/>
      <c r="ED299" s="6"/>
      <c r="EE299" s="6"/>
      <c r="EF299" s="124"/>
      <c r="EG299" s="124"/>
      <c r="EH299" s="125"/>
      <c r="EI299" s="125"/>
      <c r="EJ299" s="124"/>
      <c r="EK299" s="2"/>
      <c r="EL299" s="2"/>
    </row>
    <row x14ac:dyDescent="0.25" r="300" customHeight="1" ht="18.75">
      <c r="A300" s="304" t="s">
        <v>239</v>
      </c>
      <c r="B300" s="282">
        <f>+SUM(B291:B299)</f>
      </c>
      <c r="C300" s="282">
        <f>+SUM(C291:C299)</f>
      </c>
      <c r="D300" s="282">
        <f>+SUM(D291:D299)</f>
      </c>
      <c r="E300" s="282">
        <f>+SUM(E291:E299)</f>
      </c>
      <c r="F300" s="282">
        <f>+SUM(F291:F299)</f>
      </c>
      <c r="G300" s="282">
        <f>+SUM(G291:G299)</f>
      </c>
      <c r="H300" s="282">
        <f>+SUM(H291:H299)</f>
      </c>
      <c r="I300" s="282">
        <f>+SUM(I291:I299)</f>
      </c>
      <c r="J300" s="282">
        <f>+SUM(J291:J299)</f>
      </c>
      <c r="K300" s="282">
        <f>+SUM(K291:K299)</f>
      </c>
      <c r="L300" s="282">
        <f>+SUM(L291:L299)</f>
      </c>
      <c r="M300" s="282">
        <f>+SUM(M291:M299)</f>
      </c>
      <c r="N300" s="282">
        <f>+SUM(N291:N299)</f>
      </c>
      <c r="O300" s="282">
        <f>+SUM(O291:O299)</f>
      </c>
      <c r="P300" s="282">
        <f>+SUM(P291:P299)</f>
      </c>
      <c r="Q300" s="282">
        <f>+SUM(Q291:Q299)</f>
      </c>
      <c r="R300" s="282">
        <f>+SUM(R291:R299)</f>
      </c>
      <c r="S300" s="282">
        <f>+SUM(S291:S299)</f>
      </c>
      <c r="T300" s="282">
        <f>+SUM(T291:T299)</f>
      </c>
      <c r="U300" s="282">
        <f>+SUM(U291:U299)</f>
      </c>
      <c r="V300" s="282">
        <f>+SUM(V291:V299)</f>
      </c>
      <c r="W300" s="282">
        <f>+SUM(W291:W299)</f>
      </c>
      <c r="X300" s="282">
        <f>+SUM(X291:X299)</f>
      </c>
      <c r="Y300" s="282">
        <f>+SUM(Y291:Y299)</f>
      </c>
      <c r="Z300" s="282">
        <f>+SUM(Z291:Z299)</f>
      </c>
      <c r="AA300" s="282">
        <f>+SUM(AA291:AA299)</f>
      </c>
      <c r="AB300" s="282">
        <f>+SUM(AB291:AB299)</f>
      </c>
      <c r="AC300" s="282">
        <f>+SUM(AC291:AC299)</f>
      </c>
      <c r="AD300" s="282">
        <f>+SUM(AD291:AD299)</f>
      </c>
      <c r="AE300" s="282">
        <f>+SUM(AE291:AE299)</f>
      </c>
      <c r="AF300" s="282">
        <f>+SUM(AF291:AF299)</f>
      </c>
      <c r="AG300" s="282">
        <f>+SUM(AG291:AG299)</f>
      </c>
      <c r="AH300" s="282">
        <f>+SUM(AH291:AH299)</f>
      </c>
      <c r="AI300" s="282">
        <f>+SUM(AI291:AI299)</f>
      </c>
      <c r="AJ300" s="282">
        <f>+SUM(AJ291:AJ299)</f>
      </c>
      <c r="AK300" s="282">
        <f>+SUM(AK291:AK299)</f>
      </c>
      <c r="AL300" s="282">
        <f>+SUM(AL291:AL299)</f>
      </c>
      <c r="AM300" s="282">
        <f>+SUM(AM291:AM299)</f>
      </c>
      <c r="AN300" s="282">
        <f>+SUM(AN291:AN299)</f>
      </c>
      <c r="AO300" s="282">
        <f>+SUM(AO291:AO299)</f>
      </c>
      <c r="AP300" s="282">
        <f>+SUM(AP291:AP299)</f>
      </c>
      <c r="AQ300" s="282">
        <f>+SUM(AQ291:AQ299)</f>
      </c>
      <c r="AR300" s="282">
        <f>+SUM(AR291:AR299)</f>
      </c>
      <c r="AS300" s="282">
        <f>+SUM(AS291:AS299)</f>
      </c>
      <c r="AT300" s="282">
        <f>+SUM(AT291:AT299)</f>
      </c>
      <c r="AU300" s="282">
        <f>+SUM(AU291:AU299)</f>
      </c>
      <c r="AV300" s="282">
        <f>+SUM(AV291:AV299)</f>
      </c>
      <c r="AW300" s="282">
        <f>+SUM(AW291:AW299)</f>
      </c>
      <c r="AX300" s="282"/>
      <c r="AY300" s="273"/>
      <c r="AZ300" s="328">
        <v>69</v>
      </c>
      <c r="BA300" s="275">
        <f>+SUM(BA291:BA299)</f>
      </c>
      <c r="BB300" s="282">
        <f>+SUM(BB291:BB299)</f>
      </c>
      <c r="BC300" s="282">
        <f>+SUM(BC291:BC299)</f>
      </c>
      <c r="BD300" s="282">
        <f>+SUM(BD291:BD299)</f>
      </c>
      <c r="BE300" s="291">
        <f>+SUM(BE291:BE299)</f>
      </c>
      <c r="BF300" s="292">
        <f>+SUM(BF291:BF299)</f>
      </c>
      <c r="BG300" s="292">
        <f>+SUM(BG291:BG299)</f>
      </c>
      <c r="BH300" s="292">
        <f>+SUM(BH291:BH299)</f>
      </c>
      <c r="BI300" s="292">
        <f>+SUM(BI291:BI299)</f>
      </c>
      <c r="BJ300" s="293">
        <f>+SUM(BJ291:BJ299)</f>
      </c>
      <c r="BK300" s="292"/>
      <c r="BL300" s="124"/>
      <c r="BM300" s="2"/>
      <c r="BN300" s="124"/>
      <c r="BO300" s="6"/>
      <c r="BP300" s="124"/>
      <c r="BQ300" s="124"/>
      <c r="BR300" s="124"/>
      <c r="BS300" s="124"/>
      <c r="BT300" s="124"/>
      <c r="BU300" s="124"/>
      <c r="BV300" s="124"/>
      <c r="BW300" s="124"/>
      <c r="BX300" s="6"/>
      <c r="BY300" s="124"/>
      <c r="BZ300" s="124"/>
      <c r="CA300" s="124"/>
      <c r="CB300" s="124"/>
      <c r="CC300" s="124"/>
      <c r="CD300" s="124"/>
      <c r="CE300" s="124"/>
      <c r="CF300" s="124"/>
      <c r="CG300" s="124"/>
      <c r="CH300" s="124"/>
      <c r="CI300" s="124"/>
      <c r="CJ300" s="124"/>
      <c r="CK300" s="124"/>
      <c r="CL300" s="124"/>
      <c r="CM300" s="124"/>
      <c r="CN300" s="124"/>
      <c r="CO300" s="124"/>
      <c r="CP300" s="124"/>
      <c r="CQ300" s="124"/>
      <c r="CR300" s="124"/>
      <c r="CS300" s="124"/>
      <c r="CT300" s="124"/>
      <c r="CU300" s="124"/>
      <c r="CV300" s="124"/>
      <c r="CW300" s="124"/>
      <c r="CX300" s="124"/>
      <c r="CY300" s="124"/>
      <c r="CZ300" s="124"/>
      <c r="DA300" s="124"/>
      <c r="DB300" s="124"/>
      <c r="DC300" s="124"/>
      <c r="DD300" s="124"/>
      <c r="DE300" s="124"/>
      <c r="DF300" s="124"/>
      <c r="DG300" s="124"/>
      <c r="DH300" s="124"/>
      <c r="DI300" s="124"/>
      <c r="DJ300" s="124"/>
      <c r="DK300" s="198"/>
      <c r="DL300" s="198"/>
      <c r="DM300" s="144"/>
      <c r="DN300" s="198"/>
      <c r="DO300" s="144"/>
      <c r="DP300" s="198"/>
      <c r="DQ300" s="144"/>
      <c r="DR300" s="185">
        <f>SUM(AY300:BJ300)</f>
      </c>
      <c r="DS300" s="249">
        <f>IFERROR(DR300/DP300*100,0)</f>
      </c>
      <c r="DT300" s="2"/>
      <c r="DU300" s="2"/>
      <c r="DV300" s="2"/>
      <c r="DW300" s="2"/>
      <c r="DX300" s="2"/>
      <c r="DY300" s="2"/>
      <c r="DZ300" s="2"/>
      <c r="EA300" s="2"/>
      <c r="EB300" s="125"/>
      <c r="EC300" s="6"/>
      <c r="ED300" s="6"/>
      <c r="EE300" s="6"/>
      <c r="EF300" s="124"/>
      <c r="EG300" s="124"/>
      <c r="EH300" s="125"/>
      <c r="EI300" s="125"/>
      <c r="EJ300" s="124"/>
      <c r="EK300" s="2"/>
      <c r="EL300" s="2"/>
    </row>
    <row x14ac:dyDescent="0.25" r="301" customHeight="1" ht="18.75">
      <c r="A301" s="280" t="s">
        <v>243</v>
      </c>
      <c r="B301" s="322">
        <v>101</v>
      </c>
      <c r="C301" s="322">
        <v>110</v>
      </c>
      <c r="D301" s="322">
        <v>0</v>
      </c>
      <c r="E301" s="322">
        <v>92</v>
      </c>
      <c r="F301" s="322">
        <v>26</v>
      </c>
      <c r="G301" s="322">
        <v>50</v>
      </c>
      <c r="H301" s="322">
        <v>119</v>
      </c>
      <c r="I301" s="322">
        <v>104</v>
      </c>
      <c r="J301" s="322">
        <v>173</v>
      </c>
      <c r="K301" s="322">
        <v>139</v>
      </c>
      <c r="L301" s="322">
        <v>81</v>
      </c>
      <c r="M301" s="322">
        <v>228</v>
      </c>
      <c r="N301" s="268">
        <v>73</v>
      </c>
      <c r="O301" s="268">
        <v>39</v>
      </c>
      <c r="P301" s="268">
        <v>57</v>
      </c>
      <c r="Q301" s="268">
        <v>43</v>
      </c>
      <c r="R301" s="268">
        <v>73</v>
      </c>
      <c r="S301" s="268">
        <v>43</v>
      </c>
      <c r="T301" s="268">
        <v>51</v>
      </c>
      <c r="U301" s="268">
        <v>62</v>
      </c>
      <c r="V301" s="268">
        <v>142</v>
      </c>
      <c r="W301" s="268">
        <v>31</v>
      </c>
      <c r="X301" s="268">
        <v>38</v>
      </c>
      <c r="Y301" s="268">
        <v>104</v>
      </c>
      <c r="Z301" s="282">
        <v>0</v>
      </c>
      <c r="AA301" s="282">
        <v>128</v>
      </c>
      <c r="AB301" s="282">
        <v>0</v>
      </c>
      <c r="AC301" s="282">
        <v>83</v>
      </c>
      <c r="AD301" s="282">
        <v>15</v>
      </c>
      <c r="AE301" s="282">
        <v>1</v>
      </c>
      <c r="AF301" s="282">
        <v>147</v>
      </c>
      <c r="AG301" s="282">
        <v>4</v>
      </c>
      <c r="AH301" s="282">
        <v>2</v>
      </c>
      <c r="AI301" s="282">
        <v>1</v>
      </c>
      <c r="AJ301" s="282">
        <v>0</v>
      </c>
      <c r="AK301" s="282">
        <v>0</v>
      </c>
      <c r="AL301" s="282">
        <v>0</v>
      </c>
      <c r="AM301" s="282">
        <v>0</v>
      </c>
      <c r="AN301" s="282">
        <v>14</v>
      </c>
      <c r="AO301" s="282">
        <v>0</v>
      </c>
      <c r="AP301" s="282">
        <v>0</v>
      </c>
      <c r="AQ301" s="282">
        <v>0</v>
      </c>
      <c r="AR301" s="282">
        <v>6</v>
      </c>
      <c r="AS301" s="282">
        <v>9</v>
      </c>
      <c r="AT301" s="282">
        <v>0</v>
      </c>
      <c r="AU301" s="282">
        <f>AU311+(AT311-AT301)</f>
      </c>
      <c r="AV301" s="282">
        <v>13</v>
      </c>
      <c r="AW301" s="282">
        <v>122</v>
      </c>
      <c r="AX301" s="282"/>
      <c r="AY301" s="260"/>
      <c r="AZ301" s="261">
        <f>+AZ311</f>
      </c>
      <c r="BA301" s="262">
        <f>+BA311</f>
      </c>
      <c r="BB301" s="334">
        <f>+BB311</f>
      </c>
      <c r="BC301" s="334">
        <f>+BC311</f>
      </c>
      <c r="BD301" s="334">
        <f>+BD311</f>
      </c>
      <c r="BE301" s="335">
        <f>+BE311</f>
      </c>
      <c r="BF301" s="336">
        <f>+BF311</f>
      </c>
      <c r="BG301" s="336">
        <f>+BG311</f>
      </c>
      <c r="BH301" s="336">
        <f>+BH311</f>
      </c>
      <c r="BI301" s="336">
        <f>+BI311</f>
      </c>
      <c r="BJ301" s="337">
        <f>+BJ311</f>
      </c>
      <c r="BK301" s="336"/>
      <c r="BL301" s="124"/>
      <c r="BM301" s="2"/>
      <c r="BN301" s="124"/>
      <c r="BO301" s="6"/>
      <c r="BP301" s="124"/>
      <c r="BQ301" s="124"/>
      <c r="BR301" s="124"/>
      <c r="BS301" s="124"/>
      <c r="BT301" s="124"/>
      <c r="BU301" s="124"/>
      <c r="BV301" s="124"/>
      <c r="BW301" s="124"/>
      <c r="BX301" s="6"/>
      <c r="BY301" s="124"/>
      <c r="BZ301" s="124"/>
      <c r="CA301" s="124"/>
      <c r="CB301" s="124"/>
      <c r="CC301" s="124"/>
      <c r="CD301" s="124"/>
      <c r="CE301" s="124"/>
      <c r="CF301" s="124"/>
      <c r="CG301" s="124"/>
      <c r="CH301" s="124"/>
      <c r="CI301" s="124"/>
      <c r="CJ301" s="124"/>
      <c r="CK301" s="124"/>
      <c r="CL301" s="124"/>
      <c r="CM301" s="124"/>
      <c r="CN301" s="124"/>
      <c r="CO301" s="124"/>
      <c r="CP301" s="124"/>
      <c r="CQ301" s="124"/>
      <c r="CR301" s="124"/>
      <c r="CS301" s="124"/>
      <c r="CT301" s="124"/>
      <c r="CU301" s="124"/>
      <c r="CV301" s="124"/>
      <c r="CW301" s="124"/>
      <c r="CX301" s="124"/>
      <c r="CY301" s="124"/>
      <c r="CZ301" s="124"/>
      <c r="DA301" s="124"/>
      <c r="DB301" s="124"/>
      <c r="DC301" s="124"/>
      <c r="DD301" s="124"/>
      <c r="DE301" s="124"/>
      <c r="DF301" s="124"/>
      <c r="DG301" s="124"/>
      <c r="DH301" s="124"/>
      <c r="DI301" s="124"/>
      <c r="DJ301" s="124"/>
      <c r="DK301" s="198">
        <f>SUM(B301:M301)</f>
      </c>
      <c r="DL301" s="198">
        <f>SUM(N301:Y301)</f>
      </c>
      <c r="DM301" s="144">
        <f>IFERROR(DL301/DK301*100,0)</f>
      </c>
      <c r="DN301" s="198">
        <f>SUM(Z301:AK301)</f>
      </c>
      <c r="DO301" s="144">
        <f>IFERROR(DN301/DL301*100,0)</f>
      </c>
      <c r="DP301" s="198">
        <f>SUM(AL301:AW301)</f>
      </c>
      <c r="DQ301" s="144">
        <f>IFERROR(DP301/DN301*100,0)</f>
      </c>
      <c r="DR301" s="6"/>
      <c r="DS301" s="6"/>
      <c r="DT301" s="2"/>
      <c r="DU301" s="2"/>
      <c r="DV301" s="2"/>
      <c r="DW301" s="2"/>
      <c r="DX301" s="2"/>
      <c r="DY301" s="2"/>
      <c r="DZ301" s="2"/>
      <c r="EA301" s="2"/>
      <c r="EB301" s="125"/>
      <c r="EC301" s="6"/>
      <c r="ED301" s="6"/>
      <c r="EE301" s="6"/>
      <c r="EF301" s="124"/>
      <c r="EG301" s="124"/>
      <c r="EH301" s="125"/>
      <c r="EI301" s="125"/>
      <c r="EJ301" s="124"/>
      <c r="EK301" s="2"/>
      <c r="EL301" s="2"/>
    </row>
    <row x14ac:dyDescent="0.25" r="302" customHeight="1" ht="18.75" hidden="1">
      <c r="A302" s="290" t="s">
        <v>231</v>
      </c>
      <c r="B302" s="282"/>
      <c r="C302" s="282"/>
      <c r="D302" s="282"/>
      <c r="E302" s="282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82"/>
      <c r="Q302" s="282"/>
      <c r="R302" s="282"/>
      <c r="S302" s="282"/>
      <c r="T302" s="282"/>
      <c r="U302" s="282"/>
      <c r="V302" s="282"/>
      <c r="W302" s="282"/>
      <c r="X302" s="282"/>
      <c r="Y302" s="282"/>
      <c r="Z302" s="282"/>
      <c r="AA302" s="282"/>
      <c r="AB302" s="282"/>
      <c r="AC302" s="282"/>
      <c r="AD302" s="282"/>
      <c r="AE302" s="282"/>
      <c r="AF302" s="282"/>
      <c r="AG302" s="282"/>
      <c r="AH302" s="282"/>
      <c r="AI302" s="282"/>
      <c r="AJ302" s="282"/>
      <c r="AK302" s="282"/>
      <c r="AL302" s="282"/>
      <c r="AM302" s="282"/>
      <c r="AN302" s="282"/>
      <c r="AO302" s="282"/>
      <c r="AP302" s="282"/>
      <c r="AQ302" s="282"/>
      <c r="AR302" s="282"/>
      <c r="AS302" s="282"/>
      <c r="AT302" s="282"/>
      <c r="AU302" s="282"/>
      <c r="AV302" s="282"/>
      <c r="AW302" s="282"/>
      <c r="AX302" s="282"/>
      <c r="AY302" s="273"/>
      <c r="AZ302" s="274"/>
      <c r="BA302" s="275"/>
      <c r="BB302" s="282"/>
      <c r="BC302" s="282"/>
      <c r="BD302" s="282"/>
      <c r="BE302" s="291"/>
      <c r="BF302" s="292"/>
      <c r="BG302" s="292"/>
      <c r="BH302" s="292"/>
      <c r="BI302" s="292"/>
      <c r="BJ302" s="293"/>
      <c r="BK302" s="292"/>
      <c r="BL302" s="124"/>
      <c r="BM302" s="2"/>
      <c r="BN302" s="124"/>
      <c r="BO302" s="6"/>
      <c r="BP302" s="124"/>
      <c r="BQ302" s="124"/>
      <c r="BR302" s="124"/>
      <c r="BS302" s="124"/>
      <c r="BT302" s="124"/>
      <c r="BU302" s="124"/>
      <c r="BV302" s="124"/>
      <c r="BW302" s="124"/>
      <c r="BX302" s="6"/>
      <c r="BY302" s="124"/>
      <c r="BZ302" s="124"/>
      <c r="CA302" s="124"/>
      <c r="CB302" s="124"/>
      <c r="CC302" s="124"/>
      <c r="CD302" s="124"/>
      <c r="CE302" s="124"/>
      <c r="CF302" s="124"/>
      <c r="CG302" s="124"/>
      <c r="CH302" s="124"/>
      <c r="CI302" s="124"/>
      <c r="CJ302" s="124"/>
      <c r="CK302" s="124"/>
      <c r="CL302" s="124"/>
      <c r="CM302" s="124"/>
      <c r="CN302" s="124"/>
      <c r="CO302" s="124"/>
      <c r="CP302" s="124"/>
      <c r="CQ302" s="124"/>
      <c r="CR302" s="124"/>
      <c r="CS302" s="124"/>
      <c r="CT302" s="124"/>
      <c r="CU302" s="124"/>
      <c r="CV302" s="124"/>
      <c r="CW302" s="124"/>
      <c r="CX302" s="124"/>
      <c r="CY302" s="124"/>
      <c r="CZ302" s="124"/>
      <c r="DA302" s="124"/>
      <c r="DB302" s="124"/>
      <c r="DC302" s="124"/>
      <c r="DD302" s="124"/>
      <c r="DE302" s="124"/>
      <c r="DF302" s="124"/>
      <c r="DG302" s="124"/>
      <c r="DH302" s="124"/>
      <c r="DI302" s="124"/>
      <c r="DJ302" s="124"/>
      <c r="DK302" s="198"/>
      <c r="DL302" s="198"/>
      <c r="DM302" s="144"/>
      <c r="DN302" s="198"/>
      <c r="DO302" s="144"/>
      <c r="DP302" s="198"/>
      <c r="DQ302" s="144"/>
      <c r="DR302" s="6"/>
      <c r="DS302" s="6"/>
      <c r="DT302" s="2"/>
      <c r="DU302" s="2"/>
      <c r="DV302" s="2"/>
      <c r="DW302" s="2"/>
      <c r="DX302" s="2"/>
      <c r="DY302" s="2"/>
      <c r="DZ302" s="2"/>
      <c r="EA302" s="2"/>
      <c r="EB302" s="125"/>
      <c r="EC302" s="6"/>
      <c r="ED302" s="6"/>
      <c r="EE302" s="6"/>
      <c r="EF302" s="124"/>
      <c r="EG302" s="124"/>
      <c r="EH302" s="125"/>
      <c r="EI302" s="125"/>
      <c r="EJ302" s="124"/>
      <c r="EK302" s="2"/>
      <c r="EL302" s="2"/>
    </row>
    <row x14ac:dyDescent="0.25" r="303" customHeight="1" ht="18.75" hidden="1">
      <c r="A303" s="290" t="s">
        <v>232</v>
      </c>
      <c r="B303" s="282"/>
      <c r="C303" s="282"/>
      <c r="D303" s="282"/>
      <c r="E303" s="282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82"/>
      <c r="Q303" s="282"/>
      <c r="R303" s="282"/>
      <c r="S303" s="282"/>
      <c r="T303" s="282"/>
      <c r="U303" s="282"/>
      <c r="V303" s="282"/>
      <c r="W303" s="282"/>
      <c r="X303" s="282"/>
      <c r="Y303" s="282"/>
      <c r="Z303" s="282"/>
      <c r="AA303" s="282"/>
      <c r="AB303" s="282"/>
      <c r="AC303" s="282"/>
      <c r="AD303" s="282"/>
      <c r="AE303" s="282"/>
      <c r="AF303" s="282"/>
      <c r="AG303" s="282"/>
      <c r="AH303" s="282"/>
      <c r="AI303" s="282"/>
      <c r="AJ303" s="282"/>
      <c r="AK303" s="282"/>
      <c r="AL303" s="282"/>
      <c r="AM303" s="282"/>
      <c r="AN303" s="282"/>
      <c r="AO303" s="282"/>
      <c r="AP303" s="282"/>
      <c r="AQ303" s="282"/>
      <c r="AR303" s="282"/>
      <c r="AS303" s="282"/>
      <c r="AT303" s="282"/>
      <c r="AU303" s="282"/>
      <c r="AV303" s="282"/>
      <c r="AW303" s="282"/>
      <c r="AX303" s="282"/>
      <c r="AY303" s="273"/>
      <c r="AZ303" s="274"/>
      <c r="BA303" s="275"/>
      <c r="BB303" s="282"/>
      <c r="BC303" s="282"/>
      <c r="BD303" s="282"/>
      <c r="BE303" s="291"/>
      <c r="BF303" s="292"/>
      <c r="BG303" s="292"/>
      <c r="BH303" s="292"/>
      <c r="BI303" s="292"/>
      <c r="BJ303" s="293"/>
      <c r="BK303" s="292"/>
      <c r="BL303" s="124"/>
      <c r="BM303" s="2"/>
      <c r="BN303" s="124"/>
      <c r="BO303" s="6"/>
      <c r="BP303" s="124"/>
      <c r="BQ303" s="124"/>
      <c r="BR303" s="124"/>
      <c r="BS303" s="124"/>
      <c r="BT303" s="124"/>
      <c r="BU303" s="124"/>
      <c r="BV303" s="124"/>
      <c r="BW303" s="124"/>
      <c r="BX303" s="6"/>
      <c r="BY303" s="124"/>
      <c r="BZ303" s="124"/>
      <c r="CA303" s="124"/>
      <c r="CB303" s="124"/>
      <c r="CC303" s="124"/>
      <c r="CD303" s="124"/>
      <c r="CE303" s="124"/>
      <c r="CF303" s="124"/>
      <c r="CG303" s="124"/>
      <c r="CH303" s="124"/>
      <c r="CI303" s="124"/>
      <c r="CJ303" s="124"/>
      <c r="CK303" s="124"/>
      <c r="CL303" s="124"/>
      <c r="CM303" s="124"/>
      <c r="CN303" s="124"/>
      <c r="CO303" s="124"/>
      <c r="CP303" s="124"/>
      <c r="CQ303" s="124"/>
      <c r="CR303" s="124"/>
      <c r="CS303" s="124"/>
      <c r="CT303" s="124"/>
      <c r="CU303" s="124"/>
      <c r="CV303" s="124"/>
      <c r="CW303" s="124"/>
      <c r="CX303" s="124"/>
      <c r="CY303" s="124"/>
      <c r="CZ303" s="124"/>
      <c r="DA303" s="124"/>
      <c r="DB303" s="124"/>
      <c r="DC303" s="124"/>
      <c r="DD303" s="124"/>
      <c r="DE303" s="124"/>
      <c r="DF303" s="124"/>
      <c r="DG303" s="124"/>
      <c r="DH303" s="124"/>
      <c r="DI303" s="124"/>
      <c r="DJ303" s="124"/>
      <c r="DK303" s="198"/>
      <c r="DL303" s="198"/>
      <c r="DM303" s="144"/>
      <c r="DN303" s="198"/>
      <c r="DO303" s="144"/>
      <c r="DP303" s="198"/>
      <c r="DQ303" s="144"/>
      <c r="DR303" s="6"/>
      <c r="DS303" s="6"/>
      <c r="DT303" s="2"/>
      <c r="DU303" s="2"/>
      <c r="DV303" s="2"/>
      <c r="DW303" s="2"/>
      <c r="DX303" s="2"/>
      <c r="DY303" s="2"/>
      <c r="DZ303" s="2"/>
      <c r="EA303" s="2"/>
      <c r="EB303" s="125"/>
      <c r="EC303" s="6"/>
      <c r="ED303" s="6"/>
      <c r="EE303" s="6"/>
      <c r="EF303" s="124"/>
      <c r="EG303" s="124"/>
      <c r="EH303" s="125"/>
      <c r="EI303" s="125"/>
      <c r="EJ303" s="124"/>
      <c r="EK303" s="2"/>
      <c r="EL303" s="2"/>
    </row>
    <row x14ac:dyDescent="0.25" r="304" customHeight="1" ht="18.75" hidden="1">
      <c r="A304" s="290" t="s">
        <v>233</v>
      </c>
      <c r="B304" s="282"/>
      <c r="C304" s="282"/>
      <c r="D304" s="282"/>
      <c r="E304" s="282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82"/>
      <c r="Q304" s="282"/>
      <c r="R304" s="282"/>
      <c r="S304" s="282"/>
      <c r="T304" s="282"/>
      <c r="U304" s="282"/>
      <c r="V304" s="282"/>
      <c r="W304" s="282"/>
      <c r="X304" s="282"/>
      <c r="Y304" s="282"/>
      <c r="Z304" s="282"/>
      <c r="AA304" s="282"/>
      <c r="AB304" s="282"/>
      <c r="AC304" s="282"/>
      <c r="AD304" s="282"/>
      <c r="AE304" s="282"/>
      <c r="AF304" s="282"/>
      <c r="AG304" s="282"/>
      <c r="AH304" s="282"/>
      <c r="AI304" s="282"/>
      <c r="AJ304" s="282"/>
      <c r="AK304" s="282"/>
      <c r="AL304" s="282"/>
      <c r="AM304" s="282"/>
      <c r="AN304" s="282"/>
      <c r="AO304" s="282"/>
      <c r="AP304" s="282"/>
      <c r="AQ304" s="282"/>
      <c r="AR304" s="282"/>
      <c r="AS304" s="282"/>
      <c r="AT304" s="282"/>
      <c r="AU304" s="282"/>
      <c r="AV304" s="282"/>
      <c r="AW304" s="282">
        <v>4</v>
      </c>
      <c r="AX304" s="282"/>
      <c r="AY304" s="273"/>
      <c r="AZ304" s="274"/>
      <c r="BA304" s="275"/>
      <c r="BB304" s="282"/>
      <c r="BC304" s="282">
        <v>50</v>
      </c>
      <c r="BD304" s="282">
        <v>38</v>
      </c>
      <c r="BE304" s="291"/>
      <c r="BF304" s="292"/>
      <c r="BG304" s="292"/>
      <c r="BH304" s="292"/>
      <c r="BI304" s="292"/>
      <c r="BJ304" s="293"/>
      <c r="BK304" s="292"/>
      <c r="BL304" s="124"/>
      <c r="BM304" s="2"/>
      <c r="BN304" s="124"/>
      <c r="BO304" s="6"/>
      <c r="BP304" s="124"/>
      <c r="BQ304" s="124"/>
      <c r="BR304" s="124"/>
      <c r="BS304" s="124"/>
      <c r="BT304" s="124"/>
      <c r="BU304" s="124"/>
      <c r="BV304" s="124"/>
      <c r="BW304" s="124"/>
      <c r="BX304" s="6"/>
      <c r="BY304" s="124"/>
      <c r="BZ304" s="124"/>
      <c r="CA304" s="124"/>
      <c r="CB304" s="124"/>
      <c r="CC304" s="124"/>
      <c r="CD304" s="124"/>
      <c r="CE304" s="124"/>
      <c r="CF304" s="124"/>
      <c r="CG304" s="124"/>
      <c r="CH304" s="124"/>
      <c r="CI304" s="124"/>
      <c r="CJ304" s="124"/>
      <c r="CK304" s="124"/>
      <c r="CL304" s="124"/>
      <c r="CM304" s="124"/>
      <c r="CN304" s="124"/>
      <c r="CO304" s="124"/>
      <c r="CP304" s="124"/>
      <c r="CQ304" s="124"/>
      <c r="CR304" s="124"/>
      <c r="CS304" s="124"/>
      <c r="CT304" s="124"/>
      <c r="CU304" s="124"/>
      <c r="CV304" s="124"/>
      <c r="CW304" s="124"/>
      <c r="CX304" s="124"/>
      <c r="CY304" s="124"/>
      <c r="CZ304" s="124"/>
      <c r="DA304" s="124"/>
      <c r="DB304" s="124"/>
      <c r="DC304" s="124"/>
      <c r="DD304" s="124"/>
      <c r="DE304" s="124"/>
      <c r="DF304" s="124"/>
      <c r="DG304" s="124"/>
      <c r="DH304" s="124"/>
      <c r="DI304" s="124"/>
      <c r="DJ304" s="124"/>
      <c r="DK304" s="198"/>
      <c r="DL304" s="198"/>
      <c r="DM304" s="144"/>
      <c r="DN304" s="198"/>
      <c r="DO304" s="144"/>
      <c r="DP304" s="198"/>
      <c r="DQ304" s="144"/>
      <c r="DR304" s="6"/>
      <c r="DS304" s="6"/>
      <c r="DT304" s="2"/>
      <c r="DU304" s="2"/>
      <c r="DV304" s="2"/>
      <c r="DW304" s="2"/>
      <c r="DX304" s="2"/>
      <c r="DY304" s="2"/>
      <c r="DZ304" s="2"/>
      <c r="EA304" s="2"/>
      <c r="EB304" s="125"/>
      <c r="EC304" s="6"/>
      <c r="ED304" s="6"/>
      <c r="EE304" s="6"/>
      <c r="EF304" s="124"/>
      <c r="EG304" s="124"/>
      <c r="EH304" s="125"/>
      <c r="EI304" s="125"/>
      <c r="EJ304" s="124"/>
      <c r="EK304" s="2"/>
      <c r="EL304" s="2"/>
    </row>
    <row x14ac:dyDescent="0.25" r="305" customHeight="1" ht="18.75" hidden="1">
      <c r="A305" s="290" t="s">
        <v>234</v>
      </c>
      <c r="B305" s="282"/>
      <c r="C305" s="282"/>
      <c r="D305" s="282"/>
      <c r="E305" s="282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  <c r="AC305" s="282"/>
      <c r="AD305" s="282"/>
      <c r="AE305" s="282"/>
      <c r="AF305" s="282"/>
      <c r="AG305" s="282"/>
      <c r="AH305" s="282"/>
      <c r="AI305" s="282"/>
      <c r="AJ305" s="282"/>
      <c r="AK305" s="282"/>
      <c r="AL305" s="282"/>
      <c r="AM305" s="282"/>
      <c r="AN305" s="282"/>
      <c r="AO305" s="282"/>
      <c r="AP305" s="282"/>
      <c r="AQ305" s="282"/>
      <c r="AR305" s="282"/>
      <c r="AS305" s="282"/>
      <c r="AT305" s="282"/>
      <c r="AU305" s="282"/>
      <c r="AV305" s="282"/>
      <c r="AW305" s="282"/>
      <c r="AX305" s="282"/>
      <c r="AY305" s="273"/>
      <c r="AZ305" s="274"/>
      <c r="BA305" s="275"/>
      <c r="BB305" s="282"/>
      <c r="BC305" s="282"/>
      <c r="BD305" s="282"/>
      <c r="BE305" s="291"/>
      <c r="BF305" s="292"/>
      <c r="BG305" s="292"/>
      <c r="BH305" s="292"/>
      <c r="BI305" s="292"/>
      <c r="BJ305" s="293"/>
      <c r="BK305" s="292"/>
      <c r="BL305" s="124"/>
      <c r="BM305" s="2"/>
      <c r="BN305" s="124"/>
      <c r="BO305" s="6"/>
      <c r="BP305" s="124"/>
      <c r="BQ305" s="124"/>
      <c r="BR305" s="124"/>
      <c r="BS305" s="124"/>
      <c r="BT305" s="124"/>
      <c r="BU305" s="124"/>
      <c r="BV305" s="124"/>
      <c r="BW305" s="124"/>
      <c r="BX305" s="6"/>
      <c r="BY305" s="124"/>
      <c r="BZ305" s="124"/>
      <c r="CA305" s="124"/>
      <c r="CB305" s="124"/>
      <c r="CC305" s="124"/>
      <c r="CD305" s="124"/>
      <c r="CE305" s="124"/>
      <c r="CF305" s="124"/>
      <c r="CG305" s="124"/>
      <c r="CH305" s="124"/>
      <c r="CI305" s="124"/>
      <c r="CJ305" s="124"/>
      <c r="CK305" s="124"/>
      <c r="CL305" s="124"/>
      <c r="CM305" s="124"/>
      <c r="CN305" s="124"/>
      <c r="CO305" s="124"/>
      <c r="CP305" s="124"/>
      <c r="CQ305" s="124"/>
      <c r="CR305" s="124"/>
      <c r="CS305" s="124"/>
      <c r="CT305" s="124"/>
      <c r="CU305" s="124"/>
      <c r="CV305" s="124"/>
      <c r="CW305" s="124"/>
      <c r="CX305" s="124"/>
      <c r="CY305" s="124"/>
      <c r="CZ305" s="124"/>
      <c r="DA305" s="124"/>
      <c r="DB305" s="124"/>
      <c r="DC305" s="124"/>
      <c r="DD305" s="124"/>
      <c r="DE305" s="124"/>
      <c r="DF305" s="124"/>
      <c r="DG305" s="124"/>
      <c r="DH305" s="124"/>
      <c r="DI305" s="124"/>
      <c r="DJ305" s="124"/>
      <c r="DK305" s="198"/>
      <c r="DL305" s="198"/>
      <c r="DM305" s="144"/>
      <c r="DN305" s="198"/>
      <c r="DO305" s="144"/>
      <c r="DP305" s="198"/>
      <c r="DQ305" s="144"/>
      <c r="DR305" s="6"/>
      <c r="DS305" s="6"/>
      <c r="DT305" s="2"/>
      <c r="DU305" s="2"/>
      <c r="DV305" s="2"/>
      <c r="DW305" s="2"/>
      <c r="DX305" s="2"/>
      <c r="DY305" s="2"/>
      <c r="DZ305" s="2"/>
      <c r="EA305" s="2"/>
      <c r="EB305" s="125"/>
      <c r="EC305" s="6"/>
      <c r="ED305" s="6"/>
      <c r="EE305" s="6"/>
      <c r="EF305" s="124"/>
      <c r="EG305" s="124"/>
      <c r="EH305" s="125"/>
      <c r="EI305" s="125"/>
      <c r="EJ305" s="124"/>
      <c r="EK305" s="2"/>
      <c r="EL305" s="2"/>
    </row>
    <row x14ac:dyDescent="0.25" r="306" customHeight="1" ht="18.75" hidden="1">
      <c r="A306" s="290" t="s">
        <v>235</v>
      </c>
      <c r="B306" s="282"/>
      <c r="C306" s="282"/>
      <c r="D306" s="282"/>
      <c r="E306" s="282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  <c r="AC306" s="282"/>
      <c r="AD306" s="282"/>
      <c r="AE306" s="282"/>
      <c r="AF306" s="282"/>
      <c r="AG306" s="282"/>
      <c r="AH306" s="282"/>
      <c r="AI306" s="282"/>
      <c r="AJ306" s="282"/>
      <c r="AK306" s="282"/>
      <c r="AL306" s="282"/>
      <c r="AM306" s="282"/>
      <c r="AN306" s="282"/>
      <c r="AO306" s="282"/>
      <c r="AP306" s="282"/>
      <c r="AQ306" s="282"/>
      <c r="AR306" s="282"/>
      <c r="AS306" s="282"/>
      <c r="AT306" s="282"/>
      <c r="AU306" s="282"/>
      <c r="AV306" s="282"/>
      <c r="AW306" s="282">
        <v>42</v>
      </c>
      <c r="AX306" s="282"/>
      <c r="AY306" s="273"/>
      <c r="AZ306" s="274"/>
      <c r="BA306" s="275"/>
      <c r="BB306" s="282"/>
      <c r="BC306" s="282"/>
      <c r="BD306" s="282"/>
      <c r="BE306" s="291"/>
      <c r="BF306" s="292"/>
      <c r="BG306" s="292"/>
      <c r="BH306" s="292"/>
      <c r="BI306" s="292"/>
      <c r="BJ306" s="293"/>
      <c r="BK306" s="292"/>
      <c r="BL306" s="124"/>
      <c r="BM306" s="2"/>
      <c r="BN306" s="124"/>
      <c r="BO306" s="6"/>
      <c r="BP306" s="124"/>
      <c r="BQ306" s="124"/>
      <c r="BR306" s="124"/>
      <c r="BS306" s="124"/>
      <c r="BT306" s="124"/>
      <c r="BU306" s="124"/>
      <c r="BV306" s="124"/>
      <c r="BW306" s="124"/>
      <c r="BX306" s="6"/>
      <c r="BY306" s="124"/>
      <c r="BZ306" s="124"/>
      <c r="CA306" s="124"/>
      <c r="CB306" s="124"/>
      <c r="CC306" s="124"/>
      <c r="CD306" s="124"/>
      <c r="CE306" s="124"/>
      <c r="CF306" s="124"/>
      <c r="CG306" s="124"/>
      <c r="CH306" s="124"/>
      <c r="CI306" s="124"/>
      <c r="CJ306" s="124"/>
      <c r="CK306" s="124"/>
      <c r="CL306" s="124"/>
      <c r="CM306" s="124"/>
      <c r="CN306" s="124"/>
      <c r="CO306" s="124"/>
      <c r="CP306" s="124"/>
      <c r="CQ306" s="124"/>
      <c r="CR306" s="124"/>
      <c r="CS306" s="124"/>
      <c r="CT306" s="124"/>
      <c r="CU306" s="124"/>
      <c r="CV306" s="124"/>
      <c r="CW306" s="124"/>
      <c r="CX306" s="124"/>
      <c r="CY306" s="124"/>
      <c r="CZ306" s="124"/>
      <c r="DA306" s="124"/>
      <c r="DB306" s="124"/>
      <c r="DC306" s="124"/>
      <c r="DD306" s="124"/>
      <c r="DE306" s="124"/>
      <c r="DF306" s="124"/>
      <c r="DG306" s="124"/>
      <c r="DH306" s="124"/>
      <c r="DI306" s="124"/>
      <c r="DJ306" s="124"/>
      <c r="DK306" s="198"/>
      <c r="DL306" s="198"/>
      <c r="DM306" s="144"/>
      <c r="DN306" s="198"/>
      <c r="DO306" s="144"/>
      <c r="DP306" s="198"/>
      <c r="DQ306" s="144"/>
      <c r="DR306" s="6"/>
      <c r="DS306" s="6"/>
      <c r="DT306" s="2"/>
      <c r="DU306" s="2"/>
      <c r="DV306" s="2"/>
      <c r="DW306" s="2"/>
      <c r="DX306" s="2"/>
      <c r="DY306" s="2"/>
      <c r="DZ306" s="2"/>
      <c r="EA306" s="2"/>
      <c r="EB306" s="125"/>
      <c r="EC306" s="6"/>
      <c r="ED306" s="6"/>
      <c r="EE306" s="6"/>
      <c r="EF306" s="124"/>
      <c r="EG306" s="124"/>
      <c r="EH306" s="125"/>
      <c r="EI306" s="125"/>
      <c r="EJ306" s="124"/>
      <c r="EK306" s="2"/>
      <c r="EL306" s="2"/>
    </row>
    <row x14ac:dyDescent="0.25" r="307" customHeight="1" ht="18.75" hidden="1">
      <c r="A307" s="290" t="s">
        <v>201</v>
      </c>
      <c r="B307" s="282"/>
      <c r="C307" s="282"/>
      <c r="D307" s="282"/>
      <c r="E307" s="282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82"/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  <c r="AA307" s="282"/>
      <c r="AB307" s="282"/>
      <c r="AC307" s="282"/>
      <c r="AD307" s="282"/>
      <c r="AE307" s="282"/>
      <c r="AF307" s="282"/>
      <c r="AG307" s="282"/>
      <c r="AH307" s="282"/>
      <c r="AI307" s="282"/>
      <c r="AJ307" s="282"/>
      <c r="AK307" s="282"/>
      <c r="AL307" s="282"/>
      <c r="AM307" s="282"/>
      <c r="AN307" s="282"/>
      <c r="AO307" s="282"/>
      <c r="AP307" s="282"/>
      <c r="AQ307" s="282"/>
      <c r="AR307" s="282"/>
      <c r="AS307" s="282"/>
      <c r="AT307" s="282"/>
      <c r="AU307" s="282"/>
      <c r="AV307" s="282"/>
      <c r="AW307" s="282"/>
      <c r="AX307" s="282"/>
      <c r="AY307" s="273"/>
      <c r="AZ307" s="274"/>
      <c r="BA307" s="275"/>
      <c r="BB307" s="282"/>
      <c r="BC307" s="282"/>
      <c r="BD307" s="282"/>
      <c r="BE307" s="291"/>
      <c r="BF307" s="292"/>
      <c r="BG307" s="292"/>
      <c r="BH307" s="292"/>
      <c r="BI307" s="292"/>
      <c r="BJ307" s="293"/>
      <c r="BK307" s="292"/>
      <c r="BL307" s="124"/>
      <c r="BM307" s="2"/>
      <c r="BN307" s="124"/>
      <c r="BO307" s="6"/>
      <c r="BP307" s="124"/>
      <c r="BQ307" s="124"/>
      <c r="BR307" s="124"/>
      <c r="BS307" s="124"/>
      <c r="BT307" s="124"/>
      <c r="BU307" s="124"/>
      <c r="BV307" s="124"/>
      <c r="BW307" s="124"/>
      <c r="BX307" s="6"/>
      <c r="BY307" s="124"/>
      <c r="BZ307" s="124"/>
      <c r="CA307" s="124"/>
      <c r="CB307" s="124"/>
      <c r="CC307" s="124"/>
      <c r="CD307" s="124"/>
      <c r="CE307" s="124"/>
      <c r="CF307" s="124"/>
      <c r="CG307" s="124"/>
      <c r="CH307" s="124"/>
      <c r="CI307" s="124"/>
      <c r="CJ307" s="124"/>
      <c r="CK307" s="124"/>
      <c r="CL307" s="124"/>
      <c r="CM307" s="124"/>
      <c r="CN307" s="124"/>
      <c r="CO307" s="124"/>
      <c r="CP307" s="124"/>
      <c r="CQ307" s="124"/>
      <c r="CR307" s="124"/>
      <c r="CS307" s="124"/>
      <c r="CT307" s="124"/>
      <c r="CU307" s="124"/>
      <c r="CV307" s="124"/>
      <c r="CW307" s="124"/>
      <c r="CX307" s="124"/>
      <c r="CY307" s="124"/>
      <c r="CZ307" s="124"/>
      <c r="DA307" s="124"/>
      <c r="DB307" s="124"/>
      <c r="DC307" s="124"/>
      <c r="DD307" s="124"/>
      <c r="DE307" s="124"/>
      <c r="DF307" s="124"/>
      <c r="DG307" s="124"/>
      <c r="DH307" s="124"/>
      <c r="DI307" s="124"/>
      <c r="DJ307" s="124"/>
      <c r="DK307" s="198"/>
      <c r="DL307" s="198"/>
      <c r="DM307" s="144"/>
      <c r="DN307" s="198"/>
      <c r="DO307" s="144"/>
      <c r="DP307" s="198"/>
      <c r="DQ307" s="144"/>
      <c r="DR307" s="6"/>
      <c r="DS307" s="6"/>
      <c r="DT307" s="2"/>
      <c r="DU307" s="2"/>
      <c r="DV307" s="2"/>
      <c r="DW307" s="2"/>
      <c r="DX307" s="2"/>
      <c r="DY307" s="2"/>
      <c r="DZ307" s="2"/>
      <c r="EA307" s="2"/>
      <c r="EB307" s="125"/>
      <c r="EC307" s="6"/>
      <c r="ED307" s="6"/>
      <c r="EE307" s="6"/>
      <c r="EF307" s="124"/>
      <c r="EG307" s="124"/>
      <c r="EH307" s="125"/>
      <c r="EI307" s="125"/>
      <c r="EJ307" s="124"/>
      <c r="EK307" s="2"/>
      <c r="EL307" s="2"/>
    </row>
    <row x14ac:dyDescent="0.25" r="308" customHeight="1" ht="18.75" hidden="1">
      <c r="A308" s="290" t="s">
        <v>237</v>
      </c>
      <c r="B308" s="282"/>
      <c r="C308" s="282"/>
      <c r="D308" s="282"/>
      <c r="E308" s="282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82"/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  <c r="AA308" s="282"/>
      <c r="AB308" s="282"/>
      <c r="AC308" s="282"/>
      <c r="AD308" s="282"/>
      <c r="AE308" s="282"/>
      <c r="AF308" s="282"/>
      <c r="AG308" s="282"/>
      <c r="AH308" s="282"/>
      <c r="AI308" s="282"/>
      <c r="AJ308" s="282"/>
      <c r="AK308" s="282"/>
      <c r="AL308" s="282"/>
      <c r="AM308" s="282"/>
      <c r="AN308" s="282"/>
      <c r="AO308" s="282"/>
      <c r="AP308" s="282"/>
      <c r="AQ308" s="282"/>
      <c r="AR308" s="282"/>
      <c r="AS308" s="282"/>
      <c r="AT308" s="282"/>
      <c r="AU308" s="282"/>
      <c r="AV308" s="282"/>
      <c r="AW308" s="282"/>
      <c r="AX308" s="282"/>
      <c r="AY308" s="273"/>
      <c r="AZ308" s="274"/>
      <c r="BA308" s="275"/>
      <c r="BB308" s="282"/>
      <c r="BC308" s="282"/>
      <c r="BD308" s="282"/>
      <c r="BE308" s="291"/>
      <c r="BF308" s="292"/>
      <c r="BG308" s="292"/>
      <c r="BH308" s="292"/>
      <c r="BI308" s="292"/>
      <c r="BJ308" s="293"/>
      <c r="BK308" s="292"/>
      <c r="BL308" s="124"/>
      <c r="BM308" s="2"/>
      <c r="BN308" s="124"/>
      <c r="BO308" s="6"/>
      <c r="BP308" s="124"/>
      <c r="BQ308" s="124"/>
      <c r="BR308" s="124"/>
      <c r="BS308" s="124"/>
      <c r="BT308" s="124"/>
      <c r="BU308" s="124"/>
      <c r="BV308" s="124"/>
      <c r="BW308" s="124"/>
      <c r="BX308" s="6"/>
      <c r="BY308" s="124"/>
      <c r="BZ308" s="124"/>
      <c r="CA308" s="124"/>
      <c r="CB308" s="124"/>
      <c r="CC308" s="124"/>
      <c r="CD308" s="124"/>
      <c r="CE308" s="124"/>
      <c r="CF308" s="124"/>
      <c r="CG308" s="124"/>
      <c r="CH308" s="124"/>
      <c r="CI308" s="124"/>
      <c r="CJ308" s="124"/>
      <c r="CK308" s="124"/>
      <c r="CL308" s="124"/>
      <c r="CM308" s="124"/>
      <c r="CN308" s="124"/>
      <c r="CO308" s="124"/>
      <c r="CP308" s="124"/>
      <c r="CQ308" s="124"/>
      <c r="CR308" s="124"/>
      <c r="CS308" s="124"/>
      <c r="CT308" s="124"/>
      <c r="CU308" s="124"/>
      <c r="CV308" s="124"/>
      <c r="CW308" s="124"/>
      <c r="CX308" s="124"/>
      <c r="CY308" s="124"/>
      <c r="CZ308" s="124"/>
      <c r="DA308" s="124"/>
      <c r="DB308" s="124"/>
      <c r="DC308" s="124"/>
      <c r="DD308" s="124"/>
      <c r="DE308" s="124"/>
      <c r="DF308" s="124"/>
      <c r="DG308" s="124"/>
      <c r="DH308" s="124"/>
      <c r="DI308" s="124"/>
      <c r="DJ308" s="124"/>
      <c r="DK308" s="198"/>
      <c r="DL308" s="198"/>
      <c r="DM308" s="144"/>
      <c r="DN308" s="198"/>
      <c r="DO308" s="144"/>
      <c r="DP308" s="198"/>
      <c r="DQ308" s="144"/>
      <c r="DR308" s="6"/>
      <c r="DS308" s="6"/>
      <c r="DT308" s="2"/>
      <c r="DU308" s="2"/>
      <c r="DV308" s="2"/>
      <c r="DW308" s="2"/>
      <c r="DX308" s="2"/>
      <c r="DY308" s="2"/>
      <c r="DZ308" s="2"/>
      <c r="EA308" s="2"/>
      <c r="EB308" s="125"/>
      <c r="EC308" s="6"/>
      <c r="ED308" s="6"/>
      <c r="EE308" s="6"/>
      <c r="EF308" s="124"/>
      <c r="EG308" s="124"/>
      <c r="EH308" s="125"/>
      <c r="EI308" s="125"/>
      <c r="EJ308" s="124"/>
      <c r="EK308" s="2"/>
      <c r="EL308" s="2"/>
    </row>
    <row x14ac:dyDescent="0.25" r="309" customHeight="1" ht="18.75" hidden="1">
      <c r="A309" s="290" t="s">
        <v>200</v>
      </c>
      <c r="B309" s="282"/>
      <c r="C309" s="282"/>
      <c r="D309" s="282"/>
      <c r="E309" s="282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82"/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  <c r="AA309" s="282"/>
      <c r="AB309" s="282"/>
      <c r="AC309" s="282"/>
      <c r="AD309" s="282"/>
      <c r="AE309" s="282"/>
      <c r="AF309" s="282"/>
      <c r="AG309" s="282"/>
      <c r="AH309" s="282"/>
      <c r="AI309" s="282"/>
      <c r="AJ309" s="282"/>
      <c r="AK309" s="282"/>
      <c r="AL309" s="282"/>
      <c r="AM309" s="282"/>
      <c r="AN309" s="282">
        <v>14</v>
      </c>
      <c r="AO309" s="282"/>
      <c r="AP309" s="282"/>
      <c r="AQ309" s="282"/>
      <c r="AR309" s="282">
        <v>6</v>
      </c>
      <c r="AS309" s="282">
        <v>9</v>
      </c>
      <c r="AT309" s="282"/>
      <c r="AU309" s="282"/>
      <c r="AV309" s="282"/>
      <c r="AW309" s="282">
        <v>5</v>
      </c>
      <c r="AX309" s="282"/>
      <c r="AY309" s="273"/>
      <c r="AZ309" s="274"/>
      <c r="BA309" s="275"/>
      <c r="BB309" s="282"/>
      <c r="BC309" s="282"/>
      <c r="BD309" s="282"/>
      <c r="BE309" s="291"/>
      <c r="BF309" s="292"/>
      <c r="BG309" s="292"/>
      <c r="BH309" s="292"/>
      <c r="BI309" s="292"/>
      <c r="BJ309" s="293"/>
      <c r="BK309" s="292"/>
      <c r="BL309" s="124"/>
      <c r="BM309" s="2"/>
      <c r="BN309" s="124"/>
      <c r="BO309" s="6"/>
      <c r="BP309" s="124"/>
      <c r="BQ309" s="124"/>
      <c r="BR309" s="124"/>
      <c r="BS309" s="124"/>
      <c r="BT309" s="124"/>
      <c r="BU309" s="124"/>
      <c r="BV309" s="124"/>
      <c r="BW309" s="124"/>
      <c r="BX309" s="6"/>
      <c r="BY309" s="124"/>
      <c r="BZ309" s="124"/>
      <c r="CA309" s="124"/>
      <c r="CB309" s="124"/>
      <c r="CC309" s="124"/>
      <c r="CD309" s="124"/>
      <c r="CE309" s="124"/>
      <c r="CF309" s="124"/>
      <c r="CG309" s="124"/>
      <c r="CH309" s="124"/>
      <c r="CI309" s="124"/>
      <c r="CJ309" s="124"/>
      <c r="CK309" s="124"/>
      <c r="CL309" s="124"/>
      <c r="CM309" s="124"/>
      <c r="CN309" s="124"/>
      <c r="CO309" s="124"/>
      <c r="CP309" s="124"/>
      <c r="CQ309" s="124"/>
      <c r="CR309" s="124"/>
      <c r="CS309" s="124"/>
      <c r="CT309" s="124"/>
      <c r="CU309" s="124"/>
      <c r="CV309" s="124"/>
      <c r="CW309" s="124"/>
      <c r="CX309" s="124"/>
      <c r="CY309" s="124"/>
      <c r="CZ309" s="124"/>
      <c r="DA309" s="124"/>
      <c r="DB309" s="124"/>
      <c r="DC309" s="124"/>
      <c r="DD309" s="124"/>
      <c r="DE309" s="124"/>
      <c r="DF309" s="124"/>
      <c r="DG309" s="124"/>
      <c r="DH309" s="124"/>
      <c r="DI309" s="124"/>
      <c r="DJ309" s="124"/>
      <c r="DK309" s="198"/>
      <c r="DL309" s="198"/>
      <c r="DM309" s="144"/>
      <c r="DN309" s="198"/>
      <c r="DO309" s="144"/>
      <c r="DP309" s="198"/>
      <c r="DQ309" s="144"/>
      <c r="DR309" s="6"/>
      <c r="DS309" s="6"/>
      <c r="DT309" s="2"/>
      <c r="DU309" s="2"/>
      <c r="DV309" s="2"/>
      <c r="DW309" s="2"/>
      <c r="DX309" s="2"/>
      <c r="DY309" s="2"/>
      <c r="DZ309" s="2"/>
      <c r="EA309" s="2"/>
      <c r="EB309" s="125"/>
      <c r="EC309" s="6"/>
      <c r="ED309" s="6"/>
      <c r="EE309" s="6"/>
      <c r="EF309" s="124"/>
      <c r="EG309" s="124"/>
      <c r="EH309" s="125"/>
      <c r="EI309" s="125"/>
      <c r="EJ309" s="124"/>
      <c r="EK309" s="2"/>
      <c r="EL309" s="2"/>
    </row>
    <row x14ac:dyDescent="0.25" r="310" customHeight="1" ht="18.75" hidden="1">
      <c r="A310" s="290" t="s">
        <v>238</v>
      </c>
      <c r="B310" s="282"/>
      <c r="C310" s="282"/>
      <c r="D310" s="282"/>
      <c r="E310" s="282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82"/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  <c r="AA310" s="282"/>
      <c r="AB310" s="282"/>
      <c r="AC310" s="282"/>
      <c r="AD310" s="282"/>
      <c r="AE310" s="282"/>
      <c r="AF310" s="282"/>
      <c r="AG310" s="282"/>
      <c r="AH310" s="282"/>
      <c r="AI310" s="282"/>
      <c r="AJ310" s="282"/>
      <c r="AK310" s="282"/>
      <c r="AL310" s="282"/>
      <c r="AM310" s="282"/>
      <c r="AN310" s="282"/>
      <c r="AO310" s="282"/>
      <c r="AP310" s="282"/>
      <c r="AQ310" s="282"/>
      <c r="AR310" s="282"/>
      <c r="AS310" s="282"/>
      <c r="AT310" s="282"/>
      <c r="AU310" s="282"/>
      <c r="AV310" s="282"/>
      <c r="AW310" s="282"/>
      <c r="AX310" s="282"/>
      <c r="AY310" s="273"/>
      <c r="AZ310" s="274"/>
      <c r="BA310" s="275"/>
      <c r="BB310" s="282"/>
      <c r="BC310" s="282"/>
      <c r="BD310" s="282"/>
      <c r="BE310" s="291"/>
      <c r="BF310" s="292"/>
      <c r="BG310" s="292"/>
      <c r="BH310" s="292"/>
      <c r="BI310" s="292"/>
      <c r="BJ310" s="293"/>
      <c r="BK310" s="292"/>
      <c r="BL310" s="124"/>
      <c r="BM310" s="2"/>
      <c r="BN310" s="124"/>
      <c r="BO310" s="6"/>
      <c r="BP310" s="124"/>
      <c r="BQ310" s="124"/>
      <c r="BR310" s="124"/>
      <c r="BS310" s="124"/>
      <c r="BT310" s="124"/>
      <c r="BU310" s="124"/>
      <c r="BV310" s="124"/>
      <c r="BW310" s="124"/>
      <c r="BX310" s="6"/>
      <c r="BY310" s="124"/>
      <c r="BZ310" s="124"/>
      <c r="CA310" s="124"/>
      <c r="CB310" s="124"/>
      <c r="CC310" s="124"/>
      <c r="CD310" s="124"/>
      <c r="CE310" s="124"/>
      <c r="CF310" s="124"/>
      <c r="CG310" s="124"/>
      <c r="CH310" s="124"/>
      <c r="CI310" s="124"/>
      <c r="CJ310" s="124"/>
      <c r="CK310" s="124"/>
      <c r="CL310" s="124"/>
      <c r="CM310" s="124"/>
      <c r="CN310" s="124"/>
      <c r="CO310" s="124"/>
      <c r="CP310" s="124"/>
      <c r="CQ310" s="124"/>
      <c r="CR310" s="124"/>
      <c r="CS310" s="124"/>
      <c r="CT310" s="124"/>
      <c r="CU310" s="124"/>
      <c r="CV310" s="124"/>
      <c r="CW310" s="124"/>
      <c r="CX310" s="124"/>
      <c r="CY310" s="124"/>
      <c r="CZ310" s="124"/>
      <c r="DA310" s="124"/>
      <c r="DB310" s="124"/>
      <c r="DC310" s="124"/>
      <c r="DD310" s="124"/>
      <c r="DE310" s="124"/>
      <c r="DF310" s="124"/>
      <c r="DG310" s="124"/>
      <c r="DH310" s="124"/>
      <c r="DI310" s="124"/>
      <c r="DJ310" s="124"/>
      <c r="DK310" s="198"/>
      <c r="DL310" s="198"/>
      <c r="DM310" s="144"/>
      <c r="DN310" s="198"/>
      <c r="DO310" s="144"/>
      <c r="DP310" s="198"/>
      <c r="DQ310" s="144"/>
      <c r="DR310" s="6"/>
      <c r="DS310" s="6"/>
      <c r="DT310" s="2"/>
      <c r="DU310" s="2"/>
      <c r="DV310" s="2"/>
      <c r="DW310" s="2"/>
      <c r="DX310" s="2"/>
      <c r="DY310" s="2"/>
      <c r="DZ310" s="2"/>
      <c r="EA310" s="2"/>
      <c r="EB310" s="125"/>
      <c r="EC310" s="6"/>
      <c r="ED310" s="6"/>
      <c r="EE310" s="6"/>
      <c r="EF310" s="124"/>
      <c r="EG310" s="124"/>
      <c r="EH310" s="125"/>
      <c r="EI310" s="125"/>
      <c r="EJ310" s="124"/>
      <c r="EK310" s="2"/>
      <c r="EL310" s="2"/>
    </row>
    <row x14ac:dyDescent="0.25" r="311" customHeight="1" ht="18.75">
      <c r="A311" s="304" t="s">
        <v>239</v>
      </c>
      <c r="B311" s="282">
        <f>+SUM(B302:B310)</f>
      </c>
      <c r="C311" s="282">
        <f>+SUM(C302:C310)</f>
      </c>
      <c r="D311" s="282">
        <f>+SUM(D302:D310)</f>
      </c>
      <c r="E311" s="282">
        <f>+SUM(E302:E310)</f>
      </c>
      <c r="F311" s="282">
        <f>+SUM(F302:F310)</f>
      </c>
      <c r="G311" s="282">
        <f>+SUM(G302:G310)</f>
      </c>
      <c r="H311" s="282">
        <f>+SUM(H302:H310)</f>
      </c>
      <c r="I311" s="282">
        <f>+SUM(I302:I310)</f>
      </c>
      <c r="J311" s="282">
        <f>+SUM(J302:J310)</f>
      </c>
      <c r="K311" s="282">
        <f>+SUM(K302:K310)</f>
      </c>
      <c r="L311" s="282">
        <f>+SUM(L302:L310)</f>
      </c>
      <c r="M311" s="282">
        <f>+SUM(M302:M310)</f>
      </c>
      <c r="N311" s="282">
        <f>+SUM(N302:N310)</f>
      </c>
      <c r="O311" s="282">
        <f>+SUM(O302:O310)</f>
      </c>
      <c r="P311" s="282">
        <f>+SUM(P302:P310)</f>
      </c>
      <c r="Q311" s="282">
        <f>+SUM(Q302:Q310)</f>
      </c>
      <c r="R311" s="282">
        <f>+SUM(R302:R310)</f>
      </c>
      <c r="S311" s="282">
        <f>+SUM(S302:S310)</f>
      </c>
      <c r="T311" s="282">
        <f>+SUM(T302:T310)</f>
      </c>
      <c r="U311" s="282">
        <f>+SUM(U302:U310)</f>
      </c>
      <c r="V311" s="282">
        <f>+SUM(V302:V310)</f>
      </c>
      <c r="W311" s="282">
        <f>+SUM(W302:W310)</f>
      </c>
      <c r="X311" s="282">
        <f>+SUM(X302:X310)</f>
      </c>
      <c r="Y311" s="282">
        <f>+SUM(Y302:Y310)</f>
      </c>
      <c r="Z311" s="282">
        <f>+SUM(Z302:Z310)</f>
      </c>
      <c r="AA311" s="282">
        <f>+SUM(AA302:AA310)</f>
      </c>
      <c r="AB311" s="282">
        <f>+SUM(AB302:AB310)</f>
      </c>
      <c r="AC311" s="282">
        <f>+SUM(AC302:AC310)</f>
      </c>
      <c r="AD311" s="282">
        <f>+SUM(AD302:AD310)</f>
      </c>
      <c r="AE311" s="282">
        <f>+SUM(AE302:AE310)</f>
      </c>
      <c r="AF311" s="282">
        <f>+SUM(AF302:AF310)</f>
      </c>
      <c r="AG311" s="282">
        <f>+SUM(AG302:AG310)</f>
      </c>
      <c r="AH311" s="282">
        <f>+SUM(AH302:AH310)</f>
      </c>
      <c r="AI311" s="282">
        <f>+SUM(AI302:AI310)</f>
      </c>
      <c r="AJ311" s="282">
        <f>+SUM(AJ302:AJ310)</f>
      </c>
      <c r="AK311" s="282">
        <f>+SUM(AK302:AK310)</f>
      </c>
      <c r="AL311" s="282">
        <f>+SUM(AL302:AL310)</f>
      </c>
      <c r="AM311" s="282">
        <f>+SUM(AM302:AM310)</f>
      </c>
      <c r="AN311" s="282">
        <f>+SUM(AN302:AN310)</f>
      </c>
      <c r="AO311" s="282">
        <f>+SUM(AO302:AO310)</f>
      </c>
      <c r="AP311" s="282">
        <f>+SUM(AP302:AP310)</f>
      </c>
      <c r="AQ311" s="282">
        <f>+SUM(AQ302:AQ310)</f>
      </c>
      <c r="AR311" s="282">
        <f>+SUM(AR302:AR310)</f>
      </c>
      <c r="AS311" s="282">
        <f>+SUM(AS302:AS310)</f>
      </c>
      <c r="AT311" s="282">
        <f>+SUM(AT302:AT310)</f>
      </c>
      <c r="AU311" s="282">
        <f>+SUM(AU302:AU310)</f>
      </c>
      <c r="AV311" s="282">
        <f>+SUM(AV302:AV310)</f>
      </c>
      <c r="AW311" s="282">
        <f>+SUM(AW302:AW310)</f>
      </c>
      <c r="AX311" s="282"/>
      <c r="AY311" s="273"/>
      <c r="AZ311" s="274">
        <f>+SUM(AZ302:AZ310)</f>
      </c>
      <c r="BA311" s="275">
        <f>+SUM(BA302:BA310)</f>
      </c>
      <c r="BB311" s="282">
        <f>+SUM(BB302:BB310)</f>
      </c>
      <c r="BC311" s="282">
        <f>+SUM(BC302:BC310)</f>
      </c>
      <c r="BD311" s="282">
        <f>+SUM(BD302:BD310)</f>
      </c>
      <c r="BE311" s="291">
        <f>+SUM(BE302:BE310)</f>
      </c>
      <c r="BF311" s="292">
        <f>+SUM(BF302:BF310)</f>
      </c>
      <c r="BG311" s="292">
        <f>+SUM(BG302:BG310)</f>
      </c>
      <c r="BH311" s="292">
        <f>+SUM(BH302:BH310)</f>
      </c>
      <c r="BI311" s="292">
        <f>+SUM(BI302:BI310)</f>
      </c>
      <c r="BJ311" s="293">
        <f>+SUM(BJ302:BJ310)</f>
      </c>
      <c r="BK311" s="292"/>
      <c r="BL311" s="124"/>
      <c r="BM311" s="2"/>
      <c r="BN311" s="124"/>
      <c r="BO311" s="6"/>
      <c r="BP311" s="124"/>
      <c r="BQ311" s="124"/>
      <c r="BR311" s="124"/>
      <c r="BS311" s="124"/>
      <c r="BT311" s="124"/>
      <c r="BU311" s="124"/>
      <c r="BV311" s="124"/>
      <c r="BW311" s="124"/>
      <c r="BX311" s="6"/>
      <c r="BY311" s="124"/>
      <c r="BZ311" s="124"/>
      <c r="CA311" s="124"/>
      <c r="CB311" s="124"/>
      <c r="CC311" s="124"/>
      <c r="CD311" s="124"/>
      <c r="CE311" s="124"/>
      <c r="CF311" s="124"/>
      <c r="CG311" s="124"/>
      <c r="CH311" s="124"/>
      <c r="CI311" s="124"/>
      <c r="CJ311" s="124"/>
      <c r="CK311" s="124"/>
      <c r="CL311" s="124"/>
      <c r="CM311" s="124"/>
      <c r="CN311" s="124"/>
      <c r="CO311" s="124"/>
      <c r="CP311" s="124"/>
      <c r="CQ311" s="124"/>
      <c r="CR311" s="124"/>
      <c r="CS311" s="124"/>
      <c r="CT311" s="124"/>
      <c r="CU311" s="124"/>
      <c r="CV311" s="124"/>
      <c r="CW311" s="124"/>
      <c r="CX311" s="124"/>
      <c r="CY311" s="124"/>
      <c r="CZ311" s="124"/>
      <c r="DA311" s="124"/>
      <c r="DB311" s="124"/>
      <c r="DC311" s="124"/>
      <c r="DD311" s="124"/>
      <c r="DE311" s="124"/>
      <c r="DF311" s="124"/>
      <c r="DG311" s="124"/>
      <c r="DH311" s="124"/>
      <c r="DI311" s="124"/>
      <c r="DJ311" s="124"/>
      <c r="DK311" s="198"/>
      <c r="DL311" s="198"/>
      <c r="DM311" s="144"/>
      <c r="DN311" s="198"/>
      <c r="DO311" s="144"/>
      <c r="DP311" s="198"/>
      <c r="DQ311" s="144"/>
      <c r="DR311" s="6"/>
      <c r="DS311" s="6"/>
      <c r="DT311" s="2"/>
      <c r="DU311" s="2"/>
      <c r="DV311" s="2"/>
      <c r="DW311" s="2"/>
      <c r="DX311" s="2"/>
      <c r="DY311" s="2"/>
      <c r="DZ311" s="2"/>
      <c r="EA311" s="2"/>
      <c r="EB311" s="125"/>
      <c r="EC311" s="6"/>
      <c r="ED311" s="6"/>
      <c r="EE311" s="6"/>
      <c r="EF311" s="124"/>
      <c r="EG311" s="124"/>
      <c r="EH311" s="125"/>
      <c r="EI311" s="125"/>
      <c r="EJ311" s="124"/>
      <c r="EK311" s="2"/>
      <c r="EL311" s="2"/>
    </row>
    <row x14ac:dyDescent="0.25" r="312" customHeight="1" ht="18.75">
      <c r="A312" s="280" t="s">
        <v>244</v>
      </c>
      <c r="B312" s="322">
        <v>94</v>
      </c>
      <c r="C312" s="322">
        <v>162</v>
      </c>
      <c r="D312" s="322">
        <v>0</v>
      </c>
      <c r="E312" s="322">
        <v>31</v>
      </c>
      <c r="F312" s="322">
        <v>342</v>
      </c>
      <c r="G312" s="322">
        <v>46</v>
      </c>
      <c r="H312" s="322">
        <v>0</v>
      </c>
      <c r="I312" s="322">
        <v>0</v>
      </c>
      <c r="J312" s="322">
        <v>618</v>
      </c>
      <c r="K312" s="322">
        <v>168</v>
      </c>
      <c r="L312" s="322">
        <v>2</v>
      </c>
      <c r="M312" s="322">
        <v>0</v>
      </c>
      <c r="N312" s="268">
        <v>187</v>
      </c>
      <c r="O312" s="268">
        <v>133</v>
      </c>
      <c r="P312" s="268">
        <v>768</v>
      </c>
      <c r="Q312" s="268">
        <v>312</v>
      </c>
      <c r="R312" s="268">
        <v>312</v>
      </c>
      <c r="S312" s="268">
        <v>120</v>
      </c>
      <c r="T312" s="268">
        <v>100</v>
      </c>
      <c r="U312" s="268">
        <v>0</v>
      </c>
      <c r="V312" s="268">
        <v>133</v>
      </c>
      <c r="W312" s="268">
        <v>0</v>
      </c>
      <c r="X312" s="268">
        <v>8</v>
      </c>
      <c r="Y312" s="268">
        <v>0</v>
      </c>
      <c r="Z312" s="282">
        <v>0</v>
      </c>
      <c r="AA312" s="282">
        <v>0</v>
      </c>
      <c r="AB312" s="282">
        <v>0</v>
      </c>
      <c r="AC312" s="282">
        <v>0</v>
      </c>
      <c r="AD312" s="282">
        <v>0</v>
      </c>
      <c r="AE312" s="282">
        <v>10</v>
      </c>
      <c r="AF312" s="282">
        <v>254</v>
      </c>
      <c r="AG312" s="282">
        <v>1</v>
      </c>
      <c r="AH312" s="282">
        <v>42</v>
      </c>
      <c r="AI312" s="282">
        <v>50</v>
      </c>
      <c r="AJ312" s="282">
        <v>0</v>
      </c>
      <c r="AK312" s="282">
        <v>-6</v>
      </c>
      <c r="AL312" s="282">
        <v>379</v>
      </c>
      <c r="AM312" s="282">
        <v>287</v>
      </c>
      <c r="AN312" s="282">
        <v>0</v>
      </c>
      <c r="AO312" s="282">
        <v>0</v>
      </c>
      <c r="AP312" s="282">
        <v>154</v>
      </c>
      <c r="AQ312" s="282">
        <v>0</v>
      </c>
      <c r="AR312" s="282">
        <v>0</v>
      </c>
      <c r="AS312" s="282">
        <v>0</v>
      </c>
      <c r="AT312" s="282">
        <v>0</v>
      </c>
      <c r="AU312" s="282">
        <v>0</v>
      </c>
      <c r="AV312" s="282">
        <v>2</v>
      </c>
      <c r="AW312" s="268">
        <v>144</v>
      </c>
      <c r="AX312" s="268"/>
      <c r="AY312" s="260"/>
      <c r="AZ312" s="261">
        <f>+AZ322</f>
      </c>
      <c r="BA312" s="262">
        <f>+BA322</f>
      </c>
      <c r="BB312" s="334">
        <f>+BB322</f>
      </c>
      <c r="BC312" s="334">
        <f>+BC322</f>
      </c>
      <c r="BD312" s="334">
        <f>+BD322</f>
      </c>
      <c r="BE312" s="335">
        <f>+BE322</f>
      </c>
      <c r="BF312" s="336">
        <f>+BF322</f>
      </c>
      <c r="BG312" s="336">
        <f>+BG322</f>
      </c>
      <c r="BH312" s="336">
        <f>+BH322</f>
      </c>
      <c r="BI312" s="336">
        <f>+BI322</f>
      </c>
      <c r="BJ312" s="337">
        <f>+BJ322</f>
      </c>
      <c r="BK312" s="336"/>
      <c r="BL312" s="124"/>
      <c r="BM312" s="2"/>
      <c r="BN312" s="124"/>
      <c r="BO312" s="6"/>
      <c r="BP312" s="124"/>
      <c r="BQ312" s="124"/>
      <c r="BR312" s="124"/>
      <c r="BS312" s="124"/>
      <c r="BT312" s="124"/>
      <c r="BU312" s="124"/>
      <c r="BV312" s="124"/>
      <c r="BW312" s="124"/>
      <c r="BX312" s="6"/>
      <c r="BY312" s="124"/>
      <c r="BZ312" s="124"/>
      <c r="CA312" s="124"/>
      <c r="CB312" s="124"/>
      <c r="CC312" s="124"/>
      <c r="CD312" s="124"/>
      <c r="CE312" s="124"/>
      <c r="CF312" s="124"/>
      <c r="CG312" s="124"/>
      <c r="CH312" s="124"/>
      <c r="CI312" s="124"/>
      <c r="CJ312" s="124"/>
      <c r="CK312" s="124"/>
      <c r="CL312" s="124"/>
      <c r="CM312" s="124"/>
      <c r="CN312" s="124"/>
      <c r="CO312" s="124"/>
      <c r="CP312" s="124"/>
      <c r="CQ312" s="124"/>
      <c r="CR312" s="124"/>
      <c r="CS312" s="124"/>
      <c r="CT312" s="124"/>
      <c r="CU312" s="124"/>
      <c r="CV312" s="124"/>
      <c r="CW312" s="124"/>
      <c r="CX312" s="124"/>
      <c r="CY312" s="124"/>
      <c r="CZ312" s="124"/>
      <c r="DA312" s="124"/>
      <c r="DB312" s="124"/>
      <c r="DC312" s="124"/>
      <c r="DD312" s="124"/>
      <c r="DE312" s="124"/>
      <c r="DF312" s="124"/>
      <c r="DG312" s="124"/>
      <c r="DH312" s="124"/>
      <c r="DI312" s="124"/>
      <c r="DJ312" s="124"/>
      <c r="DK312" s="198">
        <f>SUM(B312:M312)</f>
      </c>
      <c r="DL312" s="198">
        <f>SUM(N312:Y312)</f>
      </c>
      <c r="DM312" s="144">
        <f>IFERROR(DL312/DK312*100,0)</f>
      </c>
      <c r="DN312" s="198">
        <f>SUM(Z312:AK312)</f>
      </c>
      <c r="DO312" s="144">
        <f>IFERROR(DN312/DL312*100,0)</f>
      </c>
      <c r="DP312" s="198">
        <f>SUM(AL312:AW312)</f>
      </c>
      <c r="DQ312" s="144">
        <f>IFERROR(DP312/DN312*100,0)</f>
      </c>
      <c r="DR312" s="185">
        <f>SUM(AY312:BJ312)</f>
      </c>
      <c r="DS312" s="249">
        <f>IFERROR(DR312/DP312*100,0)</f>
      </c>
      <c r="DT312" s="2"/>
      <c r="DU312" s="2"/>
      <c r="DV312" s="2"/>
      <c r="DW312" s="2"/>
      <c r="DX312" s="2"/>
      <c r="DY312" s="2"/>
      <c r="DZ312" s="2"/>
      <c r="EA312" s="2"/>
      <c r="EB312" s="125"/>
      <c r="EC312" s="6"/>
      <c r="ED312" s="6"/>
      <c r="EE312" s="6"/>
      <c r="EF312" s="124"/>
      <c r="EG312" s="124"/>
      <c r="EH312" s="125"/>
      <c r="EI312" s="125"/>
      <c r="EJ312" s="124"/>
      <c r="EK312" s="2"/>
      <c r="EL312" s="2"/>
    </row>
    <row x14ac:dyDescent="0.25" r="313" customHeight="1" ht="18.75" hidden="1">
      <c r="A313" s="290" t="s">
        <v>231</v>
      </c>
      <c r="B313" s="282"/>
      <c r="C313" s="282"/>
      <c r="D313" s="282"/>
      <c r="E313" s="282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82"/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  <c r="AD313" s="282"/>
      <c r="AE313" s="282"/>
      <c r="AF313" s="282"/>
      <c r="AG313" s="282"/>
      <c r="AH313" s="282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  <c r="AX313" s="282"/>
      <c r="AY313" s="273"/>
      <c r="AZ313" s="274"/>
      <c r="BA313" s="275"/>
      <c r="BB313" s="282"/>
      <c r="BC313" s="282"/>
      <c r="BD313" s="282"/>
      <c r="BE313" s="291"/>
      <c r="BF313" s="292"/>
      <c r="BG313" s="292"/>
      <c r="BH313" s="292"/>
      <c r="BI313" s="292"/>
      <c r="BJ313" s="293"/>
      <c r="BK313" s="292"/>
      <c r="BL313" s="124"/>
      <c r="BM313" s="2"/>
      <c r="BN313" s="124"/>
      <c r="BO313" s="6"/>
      <c r="BP313" s="124"/>
      <c r="BQ313" s="124"/>
      <c r="BR313" s="124"/>
      <c r="BS313" s="124"/>
      <c r="BT313" s="124"/>
      <c r="BU313" s="124"/>
      <c r="BV313" s="124"/>
      <c r="BW313" s="124"/>
      <c r="BX313" s="6"/>
      <c r="BY313" s="124"/>
      <c r="BZ313" s="124"/>
      <c r="CA313" s="124"/>
      <c r="CB313" s="124"/>
      <c r="CC313" s="124"/>
      <c r="CD313" s="124"/>
      <c r="CE313" s="124"/>
      <c r="CF313" s="124"/>
      <c r="CG313" s="124"/>
      <c r="CH313" s="124"/>
      <c r="CI313" s="124"/>
      <c r="CJ313" s="124"/>
      <c r="CK313" s="124"/>
      <c r="CL313" s="124"/>
      <c r="CM313" s="124"/>
      <c r="CN313" s="124"/>
      <c r="CO313" s="124"/>
      <c r="CP313" s="124"/>
      <c r="CQ313" s="124"/>
      <c r="CR313" s="124"/>
      <c r="CS313" s="124"/>
      <c r="CT313" s="124"/>
      <c r="CU313" s="124"/>
      <c r="CV313" s="124"/>
      <c r="CW313" s="124"/>
      <c r="CX313" s="124"/>
      <c r="CY313" s="124"/>
      <c r="CZ313" s="124"/>
      <c r="DA313" s="124"/>
      <c r="DB313" s="124"/>
      <c r="DC313" s="124"/>
      <c r="DD313" s="124"/>
      <c r="DE313" s="124"/>
      <c r="DF313" s="124"/>
      <c r="DG313" s="124"/>
      <c r="DH313" s="124"/>
      <c r="DI313" s="124"/>
      <c r="DJ313" s="124"/>
      <c r="DK313" s="198"/>
      <c r="DL313" s="198"/>
      <c r="DM313" s="144"/>
      <c r="DN313" s="198"/>
      <c r="DO313" s="144"/>
      <c r="DP313" s="198"/>
      <c r="DQ313" s="144"/>
      <c r="DR313" s="6"/>
      <c r="DS313" s="6"/>
      <c r="DT313" s="2"/>
      <c r="DU313" s="2"/>
      <c r="DV313" s="2"/>
      <c r="DW313" s="2"/>
      <c r="DX313" s="2"/>
      <c r="DY313" s="2"/>
      <c r="DZ313" s="2"/>
      <c r="EA313" s="2"/>
      <c r="EB313" s="125"/>
      <c r="EC313" s="6"/>
      <c r="ED313" s="6"/>
      <c r="EE313" s="6"/>
      <c r="EF313" s="124"/>
      <c r="EG313" s="124"/>
      <c r="EH313" s="125"/>
      <c r="EI313" s="125"/>
      <c r="EJ313" s="124"/>
      <c r="EK313" s="2"/>
      <c r="EL313" s="2"/>
    </row>
    <row x14ac:dyDescent="0.25" r="314" customHeight="1" ht="18.75" hidden="1">
      <c r="A314" s="290" t="s">
        <v>232</v>
      </c>
      <c r="B314" s="282"/>
      <c r="C314" s="282"/>
      <c r="D314" s="282"/>
      <c r="E314" s="282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82"/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  <c r="AD314" s="282"/>
      <c r="AE314" s="282"/>
      <c r="AF314" s="282"/>
      <c r="AG314" s="282"/>
      <c r="AH314" s="282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  <c r="AX314" s="282"/>
      <c r="AY314" s="273"/>
      <c r="AZ314" s="274"/>
      <c r="BA314" s="275"/>
      <c r="BB314" s="282"/>
      <c r="BC314" s="282"/>
      <c r="BD314" s="282"/>
      <c r="BE314" s="291"/>
      <c r="BF314" s="292"/>
      <c r="BG314" s="292"/>
      <c r="BH314" s="292"/>
      <c r="BI314" s="292"/>
      <c r="BJ314" s="293"/>
      <c r="BK314" s="292"/>
      <c r="BL314" s="124"/>
      <c r="BM314" s="2"/>
      <c r="BN314" s="124"/>
      <c r="BO314" s="6"/>
      <c r="BP314" s="124"/>
      <c r="BQ314" s="124"/>
      <c r="BR314" s="124"/>
      <c r="BS314" s="124"/>
      <c r="BT314" s="124"/>
      <c r="BU314" s="124"/>
      <c r="BV314" s="124"/>
      <c r="BW314" s="124"/>
      <c r="BX314" s="6"/>
      <c r="BY314" s="124"/>
      <c r="BZ314" s="124"/>
      <c r="CA314" s="124"/>
      <c r="CB314" s="124"/>
      <c r="CC314" s="124"/>
      <c r="CD314" s="124"/>
      <c r="CE314" s="124"/>
      <c r="CF314" s="124"/>
      <c r="CG314" s="124"/>
      <c r="CH314" s="124"/>
      <c r="CI314" s="124"/>
      <c r="CJ314" s="124"/>
      <c r="CK314" s="124"/>
      <c r="CL314" s="124"/>
      <c r="CM314" s="124"/>
      <c r="CN314" s="124"/>
      <c r="CO314" s="124"/>
      <c r="CP314" s="124"/>
      <c r="CQ314" s="124"/>
      <c r="CR314" s="124"/>
      <c r="CS314" s="124"/>
      <c r="CT314" s="124"/>
      <c r="CU314" s="124"/>
      <c r="CV314" s="124"/>
      <c r="CW314" s="124"/>
      <c r="CX314" s="124"/>
      <c r="CY314" s="124"/>
      <c r="CZ314" s="124"/>
      <c r="DA314" s="124"/>
      <c r="DB314" s="124"/>
      <c r="DC314" s="124"/>
      <c r="DD314" s="124"/>
      <c r="DE314" s="124"/>
      <c r="DF314" s="124"/>
      <c r="DG314" s="124"/>
      <c r="DH314" s="124"/>
      <c r="DI314" s="124"/>
      <c r="DJ314" s="124"/>
      <c r="DK314" s="198"/>
      <c r="DL314" s="198"/>
      <c r="DM314" s="144"/>
      <c r="DN314" s="198"/>
      <c r="DO314" s="144"/>
      <c r="DP314" s="198"/>
      <c r="DQ314" s="144"/>
      <c r="DR314" s="6"/>
      <c r="DS314" s="6"/>
      <c r="DT314" s="2"/>
      <c r="DU314" s="2"/>
      <c r="DV314" s="2"/>
      <c r="DW314" s="2"/>
      <c r="DX314" s="2"/>
      <c r="DY314" s="2"/>
      <c r="DZ314" s="2"/>
      <c r="EA314" s="2"/>
      <c r="EB314" s="125"/>
      <c r="EC314" s="6"/>
      <c r="ED314" s="6"/>
      <c r="EE314" s="6"/>
      <c r="EF314" s="124"/>
      <c r="EG314" s="124"/>
      <c r="EH314" s="125"/>
      <c r="EI314" s="125"/>
      <c r="EJ314" s="124"/>
      <c r="EK314" s="2"/>
      <c r="EL314" s="2"/>
    </row>
    <row x14ac:dyDescent="0.25" r="315" customHeight="1" ht="18.75" hidden="1">
      <c r="A315" s="290" t="s">
        <v>233</v>
      </c>
      <c r="B315" s="282"/>
      <c r="C315" s="282"/>
      <c r="D315" s="282"/>
      <c r="E315" s="282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82"/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  <c r="AD315" s="282"/>
      <c r="AE315" s="282"/>
      <c r="AF315" s="282"/>
      <c r="AG315" s="282"/>
      <c r="AH315" s="282"/>
      <c r="AI315" s="282"/>
      <c r="AJ315" s="282"/>
      <c r="AK315" s="282"/>
      <c r="AL315" s="282"/>
      <c r="AM315" s="282">
        <v>128</v>
      </c>
      <c r="AN315" s="282"/>
      <c r="AO315" s="282"/>
      <c r="AP315" s="282">
        <v>72</v>
      </c>
      <c r="AQ315" s="282"/>
      <c r="AR315" s="282"/>
      <c r="AS315" s="282"/>
      <c r="AT315" s="282"/>
      <c r="AU315" s="282"/>
      <c r="AV315" s="282"/>
      <c r="AW315" s="282"/>
      <c r="AX315" s="282"/>
      <c r="AY315" s="273"/>
      <c r="AZ315" s="274"/>
      <c r="BA315" s="275"/>
      <c r="BB315" s="282"/>
      <c r="BC315" s="282"/>
      <c r="BD315" s="282"/>
      <c r="BE315" s="291"/>
      <c r="BF315" s="292"/>
      <c r="BG315" s="292"/>
      <c r="BH315" s="292"/>
      <c r="BI315" s="292"/>
      <c r="BJ315" s="293"/>
      <c r="BK315" s="292"/>
      <c r="BL315" s="124"/>
      <c r="BM315" s="2"/>
      <c r="BN315" s="124"/>
      <c r="BO315" s="6"/>
      <c r="BP315" s="124"/>
      <c r="BQ315" s="124"/>
      <c r="BR315" s="124"/>
      <c r="BS315" s="124"/>
      <c r="BT315" s="124"/>
      <c r="BU315" s="124"/>
      <c r="BV315" s="124"/>
      <c r="BW315" s="124"/>
      <c r="BX315" s="6"/>
      <c r="BY315" s="124"/>
      <c r="BZ315" s="124"/>
      <c r="CA315" s="124"/>
      <c r="CB315" s="124"/>
      <c r="CC315" s="124"/>
      <c r="CD315" s="124"/>
      <c r="CE315" s="124"/>
      <c r="CF315" s="124"/>
      <c r="CG315" s="124"/>
      <c r="CH315" s="124"/>
      <c r="CI315" s="124"/>
      <c r="CJ315" s="124"/>
      <c r="CK315" s="124"/>
      <c r="CL315" s="124"/>
      <c r="CM315" s="124"/>
      <c r="CN315" s="124"/>
      <c r="CO315" s="124"/>
      <c r="CP315" s="124"/>
      <c r="CQ315" s="124"/>
      <c r="CR315" s="124"/>
      <c r="CS315" s="124"/>
      <c r="CT315" s="124"/>
      <c r="CU315" s="124"/>
      <c r="CV315" s="124"/>
      <c r="CW315" s="124"/>
      <c r="CX315" s="124"/>
      <c r="CY315" s="124"/>
      <c r="CZ315" s="124"/>
      <c r="DA315" s="124"/>
      <c r="DB315" s="124"/>
      <c r="DC315" s="124"/>
      <c r="DD315" s="124"/>
      <c r="DE315" s="124"/>
      <c r="DF315" s="124"/>
      <c r="DG315" s="124"/>
      <c r="DH315" s="124"/>
      <c r="DI315" s="124"/>
      <c r="DJ315" s="124"/>
      <c r="DK315" s="198"/>
      <c r="DL315" s="198"/>
      <c r="DM315" s="144"/>
      <c r="DN315" s="198"/>
      <c r="DO315" s="144"/>
      <c r="DP315" s="198"/>
      <c r="DQ315" s="144"/>
      <c r="DR315" s="6"/>
      <c r="DS315" s="6"/>
      <c r="DT315" s="2"/>
      <c r="DU315" s="2"/>
      <c r="DV315" s="2"/>
      <c r="DW315" s="2"/>
      <c r="DX315" s="2"/>
      <c r="DY315" s="2"/>
      <c r="DZ315" s="2"/>
      <c r="EA315" s="2"/>
      <c r="EB315" s="125"/>
      <c r="EC315" s="6"/>
      <c r="ED315" s="6"/>
      <c r="EE315" s="6"/>
      <c r="EF315" s="124"/>
      <c r="EG315" s="124"/>
      <c r="EH315" s="125"/>
      <c r="EI315" s="125"/>
      <c r="EJ315" s="124"/>
      <c r="EK315" s="2"/>
      <c r="EL315" s="2"/>
    </row>
    <row x14ac:dyDescent="0.25" r="316" customHeight="1" ht="18.75" hidden="1">
      <c r="A316" s="290" t="s">
        <v>234</v>
      </c>
      <c r="B316" s="282"/>
      <c r="C316" s="282"/>
      <c r="D316" s="282"/>
      <c r="E316" s="282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82"/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  <c r="AD316" s="282"/>
      <c r="AE316" s="282"/>
      <c r="AF316" s="282"/>
      <c r="AG316" s="282"/>
      <c r="AH316" s="282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  <c r="AX316" s="282"/>
      <c r="AY316" s="273"/>
      <c r="AZ316" s="274"/>
      <c r="BA316" s="275"/>
      <c r="BB316" s="282"/>
      <c r="BC316" s="282"/>
      <c r="BD316" s="282"/>
      <c r="BE316" s="291"/>
      <c r="BF316" s="292"/>
      <c r="BG316" s="292"/>
      <c r="BH316" s="292"/>
      <c r="BI316" s="292"/>
      <c r="BJ316" s="293"/>
      <c r="BK316" s="292"/>
      <c r="BL316" s="124"/>
      <c r="BM316" s="2"/>
      <c r="BN316" s="124"/>
      <c r="BO316" s="6"/>
      <c r="BP316" s="124"/>
      <c r="BQ316" s="124"/>
      <c r="BR316" s="124"/>
      <c r="BS316" s="124"/>
      <c r="BT316" s="124"/>
      <c r="BU316" s="124"/>
      <c r="BV316" s="124"/>
      <c r="BW316" s="124"/>
      <c r="BX316" s="6"/>
      <c r="BY316" s="124"/>
      <c r="BZ316" s="124"/>
      <c r="CA316" s="124"/>
      <c r="CB316" s="124"/>
      <c r="CC316" s="124"/>
      <c r="CD316" s="124"/>
      <c r="CE316" s="124"/>
      <c r="CF316" s="124"/>
      <c r="CG316" s="124"/>
      <c r="CH316" s="124"/>
      <c r="CI316" s="124"/>
      <c r="CJ316" s="124"/>
      <c r="CK316" s="124"/>
      <c r="CL316" s="124"/>
      <c r="CM316" s="124"/>
      <c r="CN316" s="124"/>
      <c r="CO316" s="124"/>
      <c r="CP316" s="124"/>
      <c r="CQ316" s="124"/>
      <c r="CR316" s="124"/>
      <c r="CS316" s="124"/>
      <c r="CT316" s="124"/>
      <c r="CU316" s="124"/>
      <c r="CV316" s="124"/>
      <c r="CW316" s="124"/>
      <c r="CX316" s="124"/>
      <c r="CY316" s="124"/>
      <c r="CZ316" s="124"/>
      <c r="DA316" s="124"/>
      <c r="DB316" s="124"/>
      <c r="DC316" s="124"/>
      <c r="DD316" s="124"/>
      <c r="DE316" s="124"/>
      <c r="DF316" s="124"/>
      <c r="DG316" s="124"/>
      <c r="DH316" s="124"/>
      <c r="DI316" s="124"/>
      <c r="DJ316" s="124"/>
      <c r="DK316" s="198"/>
      <c r="DL316" s="198"/>
      <c r="DM316" s="144"/>
      <c r="DN316" s="198"/>
      <c r="DO316" s="144"/>
      <c r="DP316" s="198"/>
      <c r="DQ316" s="144"/>
      <c r="DR316" s="6"/>
      <c r="DS316" s="6"/>
      <c r="DT316" s="2"/>
      <c r="DU316" s="2"/>
      <c r="DV316" s="2"/>
      <c r="DW316" s="2"/>
      <c r="DX316" s="2"/>
      <c r="DY316" s="2"/>
      <c r="DZ316" s="2"/>
      <c r="EA316" s="2"/>
      <c r="EB316" s="125"/>
      <c r="EC316" s="6"/>
      <c r="ED316" s="6"/>
      <c r="EE316" s="6"/>
      <c r="EF316" s="124"/>
      <c r="EG316" s="124"/>
      <c r="EH316" s="125"/>
      <c r="EI316" s="125"/>
      <c r="EJ316" s="124"/>
      <c r="EK316" s="2"/>
      <c r="EL316" s="2"/>
    </row>
    <row x14ac:dyDescent="0.25" r="317" customHeight="1" ht="18.75" hidden="1">
      <c r="A317" s="290" t="s">
        <v>235</v>
      </c>
      <c r="B317" s="282"/>
      <c r="C317" s="282"/>
      <c r="D317" s="282"/>
      <c r="E317" s="282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82"/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  <c r="AD317" s="282"/>
      <c r="AE317" s="282"/>
      <c r="AF317" s="282"/>
      <c r="AG317" s="282"/>
      <c r="AH317" s="282"/>
      <c r="AI317" s="282"/>
      <c r="AJ317" s="282"/>
      <c r="AK317" s="282"/>
      <c r="AL317" s="282">
        <v>441</v>
      </c>
      <c r="AM317" s="282">
        <v>92</v>
      </c>
      <c r="AN317" s="282"/>
      <c r="AO317" s="282"/>
      <c r="AP317" s="282">
        <v>82</v>
      </c>
      <c r="AQ317" s="282"/>
      <c r="AR317" s="282"/>
      <c r="AS317" s="282"/>
      <c r="AT317" s="282"/>
      <c r="AU317" s="282"/>
      <c r="AV317" s="282"/>
      <c r="AW317" s="282"/>
      <c r="AX317" s="282"/>
      <c r="AY317" s="273"/>
      <c r="AZ317" s="274"/>
      <c r="BA317" s="275"/>
      <c r="BB317" s="282"/>
      <c r="BC317" s="282"/>
      <c r="BD317" s="282"/>
      <c r="BE317" s="291"/>
      <c r="BF317" s="292"/>
      <c r="BG317" s="292"/>
      <c r="BH317" s="292"/>
      <c r="BI317" s="292"/>
      <c r="BJ317" s="293"/>
      <c r="BK317" s="292"/>
      <c r="BL317" s="124"/>
      <c r="BM317" s="2"/>
      <c r="BN317" s="124"/>
      <c r="BO317" s="6"/>
      <c r="BP317" s="124"/>
      <c r="BQ317" s="124"/>
      <c r="BR317" s="124"/>
      <c r="BS317" s="124"/>
      <c r="BT317" s="124"/>
      <c r="BU317" s="124"/>
      <c r="BV317" s="124"/>
      <c r="BW317" s="124"/>
      <c r="BX317" s="6"/>
      <c r="BY317" s="124"/>
      <c r="BZ317" s="124"/>
      <c r="CA317" s="124"/>
      <c r="CB317" s="124"/>
      <c r="CC317" s="124"/>
      <c r="CD317" s="124"/>
      <c r="CE317" s="124"/>
      <c r="CF317" s="124"/>
      <c r="CG317" s="124"/>
      <c r="CH317" s="124"/>
      <c r="CI317" s="124"/>
      <c r="CJ317" s="124"/>
      <c r="CK317" s="124"/>
      <c r="CL317" s="124"/>
      <c r="CM317" s="124"/>
      <c r="CN317" s="124"/>
      <c r="CO317" s="124"/>
      <c r="CP317" s="124"/>
      <c r="CQ317" s="124"/>
      <c r="CR317" s="124"/>
      <c r="CS317" s="124"/>
      <c r="CT317" s="124"/>
      <c r="CU317" s="124"/>
      <c r="CV317" s="124"/>
      <c r="CW317" s="124"/>
      <c r="CX317" s="124"/>
      <c r="CY317" s="124"/>
      <c r="CZ317" s="124"/>
      <c r="DA317" s="124"/>
      <c r="DB317" s="124"/>
      <c r="DC317" s="124"/>
      <c r="DD317" s="124"/>
      <c r="DE317" s="124"/>
      <c r="DF317" s="124"/>
      <c r="DG317" s="124"/>
      <c r="DH317" s="124"/>
      <c r="DI317" s="124"/>
      <c r="DJ317" s="124"/>
      <c r="DK317" s="198"/>
      <c r="DL317" s="198"/>
      <c r="DM317" s="144"/>
      <c r="DN317" s="198"/>
      <c r="DO317" s="144"/>
      <c r="DP317" s="198"/>
      <c r="DQ317" s="144"/>
      <c r="DR317" s="6"/>
      <c r="DS317" s="6"/>
      <c r="DT317" s="2"/>
      <c r="DU317" s="2"/>
      <c r="DV317" s="2"/>
      <c r="DW317" s="2"/>
      <c r="DX317" s="2"/>
      <c r="DY317" s="2"/>
      <c r="DZ317" s="2"/>
      <c r="EA317" s="2"/>
      <c r="EB317" s="125"/>
      <c r="EC317" s="6"/>
      <c r="ED317" s="6"/>
      <c r="EE317" s="6"/>
      <c r="EF317" s="124"/>
      <c r="EG317" s="124"/>
      <c r="EH317" s="125"/>
      <c r="EI317" s="125"/>
      <c r="EJ317" s="124"/>
      <c r="EK317" s="2"/>
      <c r="EL317" s="2"/>
    </row>
    <row x14ac:dyDescent="0.25" r="318" customHeight="1" ht="18.75" hidden="1">
      <c r="A318" s="290" t="s">
        <v>201</v>
      </c>
      <c r="B318" s="282"/>
      <c r="C318" s="282"/>
      <c r="D318" s="282"/>
      <c r="E318" s="282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82"/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  <c r="AD318" s="282"/>
      <c r="AE318" s="282"/>
      <c r="AF318" s="282"/>
      <c r="AG318" s="282"/>
      <c r="AH318" s="282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  <c r="AX318" s="282"/>
      <c r="AY318" s="273"/>
      <c r="AZ318" s="274"/>
      <c r="BA318" s="275"/>
      <c r="BB318" s="282"/>
      <c r="BC318" s="282"/>
      <c r="BD318" s="282"/>
      <c r="BE318" s="291"/>
      <c r="BF318" s="292"/>
      <c r="BG318" s="292"/>
      <c r="BH318" s="292"/>
      <c r="BI318" s="292"/>
      <c r="BJ318" s="293"/>
      <c r="BK318" s="292"/>
      <c r="BL318" s="124"/>
      <c r="BM318" s="2"/>
      <c r="BN318" s="124"/>
      <c r="BO318" s="6"/>
      <c r="BP318" s="124"/>
      <c r="BQ318" s="124"/>
      <c r="BR318" s="124"/>
      <c r="BS318" s="124"/>
      <c r="BT318" s="124"/>
      <c r="BU318" s="124"/>
      <c r="BV318" s="124"/>
      <c r="BW318" s="124"/>
      <c r="BX318" s="6"/>
      <c r="BY318" s="124"/>
      <c r="BZ318" s="124"/>
      <c r="CA318" s="124"/>
      <c r="CB318" s="124"/>
      <c r="CC318" s="124"/>
      <c r="CD318" s="124"/>
      <c r="CE318" s="124"/>
      <c r="CF318" s="124"/>
      <c r="CG318" s="124"/>
      <c r="CH318" s="124"/>
      <c r="CI318" s="124"/>
      <c r="CJ318" s="124"/>
      <c r="CK318" s="124"/>
      <c r="CL318" s="124"/>
      <c r="CM318" s="124"/>
      <c r="CN318" s="124"/>
      <c r="CO318" s="124"/>
      <c r="CP318" s="124"/>
      <c r="CQ318" s="124"/>
      <c r="CR318" s="124"/>
      <c r="CS318" s="124"/>
      <c r="CT318" s="124"/>
      <c r="CU318" s="124"/>
      <c r="CV318" s="124"/>
      <c r="CW318" s="124"/>
      <c r="CX318" s="124"/>
      <c r="CY318" s="124"/>
      <c r="CZ318" s="124"/>
      <c r="DA318" s="124"/>
      <c r="DB318" s="124"/>
      <c r="DC318" s="124"/>
      <c r="DD318" s="124"/>
      <c r="DE318" s="124"/>
      <c r="DF318" s="124"/>
      <c r="DG318" s="124"/>
      <c r="DH318" s="124"/>
      <c r="DI318" s="124"/>
      <c r="DJ318" s="124"/>
      <c r="DK318" s="198"/>
      <c r="DL318" s="198"/>
      <c r="DM318" s="144"/>
      <c r="DN318" s="198"/>
      <c r="DO318" s="144"/>
      <c r="DP318" s="198"/>
      <c r="DQ318" s="144"/>
      <c r="DR318" s="6"/>
      <c r="DS318" s="6"/>
      <c r="DT318" s="2"/>
      <c r="DU318" s="2"/>
      <c r="DV318" s="2"/>
      <c r="DW318" s="2"/>
      <c r="DX318" s="2"/>
      <c r="DY318" s="2"/>
      <c r="DZ318" s="2"/>
      <c r="EA318" s="2"/>
      <c r="EB318" s="125"/>
      <c r="EC318" s="6"/>
      <c r="ED318" s="6"/>
      <c r="EE318" s="6"/>
      <c r="EF318" s="124"/>
      <c r="EG318" s="124"/>
      <c r="EH318" s="125"/>
      <c r="EI318" s="125"/>
      <c r="EJ318" s="124"/>
      <c r="EK318" s="2"/>
      <c r="EL318" s="2"/>
    </row>
    <row x14ac:dyDescent="0.25" r="319" customHeight="1" ht="18.75" hidden="1">
      <c r="A319" s="290" t="s">
        <v>237</v>
      </c>
      <c r="B319" s="282"/>
      <c r="C319" s="282"/>
      <c r="D319" s="282"/>
      <c r="E319" s="282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82"/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  <c r="AD319" s="282"/>
      <c r="AE319" s="282"/>
      <c r="AF319" s="282"/>
      <c r="AG319" s="282"/>
      <c r="AH319" s="282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  <c r="AX319" s="282"/>
      <c r="AY319" s="273"/>
      <c r="AZ319" s="274"/>
      <c r="BA319" s="275"/>
      <c r="BB319" s="282"/>
      <c r="BC319" s="282"/>
      <c r="BD319" s="282"/>
      <c r="BE319" s="291"/>
      <c r="BF319" s="292"/>
      <c r="BG319" s="292"/>
      <c r="BH319" s="292"/>
      <c r="BI319" s="292"/>
      <c r="BJ319" s="293"/>
      <c r="BK319" s="292"/>
      <c r="BL319" s="124"/>
      <c r="BM319" s="2"/>
      <c r="BN319" s="124"/>
      <c r="BO319" s="6"/>
      <c r="BP319" s="124"/>
      <c r="BQ319" s="124"/>
      <c r="BR319" s="124"/>
      <c r="BS319" s="124"/>
      <c r="BT319" s="124"/>
      <c r="BU319" s="124"/>
      <c r="BV319" s="124"/>
      <c r="BW319" s="124"/>
      <c r="BX319" s="6"/>
      <c r="BY319" s="124"/>
      <c r="BZ319" s="124"/>
      <c r="CA319" s="124"/>
      <c r="CB319" s="124"/>
      <c r="CC319" s="124"/>
      <c r="CD319" s="124"/>
      <c r="CE319" s="124"/>
      <c r="CF319" s="124"/>
      <c r="CG319" s="124"/>
      <c r="CH319" s="124"/>
      <c r="CI319" s="124"/>
      <c r="CJ319" s="124"/>
      <c r="CK319" s="124"/>
      <c r="CL319" s="124"/>
      <c r="CM319" s="124"/>
      <c r="CN319" s="124"/>
      <c r="CO319" s="124"/>
      <c r="CP319" s="124"/>
      <c r="CQ319" s="124"/>
      <c r="CR319" s="124"/>
      <c r="CS319" s="124"/>
      <c r="CT319" s="124"/>
      <c r="CU319" s="124"/>
      <c r="CV319" s="124"/>
      <c r="CW319" s="124"/>
      <c r="CX319" s="124"/>
      <c r="CY319" s="124"/>
      <c r="CZ319" s="124"/>
      <c r="DA319" s="124"/>
      <c r="DB319" s="124"/>
      <c r="DC319" s="124"/>
      <c r="DD319" s="124"/>
      <c r="DE319" s="124"/>
      <c r="DF319" s="124"/>
      <c r="DG319" s="124"/>
      <c r="DH319" s="124"/>
      <c r="DI319" s="124"/>
      <c r="DJ319" s="124"/>
      <c r="DK319" s="198"/>
      <c r="DL319" s="198"/>
      <c r="DM319" s="144"/>
      <c r="DN319" s="198"/>
      <c r="DO319" s="144"/>
      <c r="DP319" s="198"/>
      <c r="DQ319" s="144"/>
      <c r="DR319" s="6"/>
      <c r="DS319" s="6"/>
      <c r="DT319" s="2"/>
      <c r="DU319" s="2"/>
      <c r="DV319" s="2"/>
      <c r="DW319" s="2"/>
      <c r="DX319" s="2"/>
      <c r="DY319" s="2"/>
      <c r="DZ319" s="2"/>
      <c r="EA319" s="2"/>
      <c r="EB319" s="125"/>
      <c r="EC319" s="6"/>
      <c r="ED319" s="6"/>
      <c r="EE319" s="6"/>
      <c r="EF319" s="124"/>
      <c r="EG319" s="124"/>
      <c r="EH319" s="125"/>
      <c r="EI319" s="125"/>
      <c r="EJ319" s="124"/>
      <c r="EK319" s="2"/>
      <c r="EL319" s="2"/>
    </row>
    <row x14ac:dyDescent="0.25" r="320" customHeight="1" ht="18.75" hidden="1">
      <c r="A320" s="290" t="s">
        <v>200</v>
      </c>
      <c r="B320" s="282"/>
      <c r="C320" s="282"/>
      <c r="D320" s="282"/>
      <c r="E320" s="282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82"/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  <c r="AD320" s="282"/>
      <c r="AE320" s="282"/>
      <c r="AF320" s="282"/>
      <c r="AG320" s="282"/>
      <c r="AH320" s="282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>
        <v>144</v>
      </c>
      <c r="AX320" s="282"/>
      <c r="AY320" s="273"/>
      <c r="AZ320" s="274"/>
      <c r="BA320" s="275"/>
      <c r="BB320" s="282"/>
      <c r="BC320" s="282"/>
      <c r="BD320" s="282"/>
      <c r="BE320" s="291"/>
      <c r="BF320" s="292"/>
      <c r="BG320" s="292"/>
      <c r="BH320" s="292"/>
      <c r="BI320" s="292"/>
      <c r="BJ320" s="293"/>
      <c r="BK320" s="292"/>
      <c r="BL320" s="124"/>
      <c r="BM320" s="2"/>
      <c r="BN320" s="124"/>
      <c r="BO320" s="6"/>
      <c r="BP320" s="124"/>
      <c r="BQ320" s="124"/>
      <c r="BR320" s="124"/>
      <c r="BS320" s="124"/>
      <c r="BT320" s="124"/>
      <c r="BU320" s="124"/>
      <c r="BV320" s="124"/>
      <c r="BW320" s="124"/>
      <c r="BX320" s="6"/>
      <c r="BY320" s="124"/>
      <c r="BZ320" s="124"/>
      <c r="CA320" s="124"/>
      <c r="CB320" s="124"/>
      <c r="CC320" s="124"/>
      <c r="CD320" s="124"/>
      <c r="CE320" s="124"/>
      <c r="CF320" s="124"/>
      <c r="CG320" s="124"/>
      <c r="CH320" s="124"/>
      <c r="CI320" s="124"/>
      <c r="CJ320" s="124"/>
      <c r="CK320" s="124"/>
      <c r="CL320" s="124"/>
      <c r="CM320" s="124"/>
      <c r="CN320" s="124"/>
      <c r="CO320" s="124"/>
      <c r="CP320" s="124"/>
      <c r="CQ320" s="124"/>
      <c r="CR320" s="124"/>
      <c r="CS320" s="124"/>
      <c r="CT320" s="124"/>
      <c r="CU320" s="124"/>
      <c r="CV320" s="124"/>
      <c r="CW320" s="124"/>
      <c r="CX320" s="124"/>
      <c r="CY320" s="124"/>
      <c r="CZ320" s="124"/>
      <c r="DA320" s="124"/>
      <c r="DB320" s="124"/>
      <c r="DC320" s="124"/>
      <c r="DD320" s="124"/>
      <c r="DE320" s="124"/>
      <c r="DF320" s="124"/>
      <c r="DG320" s="124"/>
      <c r="DH320" s="124"/>
      <c r="DI320" s="124"/>
      <c r="DJ320" s="124"/>
      <c r="DK320" s="198"/>
      <c r="DL320" s="198"/>
      <c r="DM320" s="144"/>
      <c r="DN320" s="198"/>
      <c r="DO320" s="144"/>
      <c r="DP320" s="198"/>
      <c r="DQ320" s="144"/>
      <c r="DR320" s="6"/>
      <c r="DS320" s="6"/>
      <c r="DT320" s="2"/>
      <c r="DU320" s="2"/>
      <c r="DV320" s="2"/>
      <c r="DW320" s="2"/>
      <c r="DX320" s="2"/>
      <c r="DY320" s="2"/>
      <c r="DZ320" s="2"/>
      <c r="EA320" s="2"/>
      <c r="EB320" s="125"/>
      <c r="EC320" s="6"/>
      <c r="ED320" s="6"/>
      <c r="EE320" s="6"/>
      <c r="EF320" s="124"/>
      <c r="EG320" s="124"/>
      <c r="EH320" s="125"/>
      <c r="EI320" s="125"/>
      <c r="EJ320" s="124"/>
      <c r="EK320" s="2"/>
      <c r="EL320" s="2"/>
    </row>
    <row x14ac:dyDescent="0.25" r="321" customHeight="1" ht="18.75" hidden="1">
      <c r="A321" s="290" t="s">
        <v>238</v>
      </c>
      <c r="B321" s="282"/>
      <c r="C321" s="282"/>
      <c r="D321" s="282"/>
      <c r="E321" s="282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82"/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  <c r="AD321" s="282"/>
      <c r="AE321" s="282"/>
      <c r="AF321" s="282"/>
      <c r="AG321" s="282"/>
      <c r="AH321" s="282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  <c r="AX321" s="282"/>
      <c r="AY321" s="273"/>
      <c r="AZ321" s="274"/>
      <c r="BA321" s="275"/>
      <c r="BB321" s="282"/>
      <c r="BC321" s="282"/>
      <c r="BD321" s="282"/>
      <c r="BE321" s="291"/>
      <c r="BF321" s="292"/>
      <c r="BG321" s="292"/>
      <c r="BH321" s="292"/>
      <c r="BI321" s="292"/>
      <c r="BJ321" s="293"/>
      <c r="BK321" s="292"/>
      <c r="BL321" s="124"/>
      <c r="BM321" s="2"/>
      <c r="BN321" s="124"/>
      <c r="BO321" s="6"/>
      <c r="BP321" s="124"/>
      <c r="BQ321" s="124"/>
      <c r="BR321" s="124"/>
      <c r="BS321" s="124"/>
      <c r="BT321" s="124"/>
      <c r="BU321" s="124"/>
      <c r="BV321" s="124"/>
      <c r="BW321" s="124"/>
      <c r="BX321" s="6"/>
      <c r="BY321" s="124"/>
      <c r="BZ321" s="124"/>
      <c r="CA321" s="124"/>
      <c r="CB321" s="124"/>
      <c r="CC321" s="124"/>
      <c r="CD321" s="124"/>
      <c r="CE321" s="124"/>
      <c r="CF321" s="124"/>
      <c r="CG321" s="124"/>
      <c r="CH321" s="124"/>
      <c r="CI321" s="124"/>
      <c r="CJ321" s="124"/>
      <c r="CK321" s="124"/>
      <c r="CL321" s="124"/>
      <c r="CM321" s="124"/>
      <c r="CN321" s="124"/>
      <c r="CO321" s="124"/>
      <c r="CP321" s="124"/>
      <c r="CQ321" s="124"/>
      <c r="CR321" s="124"/>
      <c r="CS321" s="124"/>
      <c r="CT321" s="124"/>
      <c r="CU321" s="124"/>
      <c r="CV321" s="124"/>
      <c r="CW321" s="124"/>
      <c r="CX321" s="124"/>
      <c r="CY321" s="124"/>
      <c r="CZ321" s="124"/>
      <c r="DA321" s="124"/>
      <c r="DB321" s="124"/>
      <c r="DC321" s="124"/>
      <c r="DD321" s="124"/>
      <c r="DE321" s="124"/>
      <c r="DF321" s="124"/>
      <c r="DG321" s="124"/>
      <c r="DH321" s="124"/>
      <c r="DI321" s="124"/>
      <c r="DJ321" s="124"/>
      <c r="DK321" s="198"/>
      <c r="DL321" s="198"/>
      <c r="DM321" s="144"/>
      <c r="DN321" s="198"/>
      <c r="DO321" s="144"/>
      <c r="DP321" s="198"/>
      <c r="DQ321" s="144"/>
      <c r="DR321" s="6"/>
      <c r="DS321" s="6"/>
      <c r="DT321" s="2"/>
      <c r="DU321" s="2"/>
      <c r="DV321" s="2"/>
      <c r="DW321" s="2"/>
      <c r="DX321" s="2"/>
      <c r="DY321" s="2"/>
      <c r="DZ321" s="2"/>
      <c r="EA321" s="2"/>
      <c r="EB321" s="125"/>
      <c r="EC321" s="6"/>
      <c r="ED321" s="6"/>
      <c r="EE321" s="6"/>
      <c r="EF321" s="124"/>
      <c r="EG321" s="124"/>
      <c r="EH321" s="125"/>
      <c r="EI321" s="125"/>
      <c r="EJ321" s="124"/>
      <c r="EK321" s="2"/>
      <c r="EL321" s="2"/>
    </row>
    <row x14ac:dyDescent="0.25" r="322" customHeight="1" ht="18.75">
      <c r="A322" s="304" t="s">
        <v>239</v>
      </c>
      <c r="B322" s="282">
        <f>+SUM(B313:B321)</f>
      </c>
      <c r="C322" s="282">
        <f>+SUM(C313:C321)</f>
      </c>
      <c r="D322" s="282">
        <f>+SUM(D313:D321)</f>
      </c>
      <c r="E322" s="282">
        <f>+SUM(E313:E321)</f>
      </c>
      <c r="F322" s="282">
        <f>+SUM(F313:F321)</f>
      </c>
      <c r="G322" s="282">
        <f>+SUM(G313:G321)</f>
      </c>
      <c r="H322" s="282">
        <f>+SUM(H313:H321)</f>
      </c>
      <c r="I322" s="282">
        <f>+SUM(I313:I321)</f>
      </c>
      <c r="J322" s="282">
        <f>+SUM(J313:J321)</f>
      </c>
      <c r="K322" s="282">
        <f>+SUM(K313:K321)</f>
      </c>
      <c r="L322" s="282">
        <f>+SUM(L313:L321)</f>
      </c>
      <c r="M322" s="282">
        <f>+SUM(M313:M321)</f>
      </c>
      <c r="N322" s="282">
        <f>+SUM(N313:N321)</f>
      </c>
      <c r="O322" s="282">
        <f>+SUM(O313:O321)</f>
      </c>
      <c r="P322" s="282">
        <f>+SUM(P313:P321)</f>
      </c>
      <c r="Q322" s="282">
        <f>+SUM(Q313:Q321)</f>
      </c>
      <c r="R322" s="282">
        <f>+SUM(R313:R321)</f>
      </c>
      <c r="S322" s="282">
        <f>+SUM(S313:S321)</f>
      </c>
      <c r="T322" s="282">
        <f>+SUM(T313:T321)</f>
      </c>
      <c r="U322" s="282">
        <f>+SUM(U313:U321)</f>
      </c>
      <c r="V322" s="282">
        <f>+SUM(V313:V321)</f>
      </c>
      <c r="W322" s="282">
        <f>+SUM(W313:W321)</f>
      </c>
      <c r="X322" s="282">
        <f>+SUM(X313:X321)</f>
      </c>
      <c r="Y322" s="282">
        <f>+SUM(Y313:Y321)</f>
      </c>
      <c r="Z322" s="282">
        <f>+SUM(Z313:Z321)</f>
      </c>
      <c r="AA322" s="282">
        <f>+SUM(AA313:AA321)</f>
      </c>
      <c r="AB322" s="282">
        <f>+SUM(AB313:AB321)</f>
      </c>
      <c r="AC322" s="282">
        <f>+SUM(AC313:AC321)</f>
      </c>
      <c r="AD322" s="282">
        <f>+SUM(AD313:AD321)</f>
      </c>
      <c r="AE322" s="282">
        <f>+SUM(AE313:AE321)</f>
      </c>
      <c r="AF322" s="282">
        <f>+SUM(AF313:AF321)</f>
      </c>
      <c r="AG322" s="282">
        <f>+SUM(AG313:AG321)</f>
      </c>
      <c r="AH322" s="282">
        <f>+SUM(AH313:AH321)</f>
      </c>
      <c r="AI322" s="282">
        <f>+SUM(AI313:AI321)</f>
      </c>
      <c r="AJ322" s="282">
        <f>+SUM(AJ313:AJ321)</f>
      </c>
      <c r="AK322" s="282">
        <f>+SUM(AK313:AK321)</f>
      </c>
      <c r="AL322" s="282">
        <f>+SUM(AL313:AL321)</f>
      </c>
      <c r="AM322" s="282">
        <f>+SUM(AM313:AM321)</f>
      </c>
      <c r="AN322" s="282">
        <f>+SUM(AN313:AN321)</f>
      </c>
      <c r="AO322" s="282">
        <f>+SUM(AO313:AO321)</f>
      </c>
      <c r="AP322" s="282">
        <f>+SUM(AP313:AP321)</f>
      </c>
      <c r="AQ322" s="282">
        <f>+SUM(AQ313:AQ321)</f>
      </c>
      <c r="AR322" s="282">
        <f>+SUM(AR313:AR321)</f>
      </c>
      <c r="AS322" s="282">
        <f>+SUM(AS313:AS321)</f>
      </c>
      <c r="AT322" s="282">
        <f>+SUM(AT313:AT321)</f>
      </c>
      <c r="AU322" s="282">
        <f>+SUM(AU313:AU321)</f>
      </c>
      <c r="AV322" s="282">
        <f>+SUM(AV313:AV321)</f>
      </c>
      <c r="AW322" s="282">
        <f>+SUM(AW313:AW321)</f>
      </c>
      <c r="AX322" s="282"/>
      <c r="AY322" s="273"/>
      <c r="AZ322" s="274">
        <f>+SUM(AZ313:AZ321)</f>
      </c>
      <c r="BA322" s="275">
        <f>+SUM(BA313:BA321)</f>
      </c>
      <c r="BB322" s="282">
        <f>+SUM(BB313:BB321)</f>
      </c>
      <c r="BC322" s="282">
        <f>+SUM(BC313:BC321)</f>
      </c>
      <c r="BD322" s="282">
        <f>+SUM(BD313:BD321)</f>
      </c>
      <c r="BE322" s="291">
        <f>+SUM(BE313:BE321)</f>
      </c>
      <c r="BF322" s="292">
        <f>+SUM(BF313:BF321)</f>
      </c>
      <c r="BG322" s="292">
        <f>+SUM(BG313:BG321)</f>
      </c>
      <c r="BH322" s="292">
        <f>+SUM(BH313:BH321)</f>
      </c>
      <c r="BI322" s="292">
        <f>+SUM(BI313:BI321)</f>
      </c>
      <c r="BJ322" s="293">
        <f>+SUM(BJ313:BJ321)</f>
      </c>
      <c r="BK322" s="292"/>
      <c r="BL322" s="124"/>
      <c r="BM322" s="2"/>
      <c r="BN322" s="124"/>
      <c r="BO322" s="6"/>
      <c r="BP322" s="124"/>
      <c r="BQ322" s="124"/>
      <c r="BR322" s="124"/>
      <c r="BS322" s="124"/>
      <c r="BT322" s="124"/>
      <c r="BU322" s="124"/>
      <c r="BV322" s="124"/>
      <c r="BW322" s="124"/>
      <c r="BX322" s="6"/>
      <c r="BY322" s="124"/>
      <c r="BZ322" s="124"/>
      <c r="CA322" s="124"/>
      <c r="CB322" s="124"/>
      <c r="CC322" s="124"/>
      <c r="CD322" s="124"/>
      <c r="CE322" s="124"/>
      <c r="CF322" s="124"/>
      <c r="CG322" s="124"/>
      <c r="CH322" s="124"/>
      <c r="CI322" s="124"/>
      <c r="CJ322" s="124"/>
      <c r="CK322" s="124"/>
      <c r="CL322" s="124"/>
      <c r="CM322" s="124"/>
      <c r="CN322" s="124"/>
      <c r="CO322" s="124"/>
      <c r="CP322" s="124"/>
      <c r="CQ322" s="124"/>
      <c r="CR322" s="124"/>
      <c r="CS322" s="124"/>
      <c r="CT322" s="124"/>
      <c r="CU322" s="124"/>
      <c r="CV322" s="124"/>
      <c r="CW322" s="124"/>
      <c r="CX322" s="124"/>
      <c r="CY322" s="124"/>
      <c r="CZ322" s="124"/>
      <c r="DA322" s="124"/>
      <c r="DB322" s="124"/>
      <c r="DC322" s="124"/>
      <c r="DD322" s="124"/>
      <c r="DE322" s="124"/>
      <c r="DF322" s="124"/>
      <c r="DG322" s="124"/>
      <c r="DH322" s="124"/>
      <c r="DI322" s="124"/>
      <c r="DJ322" s="124"/>
      <c r="DK322" s="198"/>
      <c r="DL322" s="198"/>
      <c r="DM322" s="144"/>
      <c r="DN322" s="198"/>
      <c r="DO322" s="144"/>
      <c r="DP322" s="198"/>
      <c r="DQ322" s="144"/>
      <c r="DR322" s="6"/>
      <c r="DS322" s="6"/>
      <c r="DT322" s="2"/>
      <c r="DU322" s="2"/>
      <c r="DV322" s="2"/>
      <c r="DW322" s="2"/>
      <c r="DX322" s="2"/>
      <c r="DY322" s="2"/>
      <c r="DZ322" s="2"/>
      <c r="EA322" s="2"/>
      <c r="EB322" s="125"/>
      <c r="EC322" s="6"/>
      <c r="ED322" s="6"/>
      <c r="EE322" s="6"/>
      <c r="EF322" s="124"/>
      <c r="EG322" s="124"/>
      <c r="EH322" s="125"/>
      <c r="EI322" s="125"/>
      <c r="EJ322" s="124"/>
      <c r="EK322" s="2"/>
      <c r="EL322" s="2"/>
    </row>
    <row x14ac:dyDescent="0.25" r="323" customHeight="1" ht="18.75">
      <c r="A323" s="280" t="s">
        <v>245</v>
      </c>
      <c r="B323" s="339">
        <v>0</v>
      </c>
      <c r="C323" s="339">
        <v>0</v>
      </c>
      <c r="D323" s="339">
        <v>0</v>
      </c>
      <c r="E323" s="339">
        <v>0</v>
      </c>
      <c r="F323" s="339">
        <v>0</v>
      </c>
      <c r="G323" s="339">
        <v>0</v>
      </c>
      <c r="H323" s="339">
        <v>0</v>
      </c>
      <c r="I323" s="339">
        <v>0</v>
      </c>
      <c r="J323" s="339">
        <v>0</v>
      </c>
      <c r="K323" s="339">
        <v>0</v>
      </c>
      <c r="L323" s="339">
        <v>0</v>
      </c>
      <c r="M323" s="339">
        <v>0</v>
      </c>
      <c r="N323" s="268">
        <v>0</v>
      </c>
      <c r="O323" s="268">
        <v>0</v>
      </c>
      <c r="P323" s="268">
        <v>0</v>
      </c>
      <c r="Q323" s="268">
        <v>0</v>
      </c>
      <c r="R323" s="268">
        <v>0</v>
      </c>
      <c r="S323" s="268">
        <v>0</v>
      </c>
      <c r="T323" s="268">
        <v>0</v>
      </c>
      <c r="U323" s="268">
        <v>0</v>
      </c>
      <c r="V323" s="268">
        <v>0</v>
      </c>
      <c r="W323" s="268">
        <v>0</v>
      </c>
      <c r="X323" s="268">
        <v>18</v>
      </c>
      <c r="Y323" s="268">
        <v>26</v>
      </c>
      <c r="Z323" s="282">
        <v>44</v>
      </c>
      <c r="AA323" s="282">
        <v>0</v>
      </c>
      <c r="AB323" s="282">
        <v>32</v>
      </c>
      <c r="AC323" s="282">
        <v>58</v>
      </c>
      <c r="AD323" s="282">
        <v>26</v>
      </c>
      <c r="AE323" s="282">
        <v>0</v>
      </c>
      <c r="AF323" s="282">
        <v>26</v>
      </c>
      <c r="AG323" s="282">
        <v>20</v>
      </c>
      <c r="AH323" s="282">
        <v>40</v>
      </c>
      <c r="AI323" s="282">
        <v>68</v>
      </c>
      <c r="AJ323" s="282">
        <v>85</v>
      </c>
      <c r="AK323" s="282">
        <v>70</v>
      </c>
      <c r="AL323" s="282">
        <v>60</v>
      </c>
      <c r="AM323" s="282">
        <v>48</v>
      </c>
      <c r="AN323" s="282">
        <v>68</v>
      </c>
      <c r="AO323" s="282">
        <v>72</v>
      </c>
      <c r="AP323" s="282">
        <v>20</v>
      </c>
      <c r="AQ323" s="282">
        <v>97</v>
      </c>
      <c r="AR323" s="282">
        <v>95</v>
      </c>
      <c r="AS323" s="282">
        <v>52</v>
      </c>
      <c r="AT323" s="282">
        <v>79</v>
      </c>
      <c r="AU323" s="282">
        <f>AU333+(AT333-AT323)</f>
      </c>
      <c r="AV323" s="282">
        <f>AV333</f>
      </c>
      <c r="AW323" s="282">
        <f>69</f>
      </c>
      <c r="AX323" s="282"/>
      <c r="AY323" s="283">
        <f>SUM(AY324:AY332)</f>
      </c>
      <c r="AZ323" s="284">
        <f>SUM(AZ324:AZ332)</f>
      </c>
      <c r="BA323" s="262">
        <f>SUM(BA324:BA332)</f>
      </c>
      <c r="BB323" s="334">
        <v>22</v>
      </c>
      <c r="BC323" s="334">
        <v>22</v>
      </c>
      <c r="BD323" s="334">
        <v>22</v>
      </c>
      <c r="BE323" s="335">
        <v>22</v>
      </c>
      <c r="BF323" s="336">
        <v>22</v>
      </c>
      <c r="BG323" s="336">
        <v>22</v>
      </c>
      <c r="BH323" s="336">
        <v>22</v>
      </c>
      <c r="BI323" s="336">
        <v>22</v>
      </c>
      <c r="BJ323" s="337">
        <v>22</v>
      </c>
      <c r="BK323" s="336"/>
      <c r="BL323" s="124"/>
      <c r="BM323" s="2"/>
      <c r="BN323" s="124"/>
      <c r="BO323" s="6"/>
      <c r="BP323" s="124"/>
      <c r="BQ323" s="124"/>
      <c r="BR323" s="124"/>
      <c r="BS323" s="124"/>
      <c r="BT323" s="124"/>
      <c r="BU323" s="124"/>
      <c r="BV323" s="124"/>
      <c r="BW323" s="124"/>
      <c r="BX323" s="6"/>
      <c r="BY323" s="124"/>
      <c r="BZ323" s="124"/>
      <c r="CA323" s="124"/>
      <c r="CB323" s="124"/>
      <c r="CC323" s="124"/>
      <c r="CD323" s="124"/>
      <c r="CE323" s="124"/>
      <c r="CF323" s="124"/>
      <c r="CG323" s="124"/>
      <c r="CH323" s="124"/>
      <c r="CI323" s="124"/>
      <c r="CJ323" s="124"/>
      <c r="CK323" s="124"/>
      <c r="CL323" s="124"/>
      <c r="CM323" s="124"/>
      <c r="CN323" s="124"/>
      <c r="CO323" s="124"/>
      <c r="CP323" s="124"/>
      <c r="CQ323" s="124"/>
      <c r="CR323" s="124"/>
      <c r="CS323" s="124"/>
      <c r="CT323" s="124"/>
      <c r="CU323" s="124"/>
      <c r="CV323" s="124"/>
      <c r="CW323" s="124"/>
      <c r="CX323" s="124"/>
      <c r="CY323" s="124"/>
      <c r="CZ323" s="124"/>
      <c r="DA323" s="124"/>
      <c r="DB323" s="124"/>
      <c r="DC323" s="124"/>
      <c r="DD323" s="124"/>
      <c r="DE323" s="124"/>
      <c r="DF323" s="124"/>
      <c r="DG323" s="124"/>
      <c r="DH323" s="124"/>
      <c r="DI323" s="124"/>
      <c r="DJ323" s="2">
        <f>30/22</f>
      </c>
      <c r="DK323" s="198">
        <f>SUM(B323:M323)</f>
      </c>
      <c r="DL323" s="198">
        <f>SUM(N323:Y323)</f>
      </c>
      <c r="DM323" s="144">
        <f>IFERROR(DL323/DK323*100,0)</f>
      </c>
      <c r="DN323" s="198">
        <f>SUM(Z323:AK323)</f>
      </c>
      <c r="DO323" s="144">
        <f>IFERROR(DN323/DL323*100,0)</f>
      </c>
      <c r="DP323" s="198">
        <f>SUM(AL323:AW323)</f>
      </c>
      <c r="DQ323" s="144">
        <f>IFERROR(DP323/DN323*100,0)</f>
      </c>
      <c r="DR323" s="185">
        <f>SUM(AY323:BJ323)</f>
      </c>
      <c r="DS323" s="249">
        <f>IFERROR(DR323/DP323*100,0)</f>
      </c>
      <c r="DT323" s="2"/>
      <c r="DU323" s="2"/>
      <c r="DV323" s="2"/>
      <c r="DW323" s="2"/>
      <c r="DX323" s="2"/>
      <c r="DY323" s="2"/>
      <c r="DZ323" s="2"/>
      <c r="EA323" s="2"/>
      <c r="EB323" s="125"/>
      <c r="EC323" s="6"/>
      <c r="ED323" s="6"/>
      <c r="EE323" s="6"/>
      <c r="EF323" s="124"/>
      <c r="EG323" s="124"/>
      <c r="EH323" s="125"/>
      <c r="EI323" s="125"/>
      <c r="EJ323" s="124"/>
      <c r="EK323" s="2"/>
      <c r="EL323" s="2"/>
    </row>
    <row x14ac:dyDescent="0.25" r="324" customHeight="1" ht="18.75" hidden="1">
      <c r="A324" s="290" t="s">
        <v>231</v>
      </c>
      <c r="B324" s="282"/>
      <c r="C324" s="282"/>
      <c r="D324" s="282"/>
      <c r="E324" s="282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82"/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  <c r="AC324" s="282"/>
      <c r="AD324" s="282"/>
      <c r="AE324" s="282"/>
      <c r="AF324" s="282"/>
      <c r="AG324" s="282"/>
      <c r="AH324" s="282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  <c r="AX324" s="282"/>
      <c r="AY324" s="273"/>
      <c r="AZ324" s="274"/>
      <c r="BA324" s="275"/>
      <c r="BB324" s="282"/>
      <c r="BC324" s="282"/>
      <c r="BD324" s="282"/>
      <c r="BE324" s="291"/>
      <c r="BF324" s="292"/>
      <c r="BG324" s="292"/>
      <c r="BH324" s="292"/>
      <c r="BI324" s="292"/>
      <c r="BJ324" s="293"/>
      <c r="BK324" s="292"/>
      <c r="BL324" s="124"/>
      <c r="BM324" s="2"/>
      <c r="BN324" s="124"/>
      <c r="BO324" s="6"/>
      <c r="BP324" s="124"/>
      <c r="BQ324" s="124"/>
      <c r="BR324" s="124"/>
      <c r="BS324" s="124"/>
      <c r="BT324" s="124"/>
      <c r="BU324" s="124"/>
      <c r="BV324" s="124"/>
      <c r="BW324" s="124"/>
      <c r="BX324" s="6"/>
      <c r="BY324" s="124"/>
      <c r="BZ324" s="124"/>
      <c r="CA324" s="124"/>
      <c r="CB324" s="124"/>
      <c r="CC324" s="124"/>
      <c r="CD324" s="124"/>
      <c r="CE324" s="124"/>
      <c r="CF324" s="124"/>
      <c r="CG324" s="124"/>
      <c r="CH324" s="124"/>
      <c r="CI324" s="124"/>
      <c r="CJ324" s="124"/>
      <c r="CK324" s="124"/>
      <c r="CL324" s="124"/>
      <c r="CM324" s="124"/>
      <c r="CN324" s="124"/>
      <c r="CO324" s="124"/>
      <c r="CP324" s="124"/>
      <c r="CQ324" s="124"/>
      <c r="CR324" s="124"/>
      <c r="CS324" s="124"/>
      <c r="CT324" s="124"/>
      <c r="CU324" s="124"/>
      <c r="CV324" s="124"/>
      <c r="CW324" s="124"/>
      <c r="CX324" s="124"/>
      <c r="CY324" s="124"/>
      <c r="CZ324" s="124"/>
      <c r="DA324" s="124"/>
      <c r="DB324" s="124"/>
      <c r="DC324" s="124"/>
      <c r="DD324" s="124"/>
      <c r="DE324" s="124"/>
      <c r="DF324" s="124"/>
      <c r="DG324" s="124"/>
      <c r="DH324" s="124"/>
      <c r="DI324" s="124"/>
      <c r="DJ324" s="124"/>
      <c r="DK324" s="198"/>
      <c r="DL324" s="198"/>
      <c r="DM324" s="144"/>
      <c r="DN324" s="198"/>
      <c r="DO324" s="144"/>
      <c r="DP324" s="198"/>
      <c r="DQ324" s="144"/>
      <c r="DR324" s="6"/>
      <c r="DS324" s="6"/>
      <c r="DT324" s="2"/>
      <c r="DU324" s="2"/>
      <c r="DV324" s="2"/>
      <c r="DW324" s="2"/>
      <c r="DX324" s="2"/>
      <c r="DY324" s="2"/>
      <c r="DZ324" s="2"/>
      <c r="EA324" s="2"/>
      <c r="EB324" s="125"/>
      <c r="EC324" s="6"/>
      <c r="ED324" s="6"/>
      <c r="EE324" s="6"/>
      <c r="EF324" s="124"/>
      <c r="EG324" s="124"/>
      <c r="EH324" s="125"/>
      <c r="EI324" s="125"/>
      <c r="EJ324" s="124"/>
      <c r="EK324" s="2"/>
      <c r="EL324" s="2"/>
    </row>
    <row x14ac:dyDescent="0.25" r="325" customHeight="1" ht="18.75" hidden="1">
      <c r="A325" s="290" t="s">
        <v>232</v>
      </c>
      <c r="B325" s="282"/>
      <c r="C325" s="282"/>
      <c r="D325" s="282"/>
      <c r="E325" s="282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82"/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  <c r="AC325" s="282"/>
      <c r="AD325" s="282"/>
      <c r="AE325" s="282"/>
      <c r="AF325" s="282"/>
      <c r="AG325" s="282"/>
      <c r="AH325" s="282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  <c r="AX325" s="282"/>
      <c r="AY325" s="273"/>
      <c r="AZ325" s="274"/>
      <c r="BA325" s="275"/>
      <c r="BB325" s="282"/>
      <c r="BC325" s="282"/>
      <c r="BD325" s="282"/>
      <c r="BE325" s="291"/>
      <c r="BF325" s="292"/>
      <c r="BG325" s="292"/>
      <c r="BH325" s="292"/>
      <c r="BI325" s="292"/>
      <c r="BJ325" s="293"/>
      <c r="BK325" s="292"/>
      <c r="BL325" s="124"/>
      <c r="BM325" s="338">
        <f>BM327/BM326</f>
      </c>
      <c r="BN325" s="124"/>
      <c r="BO325" s="6"/>
      <c r="BP325" s="124"/>
      <c r="BQ325" s="124"/>
      <c r="BR325" s="124"/>
      <c r="BS325" s="124"/>
      <c r="BT325" s="124"/>
      <c r="BU325" s="124"/>
      <c r="BV325" s="124"/>
      <c r="BW325" s="124"/>
      <c r="BX325" s="6"/>
      <c r="BY325" s="124"/>
      <c r="BZ325" s="124"/>
      <c r="CA325" s="124"/>
      <c r="CB325" s="124"/>
      <c r="CC325" s="124"/>
      <c r="CD325" s="124"/>
      <c r="CE325" s="124"/>
      <c r="CF325" s="124"/>
      <c r="CG325" s="124"/>
      <c r="CH325" s="124"/>
      <c r="CI325" s="124"/>
      <c r="CJ325" s="124"/>
      <c r="CK325" s="124"/>
      <c r="CL325" s="124"/>
      <c r="CM325" s="124"/>
      <c r="CN325" s="124"/>
      <c r="CO325" s="124"/>
      <c r="CP325" s="124"/>
      <c r="CQ325" s="124"/>
      <c r="CR325" s="124"/>
      <c r="CS325" s="124"/>
      <c r="CT325" s="124"/>
      <c r="CU325" s="124"/>
      <c r="CV325" s="124"/>
      <c r="CW325" s="124"/>
      <c r="CX325" s="124"/>
      <c r="CY325" s="124"/>
      <c r="CZ325" s="124"/>
      <c r="DA325" s="124"/>
      <c r="DB325" s="124"/>
      <c r="DC325" s="124"/>
      <c r="DD325" s="124"/>
      <c r="DE325" s="124"/>
      <c r="DF325" s="124"/>
      <c r="DG325" s="124"/>
      <c r="DH325" s="124"/>
      <c r="DI325" s="124"/>
      <c r="DJ325" s="124"/>
      <c r="DK325" s="198"/>
      <c r="DL325" s="198"/>
      <c r="DM325" s="144"/>
      <c r="DN325" s="198"/>
      <c r="DO325" s="144"/>
      <c r="DP325" s="198"/>
      <c r="DQ325" s="144"/>
      <c r="DR325" s="6"/>
      <c r="DS325" s="6"/>
      <c r="DT325" s="2"/>
      <c r="DU325" s="2"/>
      <c r="DV325" s="2"/>
      <c r="DW325" s="2"/>
      <c r="DX325" s="2"/>
      <c r="DY325" s="2"/>
      <c r="DZ325" s="2"/>
      <c r="EA325" s="2"/>
      <c r="EB325" s="125"/>
      <c r="EC325" s="6"/>
      <c r="ED325" s="6"/>
      <c r="EE325" s="6"/>
      <c r="EF325" s="124"/>
      <c r="EG325" s="124"/>
      <c r="EH325" s="125"/>
      <c r="EI325" s="125"/>
      <c r="EJ325" s="124"/>
      <c r="EK325" s="2"/>
      <c r="EL325" s="2"/>
    </row>
    <row x14ac:dyDescent="0.25" r="326" customHeight="1" ht="18.75" hidden="1">
      <c r="A326" s="290" t="s">
        <v>233</v>
      </c>
      <c r="B326" s="282"/>
      <c r="C326" s="282"/>
      <c r="D326" s="282"/>
      <c r="E326" s="282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82"/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  <c r="AD326" s="282"/>
      <c r="AE326" s="282"/>
      <c r="AF326" s="282"/>
      <c r="AG326" s="282"/>
      <c r="AH326" s="282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>
        <v>30</v>
      </c>
      <c r="AV326" s="282"/>
      <c r="AW326" s="282">
        <v>3</v>
      </c>
      <c r="AX326" s="282"/>
      <c r="AY326" s="273"/>
      <c r="AZ326" s="274"/>
      <c r="BA326" s="275"/>
      <c r="BB326" s="282"/>
      <c r="BC326" s="282"/>
      <c r="BD326" s="282"/>
      <c r="BE326" s="291"/>
      <c r="BF326" s="292"/>
      <c r="BG326" s="292"/>
      <c r="BH326" s="292"/>
      <c r="BI326" s="292"/>
      <c r="BJ326" s="293"/>
      <c r="BK326" s="292"/>
      <c r="BL326" s="124"/>
      <c r="BM326" s="2">
        <v>3341.8333333333335</v>
      </c>
      <c r="BN326" s="124"/>
      <c r="BO326" s="6"/>
      <c r="BP326" s="124"/>
      <c r="BQ326" s="124"/>
      <c r="BR326" s="124"/>
      <c r="BS326" s="124"/>
      <c r="BT326" s="124"/>
      <c r="BU326" s="124"/>
      <c r="BV326" s="124"/>
      <c r="BW326" s="124"/>
      <c r="BX326" s="6"/>
      <c r="BY326" s="124"/>
      <c r="BZ326" s="124"/>
      <c r="CA326" s="124"/>
      <c r="CB326" s="124"/>
      <c r="CC326" s="124"/>
      <c r="CD326" s="124"/>
      <c r="CE326" s="124"/>
      <c r="CF326" s="124"/>
      <c r="CG326" s="124"/>
      <c r="CH326" s="124"/>
      <c r="CI326" s="124"/>
      <c r="CJ326" s="124"/>
      <c r="CK326" s="124"/>
      <c r="CL326" s="124"/>
      <c r="CM326" s="124"/>
      <c r="CN326" s="124"/>
      <c r="CO326" s="124"/>
      <c r="CP326" s="124"/>
      <c r="CQ326" s="124"/>
      <c r="CR326" s="124"/>
      <c r="CS326" s="124"/>
      <c r="CT326" s="124"/>
      <c r="CU326" s="124"/>
      <c r="CV326" s="124"/>
      <c r="CW326" s="124"/>
      <c r="CX326" s="124"/>
      <c r="CY326" s="124"/>
      <c r="CZ326" s="124"/>
      <c r="DA326" s="124"/>
      <c r="DB326" s="124"/>
      <c r="DC326" s="124"/>
      <c r="DD326" s="124"/>
      <c r="DE326" s="124"/>
      <c r="DF326" s="124"/>
      <c r="DG326" s="124"/>
      <c r="DH326" s="124"/>
      <c r="DI326" s="124"/>
      <c r="DJ326" s="124"/>
      <c r="DK326" s="198"/>
      <c r="DL326" s="198"/>
      <c r="DM326" s="144"/>
      <c r="DN326" s="198"/>
      <c r="DO326" s="144"/>
      <c r="DP326" s="198"/>
      <c r="DQ326" s="144"/>
      <c r="DR326" s="6"/>
      <c r="DS326" s="6"/>
      <c r="DT326" s="2"/>
      <c r="DU326" s="2"/>
      <c r="DV326" s="2"/>
      <c r="DW326" s="2"/>
      <c r="DX326" s="2"/>
      <c r="DY326" s="2"/>
      <c r="DZ326" s="2"/>
      <c r="EA326" s="2"/>
      <c r="EB326" s="125"/>
      <c r="EC326" s="6"/>
      <c r="ED326" s="6"/>
      <c r="EE326" s="6"/>
      <c r="EF326" s="124"/>
      <c r="EG326" s="124"/>
      <c r="EH326" s="125"/>
      <c r="EI326" s="125"/>
      <c r="EJ326" s="124"/>
      <c r="EK326" s="2"/>
      <c r="EL326" s="2"/>
    </row>
    <row x14ac:dyDescent="0.25" r="327" customHeight="1" ht="18.75" hidden="1">
      <c r="A327" s="290" t="s">
        <v>234</v>
      </c>
      <c r="B327" s="282"/>
      <c r="C327" s="282"/>
      <c r="D327" s="282"/>
      <c r="E327" s="282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G327" s="282"/>
      <c r="AH327" s="282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  <c r="AX327" s="282"/>
      <c r="AY327" s="273"/>
      <c r="AZ327" s="274"/>
      <c r="BA327" s="275"/>
      <c r="BB327" s="282"/>
      <c r="BC327" s="282"/>
      <c r="BD327" s="282"/>
      <c r="BE327" s="291"/>
      <c r="BF327" s="292"/>
      <c r="BG327" s="292"/>
      <c r="BH327" s="292"/>
      <c r="BI327" s="292"/>
      <c r="BJ327" s="293"/>
      <c r="BK327" s="292"/>
      <c r="BL327" s="124"/>
      <c r="BM327" s="2">
        <f>AVERAGE(AL323:AW323)</f>
      </c>
      <c r="BN327" s="124"/>
      <c r="BO327" s="6"/>
      <c r="BP327" s="124"/>
      <c r="BQ327" s="124"/>
      <c r="BR327" s="124"/>
      <c r="BS327" s="124"/>
      <c r="BT327" s="124"/>
      <c r="BU327" s="124"/>
      <c r="BV327" s="124"/>
      <c r="BW327" s="124"/>
      <c r="BX327" s="6"/>
      <c r="BY327" s="124"/>
      <c r="BZ327" s="124"/>
      <c r="CA327" s="124"/>
      <c r="CB327" s="124"/>
      <c r="CC327" s="124"/>
      <c r="CD327" s="124"/>
      <c r="CE327" s="124"/>
      <c r="CF327" s="124"/>
      <c r="CG327" s="124"/>
      <c r="CH327" s="124"/>
      <c r="CI327" s="124"/>
      <c r="CJ327" s="124"/>
      <c r="CK327" s="124"/>
      <c r="CL327" s="124"/>
      <c r="CM327" s="124"/>
      <c r="CN327" s="124"/>
      <c r="CO327" s="124"/>
      <c r="CP327" s="124"/>
      <c r="CQ327" s="124"/>
      <c r="CR327" s="124"/>
      <c r="CS327" s="124"/>
      <c r="CT327" s="124"/>
      <c r="CU327" s="124"/>
      <c r="CV327" s="124"/>
      <c r="CW327" s="124"/>
      <c r="CX327" s="124"/>
      <c r="CY327" s="124"/>
      <c r="CZ327" s="124"/>
      <c r="DA327" s="124"/>
      <c r="DB327" s="124"/>
      <c r="DC327" s="124"/>
      <c r="DD327" s="124"/>
      <c r="DE327" s="124"/>
      <c r="DF327" s="124"/>
      <c r="DG327" s="124"/>
      <c r="DH327" s="124"/>
      <c r="DI327" s="124"/>
      <c r="DJ327" s="124"/>
      <c r="DK327" s="198"/>
      <c r="DL327" s="198"/>
      <c r="DM327" s="144"/>
      <c r="DN327" s="198"/>
      <c r="DO327" s="144"/>
      <c r="DP327" s="198"/>
      <c r="DQ327" s="144"/>
      <c r="DR327" s="6"/>
      <c r="DS327" s="6"/>
      <c r="DT327" s="2"/>
      <c r="DU327" s="2"/>
      <c r="DV327" s="2"/>
      <c r="DW327" s="2"/>
      <c r="DX327" s="2"/>
      <c r="DY327" s="2"/>
      <c r="DZ327" s="2"/>
      <c r="EA327" s="2"/>
      <c r="EB327" s="125"/>
      <c r="EC327" s="6"/>
      <c r="ED327" s="6"/>
      <c r="EE327" s="6"/>
      <c r="EF327" s="124"/>
      <c r="EG327" s="124"/>
      <c r="EH327" s="125"/>
      <c r="EI327" s="125"/>
      <c r="EJ327" s="124"/>
      <c r="EK327" s="2"/>
      <c r="EL327" s="2"/>
    </row>
    <row x14ac:dyDescent="0.25" r="328" customHeight="1" ht="18.75" hidden="1">
      <c r="A328" s="290" t="s">
        <v>235</v>
      </c>
      <c r="B328" s="282"/>
      <c r="C328" s="282"/>
      <c r="D328" s="282"/>
      <c r="E328" s="282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82"/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  <c r="AD328" s="282"/>
      <c r="AE328" s="282"/>
      <c r="AF328" s="282"/>
      <c r="AG328" s="282"/>
      <c r="AH328" s="282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  <c r="AX328" s="282"/>
      <c r="AY328" s="273"/>
      <c r="AZ328" s="274"/>
      <c r="BA328" s="275"/>
      <c r="BB328" s="282"/>
      <c r="BC328" s="282"/>
      <c r="BD328" s="282"/>
      <c r="BE328" s="291"/>
      <c r="BF328" s="292"/>
      <c r="BG328" s="292"/>
      <c r="BH328" s="292"/>
      <c r="BI328" s="292"/>
      <c r="BJ328" s="293"/>
      <c r="BK328" s="292"/>
      <c r="BL328" s="124"/>
      <c r="BM328" s="2"/>
      <c r="BN328" s="124"/>
      <c r="BO328" s="6"/>
      <c r="BP328" s="124"/>
      <c r="BQ328" s="124"/>
      <c r="BR328" s="124"/>
      <c r="BS328" s="124"/>
      <c r="BT328" s="124"/>
      <c r="BU328" s="124"/>
      <c r="BV328" s="124"/>
      <c r="BW328" s="124"/>
      <c r="BX328" s="6"/>
      <c r="BY328" s="124"/>
      <c r="BZ328" s="124"/>
      <c r="CA328" s="124"/>
      <c r="CB328" s="124"/>
      <c r="CC328" s="124"/>
      <c r="CD328" s="124"/>
      <c r="CE328" s="124"/>
      <c r="CF328" s="124"/>
      <c r="CG328" s="124"/>
      <c r="CH328" s="124"/>
      <c r="CI328" s="124"/>
      <c r="CJ328" s="124"/>
      <c r="CK328" s="124"/>
      <c r="CL328" s="124"/>
      <c r="CM328" s="124"/>
      <c r="CN328" s="124"/>
      <c r="CO328" s="124"/>
      <c r="CP328" s="124"/>
      <c r="CQ328" s="124"/>
      <c r="CR328" s="124"/>
      <c r="CS328" s="124"/>
      <c r="CT328" s="124"/>
      <c r="CU328" s="124"/>
      <c r="CV328" s="124"/>
      <c r="CW328" s="124"/>
      <c r="CX328" s="124"/>
      <c r="CY328" s="124"/>
      <c r="CZ328" s="124"/>
      <c r="DA328" s="124"/>
      <c r="DB328" s="124"/>
      <c r="DC328" s="124"/>
      <c r="DD328" s="124"/>
      <c r="DE328" s="124"/>
      <c r="DF328" s="124"/>
      <c r="DG328" s="124"/>
      <c r="DH328" s="124"/>
      <c r="DI328" s="124"/>
      <c r="DJ328" s="124"/>
      <c r="DK328" s="198"/>
      <c r="DL328" s="198"/>
      <c r="DM328" s="144"/>
      <c r="DN328" s="198"/>
      <c r="DO328" s="144"/>
      <c r="DP328" s="198"/>
      <c r="DQ328" s="144"/>
      <c r="DR328" s="6"/>
      <c r="DS328" s="6"/>
      <c r="DT328" s="2"/>
      <c r="DU328" s="2"/>
      <c r="DV328" s="2"/>
      <c r="DW328" s="2"/>
      <c r="DX328" s="2"/>
      <c r="DY328" s="2"/>
      <c r="DZ328" s="2"/>
      <c r="EA328" s="2"/>
      <c r="EB328" s="125"/>
      <c r="EC328" s="6"/>
      <c r="ED328" s="6"/>
      <c r="EE328" s="6"/>
      <c r="EF328" s="124"/>
      <c r="EG328" s="124"/>
      <c r="EH328" s="125"/>
      <c r="EI328" s="125"/>
      <c r="EJ328" s="124"/>
      <c r="EK328" s="2"/>
      <c r="EL328" s="2"/>
    </row>
    <row x14ac:dyDescent="0.25" r="329" customHeight="1" ht="18.75" hidden="1">
      <c r="A329" s="290" t="s">
        <v>201</v>
      </c>
      <c r="B329" s="282"/>
      <c r="C329" s="282"/>
      <c r="D329" s="282"/>
      <c r="E329" s="282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82"/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  <c r="AD329" s="282"/>
      <c r="AE329" s="282"/>
      <c r="AF329" s="282"/>
      <c r="AG329" s="282"/>
      <c r="AH329" s="282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  <c r="AX329" s="282"/>
      <c r="AY329" s="273"/>
      <c r="AZ329" s="274"/>
      <c r="BA329" s="275"/>
      <c r="BB329" s="282"/>
      <c r="BC329" s="282"/>
      <c r="BD329" s="282"/>
      <c r="BE329" s="291"/>
      <c r="BF329" s="292"/>
      <c r="BG329" s="292"/>
      <c r="BH329" s="292"/>
      <c r="BI329" s="292"/>
      <c r="BJ329" s="293"/>
      <c r="BK329" s="292"/>
      <c r="BL329" s="124"/>
      <c r="BM329" s="2"/>
      <c r="BN329" s="124"/>
      <c r="BO329" s="6"/>
      <c r="BP329" s="124"/>
      <c r="BQ329" s="124"/>
      <c r="BR329" s="124"/>
      <c r="BS329" s="124"/>
      <c r="BT329" s="124"/>
      <c r="BU329" s="124"/>
      <c r="BV329" s="124"/>
      <c r="BW329" s="124"/>
      <c r="BX329" s="6"/>
      <c r="BY329" s="124"/>
      <c r="BZ329" s="124"/>
      <c r="CA329" s="124"/>
      <c r="CB329" s="124"/>
      <c r="CC329" s="124"/>
      <c r="CD329" s="124"/>
      <c r="CE329" s="124"/>
      <c r="CF329" s="124"/>
      <c r="CG329" s="124"/>
      <c r="CH329" s="124"/>
      <c r="CI329" s="124"/>
      <c r="CJ329" s="124"/>
      <c r="CK329" s="124"/>
      <c r="CL329" s="124"/>
      <c r="CM329" s="124"/>
      <c r="CN329" s="124"/>
      <c r="CO329" s="124"/>
      <c r="CP329" s="124"/>
      <c r="CQ329" s="124"/>
      <c r="CR329" s="124"/>
      <c r="CS329" s="124"/>
      <c r="CT329" s="124"/>
      <c r="CU329" s="124"/>
      <c r="CV329" s="124"/>
      <c r="CW329" s="124"/>
      <c r="CX329" s="124"/>
      <c r="CY329" s="124"/>
      <c r="CZ329" s="124"/>
      <c r="DA329" s="124"/>
      <c r="DB329" s="124"/>
      <c r="DC329" s="124"/>
      <c r="DD329" s="124"/>
      <c r="DE329" s="124"/>
      <c r="DF329" s="124"/>
      <c r="DG329" s="124"/>
      <c r="DH329" s="124"/>
      <c r="DI329" s="124"/>
      <c r="DJ329" s="124"/>
      <c r="DK329" s="198"/>
      <c r="DL329" s="198"/>
      <c r="DM329" s="144"/>
      <c r="DN329" s="198"/>
      <c r="DO329" s="144"/>
      <c r="DP329" s="198"/>
      <c r="DQ329" s="144"/>
      <c r="DR329" s="6"/>
      <c r="DS329" s="6"/>
      <c r="DT329" s="2"/>
      <c r="DU329" s="2"/>
      <c r="DV329" s="2"/>
      <c r="DW329" s="2"/>
      <c r="DX329" s="2"/>
      <c r="DY329" s="2"/>
      <c r="DZ329" s="2"/>
      <c r="EA329" s="2"/>
      <c r="EB329" s="125"/>
      <c r="EC329" s="6"/>
      <c r="ED329" s="6"/>
      <c r="EE329" s="6"/>
      <c r="EF329" s="124"/>
      <c r="EG329" s="124"/>
      <c r="EH329" s="125"/>
      <c r="EI329" s="125"/>
      <c r="EJ329" s="124"/>
      <c r="EK329" s="2"/>
      <c r="EL329" s="2"/>
    </row>
    <row x14ac:dyDescent="0.25" r="330" customHeight="1" ht="18.75" hidden="1">
      <c r="A330" s="290" t="s">
        <v>237</v>
      </c>
      <c r="B330" s="282"/>
      <c r="C330" s="282"/>
      <c r="D330" s="282"/>
      <c r="E330" s="282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82"/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  <c r="AX330" s="282"/>
      <c r="AY330" s="273"/>
      <c r="AZ330" s="274"/>
      <c r="BA330" s="275"/>
      <c r="BB330" s="282"/>
      <c r="BC330" s="282"/>
      <c r="BD330" s="282"/>
      <c r="BE330" s="291"/>
      <c r="BF330" s="292"/>
      <c r="BG330" s="292"/>
      <c r="BH330" s="292"/>
      <c r="BI330" s="292"/>
      <c r="BJ330" s="293"/>
      <c r="BK330" s="292"/>
      <c r="BL330" s="124"/>
      <c r="BM330" s="2"/>
      <c r="BN330" s="124"/>
      <c r="BO330" s="6"/>
      <c r="BP330" s="124"/>
      <c r="BQ330" s="124"/>
      <c r="BR330" s="124"/>
      <c r="BS330" s="124"/>
      <c r="BT330" s="124"/>
      <c r="BU330" s="124"/>
      <c r="BV330" s="124"/>
      <c r="BW330" s="124"/>
      <c r="BX330" s="6"/>
      <c r="BY330" s="124"/>
      <c r="BZ330" s="124"/>
      <c r="CA330" s="124"/>
      <c r="CB330" s="124"/>
      <c r="CC330" s="124"/>
      <c r="CD330" s="124"/>
      <c r="CE330" s="124"/>
      <c r="CF330" s="124"/>
      <c r="CG330" s="124"/>
      <c r="CH330" s="124"/>
      <c r="CI330" s="124"/>
      <c r="CJ330" s="124"/>
      <c r="CK330" s="124"/>
      <c r="CL330" s="124"/>
      <c r="CM330" s="124"/>
      <c r="CN330" s="124"/>
      <c r="CO330" s="124"/>
      <c r="CP330" s="124"/>
      <c r="CQ330" s="124"/>
      <c r="CR330" s="124"/>
      <c r="CS330" s="124"/>
      <c r="CT330" s="124"/>
      <c r="CU330" s="124"/>
      <c r="CV330" s="124"/>
      <c r="CW330" s="124"/>
      <c r="CX330" s="124"/>
      <c r="CY330" s="124"/>
      <c r="CZ330" s="124"/>
      <c r="DA330" s="124"/>
      <c r="DB330" s="124"/>
      <c r="DC330" s="124"/>
      <c r="DD330" s="124"/>
      <c r="DE330" s="124"/>
      <c r="DF330" s="124"/>
      <c r="DG330" s="124"/>
      <c r="DH330" s="124"/>
      <c r="DI330" s="124"/>
      <c r="DJ330" s="124"/>
      <c r="DK330" s="198"/>
      <c r="DL330" s="198"/>
      <c r="DM330" s="144"/>
      <c r="DN330" s="198"/>
      <c r="DO330" s="144"/>
      <c r="DP330" s="198"/>
      <c r="DQ330" s="144"/>
      <c r="DR330" s="6"/>
      <c r="DS330" s="6"/>
      <c r="DT330" s="2"/>
      <c r="DU330" s="2"/>
      <c r="DV330" s="2"/>
      <c r="DW330" s="2"/>
      <c r="DX330" s="2"/>
      <c r="DY330" s="2"/>
      <c r="DZ330" s="2"/>
      <c r="EA330" s="2"/>
      <c r="EB330" s="125"/>
      <c r="EC330" s="6"/>
      <c r="ED330" s="6"/>
      <c r="EE330" s="6"/>
      <c r="EF330" s="124"/>
      <c r="EG330" s="124"/>
      <c r="EH330" s="125"/>
      <c r="EI330" s="125"/>
      <c r="EJ330" s="124"/>
      <c r="EK330" s="2"/>
      <c r="EL330" s="2"/>
    </row>
    <row x14ac:dyDescent="0.25" r="331" customHeight="1" ht="18.75" hidden="1">
      <c r="A331" s="290" t="s">
        <v>200</v>
      </c>
      <c r="B331" s="282"/>
      <c r="C331" s="282"/>
      <c r="D331" s="282"/>
      <c r="E331" s="282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82"/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  <c r="AD331" s="282"/>
      <c r="AE331" s="282"/>
      <c r="AF331" s="282"/>
      <c r="AG331" s="282"/>
      <c r="AH331" s="282"/>
      <c r="AI331" s="282"/>
      <c r="AJ331" s="282"/>
      <c r="AK331" s="282"/>
      <c r="AL331" s="282">
        <v>60</v>
      </c>
      <c r="AM331" s="282">
        <v>48</v>
      </c>
      <c r="AN331" s="282">
        <v>68</v>
      </c>
      <c r="AO331" s="282">
        <v>72</v>
      </c>
      <c r="AP331" s="282"/>
      <c r="AQ331" s="282">
        <v>97</v>
      </c>
      <c r="AR331" s="282">
        <v>87</v>
      </c>
      <c r="AS331" s="282">
        <v>45</v>
      </c>
      <c r="AT331" s="282">
        <v>79</v>
      </c>
      <c r="AU331" s="282">
        <v>82</v>
      </c>
      <c r="AV331" s="282">
        <v>76</v>
      </c>
      <c r="AW331" s="282">
        <v>65</v>
      </c>
      <c r="AX331" s="282"/>
      <c r="AY331" s="273">
        <v>40</v>
      </c>
      <c r="AZ331" s="274">
        <v>22</v>
      </c>
      <c r="BA331" s="275">
        <v>79</v>
      </c>
      <c r="BB331" s="282">
        <v>22</v>
      </c>
      <c r="BC331" s="282">
        <v>22</v>
      </c>
      <c r="BD331" s="282">
        <v>22</v>
      </c>
      <c r="BE331" s="291">
        <v>50</v>
      </c>
      <c r="BF331" s="292">
        <v>22</v>
      </c>
      <c r="BG331" s="292">
        <v>22</v>
      </c>
      <c r="BH331" s="292">
        <v>22</v>
      </c>
      <c r="BI331" s="292">
        <v>22</v>
      </c>
      <c r="BJ331" s="293">
        <v>22</v>
      </c>
      <c r="BK331" s="292"/>
      <c r="BL331" s="124"/>
      <c r="BM331" s="2"/>
      <c r="BN331" s="124"/>
      <c r="BO331" s="6"/>
      <c r="BP331" s="124"/>
      <c r="BQ331" s="124"/>
      <c r="BR331" s="124"/>
      <c r="BS331" s="124"/>
      <c r="BT331" s="124"/>
      <c r="BU331" s="124"/>
      <c r="BV331" s="124"/>
      <c r="BW331" s="124"/>
      <c r="BX331" s="6"/>
      <c r="BY331" s="124"/>
      <c r="BZ331" s="124"/>
      <c r="CA331" s="124"/>
      <c r="CB331" s="124"/>
      <c r="CC331" s="124"/>
      <c r="CD331" s="124"/>
      <c r="CE331" s="124"/>
      <c r="CF331" s="124"/>
      <c r="CG331" s="124"/>
      <c r="CH331" s="124"/>
      <c r="CI331" s="124"/>
      <c r="CJ331" s="124"/>
      <c r="CK331" s="124"/>
      <c r="CL331" s="124"/>
      <c r="CM331" s="124"/>
      <c r="CN331" s="124"/>
      <c r="CO331" s="124"/>
      <c r="CP331" s="124"/>
      <c r="CQ331" s="124"/>
      <c r="CR331" s="124"/>
      <c r="CS331" s="124"/>
      <c r="CT331" s="124"/>
      <c r="CU331" s="124"/>
      <c r="CV331" s="124"/>
      <c r="CW331" s="124"/>
      <c r="CX331" s="124"/>
      <c r="CY331" s="124"/>
      <c r="CZ331" s="124"/>
      <c r="DA331" s="124"/>
      <c r="DB331" s="124"/>
      <c r="DC331" s="124"/>
      <c r="DD331" s="124"/>
      <c r="DE331" s="124"/>
      <c r="DF331" s="124"/>
      <c r="DG331" s="124"/>
      <c r="DH331" s="124"/>
      <c r="DI331" s="124"/>
      <c r="DJ331" s="124"/>
      <c r="DK331" s="198"/>
      <c r="DL331" s="198"/>
      <c r="DM331" s="144"/>
      <c r="DN331" s="198"/>
      <c r="DO331" s="144"/>
      <c r="DP331" s="198"/>
      <c r="DQ331" s="144"/>
      <c r="DR331" s="6"/>
      <c r="DS331" s="6"/>
      <c r="DT331" s="2"/>
      <c r="DU331" s="2"/>
      <c r="DV331" s="2"/>
      <c r="DW331" s="2"/>
      <c r="DX331" s="2"/>
      <c r="DY331" s="2"/>
      <c r="DZ331" s="2"/>
      <c r="EA331" s="2"/>
      <c r="EB331" s="125"/>
      <c r="EC331" s="6"/>
      <c r="ED331" s="6"/>
      <c r="EE331" s="6"/>
      <c r="EF331" s="124"/>
      <c r="EG331" s="124"/>
      <c r="EH331" s="125"/>
      <c r="EI331" s="125"/>
      <c r="EJ331" s="124"/>
      <c r="EK331" s="2"/>
      <c r="EL331" s="2"/>
    </row>
    <row x14ac:dyDescent="0.25" r="332" customHeight="1" ht="18.75" hidden="1">
      <c r="A332" s="290" t="s">
        <v>238</v>
      </c>
      <c r="B332" s="282"/>
      <c r="C332" s="282"/>
      <c r="D332" s="282"/>
      <c r="E332" s="282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82"/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  <c r="AD332" s="282"/>
      <c r="AE332" s="282"/>
      <c r="AF332" s="282"/>
      <c r="AG332" s="282"/>
      <c r="AH332" s="282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  <c r="AX332" s="282"/>
      <c r="AY332" s="273"/>
      <c r="AZ332" s="274">
        <v>54</v>
      </c>
      <c r="BA332" s="275"/>
      <c r="BB332" s="282"/>
      <c r="BC332" s="282"/>
      <c r="BD332" s="282"/>
      <c r="BE332" s="291"/>
      <c r="BF332" s="292"/>
      <c r="BG332" s="292"/>
      <c r="BH332" s="292"/>
      <c r="BI332" s="292"/>
      <c r="BJ332" s="293"/>
      <c r="BK332" s="292"/>
      <c r="BL332" s="124"/>
      <c r="BM332" s="2"/>
      <c r="BN332" s="124"/>
      <c r="BO332" s="6"/>
      <c r="BP332" s="124"/>
      <c r="BQ332" s="124"/>
      <c r="BR332" s="124"/>
      <c r="BS332" s="124"/>
      <c r="BT332" s="124"/>
      <c r="BU332" s="124"/>
      <c r="BV332" s="124"/>
      <c r="BW332" s="124"/>
      <c r="BX332" s="6"/>
      <c r="BY332" s="124"/>
      <c r="BZ332" s="124"/>
      <c r="CA332" s="124"/>
      <c r="CB332" s="124"/>
      <c r="CC332" s="124"/>
      <c r="CD332" s="124"/>
      <c r="CE332" s="124"/>
      <c r="CF332" s="124"/>
      <c r="CG332" s="124"/>
      <c r="CH332" s="124"/>
      <c r="CI332" s="124"/>
      <c r="CJ332" s="124"/>
      <c r="CK332" s="124"/>
      <c r="CL332" s="124"/>
      <c r="CM332" s="124"/>
      <c r="CN332" s="124"/>
      <c r="CO332" s="124"/>
      <c r="CP332" s="124"/>
      <c r="CQ332" s="124"/>
      <c r="CR332" s="124"/>
      <c r="CS332" s="124"/>
      <c r="CT332" s="124"/>
      <c r="CU332" s="124"/>
      <c r="CV332" s="124"/>
      <c r="CW332" s="124"/>
      <c r="CX332" s="124"/>
      <c r="CY332" s="124"/>
      <c r="CZ332" s="124"/>
      <c r="DA332" s="124"/>
      <c r="DB332" s="124"/>
      <c r="DC332" s="124"/>
      <c r="DD332" s="124"/>
      <c r="DE332" s="124"/>
      <c r="DF332" s="124"/>
      <c r="DG332" s="124"/>
      <c r="DH332" s="124"/>
      <c r="DI332" s="124"/>
      <c r="DJ332" s="124"/>
      <c r="DK332" s="198"/>
      <c r="DL332" s="198"/>
      <c r="DM332" s="144"/>
      <c r="DN332" s="198"/>
      <c r="DO332" s="144"/>
      <c r="DP332" s="198"/>
      <c r="DQ332" s="144"/>
      <c r="DR332" s="6"/>
      <c r="DS332" s="6"/>
      <c r="DT332" s="2"/>
      <c r="DU332" s="2"/>
      <c r="DV332" s="2"/>
      <c r="DW332" s="2"/>
      <c r="DX332" s="2"/>
      <c r="DY332" s="2"/>
      <c r="DZ332" s="2"/>
      <c r="EA332" s="2"/>
      <c r="EB332" s="125"/>
      <c r="EC332" s="6"/>
      <c r="ED332" s="6"/>
      <c r="EE332" s="6"/>
      <c r="EF332" s="124"/>
      <c r="EG332" s="124"/>
      <c r="EH332" s="125"/>
      <c r="EI332" s="125"/>
      <c r="EJ332" s="124"/>
      <c r="EK332" s="2"/>
      <c r="EL332" s="2"/>
    </row>
    <row x14ac:dyDescent="0.25" r="333" customHeight="1" ht="18.75">
      <c r="A333" s="304" t="s">
        <v>239</v>
      </c>
      <c r="B333" s="282">
        <f>+SUM(B324:B332)</f>
      </c>
      <c r="C333" s="282">
        <f>+SUM(C324:C332)</f>
      </c>
      <c r="D333" s="282">
        <f>+SUM(D324:D332)</f>
      </c>
      <c r="E333" s="282">
        <f>+SUM(E324:E332)</f>
      </c>
      <c r="F333" s="282">
        <f>+SUM(F324:F332)</f>
      </c>
      <c r="G333" s="282">
        <f>+SUM(G324:G332)</f>
      </c>
      <c r="H333" s="282">
        <f>+SUM(H324:H332)</f>
      </c>
      <c r="I333" s="282">
        <f>+SUM(I324:I332)</f>
      </c>
      <c r="J333" s="282">
        <f>+SUM(J324:J332)</f>
      </c>
      <c r="K333" s="282">
        <f>+SUM(K324:K332)</f>
      </c>
      <c r="L333" s="282">
        <f>+SUM(L324:L332)</f>
      </c>
      <c r="M333" s="282">
        <f>+SUM(M324:M332)</f>
      </c>
      <c r="N333" s="282">
        <f>+SUM(N324:N332)</f>
      </c>
      <c r="O333" s="282">
        <f>+SUM(O324:O332)</f>
      </c>
      <c r="P333" s="282">
        <f>+SUM(P324:P332)</f>
      </c>
      <c r="Q333" s="282">
        <f>+SUM(Q324:Q332)</f>
      </c>
      <c r="R333" s="282">
        <f>+SUM(R324:R332)</f>
      </c>
      <c r="S333" s="282">
        <f>+SUM(S324:S332)</f>
      </c>
      <c r="T333" s="282">
        <f>+SUM(T324:T332)</f>
      </c>
      <c r="U333" s="282">
        <f>+SUM(U324:U332)</f>
      </c>
      <c r="V333" s="282">
        <f>+SUM(V324:V332)</f>
      </c>
      <c r="W333" s="282">
        <f>+SUM(W324:W332)</f>
      </c>
      <c r="X333" s="282">
        <f>+SUM(X324:X332)</f>
      </c>
      <c r="Y333" s="282">
        <f>+SUM(Y324:Y332)</f>
      </c>
      <c r="Z333" s="282">
        <f>+SUM(Z324:Z332)</f>
      </c>
      <c r="AA333" s="282">
        <f>+SUM(AA324:AA332)</f>
      </c>
      <c r="AB333" s="282">
        <f>+SUM(AB324:AB332)</f>
      </c>
      <c r="AC333" s="282">
        <f>+SUM(AC324:AC332)</f>
      </c>
      <c r="AD333" s="282">
        <f>+SUM(AD324:AD332)</f>
      </c>
      <c r="AE333" s="282">
        <f>+SUM(AE324:AE332)</f>
      </c>
      <c r="AF333" s="282">
        <f>+SUM(AF324:AF332)</f>
      </c>
      <c r="AG333" s="282">
        <f>+SUM(AG324:AG332)</f>
      </c>
      <c r="AH333" s="282">
        <f>+SUM(AH324:AH332)</f>
      </c>
      <c r="AI333" s="282">
        <f>+SUM(AI324:AI332)</f>
      </c>
      <c r="AJ333" s="282">
        <f>+SUM(AJ324:AJ332)</f>
      </c>
      <c r="AK333" s="282">
        <f>+SUM(AK324:AK332)</f>
      </c>
      <c r="AL333" s="282">
        <f>+SUM(AL324:AL332)</f>
      </c>
      <c r="AM333" s="282">
        <f>+SUM(AM324:AM332)</f>
      </c>
      <c r="AN333" s="282">
        <f>+SUM(AN324:AN332)</f>
      </c>
      <c r="AO333" s="282">
        <f>+SUM(AO324:AO332)</f>
      </c>
      <c r="AP333" s="282">
        <f>+SUM(AP324:AP332)</f>
      </c>
      <c r="AQ333" s="282">
        <f>+SUM(AQ324:AQ332)</f>
      </c>
      <c r="AR333" s="282">
        <f>+SUM(AR324:AR332)</f>
      </c>
      <c r="AS333" s="282">
        <f>+SUM(AS324:AS332)</f>
      </c>
      <c r="AT333" s="282">
        <f>+SUM(AT324:AT332)</f>
      </c>
      <c r="AU333" s="282">
        <f>+SUM(AU324:AU332)</f>
      </c>
      <c r="AV333" s="282">
        <f>+SUM(AV324:AV332)</f>
      </c>
      <c r="AW333" s="282">
        <f>+SUM(AW324:AW332)</f>
      </c>
      <c r="AX333" s="282"/>
      <c r="AY333" s="327">
        <f>SUM(AY324:AY332)</f>
      </c>
      <c r="AZ333" s="328">
        <f>SUM(AZ324:AZ332)</f>
      </c>
      <c r="BA333" s="275">
        <f>SUM(BA324:BA332)</f>
      </c>
      <c r="BB333" s="276">
        <f>SUM(BB324:BB332)</f>
      </c>
      <c r="BC333" s="276">
        <f>SUM(BC324:BC332)</f>
      </c>
      <c r="BD333" s="276">
        <f>SUM(BD324:BD332)</f>
      </c>
      <c r="BE333" s="277">
        <v>22</v>
      </c>
      <c r="BF333" s="278">
        <f>SUM(BF324:BF332)</f>
      </c>
      <c r="BG333" s="278">
        <f>SUM(BG324:BG332)</f>
      </c>
      <c r="BH333" s="278">
        <f>SUM(BH324:BH332)</f>
      </c>
      <c r="BI333" s="278">
        <f>SUM(BI324:BI332)</f>
      </c>
      <c r="BJ333" s="279">
        <f>SUM(BJ324:BJ332)</f>
      </c>
      <c r="BK333" s="278"/>
      <c r="BL333" s="124"/>
      <c r="BM333" s="2"/>
      <c r="BN333" s="124"/>
      <c r="BO333" s="6"/>
      <c r="BP333" s="124"/>
      <c r="BQ333" s="124"/>
      <c r="BR333" s="124"/>
      <c r="BS333" s="124"/>
      <c r="BT333" s="124"/>
      <c r="BU333" s="124"/>
      <c r="BV333" s="124"/>
      <c r="BW333" s="124"/>
      <c r="BX333" s="6"/>
      <c r="BY333" s="124"/>
      <c r="BZ333" s="124"/>
      <c r="CA333" s="124"/>
      <c r="CB333" s="124"/>
      <c r="CC333" s="124"/>
      <c r="CD333" s="124"/>
      <c r="CE333" s="124"/>
      <c r="CF333" s="124"/>
      <c r="CG333" s="124"/>
      <c r="CH333" s="124"/>
      <c r="CI333" s="124"/>
      <c r="CJ333" s="124"/>
      <c r="CK333" s="124"/>
      <c r="CL333" s="124"/>
      <c r="CM333" s="124"/>
      <c r="CN333" s="124"/>
      <c r="CO333" s="124"/>
      <c r="CP333" s="124"/>
      <c r="CQ333" s="124"/>
      <c r="CR333" s="124"/>
      <c r="CS333" s="124"/>
      <c r="CT333" s="124"/>
      <c r="CU333" s="124"/>
      <c r="CV333" s="124"/>
      <c r="CW333" s="124"/>
      <c r="CX333" s="124"/>
      <c r="CY333" s="124"/>
      <c r="CZ333" s="124"/>
      <c r="DA333" s="124"/>
      <c r="DB333" s="124"/>
      <c r="DC333" s="124"/>
      <c r="DD333" s="124"/>
      <c r="DE333" s="124"/>
      <c r="DF333" s="124"/>
      <c r="DG333" s="124"/>
      <c r="DH333" s="124"/>
      <c r="DI333" s="124"/>
      <c r="DJ333" s="124"/>
      <c r="DK333" s="198"/>
      <c r="DL333" s="198"/>
      <c r="DM333" s="144"/>
      <c r="DN333" s="198"/>
      <c r="DO333" s="144"/>
      <c r="DP333" s="198"/>
      <c r="DQ333" s="144"/>
      <c r="DR333" s="6"/>
      <c r="DS333" s="6"/>
      <c r="DT333" s="2"/>
      <c r="DU333" s="2"/>
      <c r="DV333" s="2"/>
      <c r="DW333" s="2"/>
      <c r="DX333" s="2"/>
      <c r="DY333" s="2"/>
      <c r="DZ333" s="2"/>
      <c r="EA333" s="2"/>
      <c r="EB333" s="125"/>
      <c r="EC333" s="6"/>
      <c r="ED333" s="6"/>
      <c r="EE333" s="6"/>
      <c r="EF333" s="124"/>
      <c r="EG333" s="124"/>
      <c r="EH333" s="125"/>
      <c r="EI333" s="125"/>
      <c r="EJ333" s="124"/>
      <c r="EK333" s="2"/>
      <c r="EL333" s="2"/>
    </row>
    <row x14ac:dyDescent="0.25" r="334" customHeight="1" ht="18.75">
      <c r="A334" s="280" t="s">
        <v>246</v>
      </c>
      <c r="B334" s="340">
        <v>0</v>
      </c>
      <c r="C334" s="340">
        <v>0</v>
      </c>
      <c r="D334" s="340">
        <v>12</v>
      </c>
      <c r="E334" s="340">
        <v>0</v>
      </c>
      <c r="F334" s="340">
        <v>0</v>
      </c>
      <c r="G334" s="340">
        <v>0</v>
      </c>
      <c r="H334" s="340">
        <v>0</v>
      </c>
      <c r="I334" s="340">
        <v>0</v>
      </c>
      <c r="J334" s="340">
        <v>0</v>
      </c>
      <c r="K334" s="340">
        <v>0</v>
      </c>
      <c r="L334" s="340">
        <v>15</v>
      </c>
      <c r="M334" s="340">
        <v>0</v>
      </c>
      <c r="N334" s="268">
        <v>0</v>
      </c>
      <c r="O334" s="268">
        <v>0</v>
      </c>
      <c r="P334" s="268">
        <v>0</v>
      </c>
      <c r="Q334" s="268">
        <v>0</v>
      </c>
      <c r="R334" s="268">
        <v>0</v>
      </c>
      <c r="S334" s="268">
        <v>0</v>
      </c>
      <c r="T334" s="268">
        <v>0</v>
      </c>
      <c r="U334" s="268">
        <v>0</v>
      </c>
      <c r="V334" s="268">
        <v>0</v>
      </c>
      <c r="W334" s="268">
        <v>0</v>
      </c>
      <c r="X334" s="268">
        <v>0</v>
      </c>
      <c r="Y334" s="268">
        <v>0</v>
      </c>
      <c r="Z334" s="282">
        <v>0</v>
      </c>
      <c r="AA334" s="282">
        <v>0</v>
      </c>
      <c r="AB334" s="282">
        <v>10</v>
      </c>
      <c r="AC334" s="282">
        <v>20</v>
      </c>
      <c r="AD334" s="282">
        <v>0</v>
      </c>
      <c r="AE334" s="282">
        <v>14</v>
      </c>
      <c r="AF334" s="282">
        <v>19</v>
      </c>
      <c r="AG334" s="282">
        <v>20</v>
      </c>
      <c r="AH334" s="282">
        <v>13</v>
      </c>
      <c r="AI334" s="282">
        <v>13</v>
      </c>
      <c r="AJ334" s="282">
        <v>13</v>
      </c>
      <c r="AK334" s="282">
        <v>17</v>
      </c>
      <c r="AL334" s="282">
        <v>10</v>
      </c>
      <c r="AM334" s="282">
        <v>12</v>
      </c>
      <c r="AN334" s="282">
        <v>13</v>
      </c>
      <c r="AO334" s="282">
        <v>13</v>
      </c>
      <c r="AP334" s="282">
        <v>13</v>
      </c>
      <c r="AQ334" s="282">
        <v>13</v>
      </c>
      <c r="AR334" s="282">
        <v>13</v>
      </c>
      <c r="AS334" s="282">
        <v>14</v>
      </c>
      <c r="AT334" s="282">
        <v>40</v>
      </c>
      <c r="AU334" s="282">
        <f>AU344+(AT344-AT334)</f>
      </c>
      <c r="AV334" s="282">
        <v>10</v>
      </c>
      <c r="AW334" s="282">
        <f>AW344</f>
      </c>
      <c r="AX334" s="282"/>
      <c r="AY334" s="260"/>
      <c r="AZ334" s="284">
        <v>14</v>
      </c>
      <c r="BA334" s="262">
        <v>14</v>
      </c>
      <c r="BB334" s="334"/>
      <c r="BC334" s="334"/>
      <c r="BD334" s="334"/>
      <c r="BE334" s="335"/>
      <c r="BF334" s="336"/>
      <c r="BG334" s="336"/>
      <c r="BH334" s="336"/>
      <c r="BI334" s="336"/>
      <c r="BJ334" s="337"/>
      <c r="BK334" s="336"/>
      <c r="BL334" s="124"/>
      <c r="BM334" s="2"/>
      <c r="BN334" s="124"/>
      <c r="BO334" s="6"/>
      <c r="BP334" s="124"/>
      <c r="BQ334" s="124"/>
      <c r="BR334" s="124"/>
      <c r="BS334" s="124"/>
      <c r="BT334" s="124"/>
      <c r="BU334" s="124"/>
      <c r="BV334" s="124"/>
      <c r="BW334" s="124"/>
      <c r="BX334" s="6"/>
      <c r="BY334" s="124"/>
      <c r="BZ334" s="124"/>
      <c r="CA334" s="124"/>
      <c r="CB334" s="124"/>
      <c r="CC334" s="124"/>
      <c r="CD334" s="124"/>
      <c r="CE334" s="124"/>
      <c r="CF334" s="124"/>
      <c r="CG334" s="124"/>
      <c r="CH334" s="124"/>
      <c r="CI334" s="124"/>
      <c r="CJ334" s="124"/>
      <c r="CK334" s="124"/>
      <c r="CL334" s="124"/>
      <c r="CM334" s="124"/>
      <c r="CN334" s="124"/>
      <c r="CO334" s="124"/>
      <c r="CP334" s="124"/>
      <c r="CQ334" s="124"/>
      <c r="CR334" s="124"/>
      <c r="CS334" s="124"/>
      <c r="CT334" s="124"/>
      <c r="CU334" s="124"/>
      <c r="CV334" s="124"/>
      <c r="CW334" s="124"/>
      <c r="CX334" s="124"/>
      <c r="CY334" s="124"/>
      <c r="CZ334" s="124"/>
      <c r="DA334" s="124"/>
      <c r="DB334" s="124"/>
      <c r="DC334" s="124"/>
      <c r="DD334" s="124"/>
      <c r="DE334" s="124"/>
      <c r="DF334" s="124"/>
      <c r="DG334" s="124"/>
      <c r="DH334" s="124"/>
      <c r="DI334" s="124"/>
      <c r="DJ334" s="124"/>
      <c r="DK334" s="198">
        <f>SUM(B334:M334)</f>
      </c>
      <c r="DL334" s="198">
        <f>SUM(N334:Y334)</f>
      </c>
      <c r="DM334" s="144">
        <f>IFERROR(DL334/DK334*100,0)</f>
      </c>
      <c r="DN334" s="198">
        <f>SUM(Z334:AK334)</f>
      </c>
      <c r="DO334" s="144">
        <f>IFERROR(DN334/DL334*100,0)</f>
      </c>
      <c r="DP334" s="198">
        <f>SUM(AL334:AW334)</f>
      </c>
      <c r="DQ334" s="144">
        <f>IFERROR(DP334/DN334*100,0)</f>
      </c>
      <c r="DR334" s="185">
        <f>SUM(AY334:BJ334)</f>
      </c>
      <c r="DS334" s="249">
        <f>IFERROR(DR334/DP334*100,0)</f>
      </c>
      <c r="DT334" s="2"/>
      <c r="DU334" s="2"/>
      <c r="DV334" s="2"/>
      <c r="DW334" s="2"/>
      <c r="DX334" s="2"/>
      <c r="DY334" s="2"/>
      <c r="DZ334" s="2"/>
      <c r="EA334" s="2"/>
      <c r="EB334" s="125"/>
      <c r="EC334" s="6"/>
      <c r="ED334" s="6"/>
      <c r="EE334" s="6"/>
      <c r="EF334" s="124"/>
      <c r="EG334" s="124"/>
      <c r="EH334" s="125"/>
      <c r="EI334" s="125"/>
      <c r="EJ334" s="124"/>
      <c r="EK334" s="2"/>
      <c r="EL334" s="2"/>
    </row>
    <row x14ac:dyDescent="0.25" r="335" customHeight="1" ht="18.75" hidden="1">
      <c r="A335" s="290" t="s">
        <v>231</v>
      </c>
      <c r="B335" s="282"/>
      <c r="C335" s="282"/>
      <c r="D335" s="282"/>
      <c r="E335" s="282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82"/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  <c r="AD335" s="282"/>
      <c r="AE335" s="282"/>
      <c r="AF335" s="282"/>
      <c r="AG335" s="282"/>
      <c r="AH335" s="282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  <c r="AX335" s="282"/>
      <c r="AY335" s="273"/>
      <c r="AZ335" s="274"/>
      <c r="BA335" s="275"/>
      <c r="BB335" s="282"/>
      <c r="BC335" s="282"/>
      <c r="BD335" s="282"/>
      <c r="BE335" s="291"/>
      <c r="BF335" s="292"/>
      <c r="BG335" s="292"/>
      <c r="BH335" s="292"/>
      <c r="BI335" s="292"/>
      <c r="BJ335" s="293"/>
      <c r="BK335" s="292"/>
      <c r="BL335" s="124"/>
      <c r="BM335" s="2"/>
      <c r="BN335" s="124"/>
      <c r="BO335" s="6"/>
      <c r="BP335" s="124"/>
      <c r="BQ335" s="124"/>
      <c r="BR335" s="124"/>
      <c r="BS335" s="124"/>
      <c r="BT335" s="124"/>
      <c r="BU335" s="124"/>
      <c r="BV335" s="124"/>
      <c r="BW335" s="124"/>
      <c r="BX335" s="6"/>
      <c r="BY335" s="124"/>
      <c r="BZ335" s="124"/>
      <c r="CA335" s="124"/>
      <c r="CB335" s="124"/>
      <c r="CC335" s="124"/>
      <c r="CD335" s="124"/>
      <c r="CE335" s="124"/>
      <c r="CF335" s="124"/>
      <c r="CG335" s="124"/>
      <c r="CH335" s="124"/>
      <c r="CI335" s="124"/>
      <c r="CJ335" s="124"/>
      <c r="CK335" s="124"/>
      <c r="CL335" s="124"/>
      <c r="CM335" s="124"/>
      <c r="CN335" s="124"/>
      <c r="CO335" s="124"/>
      <c r="CP335" s="124"/>
      <c r="CQ335" s="124"/>
      <c r="CR335" s="124"/>
      <c r="CS335" s="124"/>
      <c r="CT335" s="124"/>
      <c r="CU335" s="124"/>
      <c r="CV335" s="124"/>
      <c r="CW335" s="124"/>
      <c r="CX335" s="124"/>
      <c r="CY335" s="124"/>
      <c r="CZ335" s="124"/>
      <c r="DA335" s="124"/>
      <c r="DB335" s="124"/>
      <c r="DC335" s="124"/>
      <c r="DD335" s="124"/>
      <c r="DE335" s="124"/>
      <c r="DF335" s="124"/>
      <c r="DG335" s="124"/>
      <c r="DH335" s="124"/>
      <c r="DI335" s="124"/>
      <c r="DJ335" s="124"/>
      <c r="DK335" s="198"/>
      <c r="DL335" s="198"/>
      <c r="DM335" s="144"/>
      <c r="DN335" s="198"/>
      <c r="DO335" s="144"/>
      <c r="DP335" s="198"/>
      <c r="DQ335" s="144"/>
      <c r="DR335" s="6"/>
      <c r="DS335" s="6"/>
      <c r="DT335" s="2"/>
      <c r="DU335" s="2"/>
      <c r="DV335" s="2"/>
      <c r="DW335" s="2"/>
      <c r="DX335" s="2"/>
      <c r="DY335" s="2"/>
      <c r="DZ335" s="2"/>
      <c r="EA335" s="2"/>
      <c r="EB335" s="125"/>
      <c r="EC335" s="6"/>
      <c r="ED335" s="6"/>
      <c r="EE335" s="6"/>
      <c r="EF335" s="124"/>
      <c r="EG335" s="124"/>
      <c r="EH335" s="125"/>
      <c r="EI335" s="125"/>
      <c r="EJ335" s="124"/>
      <c r="EK335" s="2"/>
      <c r="EL335" s="2"/>
    </row>
    <row x14ac:dyDescent="0.25" r="336" customHeight="1" ht="18.75" hidden="1">
      <c r="A336" s="290" t="s">
        <v>232</v>
      </c>
      <c r="B336" s="282"/>
      <c r="C336" s="282"/>
      <c r="D336" s="282"/>
      <c r="E336" s="282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82"/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  <c r="AX336" s="282"/>
      <c r="AY336" s="273"/>
      <c r="AZ336" s="274"/>
      <c r="BA336" s="275"/>
      <c r="BB336" s="282"/>
      <c r="BC336" s="282"/>
      <c r="BD336" s="282"/>
      <c r="BE336" s="291"/>
      <c r="BF336" s="292"/>
      <c r="BG336" s="292"/>
      <c r="BH336" s="292"/>
      <c r="BI336" s="292"/>
      <c r="BJ336" s="293"/>
      <c r="BK336" s="292"/>
      <c r="BL336" s="124"/>
      <c r="BM336" s="2"/>
      <c r="BN336" s="124"/>
      <c r="BO336" s="6"/>
      <c r="BP336" s="124"/>
      <c r="BQ336" s="124"/>
      <c r="BR336" s="124"/>
      <c r="BS336" s="124"/>
      <c r="BT336" s="124"/>
      <c r="BU336" s="124"/>
      <c r="BV336" s="124"/>
      <c r="BW336" s="124"/>
      <c r="BX336" s="6"/>
      <c r="BY336" s="124"/>
      <c r="BZ336" s="124"/>
      <c r="CA336" s="124"/>
      <c r="CB336" s="124"/>
      <c r="CC336" s="124"/>
      <c r="CD336" s="124"/>
      <c r="CE336" s="124"/>
      <c r="CF336" s="124"/>
      <c r="CG336" s="124"/>
      <c r="CH336" s="124"/>
      <c r="CI336" s="124"/>
      <c r="CJ336" s="124"/>
      <c r="CK336" s="124"/>
      <c r="CL336" s="124"/>
      <c r="CM336" s="124"/>
      <c r="CN336" s="124"/>
      <c r="CO336" s="124"/>
      <c r="CP336" s="124"/>
      <c r="CQ336" s="124"/>
      <c r="CR336" s="124"/>
      <c r="CS336" s="124"/>
      <c r="CT336" s="124"/>
      <c r="CU336" s="124"/>
      <c r="CV336" s="124"/>
      <c r="CW336" s="124"/>
      <c r="CX336" s="124"/>
      <c r="CY336" s="124"/>
      <c r="CZ336" s="124"/>
      <c r="DA336" s="124"/>
      <c r="DB336" s="124"/>
      <c r="DC336" s="124"/>
      <c r="DD336" s="124"/>
      <c r="DE336" s="124"/>
      <c r="DF336" s="124"/>
      <c r="DG336" s="124"/>
      <c r="DH336" s="124"/>
      <c r="DI336" s="124"/>
      <c r="DJ336" s="124"/>
      <c r="DK336" s="198"/>
      <c r="DL336" s="198"/>
      <c r="DM336" s="144"/>
      <c r="DN336" s="198"/>
      <c r="DO336" s="144"/>
      <c r="DP336" s="198"/>
      <c r="DQ336" s="144"/>
      <c r="DR336" s="6"/>
      <c r="DS336" s="6"/>
      <c r="DT336" s="2"/>
      <c r="DU336" s="2"/>
      <c r="DV336" s="2"/>
      <c r="DW336" s="2"/>
      <c r="DX336" s="2"/>
      <c r="DY336" s="2"/>
      <c r="DZ336" s="2"/>
      <c r="EA336" s="2"/>
      <c r="EB336" s="125"/>
      <c r="EC336" s="6"/>
      <c r="ED336" s="6"/>
      <c r="EE336" s="6"/>
      <c r="EF336" s="124"/>
      <c r="EG336" s="124"/>
      <c r="EH336" s="125"/>
      <c r="EI336" s="125"/>
      <c r="EJ336" s="124"/>
      <c r="EK336" s="2"/>
      <c r="EL336" s="2"/>
    </row>
    <row x14ac:dyDescent="0.25" r="337" customHeight="1" ht="18.75" hidden="1">
      <c r="A337" s="290" t="s">
        <v>233</v>
      </c>
      <c r="B337" s="282"/>
      <c r="C337" s="282"/>
      <c r="D337" s="282"/>
      <c r="E337" s="282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82"/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  <c r="AC337" s="282"/>
      <c r="AD337" s="282"/>
      <c r="AE337" s="282"/>
      <c r="AF337" s="282"/>
      <c r="AG337" s="282"/>
      <c r="AH337" s="282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  <c r="AX337" s="282"/>
      <c r="AY337" s="273"/>
      <c r="AZ337" s="274"/>
      <c r="BA337" s="275"/>
      <c r="BB337" s="282"/>
      <c r="BC337" s="282"/>
      <c r="BD337" s="282"/>
      <c r="BE337" s="291"/>
      <c r="BF337" s="292"/>
      <c r="BG337" s="292"/>
      <c r="BH337" s="292"/>
      <c r="BI337" s="292"/>
      <c r="BJ337" s="293"/>
      <c r="BK337" s="292"/>
      <c r="BL337" s="124"/>
      <c r="BM337" s="338"/>
      <c r="BN337" s="124"/>
      <c r="BO337" s="6"/>
      <c r="BP337" s="124"/>
      <c r="BQ337" s="124"/>
      <c r="BR337" s="124"/>
      <c r="BS337" s="124"/>
      <c r="BT337" s="124"/>
      <c r="BU337" s="124"/>
      <c r="BV337" s="124"/>
      <c r="BW337" s="124"/>
      <c r="BX337" s="6"/>
      <c r="BY337" s="124"/>
      <c r="BZ337" s="124"/>
      <c r="CA337" s="124"/>
      <c r="CB337" s="124"/>
      <c r="CC337" s="124"/>
      <c r="CD337" s="124"/>
      <c r="CE337" s="124"/>
      <c r="CF337" s="124"/>
      <c r="CG337" s="124"/>
      <c r="CH337" s="124"/>
      <c r="CI337" s="124"/>
      <c r="CJ337" s="124"/>
      <c r="CK337" s="124"/>
      <c r="CL337" s="124"/>
      <c r="CM337" s="124"/>
      <c r="CN337" s="124"/>
      <c r="CO337" s="124"/>
      <c r="CP337" s="124"/>
      <c r="CQ337" s="124"/>
      <c r="CR337" s="124"/>
      <c r="CS337" s="124"/>
      <c r="CT337" s="124"/>
      <c r="CU337" s="124"/>
      <c r="CV337" s="124"/>
      <c r="CW337" s="124"/>
      <c r="CX337" s="124"/>
      <c r="CY337" s="124"/>
      <c r="CZ337" s="124"/>
      <c r="DA337" s="124"/>
      <c r="DB337" s="124"/>
      <c r="DC337" s="124"/>
      <c r="DD337" s="124"/>
      <c r="DE337" s="124"/>
      <c r="DF337" s="124"/>
      <c r="DG337" s="124"/>
      <c r="DH337" s="124"/>
      <c r="DI337" s="124"/>
      <c r="DJ337" s="124"/>
      <c r="DK337" s="198"/>
      <c r="DL337" s="198"/>
      <c r="DM337" s="144"/>
      <c r="DN337" s="198"/>
      <c r="DO337" s="144"/>
      <c r="DP337" s="198"/>
      <c r="DQ337" s="144"/>
      <c r="DR337" s="6"/>
      <c r="DS337" s="6"/>
      <c r="DT337" s="2"/>
      <c r="DU337" s="2"/>
      <c r="DV337" s="2"/>
      <c r="DW337" s="2"/>
      <c r="DX337" s="2"/>
      <c r="DY337" s="2"/>
      <c r="DZ337" s="2"/>
      <c r="EA337" s="2"/>
      <c r="EB337" s="125"/>
      <c r="EC337" s="6"/>
      <c r="ED337" s="6"/>
      <c r="EE337" s="6"/>
      <c r="EF337" s="124"/>
      <c r="EG337" s="124"/>
      <c r="EH337" s="125"/>
      <c r="EI337" s="125"/>
      <c r="EJ337" s="124"/>
      <c r="EK337" s="2"/>
      <c r="EL337" s="2"/>
    </row>
    <row x14ac:dyDescent="0.25" r="338" customHeight="1" ht="18.75" hidden="1">
      <c r="A338" s="290" t="s">
        <v>234</v>
      </c>
      <c r="B338" s="282"/>
      <c r="C338" s="282"/>
      <c r="D338" s="282"/>
      <c r="E338" s="282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82"/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  <c r="AX338" s="282"/>
      <c r="AY338" s="273"/>
      <c r="AZ338" s="274"/>
      <c r="BA338" s="275"/>
      <c r="BB338" s="282"/>
      <c r="BC338" s="282"/>
      <c r="BD338" s="282"/>
      <c r="BE338" s="291"/>
      <c r="BF338" s="292"/>
      <c r="BG338" s="292"/>
      <c r="BH338" s="292"/>
      <c r="BI338" s="292"/>
      <c r="BJ338" s="293"/>
      <c r="BK338" s="292"/>
      <c r="BL338" s="124"/>
      <c r="BM338" s="2"/>
      <c r="BN338" s="124"/>
      <c r="BO338" s="6"/>
      <c r="BP338" s="124"/>
      <c r="BQ338" s="124"/>
      <c r="BR338" s="124"/>
      <c r="BS338" s="124"/>
      <c r="BT338" s="124"/>
      <c r="BU338" s="124"/>
      <c r="BV338" s="124"/>
      <c r="BW338" s="124"/>
      <c r="BX338" s="6"/>
      <c r="BY338" s="124"/>
      <c r="BZ338" s="124"/>
      <c r="CA338" s="124"/>
      <c r="CB338" s="124"/>
      <c r="CC338" s="124"/>
      <c r="CD338" s="124"/>
      <c r="CE338" s="124"/>
      <c r="CF338" s="124"/>
      <c r="CG338" s="124"/>
      <c r="CH338" s="124"/>
      <c r="CI338" s="124"/>
      <c r="CJ338" s="124"/>
      <c r="CK338" s="124"/>
      <c r="CL338" s="124"/>
      <c r="CM338" s="124"/>
      <c r="CN338" s="124"/>
      <c r="CO338" s="124"/>
      <c r="CP338" s="124"/>
      <c r="CQ338" s="124"/>
      <c r="CR338" s="124"/>
      <c r="CS338" s="124"/>
      <c r="CT338" s="124"/>
      <c r="CU338" s="124"/>
      <c r="CV338" s="124"/>
      <c r="CW338" s="124"/>
      <c r="CX338" s="124"/>
      <c r="CY338" s="124"/>
      <c r="CZ338" s="124"/>
      <c r="DA338" s="124"/>
      <c r="DB338" s="124"/>
      <c r="DC338" s="124"/>
      <c r="DD338" s="124"/>
      <c r="DE338" s="124"/>
      <c r="DF338" s="124"/>
      <c r="DG338" s="124"/>
      <c r="DH338" s="124"/>
      <c r="DI338" s="124"/>
      <c r="DJ338" s="124"/>
      <c r="DK338" s="198"/>
      <c r="DL338" s="198"/>
      <c r="DM338" s="144"/>
      <c r="DN338" s="198"/>
      <c r="DO338" s="144"/>
      <c r="DP338" s="198"/>
      <c r="DQ338" s="144"/>
      <c r="DR338" s="6"/>
      <c r="DS338" s="6"/>
      <c r="DT338" s="2"/>
      <c r="DU338" s="2"/>
      <c r="DV338" s="2"/>
      <c r="DW338" s="2"/>
      <c r="DX338" s="2"/>
      <c r="DY338" s="2"/>
      <c r="DZ338" s="2"/>
      <c r="EA338" s="2"/>
      <c r="EB338" s="125"/>
      <c r="EC338" s="6"/>
      <c r="ED338" s="6"/>
      <c r="EE338" s="6"/>
      <c r="EF338" s="124"/>
      <c r="EG338" s="124"/>
      <c r="EH338" s="125"/>
      <c r="EI338" s="125"/>
      <c r="EJ338" s="124"/>
      <c r="EK338" s="2"/>
      <c r="EL338" s="2"/>
    </row>
    <row x14ac:dyDescent="0.25" r="339" customHeight="1" ht="18.75" hidden="1">
      <c r="A339" s="290" t="s">
        <v>235</v>
      </c>
      <c r="B339" s="282"/>
      <c r="C339" s="282"/>
      <c r="D339" s="282"/>
      <c r="E339" s="282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82"/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  <c r="AD339" s="282"/>
      <c r="AE339" s="282"/>
      <c r="AF339" s="282"/>
      <c r="AG339" s="282"/>
      <c r="AH339" s="282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  <c r="AX339" s="282"/>
      <c r="AY339" s="273"/>
      <c r="AZ339" s="274"/>
      <c r="BA339" s="275"/>
      <c r="BB339" s="282"/>
      <c r="BC339" s="282"/>
      <c r="BD339" s="282"/>
      <c r="BE339" s="291"/>
      <c r="BF339" s="292"/>
      <c r="BG339" s="292"/>
      <c r="BH339" s="292"/>
      <c r="BI339" s="292"/>
      <c r="BJ339" s="293"/>
      <c r="BK339" s="292"/>
      <c r="BL339" s="124"/>
      <c r="BM339" s="2"/>
      <c r="BN339" s="124"/>
      <c r="BO339" s="6"/>
      <c r="BP339" s="124"/>
      <c r="BQ339" s="124"/>
      <c r="BR339" s="124"/>
      <c r="BS339" s="124"/>
      <c r="BT339" s="124"/>
      <c r="BU339" s="124"/>
      <c r="BV339" s="124"/>
      <c r="BW339" s="124"/>
      <c r="BX339" s="6"/>
      <c r="BY339" s="124"/>
      <c r="BZ339" s="124"/>
      <c r="CA339" s="124"/>
      <c r="CB339" s="124"/>
      <c r="CC339" s="124"/>
      <c r="CD339" s="124"/>
      <c r="CE339" s="124"/>
      <c r="CF339" s="124"/>
      <c r="CG339" s="124"/>
      <c r="CH339" s="124"/>
      <c r="CI339" s="124"/>
      <c r="CJ339" s="124"/>
      <c r="CK339" s="124"/>
      <c r="CL339" s="124"/>
      <c r="CM339" s="124"/>
      <c r="CN339" s="124"/>
      <c r="CO339" s="124"/>
      <c r="CP339" s="124"/>
      <c r="CQ339" s="124"/>
      <c r="CR339" s="124"/>
      <c r="CS339" s="124"/>
      <c r="CT339" s="124"/>
      <c r="CU339" s="124"/>
      <c r="CV339" s="124"/>
      <c r="CW339" s="124"/>
      <c r="CX339" s="124"/>
      <c r="CY339" s="124"/>
      <c r="CZ339" s="124"/>
      <c r="DA339" s="124"/>
      <c r="DB339" s="124"/>
      <c r="DC339" s="124"/>
      <c r="DD339" s="124"/>
      <c r="DE339" s="124"/>
      <c r="DF339" s="124"/>
      <c r="DG339" s="124"/>
      <c r="DH339" s="124"/>
      <c r="DI339" s="124"/>
      <c r="DJ339" s="124"/>
      <c r="DK339" s="198"/>
      <c r="DL339" s="198"/>
      <c r="DM339" s="144"/>
      <c r="DN339" s="198"/>
      <c r="DO339" s="144"/>
      <c r="DP339" s="198"/>
      <c r="DQ339" s="144"/>
      <c r="DR339" s="6"/>
      <c r="DS339" s="6"/>
      <c r="DT339" s="2"/>
      <c r="DU339" s="2"/>
      <c r="DV339" s="2"/>
      <c r="DW339" s="2"/>
      <c r="DX339" s="2"/>
      <c r="DY339" s="2"/>
      <c r="DZ339" s="2"/>
      <c r="EA339" s="2"/>
      <c r="EB339" s="125"/>
      <c r="EC339" s="6"/>
      <c r="ED339" s="6"/>
      <c r="EE339" s="6"/>
      <c r="EF339" s="124"/>
      <c r="EG339" s="124"/>
      <c r="EH339" s="125"/>
      <c r="EI339" s="125"/>
      <c r="EJ339" s="124"/>
      <c r="EK339" s="2"/>
      <c r="EL339" s="2"/>
    </row>
    <row x14ac:dyDescent="0.25" r="340" customHeight="1" ht="18.75" hidden="1">
      <c r="A340" s="290" t="s">
        <v>201</v>
      </c>
      <c r="B340" s="282"/>
      <c r="C340" s="282"/>
      <c r="D340" s="282"/>
      <c r="E340" s="282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82"/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  <c r="AX340" s="282"/>
      <c r="AY340" s="273"/>
      <c r="AZ340" s="274"/>
      <c r="BA340" s="275"/>
      <c r="BB340" s="282"/>
      <c r="BC340" s="282"/>
      <c r="BD340" s="282"/>
      <c r="BE340" s="291"/>
      <c r="BF340" s="292"/>
      <c r="BG340" s="292"/>
      <c r="BH340" s="292"/>
      <c r="BI340" s="292"/>
      <c r="BJ340" s="293"/>
      <c r="BK340" s="292"/>
      <c r="BL340" s="124"/>
      <c r="BM340" s="2"/>
      <c r="BN340" s="124"/>
      <c r="BO340" s="6"/>
      <c r="BP340" s="124"/>
      <c r="BQ340" s="124"/>
      <c r="BR340" s="124"/>
      <c r="BS340" s="124"/>
      <c r="BT340" s="124"/>
      <c r="BU340" s="124"/>
      <c r="BV340" s="124"/>
      <c r="BW340" s="124"/>
      <c r="BX340" s="6"/>
      <c r="BY340" s="124"/>
      <c r="BZ340" s="124"/>
      <c r="CA340" s="124"/>
      <c r="CB340" s="124"/>
      <c r="CC340" s="124"/>
      <c r="CD340" s="124"/>
      <c r="CE340" s="124"/>
      <c r="CF340" s="124"/>
      <c r="CG340" s="124"/>
      <c r="CH340" s="124"/>
      <c r="CI340" s="124"/>
      <c r="CJ340" s="124"/>
      <c r="CK340" s="124"/>
      <c r="CL340" s="124"/>
      <c r="CM340" s="124"/>
      <c r="CN340" s="124"/>
      <c r="CO340" s="124"/>
      <c r="CP340" s="124"/>
      <c r="CQ340" s="124"/>
      <c r="CR340" s="124"/>
      <c r="CS340" s="124"/>
      <c r="CT340" s="124"/>
      <c r="CU340" s="124"/>
      <c r="CV340" s="124"/>
      <c r="CW340" s="124"/>
      <c r="CX340" s="124"/>
      <c r="CY340" s="124"/>
      <c r="CZ340" s="124"/>
      <c r="DA340" s="124"/>
      <c r="DB340" s="124"/>
      <c r="DC340" s="124"/>
      <c r="DD340" s="124"/>
      <c r="DE340" s="124"/>
      <c r="DF340" s="124"/>
      <c r="DG340" s="124"/>
      <c r="DH340" s="124"/>
      <c r="DI340" s="124"/>
      <c r="DJ340" s="124"/>
      <c r="DK340" s="198"/>
      <c r="DL340" s="198"/>
      <c r="DM340" s="144"/>
      <c r="DN340" s="198"/>
      <c r="DO340" s="144"/>
      <c r="DP340" s="198"/>
      <c r="DQ340" s="144"/>
      <c r="DR340" s="6"/>
      <c r="DS340" s="6"/>
      <c r="DT340" s="2"/>
      <c r="DU340" s="2"/>
      <c r="DV340" s="2"/>
      <c r="DW340" s="2"/>
      <c r="DX340" s="2"/>
      <c r="DY340" s="2"/>
      <c r="DZ340" s="2"/>
      <c r="EA340" s="2"/>
      <c r="EB340" s="125"/>
      <c r="EC340" s="6"/>
      <c r="ED340" s="6"/>
      <c r="EE340" s="6"/>
      <c r="EF340" s="124"/>
      <c r="EG340" s="124"/>
      <c r="EH340" s="125"/>
      <c r="EI340" s="125"/>
      <c r="EJ340" s="124"/>
      <c r="EK340" s="2"/>
      <c r="EL340" s="2"/>
    </row>
    <row x14ac:dyDescent="0.25" r="341" customHeight="1" ht="18.75" hidden="1">
      <c r="A341" s="290" t="s">
        <v>237</v>
      </c>
      <c r="B341" s="282"/>
      <c r="C341" s="282"/>
      <c r="D341" s="282"/>
      <c r="E341" s="282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82"/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  <c r="AD341" s="282"/>
      <c r="AE341" s="282"/>
      <c r="AF341" s="282"/>
      <c r="AG341" s="282"/>
      <c r="AH341" s="282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  <c r="AX341" s="282"/>
      <c r="AY341" s="273"/>
      <c r="AZ341" s="274"/>
      <c r="BA341" s="275"/>
      <c r="BB341" s="282"/>
      <c r="BC341" s="282"/>
      <c r="BD341" s="282"/>
      <c r="BE341" s="291"/>
      <c r="BF341" s="292"/>
      <c r="BG341" s="292"/>
      <c r="BH341" s="292"/>
      <c r="BI341" s="292"/>
      <c r="BJ341" s="293"/>
      <c r="BK341" s="292"/>
      <c r="BL341" s="124"/>
      <c r="BM341" s="2"/>
      <c r="BN341" s="124"/>
      <c r="BO341" s="6"/>
      <c r="BP341" s="124"/>
      <c r="BQ341" s="124"/>
      <c r="BR341" s="124"/>
      <c r="BS341" s="124"/>
      <c r="BT341" s="124"/>
      <c r="BU341" s="124"/>
      <c r="BV341" s="124"/>
      <c r="BW341" s="124"/>
      <c r="BX341" s="6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98"/>
      <c r="DL341" s="198"/>
      <c r="DM341" s="144"/>
      <c r="DN341" s="198"/>
      <c r="DO341" s="144"/>
      <c r="DP341" s="198"/>
      <c r="DQ341" s="144"/>
      <c r="DR341" s="6"/>
      <c r="DS341" s="6"/>
      <c r="DT341" s="2"/>
      <c r="DU341" s="2"/>
      <c r="DV341" s="2"/>
      <c r="DW341" s="2"/>
      <c r="DX341" s="2"/>
      <c r="DY341" s="2"/>
      <c r="DZ341" s="2"/>
      <c r="EA341" s="2"/>
      <c r="EB341" s="125"/>
      <c r="EC341" s="6"/>
      <c r="ED341" s="6"/>
      <c r="EE341" s="6"/>
      <c r="EF341" s="124"/>
      <c r="EG341" s="124"/>
      <c r="EH341" s="125"/>
      <c r="EI341" s="125"/>
      <c r="EJ341" s="124"/>
      <c r="EK341" s="2"/>
      <c r="EL341" s="2"/>
    </row>
    <row x14ac:dyDescent="0.25" r="342" customHeight="1" ht="18.75" hidden="1">
      <c r="A342" s="290" t="s">
        <v>200</v>
      </c>
      <c r="B342" s="282"/>
      <c r="C342" s="282"/>
      <c r="D342" s="282"/>
      <c r="E342" s="282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82"/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282"/>
      <c r="AL342" s="282">
        <v>22</v>
      </c>
      <c r="AM342" s="282">
        <v>12</v>
      </c>
      <c r="AN342" s="282">
        <v>13</v>
      </c>
      <c r="AO342" s="282">
        <v>13</v>
      </c>
      <c r="AP342" s="282">
        <v>13</v>
      </c>
      <c r="AQ342" s="282">
        <v>13</v>
      </c>
      <c r="AR342" s="282">
        <v>13</v>
      </c>
      <c r="AS342" s="282">
        <v>14</v>
      </c>
      <c r="AT342" s="282">
        <v>53</v>
      </c>
      <c r="AU342" s="282">
        <v>13</v>
      </c>
      <c r="AV342" s="282">
        <v>12</v>
      </c>
      <c r="AW342" s="282"/>
      <c r="AX342" s="282"/>
      <c r="AY342" s="273"/>
      <c r="AZ342" s="274">
        <v>13</v>
      </c>
      <c r="BA342" s="275">
        <v>26</v>
      </c>
      <c r="BB342" s="282"/>
      <c r="BC342" s="282">
        <v>26</v>
      </c>
      <c r="BD342" s="282">
        <v>26</v>
      </c>
      <c r="BE342" s="291">
        <v>26</v>
      </c>
      <c r="BF342" s="292">
        <v>26</v>
      </c>
      <c r="BG342" s="292">
        <v>26</v>
      </c>
      <c r="BH342" s="292">
        <v>26</v>
      </c>
      <c r="BI342" s="292">
        <v>26</v>
      </c>
      <c r="BJ342" s="293">
        <v>26</v>
      </c>
      <c r="BK342" s="292"/>
      <c r="BL342" s="124"/>
      <c r="BM342" s="2"/>
      <c r="BN342" s="124"/>
      <c r="BO342" s="6"/>
      <c r="BP342" s="124"/>
      <c r="BQ342" s="124"/>
      <c r="BR342" s="124"/>
      <c r="BS342" s="124"/>
      <c r="BT342" s="124"/>
      <c r="BU342" s="124"/>
      <c r="BV342" s="124"/>
      <c r="BW342" s="124"/>
      <c r="BX342" s="6"/>
      <c r="BY342" s="124"/>
      <c r="BZ342" s="124"/>
      <c r="CA342" s="124"/>
      <c r="CB342" s="124"/>
      <c r="CC342" s="124"/>
      <c r="CD342" s="124"/>
      <c r="CE342" s="124"/>
      <c r="CF342" s="124"/>
      <c r="CG342" s="124"/>
      <c r="CH342" s="124"/>
      <c r="CI342" s="124"/>
      <c r="CJ342" s="124"/>
      <c r="CK342" s="124"/>
      <c r="CL342" s="124"/>
      <c r="CM342" s="124"/>
      <c r="CN342" s="124"/>
      <c r="CO342" s="124"/>
      <c r="CP342" s="124"/>
      <c r="CQ342" s="124"/>
      <c r="CR342" s="124"/>
      <c r="CS342" s="124"/>
      <c r="CT342" s="124"/>
      <c r="CU342" s="124"/>
      <c r="CV342" s="124"/>
      <c r="CW342" s="124"/>
      <c r="CX342" s="124"/>
      <c r="CY342" s="124"/>
      <c r="CZ342" s="124"/>
      <c r="DA342" s="124"/>
      <c r="DB342" s="124"/>
      <c r="DC342" s="124"/>
      <c r="DD342" s="124"/>
      <c r="DE342" s="124"/>
      <c r="DF342" s="124"/>
      <c r="DG342" s="124"/>
      <c r="DH342" s="124"/>
      <c r="DI342" s="124"/>
      <c r="DJ342" s="124"/>
      <c r="DK342" s="198"/>
      <c r="DL342" s="198"/>
      <c r="DM342" s="144"/>
      <c r="DN342" s="198"/>
      <c r="DO342" s="144"/>
      <c r="DP342" s="198"/>
      <c r="DQ342" s="144"/>
      <c r="DR342" s="6"/>
      <c r="DS342" s="6"/>
      <c r="DT342" s="2"/>
      <c r="DU342" s="2"/>
      <c r="DV342" s="2"/>
      <c r="DW342" s="2"/>
      <c r="DX342" s="2"/>
      <c r="DY342" s="2"/>
      <c r="DZ342" s="2"/>
      <c r="EA342" s="2"/>
      <c r="EB342" s="125"/>
      <c r="EC342" s="6"/>
      <c r="ED342" s="6"/>
      <c r="EE342" s="6"/>
      <c r="EF342" s="124"/>
      <c r="EG342" s="124"/>
      <c r="EH342" s="125"/>
      <c r="EI342" s="125"/>
      <c r="EJ342" s="124"/>
      <c r="EK342" s="2"/>
      <c r="EL342" s="2"/>
    </row>
    <row x14ac:dyDescent="0.25" r="343" customHeight="1" ht="18.75" hidden="1">
      <c r="A343" s="290" t="s">
        <v>238</v>
      </c>
      <c r="B343" s="282"/>
      <c r="C343" s="282"/>
      <c r="D343" s="282"/>
      <c r="E343" s="282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82"/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  <c r="AD343" s="282"/>
      <c r="AE343" s="282"/>
      <c r="AF343" s="282"/>
      <c r="AG343" s="282"/>
      <c r="AH343" s="282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  <c r="AX343" s="282"/>
      <c r="AY343" s="273"/>
      <c r="AZ343" s="274"/>
      <c r="BA343" s="275"/>
      <c r="BB343" s="282"/>
      <c r="BC343" s="282"/>
      <c r="BD343" s="282"/>
      <c r="BE343" s="291"/>
      <c r="BF343" s="292"/>
      <c r="BG343" s="292"/>
      <c r="BH343" s="292"/>
      <c r="BI343" s="292"/>
      <c r="BJ343" s="293"/>
      <c r="BK343" s="292"/>
      <c r="BL343" s="124"/>
      <c r="BM343" s="2"/>
      <c r="BN343" s="124"/>
      <c r="BO343" s="6"/>
      <c r="BP343" s="124"/>
      <c r="BQ343" s="124"/>
      <c r="BR343" s="124"/>
      <c r="BS343" s="124"/>
      <c r="BT343" s="124"/>
      <c r="BU343" s="124"/>
      <c r="BV343" s="124"/>
      <c r="BW343" s="124"/>
      <c r="BX343" s="6"/>
      <c r="BY343" s="124"/>
      <c r="BZ343" s="124"/>
      <c r="CA343" s="124"/>
      <c r="CB343" s="124"/>
      <c r="CC343" s="124"/>
      <c r="CD343" s="124"/>
      <c r="CE343" s="124"/>
      <c r="CF343" s="124"/>
      <c r="CG343" s="124"/>
      <c r="CH343" s="124"/>
      <c r="CI343" s="124"/>
      <c r="CJ343" s="124"/>
      <c r="CK343" s="124"/>
      <c r="CL343" s="124"/>
      <c r="CM343" s="124"/>
      <c r="CN343" s="124"/>
      <c r="CO343" s="124"/>
      <c r="CP343" s="124"/>
      <c r="CQ343" s="124"/>
      <c r="CR343" s="124"/>
      <c r="CS343" s="124"/>
      <c r="CT343" s="124"/>
      <c r="CU343" s="124"/>
      <c r="CV343" s="124"/>
      <c r="CW343" s="124"/>
      <c r="CX343" s="124"/>
      <c r="CY343" s="124"/>
      <c r="CZ343" s="124"/>
      <c r="DA343" s="124"/>
      <c r="DB343" s="124"/>
      <c r="DC343" s="124"/>
      <c r="DD343" s="124"/>
      <c r="DE343" s="124"/>
      <c r="DF343" s="124"/>
      <c r="DG343" s="124"/>
      <c r="DH343" s="124"/>
      <c r="DI343" s="124"/>
      <c r="DJ343" s="124"/>
      <c r="DK343" s="198"/>
      <c r="DL343" s="198"/>
      <c r="DM343" s="144"/>
      <c r="DN343" s="198"/>
      <c r="DO343" s="144"/>
      <c r="DP343" s="198"/>
      <c r="DQ343" s="144"/>
      <c r="DR343" s="6"/>
      <c r="DS343" s="6"/>
      <c r="DT343" s="2"/>
      <c r="DU343" s="2"/>
      <c r="DV343" s="2"/>
      <c r="DW343" s="2"/>
      <c r="DX343" s="2"/>
      <c r="DY343" s="2"/>
      <c r="DZ343" s="2"/>
      <c r="EA343" s="2"/>
      <c r="EB343" s="125"/>
      <c r="EC343" s="6"/>
      <c r="ED343" s="6"/>
      <c r="EE343" s="6"/>
      <c r="EF343" s="124"/>
      <c r="EG343" s="124"/>
      <c r="EH343" s="125"/>
      <c r="EI343" s="125"/>
      <c r="EJ343" s="124"/>
      <c r="EK343" s="2"/>
      <c r="EL343" s="2"/>
    </row>
    <row x14ac:dyDescent="0.25" r="344" customHeight="1" ht="18.75">
      <c r="A344" s="304" t="s">
        <v>239</v>
      </c>
      <c r="B344" s="282">
        <f>+SUM(B335:B343)</f>
      </c>
      <c r="C344" s="282">
        <f>+SUM(C335:C343)</f>
      </c>
      <c r="D344" s="282">
        <f>+SUM(D335:D343)</f>
      </c>
      <c r="E344" s="282">
        <f>+SUM(E335:E343)</f>
      </c>
      <c r="F344" s="282">
        <f>+SUM(F335:F343)</f>
      </c>
      <c r="G344" s="282">
        <f>+SUM(G335:G343)</f>
      </c>
      <c r="H344" s="282">
        <f>+SUM(H335:H343)</f>
      </c>
      <c r="I344" s="282">
        <f>+SUM(I335:I343)</f>
      </c>
      <c r="J344" s="282">
        <f>+SUM(J335:J343)</f>
      </c>
      <c r="K344" s="282">
        <f>+SUM(K335:K343)</f>
      </c>
      <c r="L344" s="282">
        <f>+SUM(L335:L343)</f>
      </c>
      <c r="M344" s="282">
        <f>+SUM(M335:M343)</f>
      </c>
      <c r="N344" s="282">
        <f>+SUM(N335:N343)</f>
      </c>
      <c r="O344" s="282">
        <f>+SUM(O335:O343)</f>
      </c>
      <c r="P344" s="282">
        <f>+SUM(P335:P343)</f>
      </c>
      <c r="Q344" s="282">
        <f>+SUM(Q335:Q343)</f>
      </c>
      <c r="R344" s="282">
        <f>+SUM(R335:R343)</f>
      </c>
      <c r="S344" s="282">
        <f>+SUM(S335:S343)</f>
      </c>
      <c r="T344" s="282">
        <f>+SUM(T335:T343)</f>
      </c>
      <c r="U344" s="282">
        <f>+SUM(U335:U343)</f>
      </c>
      <c r="V344" s="282">
        <f>+SUM(V335:V343)</f>
      </c>
      <c r="W344" s="282">
        <f>+SUM(W335:W343)</f>
      </c>
      <c r="X344" s="282">
        <f>+SUM(X335:X343)</f>
      </c>
      <c r="Y344" s="282">
        <f>+SUM(Y335:Y343)</f>
      </c>
      <c r="Z344" s="282">
        <f>+SUM(Z335:Z343)</f>
      </c>
      <c r="AA344" s="282">
        <f>+SUM(AA335:AA343)</f>
      </c>
      <c r="AB344" s="282">
        <f>+SUM(AB335:AB343)</f>
      </c>
      <c r="AC344" s="282">
        <f>+SUM(AC335:AC343)</f>
      </c>
      <c r="AD344" s="282">
        <f>+SUM(AD335:AD343)</f>
      </c>
      <c r="AE344" s="282">
        <f>+SUM(AE335:AE343)</f>
      </c>
      <c r="AF344" s="282">
        <f>+SUM(AF335:AF343)</f>
      </c>
      <c r="AG344" s="282">
        <f>+SUM(AG335:AG343)</f>
      </c>
      <c r="AH344" s="282">
        <f>+SUM(AH335:AH343)</f>
      </c>
      <c r="AI344" s="282">
        <f>+SUM(AI335:AI343)</f>
      </c>
      <c r="AJ344" s="282">
        <f>+SUM(AJ335:AJ343)</f>
      </c>
      <c r="AK344" s="282">
        <f>+SUM(AK335:AK343)</f>
      </c>
      <c r="AL344" s="282">
        <f>+SUM(AL335:AL343)</f>
      </c>
      <c r="AM344" s="282">
        <f>+SUM(AM335:AM343)</f>
      </c>
      <c r="AN344" s="282">
        <f>+SUM(AN335:AN343)</f>
      </c>
      <c r="AO344" s="282">
        <f>+SUM(AO335:AO343)</f>
      </c>
      <c r="AP344" s="282">
        <f>+SUM(AP335:AP343)</f>
      </c>
      <c r="AQ344" s="282">
        <f>+SUM(AQ335:AQ343)</f>
      </c>
      <c r="AR344" s="282">
        <f>+SUM(AR335:AR343)</f>
      </c>
      <c r="AS344" s="282">
        <f>+SUM(AS335:AS343)</f>
      </c>
      <c r="AT344" s="282">
        <f>+SUM(AT335:AT343)</f>
      </c>
      <c r="AU344" s="282">
        <f>+SUM(AU335:AU343)</f>
      </c>
      <c r="AV344" s="282">
        <f>+SUM(AV335:AV343)</f>
      </c>
      <c r="AW344" s="282">
        <f>+SUM(AW335:AW343)</f>
      </c>
      <c r="AX344" s="282"/>
      <c r="AY344" s="273"/>
      <c r="AZ344" s="274"/>
      <c r="BA344" s="275"/>
      <c r="BB344" s="282"/>
      <c r="BC344" s="282"/>
      <c r="BD344" s="282"/>
      <c r="BE344" s="291"/>
      <c r="BF344" s="292"/>
      <c r="BG344" s="292"/>
      <c r="BH344" s="292"/>
      <c r="BI344" s="292"/>
      <c r="BJ344" s="293"/>
      <c r="BK344" s="292"/>
      <c r="BL344" s="124"/>
      <c r="BM344" s="2"/>
      <c r="BN344" s="124"/>
      <c r="BO344" s="6"/>
      <c r="BP344" s="124"/>
      <c r="BQ344" s="124"/>
      <c r="BR344" s="124"/>
      <c r="BS344" s="124"/>
      <c r="BT344" s="124"/>
      <c r="BU344" s="124"/>
      <c r="BV344" s="124"/>
      <c r="BW344" s="124"/>
      <c r="BX344" s="6"/>
      <c r="BY344" s="124"/>
      <c r="BZ344" s="124"/>
      <c r="CA344" s="124"/>
      <c r="CB344" s="124"/>
      <c r="CC344" s="124"/>
      <c r="CD344" s="124"/>
      <c r="CE344" s="124"/>
      <c r="CF344" s="124"/>
      <c r="CG344" s="124"/>
      <c r="CH344" s="124"/>
      <c r="CI344" s="124"/>
      <c r="CJ344" s="124"/>
      <c r="CK344" s="124"/>
      <c r="CL344" s="124"/>
      <c r="CM344" s="124"/>
      <c r="CN344" s="124"/>
      <c r="CO344" s="124"/>
      <c r="CP344" s="124"/>
      <c r="CQ344" s="124"/>
      <c r="CR344" s="124"/>
      <c r="CS344" s="124"/>
      <c r="CT344" s="124"/>
      <c r="CU344" s="124"/>
      <c r="CV344" s="124"/>
      <c r="CW344" s="124"/>
      <c r="CX344" s="124"/>
      <c r="CY344" s="124"/>
      <c r="CZ344" s="124"/>
      <c r="DA344" s="124"/>
      <c r="DB344" s="124"/>
      <c r="DC344" s="124"/>
      <c r="DD344" s="124"/>
      <c r="DE344" s="124"/>
      <c r="DF344" s="124"/>
      <c r="DG344" s="124"/>
      <c r="DH344" s="124"/>
      <c r="DI344" s="124"/>
      <c r="DJ344" s="124"/>
      <c r="DK344" s="198"/>
      <c r="DL344" s="198"/>
      <c r="DM344" s="144"/>
      <c r="DN344" s="198"/>
      <c r="DO344" s="144"/>
      <c r="DP344" s="198"/>
      <c r="DQ344" s="144"/>
      <c r="DR344" s="6"/>
      <c r="DS344" s="6"/>
      <c r="DT344" s="2"/>
      <c r="DU344" s="2"/>
      <c r="DV344" s="2"/>
      <c r="DW344" s="2"/>
      <c r="DX344" s="2"/>
      <c r="DY344" s="2"/>
      <c r="DZ344" s="2"/>
      <c r="EA344" s="2"/>
      <c r="EB344" s="125"/>
      <c r="EC344" s="6"/>
      <c r="ED344" s="6"/>
      <c r="EE344" s="6"/>
      <c r="EF344" s="124"/>
      <c r="EG344" s="124"/>
      <c r="EH344" s="125"/>
      <c r="EI344" s="125"/>
      <c r="EJ344" s="124"/>
      <c r="EK344" s="2"/>
      <c r="EL344" s="2"/>
    </row>
    <row x14ac:dyDescent="0.25" r="345" customHeight="1" ht="18.75">
      <c r="A345" s="280" t="s">
        <v>247</v>
      </c>
      <c r="B345" s="322">
        <v>320</v>
      </c>
      <c r="C345" s="322">
        <v>256</v>
      </c>
      <c r="D345" s="322">
        <v>724</v>
      </c>
      <c r="E345" s="322">
        <v>627</v>
      </c>
      <c r="F345" s="322">
        <v>380</v>
      </c>
      <c r="G345" s="322">
        <v>302</v>
      </c>
      <c r="H345" s="322">
        <v>244</v>
      </c>
      <c r="I345" s="322">
        <v>410</v>
      </c>
      <c r="J345" s="322">
        <v>247</v>
      </c>
      <c r="K345" s="322">
        <v>220</v>
      </c>
      <c r="L345" s="322">
        <v>153</v>
      </c>
      <c r="M345" s="322">
        <v>0</v>
      </c>
      <c r="N345" s="268">
        <v>0</v>
      </c>
      <c r="O345" s="268">
        <v>0</v>
      </c>
      <c r="P345" s="268">
        <v>13</v>
      </c>
      <c r="Q345" s="268">
        <v>0</v>
      </c>
      <c r="R345" s="268">
        <v>10</v>
      </c>
      <c r="S345" s="268">
        <v>0</v>
      </c>
      <c r="T345" s="268">
        <v>15</v>
      </c>
      <c r="U345" s="268">
        <v>0</v>
      </c>
      <c r="V345" s="268">
        <v>5</v>
      </c>
      <c r="W345" s="268">
        <v>0</v>
      </c>
      <c r="X345" s="268">
        <v>0</v>
      </c>
      <c r="Y345" s="268">
        <v>32</v>
      </c>
      <c r="Z345" s="282">
        <v>36</v>
      </c>
      <c r="AA345" s="282">
        <v>70</v>
      </c>
      <c r="AB345" s="282">
        <v>0</v>
      </c>
      <c r="AC345" s="282">
        <v>0</v>
      </c>
      <c r="AD345" s="282">
        <v>0</v>
      </c>
      <c r="AE345" s="282">
        <v>0</v>
      </c>
      <c r="AF345" s="282">
        <v>134</v>
      </c>
      <c r="AG345" s="282">
        <v>0</v>
      </c>
      <c r="AH345" s="282">
        <v>0</v>
      </c>
      <c r="AI345" s="282">
        <v>2</v>
      </c>
      <c r="AJ345" s="282">
        <v>0</v>
      </c>
      <c r="AK345" s="282">
        <v>0</v>
      </c>
      <c r="AL345" s="282">
        <v>0</v>
      </c>
      <c r="AM345" s="282">
        <v>129</v>
      </c>
      <c r="AN345" s="282">
        <v>14</v>
      </c>
      <c r="AO345" s="282">
        <v>54</v>
      </c>
      <c r="AP345" s="282">
        <v>193</v>
      </c>
      <c r="AQ345" s="282">
        <v>0</v>
      </c>
      <c r="AR345" s="282">
        <v>0</v>
      </c>
      <c r="AS345" s="282">
        <v>0</v>
      </c>
      <c r="AT345" s="282">
        <v>1</v>
      </c>
      <c r="AU345" s="282">
        <v>0</v>
      </c>
      <c r="AV345" s="282">
        <v>0</v>
      </c>
      <c r="AW345" s="268">
        <v>0</v>
      </c>
      <c r="AX345" s="268"/>
      <c r="AY345" s="273"/>
      <c r="AZ345" s="274"/>
      <c r="BA345" s="275"/>
      <c r="BB345" s="282"/>
      <c r="BC345" s="282"/>
      <c r="BD345" s="282"/>
      <c r="BE345" s="291"/>
      <c r="BF345" s="292"/>
      <c r="BG345" s="292"/>
      <c r="BH345" s="292"/>
      <c r="BI345" s="292"/>
      <c r="BJ345" s="293"/>
      <c r="BK345" s="292"/>
      <c r="BL345" s="124"/>
      <c r="BM345" s="2"/>
      <c r="BN345" s="124"/>
      <c r="BO345" s="6"/>
      <c r="BP345" s="124"/>
      <c r="BQ345" s="124"/>
      <c r="BR345" s="124"/>
      <c r="BS345" s="124"/>
      <c r="BT345" s="124"/>
      <c r="BU345" s="124"/>
      <c r="BV345" s="124"/>
      <c r="BW345" s="124"/>
      <c r="BX345" s="6"/>
      <c r="BY345" s="124"/>
      <c r="BZ345" s="124"/>
      <c r="CA345" s="124"/>
      <c r="CB345" s="124"/>
      <c r="CC345" s="124"/>
      <c r="CD345" s="124"/>
      <c r="CE345" s="124"/>
      <c r="CF345" s="124"/>
      <c r="CG345" s="124"/>
      <c r="CH345" s="124"/>
      <c r="CI345" s="124"/>
      <c r="CJ345" s="124"/>
      <c r="CK345" s="124"/>
      <c r="CL345" s="124"/>
      <c r="CM345" s="124"/>
      <c r="CN345" s="124"/>
      <c r="CO345" s="124"/>
      <c r="CP345" s="124"/>
      <c r="CQ345" s="124"/>
      <c r="CR345" s="124"/>
      <c r="CS345" s="124"/>
      <c r="CT345" s="124"/>
      <c r="CU345" s="124"/>
      <c r="CV345" s="124"/>
      <c r="CW345" s="124"/>
      <c r="CX345" s="124"/>
      <c r="CY345" s="124"/>
      <c r="CZ345" s="124"/>
      <c r="DA345" s="124"/>
      <c r="DB345" s="124"/>
      <c r="DC345" s="124"/>
      <c r="DD345" s="124"/>
      <c r="DE345" s="124"/>
      <c r="DF345" s="124"/>
      <c r="DG345" s="124"/>
      <c r="DH345" s="124"/>
      <c r="DI345" s="124"/>
      <c r="DJ345" s="124"/>
      <c r="DK345" s="198">
        <f>SUM(B345:M345)</f>
      </c>
      <c r="DL345" s="198">
        <f>SUM(N345:Y345)</f>
      </c>
      <c r="DM345" s="144">
        <f>IFERROR(DL345/DK345*100,0)</f>
      </c>
      <c r="DN345" s="198">
        <f>SUM(Z345:AK345)</f>
      </c>
      <c r="DO345" s="144">
        <f>IFERROR(DN345/DL345*100,0)</f>
      </c>
      <c r="DP345" s="198">
        <f>SUM(AL345:AW345)</f>
      </c>
      <c r="DQ345" s="144">
        <f>IFERROR(DP345/DN345*100,0)</f>
      </c>
      <c r="DR345" s="185">
        <f>SUM(AY345:BJ345)</f>
      </c>
      <c r="DS345" s="249">
        <f>IFERROR(DR345/DP345*100,0)</f>
      </c>
      <c r="DT345" s="2"/>
      <c r="DU345" s="2"/>
      <c r="DV345" s="2"/>
      <c r="DW345" s="2"/>
      <c r="DX345" s="2"/>
      <c r="DY345" s="2"/>
      <c r="DZ345" s="2"/>
      <c r="EA345" s="2"/>
      <c r="EB345" s="125"/>
      <c r="EC345" s="6"/>
      <c r="ED345" s="6"/>
      <c r="EE345" s="6"/>
      <c r="EF345" s="124"/>
      <c r="EG345" s="124"/>
      <c r="EH345" s="125"/>
      <c r="EI345" s="125"/>
      <c r="EJ345" s="124"/>
      <c r="EK345" s="2"/>
      <c r="EL345" s="2"/>
    </row>
    <row x14ac:dyDescent="0.25" r="346" customHeight="1" ht="18.75" hidden="1">
      <c r="A346" s="290" t="s">
        <v>231</v>
      </c>
      <c r="B346" s="282"/>
      <c r="C346" s="282"/>
      <c r="D346" s="282"/>
      <c r="E346" s="282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82"/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  <c r="AD346" s="282"/>
      <c r="AE346" s="282"/>
      <c r="AF346" s="282"/>
      <c r="AG346" s="282"/>
      <c r="AH346" s="282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  <c r="AX346" s="282"/>
      <c r="AY346" s="273"/>
      <c r="AZ346" s="274"/>
      <c r="BA346" s="275"/>
      <c r="BB346" s="282"/>
      <c r="BC346" s="282"/>
      <c r="BD346" s="282"/>
      <c r="BE346" s="291"/>
      <c r="BF346" s="292"/>
      <c r="BG346" s="292"/>
      <c r="BH346" s="292"/>
      <c r="BI346" s="292"/>
      <c r="BJ346" s="293"/>
      <c r="BK346" s="292"/>
      <c r="BL346" s="124"/>
      <c r="BM346" s="2"/>
      <c r="BN346" s="124"/>
      <c r="BO346" s="6"/>
      <c r="BP346" s="124"/>
      <c r="BQ346" s="124"/>
      <c r="BR346" s="124"/>
      <c r="BS346" s="124"/>
      <c r="BT346" s="124"/>
      <c r="BU346" s="124"/>
      <c r="BV346" s="124"/>
      <c r="BW346" s="124"/>
      <c r="BX346" s="6"/>
      <c r="BY346" s="124"/>
      <c r="BZ346" s="124"/>
      <c r="CA346" s="124"/>
      <c r="CB346" s="124"/>
      <c r="CC346" s="124"/>
      <c r="CD346" s="124"/>
      <c r="CE346" s="124"/>
      <c r="CF346" s="124"/>
      <c r="CG346" s="124"/>
      <c r="CH346" s="124"/>
      <c r="CI346" s="124"/>
      <c r="CJ346" s="124"/>
      <c r="CK346" s="124"/>
      <c r="CL346" s="124"/>
      <c r="CM346" s="124"/>
      <c r="CN346" s="124"/>
      <c r="CO346" s="124"/>
      <c r="CP346" s="124"/>
      <c r="CQ346" s="124"/>
      <c r="CR346" s="124"/>
      <c r="CS346" s="124"/>
      <c r="CT346" s="124"/>
      <c r="CU346" s="124"/>
      <c r="CV346" s="124"/>
      <c r="CW346" s="124"/>
      <c r="CX346" s="124"/>
      <c r="CY346" s="124"/>
      <c r="CZ346" s="124"/>
      <c r="DA346" s="124"/>
      <c r="DB346" s="124"/>
      <c r="DC346" s="124"/>
      <c r="DD346" s="124"/>
      <c r="DE346" s="124"/>
      <c r="DF346" s="124"/>
      <c r="DG346" s="124"/>
      <c r="DH346" s="124"/>
      <c r="DI346" s="124"/>
      <c r="DJ346" s="124"/>
      <c r="DK346" s="198"/>
      <c r="DL346" s="198"/>
      <c r="DM346" s="144"/>
      <c r="DN346" s="198"/>
      <c r="DO346" s="144"/>
      <c r="DP346" s="198"/>
      <c r="DQ346" s="144"/>
      <c r="DR346" s="6"/>
      <c r="DS346" s="6"/>
      <c r="DT346" s="2"/>
      <c r="DU346" s="2"/>
      <c r="DV346" s="2"/>
      <c r="DW346" s="2"/>
      <c r="DX346" s="2"/>
      <c r="DY346" s="2"/>
      <c r="DZ346" s="2"/>
      <c r="EA346" s="2"/>
      <c r="EB346" s="125"/>
      <c r="EC346" s="6"/>
      <c r="ED346" s="6"/>
      <c r="EE346" s="6"/>
      <c r="EF346" s="124"/>
      <c r="EG346" s="124"/>
      <c r="EH346" s="125"/>
      <c r="EI346" s="125"/>
      <c r="EJ346" s="124"/>
      <c r="EK346" s="2"/>
      <c r="EL346" s="2"/>
    </row>
    <row x14ac:dyDescent="0.25" r="347" customHeight="1" ht="18.75" hidden="1">
      <c r="A347" s="290" t="s">
        <v>232</v>
      </c>
      <c r="B347" s="282"/>
      <c r="C347" s="282"/>
      <c r="D347" s="282"/>
      <c r="E347" s="282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82"/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  <c r="AD347" s="282"/>
      <c r="AE347" s="282"/>
      <c r="AF347" s="282"/>
      <c r="AG347" s="282"/>
      <c r="AH347" s="282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  <c r="AX347" s="282"/>
      <c r="AY347" s="273"/>
      <c r="AZ347" s="274"/>
      <c r="BA347" s="275"/>
      <c r="BB347" s="282"/>
      <c r="BC347" s="282"/>
      <c r="BD347" s="282"/>
      <c r="BE347" s="291"/>
      <c r="BF347" s="292"/>
      <c r="BG347" s="292"/>
      <c r="BH347" s="292"/>
      <c r="BI347" s="292"/>
      <c r="BJ347" s="293"/>
      <c r="BK347" s="292"/>
      <c r="BL347" s="124"/>
      <c r="BM347" s="2"/>
      <c r="BN347" s="124"/>
      <c r="BO347" s="6"/>
      <c r="BP347" s="124"/>
      <c r="BQ347" s="124"/>
      <c r="BR347" s="124"/>
      <c r="BS347" s="124"/>
      <c r="BT347" s="124"/>
      <c r="BU347" s="124"/>
      <c r="BV347" s="124"/>
      <c r="BW347" s="124"/>
      <c r="BX347" s="6"/>
      <c r="BY347" s="124"/>
      <c r="BZ347" s="124"/>
      <c r="CA347" s="124"/>
      <c r="CB347" s="124"/>
      <c r="CC347" s="124"/>
      <c r="CD347" s="124"/>
      <c r="CE347" s="124"/>
      <c r="CF347" s="124"/>
      <c r="CG347" s="124"/>
      <c r="CH347" s="124"/>
      <c r="CI347" s="124"/>
      <c r="CJ347" s="124"/>
      <c r="CK347" s="124"/>
      <c r="CL347" s="124"/>
      <c r="CM347" s="124"/>
      <c r="CN347" s="124"/>
      <c r="CO347" s="124"/>
      <c r="CP347" s="124"/>
      <c r="CQ347" s="124"/>
      <c r="CR347" s="124"/>
      <c r="CS347" s="124"/>
      <c r="CT347" s="124"/>
      <c r="CU347" s="124"/>
      <c r="CV347" s="124"/>
      <c r="CW347" s="124"/>
      <c r="CX347" s="124"/>
      <c r="CY347" s="124"/>
      <c r="CZ347" s="124"/>
      <c r="DA347" s="124"/>
      <c r="DB347" s="124"/>
      <c r="DC347" s="124"/>
      <c r="DD347" s="124"/>
      <c r="DE347" s="124"/>
      <c r="DF347" s="124"/>
      <c r="DG347" s="124"/>
      <c r="DH347" s="124"/>
      <c r="DI347" s="124"/>
      <c r="DJ347" s="124"/>
      <c r="DK347" s="198"/>
      <c r="DL347" s="198"/>
      <c r="DM347" s="144"/>
      <c r="DN347" s="198"/>
      <c r="DO347" s="144"/>
      <c r="DP347" s="198"/>
      <c r="DQ347" s="144"/>
      <c r="DR347" s="6"/>
      <c r="DS347" s="6"/>
      <c r="DT347" s="2"/>
      <c r="DU347" s="2"/>
      <c r="DV347" s="2"/>
      <c r="DW347" s="2"/>
      <c r="DX347" s="2"/>
      <c r="DY347" s="2"/>
      <c r="DZ347" s="2"/>
      <c r="EA347" s="2"/>
      <c r="EB347" s="125"/>
      <c r="EC347" s="6"/>
      <c r="ED347" s="6"/>
      <c r="EE347" s="6"/>
      <c r="EF347" s="124"/>
      <c r="EG347" s="124"/>
      <c r="EH347" s="125"/>
      <c r="EI347" s="125"/>
      <c r="EJ347" s="124"/>
      <c r="EK347" s="2"/>
      <c r="EL347" s="2"/>
    </row>
    <row x14ac:dyDescent="0.25" r="348" customHeight="1" ht="18.75" hidden="1">
      <c r="A348" s="290" t="s">
        <v>233</v>
      </c>
      <c r="B348" s="282"/>
      <c r="C348" s="282"/>
      <c r="D348" s="282"/>
      <c r="E348" s="282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82"/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>
        <v>129</v>
      </c>
      <c r="AN348" s="282">
        <v>14</v>
      </c>
      <c r="AO348" s="282">
        <v>61</v>
      </c>
      <c r="AP348" s="282">
        <v>51</v>
      </c>
      <c r="AQ348" s="282"/>
      <c r="AR348" s="282"/>
      <c r="AS348" s="282"/>
      <c r="AT348" s="282"/>
      <c r="AU348" s="282"/>
      <c r="AV348" s="282"/>
      <c r="AW348" s="282"/>
      <c r="AX348" s="282"/>
      <c r="AY348" s="273"/>
      <c r="AZ348" s="274"/>
      <c r="BA348" s="275"/>
      <c r="BB348" s="282"/>
      <c r="BC348" s="282"/>
      <c r="BD348" s="282"/>
      <c r="BE348" s="291"/>
      <c r="BF348" s="292"/>
      <c r="BG348" s="292"/>
      <c r="BH348" s="292"/>
      <c r="BI348" s="292"/>
      <c r="BJ348" s="293"/>
      <c r="BK348" s="292"/>
      <c r="BL348" s="124"/>
      <c r="BM348" s="2"/>
      <c r="BN348" s="124"/>
      <c r="BO348" s="6"/>
      <c r="BP348" s="124"/>
      <c r="BQ348" s="124"/>
      <c r="BR348" s="124"/>
      <c r="BS348" s="124"/>
      <c r="BT348" s="124"/>
      <c r="BU348" s="124"/>
      <c r="BV348" s="124"/>
      <c r="BW348" s="124"/>
      <c r="BX348" s="6"/>
      <c r="BY348" s="124"/>
      <c r="BZ348" s="124"/>
      <c r="CA348" s="124"/>
      <c r="CB348" s="124"/>
      <c r="CC348" s="124"/>
      <c r="CD348" s="124"/>
      <c r="CE348" s="124"/>
      <c r="CF348" s="124"/>
      <c r="CG348" s="124"/>
      <c r="CH348" s="124"/>
      <c r="CI348" s="124"/>
      <c r="CJ348" s="124"/>
      <c r="CK348" s="124"/>
      <c r="CL348" s="124"/>
      <c r="CM348" s="124"/>
      <c r="CN348" s="124"/>
      <c r="CO348" s="124"/>
      <c r="CP348" s="124"/>
      <c r="CQ348" s="124"/>
      <c r="CR348" s="124"/>
      <c r="CS348" s="124"/>
      <c r="CT348" s="124"/>
      <c r="CU348" s="124"/>
      <c r="CV348" s="124"/>
      <c r="CW348" s="124"/>
      <c r="CX348" s="124"/>
      <c r="CY348" s="124"/>
      <c r="CZ348" s="124"/>
      <c r="DA348" s="124"/>
      <c r="DB348" s="124"/>
      <c r="DC348" s="124"/>
      <c r="DD348" s="124"/>
      <c r="DE348" s="124"/>
      <c r="DF348" s="124"/>
      <c r="DG348" s="124"/>
      <c r="DH348" s="124"/>
      <c r="DI348" s="124"/>
      <c r="DJ348" s="124"/>
      <c r="DK348" s="198"/>
      <c r="DL348" s="198"/>
      <c r="DM348" s="144"/>
      <c r="DN348" s="198"/>
      <c r="DO348" s="144"/>
      <c r="DP348" s="198"/>
      <c r="DQ348" s="144"/>
      <c r="DR348" s="6"/>
      <c r="DS348" s="6"/>
      <c r="DT348" s="2"/>
      <c r="DU348" s="2"/>
      <c r="DV348" s="2"/>
      <c r="DW348" s="2"/>
      <c r="DX348" s="2"/>
      <c r="DY348" s="2"/>
      <c r="DZ348" s="2"/>
      <c r="EA348" s="2"/>
      <c r="EB348" s="125"/>
      <c r="EC348" s="6"/>
      <c r="ED348" s="6"/>
      <c r="EE348" s="6"/>
      <c r="EF348" s="124"/>
      <c r="EG348" s="124"/>
      <c r="EH348" s="125"/>
      <c r="EI348" s="125"/>
      <c r="EJ348" s="124"/>
      <c r="EK348" s="2"/>
      <c r="EL348" s="2"/>
    </row>
    <row x14ac:dyDescent="0.25" r="349" customHeight="1" ht="18.75" hidden="1">
      <c r="A349" s="290" t="s">
        <v>234</v>
      </c>
      <c r="B349" s="282"/>
      <c r="C349" s="282"/>
      <c r="D349" s="282"/>
      <c r="E349" s="282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82"/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  <c r="AX349" s="282"/>
      <c r="AY349" s="273"/>
      <c r="AZ349" s="274"/>
      <c r="BA349" s="275"/>
      <c r="BB349" s="282"/>
      <c r="BC349" s="282"/>
      <c r="BD349" s="282"/>
      <c r="BE349" s="291"/>
      <c r="BF349" s="292"/>
      <c r="BG349" s="292"/>
      <c r="BH349" s="292"/>
      <c r="BI349" s="292"/>
      <c r="BJ349" s="293"/>
      <c r="BK349" s="292"/>
      <c r="BL349" s="124"/>
      <c r="BM349" s="2"/>
      <c r="BN349" s="124"/>
      <c r="BO349" s="6"/>
      <c r="BP349" s="124"/>
      <c r="BQ349" s="124"/>
      <c r="BR349" s="124"/>
      <c r="BS349" s="124"/>
      <c r="BT349" s="124"/>
      <c r="BU349" s="124"/>
      <c r="BV349" s="124"/>
      <c r="BW349" s="124"/>
      <c r="BX349" s="6"/>
      <c r="BY349" s="124"/>
      <c r="BZ349" s="124"/>
      <c r="CA349" s="124"/>
      <c r="CB349" s="124"/>
      <c r="CC349" s="124"/>
      <c r="CD349" s="124"/>
      <c r="CE349" s="124"/>
      <c r="CF349" s="124"/>
      <c r="CG349" s="124"/>
      <c r="CH349" s="124"/>
      <c r="CI349" s="124"/>
      <c r="CJ349" s="124"/>
      <c r="CK349" s="124"/>
      <c r="CL349" s="124"/>
      <c r="CM349" s="124"/>
      <c r="CN349" s="124"/>
      <c r="CO349" s="124"/>
      <c r="CP349" s="124"/>
      <c r="CQ349" s="124"/>
      <c r="CR349" s="124"/>
      <c r="CS349" s="124"/>
      <c r="CT349" s="124"/>
      <c r="CU349" s="124"/>
      <c r="CV349" s="124"/>
      <c r="CW349" s="124"/>
      <c r="CX349" s="124"/>
      <c r="CY349" s="124"/>
      <c r="CZ349" s="124"/>
      <c r="DA349" s="124"/>
      <c r="DB349" s="124"/>
      <c r="DC349" s="124"/>
      <c r="DD349" s="124"/>
      <c r="DE349" s="124"/>
      <c r="DF349" s="124"/>
      <c r="DG349" s="124"/>
      <c r="DH349" s="124"/>
      <c r="DI349" s="124"/>
      <c r="DJ349" s="124"/>
      <c r="DK349" s="198"/>
      <c r="DL349" s="198"/>
      <c r="DM349" s="144"/>
      <c r="DN349" s="198"/>
      <c r="DO349" s="144"/>
      <c r="DP349" s="198"/>
      <c r="DQ349" s="144"/>
      <c r="DR349" s="6"/>
      <c r="DS349" s="6"/>
      <c r="DT349" s="2"/>
      <c r="DU349" s="2"/>
      <c r="DV349" s="2"/>
      <c r="DW349" s="2"/>
      <c r="DX349" s="2"/>
      <c r="DY349" s="2"/>
      <c r="DZ349" s="2"/>
      <c r="EA349" s="2"/>
      <c r="EB349" s="125"/>
      <c r="EC349" s="6"/>
      <c r="ED349" s="6"/>
      <c r="EE349" s="6"/>
      <c r="EF349" s="124"/>
      <c r="EG349" s="124"/>
      <c r="EH349" s="125"/>
      <c r="EI349" s="125"/>
      <c r="EJ349" s="124"/>
      <c r="EK349" s="2"/>
      <c r="EL349" s="2"/>
    </row>
    <row x14ac:dyDescent="0.25" r="350" customHeight="1" ht="18.75" hidden="1">
      <c r="A350" s="290" t="s">
        <v>235</v>
      </c>
      <c r="B350" s="282"/>
      <c r="C350" s="282"/>
      <c r="D350" s="282"/>
      <c r="E350" s="282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82"/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  <c r="AX350" s="282"/>
      <c r="AY350" s="273"/>
      <c r="AZ350" s="274"/>
      <c r="BA350" s="275"/>
      <c r="BB350" s="282"/>
      <c r="BC350" s="282"/>
      <c r="BD350" s="282"/>
      <c r="BE350" s="291"/>
      <c r="BF350" s="292"/>
      <c r="BG350" s="292"/>
      <c r="BH350" s="292"/>
      <c r="BI350" s="292"/>
      <c r="BJ350" s="293"/>
      <c r="BK350" s="292"/>
      <c r="BL350" s="124"/>
      <c r="BM350" s="2"/>
      <c r="BN350" s="124"/>
      <c r="BO350" s="6"/>
      <c r="BP350" s="124"/>
      <c r="BQ350" s="124"/>
      <c r="BR350" s="124"/>
      <c r="BS350" s="124"/>
      <c r="BT350" s="124"/>
      <c r="BU350" s="124"/>
      <c r="BV350" s="124"/>
      <c r="BW350" s="124"/>
      <c r="BX350" s="6"/>
      <c r="BY350" s="124"/>
      <c r="BZ350" s="124"/>
      <c r="CA350" s="124"/>
      <c r="CB350" s="124"/>
      <c r="CC350" s="124"/>
      <c r="CD350" s="124"/>
      <c r="CE350" s="124"/>
      <c r="CF350" s="124"/>
      <c r="CG350" s="124"/>
      <c r="CH350" s="124"/>
      <c r="CI350" s="124"/>
      <c r="CJ350" s="124"/>
      <c r="CK350" s="124"/>
      <c r="CL350" s="124"/>
      <c r="CM350" s="124"/>
      <c r="CN350" s="124"/>
      <c r="CO350" s="124"/>
      <c r="CP350" s="124"/>
      <c r="CQ350" s="124"/>
      <c r="CR350" s="124"/>
      <c r="CS350" s="124"/>
      <c r="CT350" s="124"/>
      <c r="CU350" s="124"/>
      <c r="CV350" s="124"/>
      <c r="CW350" s="124"/>
      <c r="CX350" s="124"/>
      <c r="CY350" s="124"/>
      <c r="CZ350" s="124"/>
      <c r="DA350" s="124"/>
      <c r="DB350" s="124"/>
      <c r="DC350" s="124"/>
      <c r="DD350" s="124"/>
      <c r="DE350" s="124"/>
      <c r="DF350" s="124"/>
      <c r="DG350" s="124"/>
      <c r="DH350" s="124"/>
      <c r="DI350" s="124"/>
      <c r="DJ350" s="124"/>
      <c r="DK350" s="198"/>
      <c r="DL350" s="198"/>
      <c r="DM350" s="144"/>
      <c r="DN350" s="198"/>
      <c r="DO350" s="144"/>
      <c r="DP350" s="198"/>
      <c r="DQ350" s="144"/>
      <c r="DR350" s="6"/>
      <c r="DS350" s="6"/>
      <c r="DT350" s="2"/>
      <c r="DU350" s="2"/>
      <c r="DV350" s="2"/>
      <c r="DW350" s="2"/>
      <c r="DX350" s="2"/>
      <c r="DY350" s="2"/>
      <c r="DZ350" s="2"/>
      <c r="EA350" s="2"/>
      <c r="EB350" s="125"/>
      <c r="EC350" s="6"/>
      <c r="ED350" s="6"/>
      <c r="EE350" s="6"/>
      <c r="EF350" s="124"/>
      <c r="EG350" s="124"/>
      <c r="EH350" s="125"/>
      <c r="EI350" s="125"/>
      <c r="EJ350" s="124"/>
      <c r="EK350" s="2"/>
      <c r="EL350" s="2"/>
    </row>
    <row x14ac:dyDescent="0.25" r="351" customHeight="1" ht="18.75" hidden="1">
      <c r="A351" s="290" t="s">
        <v>201</v>
      </c>
      <c r="B351" s="282"/>
      <c r="C351" s="282"/>
      <c r="D351" s="282"/>
      <c r="E351" s="282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82"/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  <c r="AX351" s="282"/>
      <c r="AY351" s="273"/>
      <c r="AZ351" s="274"/>
      <c r="BA351" s="275"/>
      <c r="BB351" s="282"/>
      <c r="BC351" s="282"/>
      <c r="BD351" s="282"/>
      <c r="BE351" s="291"/>
      <c r="BF351" s="292"/>
      <c r="BG351" s="292"/>
      <c r="BH351" s="292"/>
      <c r="BI351" s="292"/>
      <c r="BJ351" s="293"/>
      <c r="BK351" s="292"/>
      <c r="BL351" s="124"/>
      <c r="BM351" s="2"/>
      <c r="BN351" s="124"/>
      <c r="BO351" s="6"/>
      <c r="BP351" s="124"/>
      <c r="BQ351" s="124"/>
      <c r="BR351" s="124"/>
      <c r="BS351" s="124"/>
      <c r="BT351" s="124"/>
      <c r="BU351" s="124"/>
      <c r="BV351" s="124"/>
      <c r="BW351" s="124"/>
      <c r="BX351" s="6"/>
      <c r="BY351" s="124"/>
      <c r="BZ351" s="124"/>
      <c r="CA351" s="124"/>
      <c r="CB351" s="124"/>
      <c r="CC351" s="124"/>
      <c r="CD351" s="124"/>
      <c r="CE351" s="124"/>
      <c r="CF351" s="124"/>
      <c r="CG351" s="124"/>
      <c r="CH351" s="124"/>
      <c r="CI351" s="124"/>
      <c r="CJ351" s="124"/>
      <c r="CK351" s="124"/>
      <c r="CL351" s="124"/>
      <c r="CM351" s="124"/>
      <c r="CN351" s="124"/>
      <c r="CO351" s="124"/>
      <c r="CP351" s="124"/>
      <c r="CQ351" s="124"/>
      <c r="CR351" s="124"/>
      <c r="CS351" s="124"/>
      <c r="CT351" s="124"/>
      <c r="CU351" s="124"/>
      <c r="CV351" s="124"/>
      <c r="CW351" s="124"/>
      <c r="CX351" s="124"/>
      <c r="CY351" s="124"/>
      <c r="CZ351" s="124"/>
      <c r="DA351" s="124"/>
      <c r="DB351" s="124"/>
      <c r="DC351" s="124"/>
      <c r="DD351" s="124"/>
      <c r="DE351" s="124"/>
      <c r="DF351" s="124"/>
      <c r="DG351" s="124"/>
      <c r="DH351" s="124"/>
      <c r="DI351" s="124"/>
      <c r="DJ351" s="124"/>
      <c r="DK351" s="198"/>
      <c r="DL351" s="198"/>
      <c r="DM351" s="144"/>
      <c r="DN351" s="198"/>
      <c r="DO351" s="144"/>
      <c r="DP351" s="198"/>
      <c r="DQ351" s="144"/>
      <c r="DR351" s="6"/>
      <c r="DS351" s="6"/>
      <c r="DT351" s="2"/>
      <c r="DU351" s="2"/>
      <c r="DV351" s="2"/>
      <c r="DW351" s="2"/>
      <c r="DX351" s="2"/>
      <c r="DY351" s="2"/>
      <c r="DZ351" s="2"/>
      <c r="EA351" s="2"/>
      <c r="EB351" s="125"/>
      <c r="EC351" s="6"/>
      <c r="ED351" s="6"/>
      <c r="EE351" s="6"/>
      <c r="EF351" s="124"/>
      <c r="EG351" s="124"/>
      <c r="EH351" s="125"/>
      <c r="EI351" s="125"/>
      <c r="EJ351" s="124"/>
      <c r="EK351" s="2"/>
      <c r="EL351" s="2"/>
    </row>
    <row x14ac:dyDescent="0.25" r="352" customHeight="1" ht="18.75" hidden="1">
      <c r="A352" s="290" t="s">
        <v>237</v>
      </c>
      <c r="B352" s="282"/>
      <c r="C352" s="282"/>
      <c r="D352" s="282"/>
      <c r="E352" s="282"/>
      <c r="F352" s="282"/>
      <c r="G352" s="282"/>
      <c r="H352" s="282"/>
      <c r="I352" s="282"/>
      <c r="J352" s="282"/>
      <c r="K352" s="282"/>
      <c r="L352" s="282"/>
      <c r="M352" s="282"/>
      <c r="N352" s="282"/>
      <c r="O352" s="282"/>
      <c r="P352" s="282"/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2"/>
      <c r="AL352" s="282"/>
      <c r="AM352" s="282"/>
      <c r="AN352" s="282"/>
      <c r="AO352" s="282"/>
      <c r="AP352" s="282">
        <v>108</v>
      </c>
      <c r="AQ352" s="282"/>
      <c r="AR352" s="282"/>
      <c r="AS352" s="282"/>
      <c r="AT352" s="282"/>
      <c r="AU352" s="282"/>
      <c r="AV352" s="282"/>
      <c r="AW352" s="282"/>
      <c r="AX352" s="282"/>
      <c r="AY352" s="273"/>
      <c r="AZ352" s="274"/>
      <c r="BA352" s="275"/>
      <c r="BB352" s="282"/>
      <c r="BC352" s="282"/>
      <c r="BD352" s="282"/>
      <c r="BE352" s="291"/>
      <c r="BF352" s="292"/>
      <c r="BG352" s="292"/>
      <c r="BH352" s="292"/>
      <c r="BI352" s="292"/>
      <c r="BJ352" s="293"/>
      <c r="BK352" s="292"/>
      <c r="BL352" s="124"/>
      <c r="BM352" s="2"/>
      <c r="BN352" s="124"/>
      <c r="BO352" s="6"/>
      <c r="BP352" s="124"/>
      <c r="BQ352" s="124"/>
      <c r="BR352" s="124"/>
      <c r="BS352" s="124"/>
      <c r="BT352" s="124"/>
      <c r="BU352" s="124"/>
      <c r="BV352" s="124"/>
      <c r="BW352" s="124"/>
      <c r="BX352" s="6"/>
      <c r="BY352" s="124"/>
      <c r="BZ352" s="124"/>
      <c r="CA352" s="124"/>
      <c r="CB352" s="124"/>
      <c r="CC352" s="124"/>
      <c r="CD352" s="124"/>
      <c r="CE352" s="124"/>
      <c r="CF352" s="124"/>
      <c r="CG352" s="124"/>
      <c r="CH352" s="124"/>
      <c r="CI352" s="124"/>
      <c r="CJ352" s="124"/>
      <c r="CK352" s="124"/>
      <c r="CL352" s="124"/>
      <c r="CM352" s="124"/>
      <c r="CN352" s="124"/>
      <c r="CO352" s="124"/>
      <c r="CP352" s="124"/>
      <c r="CQ352" s="124"/>
      <c r="CR352" s="124"/>
      <c r="CS352" s="124"/>
      <c r="CT352" s="124"/>
      <c r="CU352" s="124"/>
      <c r="CV352" s="124"/>
      <c r="CW352" s="124"/>
      <c r="CX352" s="124"/>
      <c r="CY352" s="124"/>
      <c r="CZ352" s="124"/>
      <c r="DA352" s="124"/>
      <c r="DB352" s="124"/>
      <c r="DC352" s="124"/>
      <c r="DD352" s="124"/>
      <c r="DE352" s="124"/>
      <c r="DF352" s="124"/>
      <c r="DG352" s="124"/>
      <c r="DH352" s="124"/>
      <c r="DI352" s="124"/>
      <c r="DJ352" s="124"/>
      <c r="DK352" s="198"/>
      <c r="DL352" s="198"/>
      <c r="DM352" s="144"/>
      <c r="DN352" s="198"/>
      <c r="DO352" s="144"/>
      <c r="DP352" s="198"/>
      <c r="DQ352" s="144"/>
      <c r="DR352" s="6"/>
      <c r="DS352" s="6"/>
      <c r="DT352" s="2"/>
      <c r="DU352" s="2"/>
      <c r="DV352" s="2"/>
      <c r="DW352" s="2"/>
      <c r="DX352" s="2"/>
      <c r="DY352" s="2"/>
      <c r="DZ352" s="2"/>
      <c r="EA352" s="2"/>
      <c r="EB352" s="125"/>
      <c r="EC352" s="6"/>
      <c r="ED352" s="6"/>
      <c r="EE352" s="6"/>
      <c r="EF352" s="124"/>
      <c r="EG352" s="124"/>
      <c r="EH352" s="125"/>
      <c r="EI352" s="125"/>
      <c r="EJ352" s="124"/>
      <c r="EK352" s="2"/>
      <c r="EL352" s="2"/>
    </row>
    <row x14ac:dyDescent="0.25" r="353" customHeight="1" ht="18.75" hidden="1">
      <c r="A353" s="290" t="s">
        <v>200</v>
      </c>
      <c r="B353" s="282"/>
      <c r="C353" s="282"/>
      <c r="D353" s="282"/>
      <c r="E353" s="282"/>
      <c r="F353" s="282"/>
      <c r="G353" s="282"/>
      <c r="H353" s="282"/>
      <c r="I353" s="282"/>
      <c r="J353" s="282"/>
      <c r="K353" s="282"/>
      <c r="L353" s="282"/>
      <c r="M353" s="282"/>
      <c r="N353" s="282"/>
      <c r="O353" s="282"/>
      <c r="P353" s="282"/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  <c r="AC353" s="282"/>
      <c r="AD353" s="282"/>
      <c r="AE353" s="282"/>
      <c r="AF353" s="282"/>
      <c r="AG353" s="282"/>
      <c r="AH353" s="282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282"/>
      <c r="AT353" s="282"/>
      <c r="AU353" s="282"/>
      <c r="AV353" s="282"/>
      <c r="AW353" s="282"/>
      <c r="AX353" s="282"/>
      <c r="AY353" s="273"/>
      <c r="AZ353" s="274"/>
      <c r="BA353" s="275"/>
      <c r="BB353" s="282"/>
      <c r="BC353" s="282"/>
      <c r="BD353" s="282"/>
      <c r="BE353" s="291"/>
      <c r="BF353" s="292"/>
      <c r="BG353" s="292"/>
      <c r="BH353" s="292"/>
      <c r="BI353" s="292"/>
      <c r="BJ353" s="293"/>
      <c r="BK353" s="292"/>
      <c r="BL353" s="124"/>
      <c r="BM353" s="2"/>
      <c r="BN353" s="124"/>
      <c r="BO353" s="6"/>
      <c r="BP353" s="124"/>
      <c r="BQ353" s="124"/>
      <c r="BR353" s="124"/>
      <c r="BS353" s="124"/>
      <c r="BT353" s="124"/>
      <c r="BU353" s="124"/>
      <c r="BV353" s="124"/>
      <c r="BW353" s="124"/>
      <c r="BX353" s="6"/>
      <c r="BY353" s="124"/>
      <c r="BZ353" s="124"/>
      <c r="CA353" s="124"/>
      <c r="CB353" s="124"/>
      <c r="CC353" s="124"/>
      <c r="CD353" s="124"/>
      <c r="CE353" s="124"/>
      <c r="CF353" s="124"/>
      <c r="CG353" s="124"/>
      <c r="CH353" s="124"/>
      <c r="CI353" s="124"/>
      <c r="CJ353" s="124"/>
      <c r="CK353" s="124"/>
      <c r="CL353" s="124"/>
      <c r="CM353" s="124"/>
      <c r="CN353" s="124"/>
      <c r="CO353" s="124"/>
      <c r="CP353" s="124"/>
      <c r="CQ353" s="124"/>
      <c r="CR353" s="124"/>
      <c r="CS353" s="124"/>
      <c r="CT353" s="124"/>
      <c r="CU353" s="124"/>
      <c r="CV353" s="124"/>
      <c r="CW353" s="124"/>
      <c r="CX353" s="124"/>
      <c r="CY353" s="124"/>
      <c r="CZ353" s="124"/>
      <c r="DA353" s="124"/>
      <c r="DB353" s="124"/>
      <c r="DC353" s="124"/>
      <c r="DD353" s="124"/>
      <c r="DE353" s="124"/>
      <c r="DF353" s="124"/>
      <c r="DG353" s="124"/>
      <c r="DH353" s="124"/>
      <c r="DI353" s="124"/>
      <c r="DJ353" s="124"/>
      <c r="DK353" s="198"/>
      <c r="DL353" s="198"/>
      <c r="DM353" s="144"/>
      <c r="DN353" s="198"/>
      <c r="DO353" s="144"/>
      <c r="DP353" s="198"/>
      <c r="DQ353" s="144"/>
      <c r="DR353" s="6"/>
      <c r="DS353" s="6"/>
      <c r="DT353" s="2"/>
      <c r="DU353" s="2"/>
      <c r="DV353" s="2"/>
      <c r="DW353" s="2"/>
      <c r="DX353" s="2"/>
      <c r="DY353" s="2"/>
      <c r="DZ353" s="2"/>
      <c r="EA353" s="2"/>
      <c r="EB353" s="125"/>
      <c r="EC353" s="6"/>
      <c r="ED353" s="6"/>
      <c r="EE353" s="6"/>
      <c r="EF353" s="124"/>
      <c r="EG353" s="124"/>
      <c r="EH353" s="125"/>
      <c r="EI353" s="125"/>
      <c r="EJ353" s="124"/>
      <c r="EK353" s="2"/>
      <c r="EL353" s="2"/>
    </row>
    <row x14ac:dyDescent="0.25" r="354" customHeight="1" ht="18.75" hidden="1">
      <c r="A354" s="290" t="s">
        <v>238</v>
      </c>
      <c r="B354" s="282"/>
      <c r="C354" s="282"/>
      <c r="D354" s="282"/>
      <c r="E354" s="282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82"/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>
        <v>1</v>
      </c>
      <c r="AU354" s="282"/>
      <c r="AV354" s="282"/>
      <c r="AW354" s="282"/>
      <c r="AX354" s="282"/>
      <c r="AY354" s="273"/>
      <c r="AZ354" s="274"/>
      <c r="BA354" s="275"/>
      <c r="BB354" s="282"/>
      <c r="BC354" s="282"/>
      <c r="BD354" s="282"/>
      <c r="BE354" s="291"/>
      <c r="BF354" s="292"/>
      <c r="BG354" s="292"/>
      <c r="BH354" s="292"/>
      <c r="BI354" s="292"/>
      <c r="BJ354" s="293"/>
      <c r="BK354" s="292"/>
      <c r="BL354" s="124"/>
      <c r="BM354" s="2"/>
      <c r="BN354" s="124"/>
      <c r="BO354" s="6"/>
      <c r="BP354" s="124"/>
      <c r="BQ354" s="124"/>
      <c r="BR354" s="124"/>
      <c r="BS354" s="124"/>
      <c r="BT354" s="124"/>
      <c r="BU354" s="124"/>
      <c r="BV354" s="124"/>
      <c r="BW354" s="124"/>
      <c r="BX354" s="6"/>
      <c r="BY354" s="124"/>
      <c r="BZ354" s="124"/>
      <c r="CA354" s="124"/>
      <c r="CB354" s="124"/>
      <c r="CC354" s="124"/>
      <c r="CD354" s="124"/>
      <c r="CE354" s="124"/>
      <c r="CF354" s="124"/>
      <c r="CG354" s="124"/>
      <c r="CH354" s="124"/>
      <c r="CI354" s="124"/>
      <c r="CJ354" s="124"/>
      <c r="CK354" s="124"/>
      <c r="CL354" s="124"/>
      <c r="CM354" s="124"/>
      <c r="CN354" s="124"/>
      <c r="CO354" s="124"/>
      <c r="CP354" s="124"/>
      <c r="CQ354" s="124"/>
      <c r="CR354" s="124"/>
      <c r="CS354" s="124"/>
      <c r="CT354" s="124"/>
      <c r="CU354" s="124"/>
      <c r="CV354" s="124"/>
      <c r="CW354" s="124"/>
      <c r="CX354" s="124"/>
      <c r="CY354" s="124"/>
      <c r="CZ354" s="124"/>
      <c r="DA354" s="124"/>
      <c r="DB354" s="124"/>
      <c r="DC354" s="124"/>
      <c r="DD354" s="124"/>
      <c r="DE354" s="124"/>
      <c r="DF354" s="124"/>
      <c r="DG354" s="124"/>
      <c r="DH354" s="124"/>
      <c r="DI354" s="124"/>
      <c r="DJ354" s="124"/>
      <c r="DK354" s="198"/>
      <c r="DL354" s="198"/>
      <c r="DM354" s="144"/>
      <c r="DN354" s="198"/>
      <c r="DO354" s="144"/>
      <c r="DP354" s="198"/>
      <c r="DQ354" s="144"/>
      <c r="DR354" s="6"/>
      <c r="DS354" s="6"/>
      <c r="DT354" s="2"/>
      <c r="DU354" s="2"/>
      <c r="DV354" s="2"/>
      <c r="DW354" s="2"/>
      <c r="DX354" s="2"/>
      <c r="DY354" s="2"/>
      <c r="DZ354" s="2"/>
      <c r="EA354" s="2"/>
      <c r="EB354" s="125"/>
      <c r="EC354" s="6"/>
      <c r="ED354" s="6"/>
      <c r="EE354" s="6"/>
      <c r="EF354" s="124"/>
      <c r="EG354" s="124"/>
      <c r="EH354" s="125"/>
      <c r="EI354" s="125"/>
      <c r="EJ354" s="124"/>
      <c r="EK354" s="2"/>
      <c r="EL354" s="2"/>
    </row>
    <row x14ac:dyDescent="0.25" r="355" customHeight="1" ht="18.75">
      <c r="A355" s="304" t="s">
        <v>239</v>
      </c>
      <c r="B355" s="282">
        <f>+SUM(B346:B354)</f>
      </c>
      <c r="C355" s="282">
        <f>+SUM(C346:C354)</f>
      </c>
      <c r="D355" s="282">
        <f>+SUM(D346:D354)</f>
      </c>
      <c r="E355" s="282">
        <f>+SUM(E346:E354)</f>
      </c>
      <c r="F355" s="282">
        <f>+SUM(F346:F354)</f>
      </c>
      <c r="G355" s="282">
        <f>+SUM(G346:G354)</f>
      </c>
      <c r="H355" s="282">
        <f>+SUM(H346:H354)</f>
      </c>
      <c r="I355" s="282">
        <f>+SUM(I346:I354)</f>
      </c>
      <c r="J355" s="282">
        <f>+SUM(J346:J354)</f>
      </c>
      <c r="K355" s="282">
        <f>+SUM(K346:K354)</f>
      </c>
      <c r="L355" s="282">
        <f>+SUM(L346:L354)</f>
      </c>
      <c r="M355" s="282">
        <f>+SUM(M346:M354)</f>
      </c>
      <c r="N355" s="282">
        <f>+SUM(N346:N354)</f>
      </c>
      <c r="O355" s="282">
        <f>+SUM(O346:O354)</f>
      </c>
      <c r="P355" s="282">
        <f>+SUM(P346:P354)</f>
      </c>
      <c r="Q355" s="282">
        <f>+SUM(Q346:Q354)</f>
      </c>
      <c r="R355" s="282">
        <f>+SUM(R346:R354)</f>
      </c>
      <c r="S355" s="282">
        <f>+SUM(S346:S354)</f>
      </c>
      <c r="T355" s="282">
        <f>+SUM(T346:T354)</f>
      </c>
      <c r="U355" s="282">
        <f>+SUM(U346:U354)</f>
      </c>
      <c r="V355" s="282">
        <f>+SUM(V346:V354)</f>
      </c>
      <c r="W355" s="282">
        <f>+SUM(W346:W354)</f>
      </c>
      <c r="X355" s="282">
        <f>+SUM(X346:X354)</f>
      </c>
      <c r="Y355" s="282">
        <f>+SUM(Y346:Y354)</f>
      </c>
      <c r="Z355" s="282">
        <f>+SUM(Z346:Z354)</f>
      </c>
      <c r="AA355" s="282">
        <f>+SUM(AA346:AA354)</f>
      </c>
      <c r="AB355" s="282">
        <f>+SUM(AB346:AB354)</f>
      </c>
      <c r="AC355" s="282">
        <f>+SUM(AC346:AC354)</f>
      </c>
      <c r="AD355" s="282">
        <f>+SUM(AD346:AD354)</f>
      </c>
      <c r="AE355" s="282">
        <f>+SUM(AE346:AE354)</f>
      </c>
      <c r="AF355" s="282">
        <f>+SUM(AF346:AF354)</f>
      </c>
      <c r="AG355" s="282">
        <f>+SUM(AG346:AG354)</f>
      </c>
      <c r="AH355" s="282">
        <f>+SUM(AH346:AH354)</f>
      </c>
      <c r="AI355" s="282">
        <f>+SUM(AI346:AI354)</f>
      </c>
      <c r="AJ355" s="282">
        <f>+SUM(AJ346:AJ354)</f>
      </c>
      <c r="AK355" s="282">
        <f>+SUM(AK346:AK354)</f>
      </c>
      <c r="AL355" s="282">
        <f>+SUM(AL346:AL354)</f>
      </c>
      <c r="AM355" s="282">
        <f>+SUM(AM346:AM354)</f>
      </c>
      <c r="AN355" s="282">
        <f>+SUM(AN346:AN354)</f>
      </c>
      <c r="AO355" s="282">
        <f>+SUM(AO346:AO354)</f>
      </c>
      <c r="AP355" s="282">
        <f>+SUM(AP346:AP354)</f>
      </c>
      <c r="AQ355" s="282">
        <f>+SUM(AQ346:AQ354)</f>
      </c>
      <c r="AR355" s="282">
        <f>+SUM(AR346:AR354)</f>
      </c>
      <c r="AS355" s="282">
        <f>+SUM(AS346:AS354)</f>
      </c>
      <c r="AT355" s="282">
        <f>+SUM(AT346:AT354)</f>
      </c>
      <c r="AU355" s="282">
        <f>+SUM(AU346:AU354)</f>
      </c>
      <c r="AV355" s="282">
        <f>+SUM(AV346:AV354)</f>
      </c>
      <c r="AW355" s="282">
        <f>+SUM(AW346:AW354)</f>
      </c>
      <c r="AX355" s="282"/>
      <c r="AY355" s="273"/>
      <c r="AZ355" s="274"/>
      <c r="BA355" s="275"/>
      <c r="BB355" s="282"/>
      <c r="BC355" s="282"/>
      <c r="BD355" s="282"/>
      <c r="BE355" s="291"/>
      <c r="BF355" s="292"/>
      <c r="BG355" s="292"/>
      <c r="BH355" s="292"/>
      <c r="BI355" s="292"/>
      <c r="BJ355" s="293"/>
      <c r="BK355" s="292"/>
      <c r="BL355" s="124"/>
      <c r="BM355" s="2"/>
      <c r="BN355" s="124"/>
      <c r="BO355" s="6"/>
      <c r="BP355" s="124"/>
      <c r="BQ355" s="124"/>
      <c r="BR355" s="124"/>
      <c r="BS355" s="124"/>
      <c r="BT355" s="124"/>
      <c r="BU355" s="124"/>
      <c r="BV355" s="124"/>
      <c r="BW355" s="124"/>
      <c r="BX355" s="6"/>
      <c r="BY355" s="124"/>
      <c r="BZ355" s="124"/>
      <c r="CA355" s="124"/>
      <c r="CB355" s="124"/>
      <c r="CC355" s="124"/>
      <c r="CD355" s="124"/>
      <c r="CE355" s="124"/>
      <c r="CF355" s="124"/>
      <c r="CG355" s="124"/>
      <c r="CH355" s="124"/>
      <c r="CI355" s="124"/>
      <c r="CJ355" s="124"/>
      <c r="CK355" s="124"/>
      <c r="CL355" s="124"/>
      <c r="CM355" s="124"/>
      <c r="CN355" s="124"/>
      <c r="CO355" s="124"/>
      <c r="CP355" s="124"/>
      <c r="CQ355" s="124"/>
      <c r="CR355" s="124"/>
      <c r="CS355" s="124"/>
      <c r="CT355" s="124"/>
      <c r="CU355" s="124"/>
      <c r="CV355" s="124"/>
      <c r="CW355" s="124"/>
      <c r="CX355" s="124"/>
      <c r="CY355" s="124"/>
      <c r="CZ355" s="124"/>
      <c r="DA355" s="124"/>
      <c r="DB355" s="124"/>
      <c r="DC355" s="124"/>
      <c r="DD355" s="124"/>
      <c r="DE355" s="124"/>
      <c r="DF355" s="124"/>
      <c r="DG355" s="124"/>
      <c r="DH355" s="124"/>
      <c r="DI355" s="124"/>
      <c r="DJ355" s="124"/>
      <c r="DK355" s="198"/>
      <c r="DL355" s="198"/>
      <c r="DM355" s="144"/>
      <c r="DN355" s="198"/>
      <c r="DO355" s="144"/>
      <c r="DP355" s="198"/>
      <c r="DQ355" s="144"/>
      <c r="DR355" s="6"/>
      <c r="DS355" s="6"/>
      <c r="DT355" s="2"/>
      <c r="DU355" s="2"/>
      <c r="DV355" s="2"/>
      <c r="DW355" s="2"/>
      <c r="DX355" s="2"/>
      <c r="DY355" s="2"/>
      <c r="DZ355" s="2"/>
      <c r="EA355" s="2"/>
      <c r="EB355" s="125"/>
      <c r="EC355" s="6"/>
      <c r="ED355" s="6"/>
      <c r="EE355" s="6"/>
      <c r="EF355" s="124"/>
      <c r="EG355" s="124"/>
      <c r="EH355" s="125"/>
      <c r="EI355" s="125"/>
      <c r="EJ355" s="124"/>
      <c r="EK355" s="2"/>
      <c r="EL355" s="2"/>
    </row>
    <row x14ac:dyDescent="0.25" r="356" customHeight="1" ht="18.75">
      <c r="A356" s="280" t="s">
        <v>32</v>
      </c>
      <c r="B356" s="322">
        <v>115</v>
      </c>
      <c r="C356" s="322">
        <v>198</v>
      </c>
      <c r="D356" s="322">
        <v>131</v>
      </c>
      <c r="E356" s="322">
        <v>190</v>
      </c>
      <c r="F356" s="322">
        <v>234</v>
      </c>
      <c r="G356" s="322">
        <v>379</v>
      </c>
      <c r="H356" s="322">
        <v>0</v>
      </c>
      <c r="I356" s="322">
        <v>309</v>
      </c>
      <c r="J356" s="322">
        <v>90</v>
      </c>
      <c r="K356" s="322">
        <v>0</v>
      </c>
      <c r="L356" s="322">
        <v>0</v>
      </c>
      <c r="M356" s="322">
        <v>6</v>
      </c>
      <c r="N356" s="268">
        <v>0</v>
      </c>
      <c r="O356" s="268">
        <v>0</v>
      </c>
      <c r="P356" s="268">
        <v>0</v>
      </c>
      <c r="Q356" s="268">
        <v>0</v>
      </c>
      <c r="R356" s="268">
        <v>0</v>
      </c>
      <c r="S356" s="268">
        <v>0</v>
      </c>
      <c r="T356" s="268">
        <v>0</v>
      </c>
      <c r="U356" s="268">
        <v>0</v>
      </c>
      <c r="V356" s="268">
        <v>0</v>
      </c>
      <c r="W356" s="268">
        <v>62</v>
      </c>
      <c r="X356" s="268">
        <v>0</v>
      </c>
      <c r="Y356" s="268">
        <v>171</v>
      </c>
      <c r="Z356" s="282">
        <v>0</v>
      </c>
      <c r="AA356" s="282">
        <v>0</v>
      </c>
      <c r="AB356" s="282">
        <v>0</v>
      </c>
      <c r="AC356" s="282">
        <v>0</v>
      </c>
      <c r="AD356" s="282">
        <v>55</v>
      </c>
      <c r="AE356" s="282">
        <v>0</v>
      </c>
      <c r="AF356" s="282">
        <v>0</v>
      </c>
      <c r="AG356" s="282">
        <v>0</v>
      </c>
      <c r="AH356" s="282">
        <v>0</v>
      </c>
      <c r="AI356" s="282">
        <v>0</v>
      </c>
      <c r="AJ356" s="282">
        <v>0</v>
      </c>
      <c r="AK356" s="282">
        <v>0</v>
      </c>
      <c r="AL356" s="282">
        <v>502</v>
      </c>
      <c r="AM356" s="282">
        <v>1014</v>
      </c>
      <c r="AN356" s="282">
        <v>34</v>
      </c>
      <c r="AO356" s="282">
        <v>0</v>
      </c>
      <c r="AP356" s="282">
        <v>48</v>
      </c>
      <c r="AQ356" s="282">
        <v>23</v>
      </c>
      <c r="AR356" s="282">
        <v>7</v>
      </c>
      <c r="AS356" s="282">
        <v>82</v>
      </c>
      <c r="AT356" s="282">
        <v>202</v>
      </c>
      <c r="AU356" s="282">
        <f>AU366+(AT366-AT356)</f>
      </c>
      <c r="AV356" s="282">
        <f>AV366</f>
      </c>
      <c r="AW356" s="282">
        <f>AW366</f>
      </c>
      <c r="AX356" s="282"/>
      <c r="AY356" s="260"/>
      <c r="AZ356" s="284">
        <v>200</v>
      </c>
      <c r="BA356" s="262">
        <f>SUM(BA357:BA365)</f>
      </c>
      <c r="BB356" s="334">
        <v>190</v>
      </c>
      <c r="BC356" s="334">
        <v>100</v>
      </c>
      <c r="BD356" s="334">
        <v>100</v>
      </c>
      <c r="BE356" s="335">
        <v>138</v>
      </c>
      <c r="BF356" s="336">
        <v>238</v>
      </c>
      <c r="BG356" s="336">
        <v>142</v>
      </c>
      <c r="BH356" s="336">
        <v>231</v>
      </c>
      <c r="BI356" s="336">
        <v>200</v>
      </c>
      <c r="BJ356" s="337">
        <v>191</v>
      </c>
      <c r="BK356" s="336"/>
      <c r="BL356" s="124"/>
      <c r="BM356" s="2"/>
      <c r="BN356" s="124"/>
      <c r="BO356" s="6"/>
      <c r="BP356" s="124"/>
      <c r="BQ356" s="124"/>
      <c r="BR356" s="124"/>
      <c r="BS356" s="124"/>
      <c r="BT356" s="124"/>
      <c r="BU356" s="124"/>
      <c r="BV356" s="124"/>
      <c r="BW356" s="124"/>
      <c r="BX356" s="6"/>
      <c r="BY356" s="124"/>
      <c r="BZ356" s="124"/>
      <c r="CA356" s="124"/>
      <c r="CB356" s="124"/>
      <c r="CC356" s="124"/>
      <c r="CD356" s="124"/>
      <c r="CE356" s="124"/>
      <c r="CF356" s="124"/>
      <c r="CG356" s="124"/>
      <c r="CH356" s="124"/>
      <c r="CI356" s="124"/>
      <c r="CJ356" s="124"/>
      <c r="CK356" s="124"/>
      <c r="CL356" s="124"/>
      <c r="CM356" s="124"/>
      <c r="CN356" s="124"/>
      <c r="CO356" s="124"/>
      <c r="CP356" s="124"/>
      <c r="CQ356" s="124"/>
      <c r="CR356" s="124"/>
      <c r="CS356" s="124"/>
      <c r="CT356" s="124"/>
      <c r="CU356" s="124"/>
      <c r="CV356" s="124"/>
      <c r="CW356" s="124"/>
      <c r="CX356" s="124"/>
      <c r="CY356" s="124"/>
      <c r="CZ356" s="124"/>
      <c r="DA356" s="124"/>
      <c r="DB356" s="124"/>
      <c r="DC356" s="124"/>
      <c r="DD356" s="124"/>
      <c r="DE356" s="124"/>
      <c r="DF356" s="124"/>
      <c r="DG356" s="124"/>
      <c r="DH356" s="124"/>
      <c r="DI356" s="124"/>
      <c r="DJ356" s="124"/>
      <c r="DK356" s="198">
        <f>SUM(B356:M356)</f>
      </c>
      <c r="DL356" s="198">
        <f>SUM(N356:Y356)</f>
      </c>
      <c r="DM356" s="144">
        <f>IFERROR(DL356/DK356*100,0)</f>
      </c>
      <c r="DN356" s="198">
        <f>SUM(Z356:AK356)</f>
      </c>
      <c r="DO356" s="144">
        <f>IFERROR(DN356/DL356*100,0)</f>
      </c>
      <c r="DP356" s="198">
        <f>SUM(AL356:AW356)</f>
      </c>
      <c r="DQ356" s="144">
        <f>IFERROR(DP356/DN356*100,0)</f>
      </c>
      <c r="DR356" s="185">
        <f>SUM(AY356:BJ356)</f>
      </c>
      <c r="DS356" s="249">
        <f>IFERROR(DR356/DP356*100,0)</f>
      </c>
      <c r="DT356" s="2"/>
      <c r="DU356" s="2"/>
      <c r="DV356" s="2"/>
      <c r="DW356" s="2"/>
      <c r="DX356" s="2"/>
      <c r="DY356" s="2"/>
      <c r="DZ356" s="2"/>
      <c r="EA356" s="2"/>
      <c r="EB356" s="125"/>
      <c r="EC356" s="6"/>
      <c r="ED356" s="6"/>
      <c r="EE356" s="6"/>
      <c r="EF356" s="124"/>
      <c r="EG356" s="124"/>
      <c r="EH356" s="125"/>
      <c r="EI356" s="125"/>
      <c r="EJ356" s="124"/>
      <c r="EK356" s="2"/>
      <c r="EL356" s="2"/>
    </row>
    <row x14ac:dyDescent="0.25" r="357" customHeight="1" ht="18.75" hidden="1">
      <c r="A357" s="290" t="s">
        <v>231</v>
      </c>
      <c r="B357" s="282"/>
      <c r="C357" s="282"/>
      <c r="D357" s="282"/>
      <c r="E357" s="282"/>
      <c r="F357" s="282"/>
      <c r="G357" s="282"/>
      <c r="H357" s="282"/>
      <c r="I357" s="282"/>
      <c r="J357" s="282"/>
      <c r="K357" s="282"/>
      <c r="L357" s="282"/>
      <c r="M357" s="282"/>
      <c r="N357" s="282"/>
      <c r="O357" s="282"/>
      <c r="P357" s="282"/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  <c r="AC357" s="282"/>
      <c r="AD357" s="282"/>
      <c r="AE357" s="282"/>
      <c r="AF357" s="282"/>
      <c r="AG357" s="282"/>
      <c r="AH357" s="282"/>
      <c r="AI357" s="282"/>
      <c r="AJ357" s="282"/>
      <c r="AK357" s="282"/>
      <c r="AL357" s="282"/>
      <c r="AM357" s="282"/>
      <c r="AN357" s="282"/>
      <c r="AO357" s="282"/>
      <c r="AP357" s="282"/>
      <c r="AQ357" s="282"/>
      <c r="AR357" s="282"/>
      <c r="AS357" s="282"/>
      <c r="AT357" s="282"/>
      <c r="AU357" s="282"/>
      <c r="AV357" s="282"/>
      <c r="AW357" s="282"/>
      <c r="AX357" s="282"/>
      <c r="AY357" s="273"/>
      <c r="AZ357" s="274"/>
      <c r="BA357" s="275"/>
      <c r="BB357" s="282"/>
      <c r="BC357" s="282"/>
      <c r="BD357" s="282"/>
      <c r="BE357" s="291"/>
      <c r="BF357" s="292"/>
      <c r="BG357" s="292"/>
      <c r="BH357" s="292"/>
      <c r="BI357" s="292"/>
      <c r="BJ357" s="293"/>
      <c r="BK357" s="292"/>
      <c r="BL357" s="124"/>
      <c r="BM357" s="2"/>
      <c r="BN357" s="124"/>
      <c r="BO357" s="6"/>
      <c r="BP357" s="124"/>
      <c r="BQ357" s="124"/>
      <c r="BR357" s="124"/>
      <c r="BS357" s="124"/>
      <c r="BT357" s="124"/>
      <c r="BU357" s="124"/>
      <c r="BV357" s="124"/>
      <c r="BW357" s="124"/>
      <c r="BX357" s="6"/>
      <c r="BY357" s="124"/>
      <c r="BZ357" s="124"/>
      <c r="CA357" s="124"/>
      <c r="CB357" s="124"/>
      <c r="CC357" s="124"/>
      <c r="CD357" s="124"/>
      <c r="CE357" s="124"/>
      <c r="CF357" s="124"/>
      <c r="CG357" s="124"/>
      <c r="CH357" s="124"/>
      <c r="CI357" s="124"/>
      <c r="CJ357" s="124"/>
      <c r="CK357" s="124"/>
      <c r="CL357" s="124"/>
      <c r="CM357" s="124"/>
      <c r="CN357" s="124"/>
      <c r="CO357" s="124"/>
      <c r="CP357" s="124"/>
      <c r="CQ357" s="124"/>
      <c r="CR357" s="124"/>
      <c r="CS357" s="124"/>
      <c r="CT357" s="124"/>
      <c r="CU357" s="124"/>
      <c r="CV357" s="124"/>
      <c r="CW357" s="124"/>
      <c r="CX357" s="124"/>
      <c r="CY357" s="124"/>
      <c r="CZ357" s="124"/>
      <c r="DA357" s="124"/>
      <c r="DB357" s="124"/>
      <c r="DC357" s="124"/>
      <c r="DD357" s="124"/>
      <c r="DE357" s="124"/>
      <c r="DF357" s="124"/>
      <c r="DG357" s="124"/>
      <c r="DH357" s="124"/>
      <c r="DI357" s="124">
        <f>50/190</f>
      </c>
      <c r="DJ357" s="124"/>
      <c r="DK357" s="198"/>
      <c r="DL357" s="198"/>
      <c r="DM357" s="144"/>
      <c r="DN357" s="198"/>
      <c r="DO357" s="144"/>
      <c r="DP357" s="198"/>
      <c r="DQ357" s="144"/>
      <c r="DR357" s="6"/>
      <c r="DS357" s="6"/>
      <c r="DT357" s="2"/>
      <c r="DU357" s="2"/>
      <c r="DV357" s="2"/>
      <c r="DW357" s="2"/>
      <c r="DX357" s="2"/>
      <c r="DY357" s="2"/>
      <c r="DZ357" s="2"/>
      <c r="EA357" s="2"/>
      <c r="EB357" s="125"/>
      <c r="EC357" s="6"/>
      <c r="ED357" s="6"/>
      <c r="EE357" s="6"/>
      <c r="EF357" s="124"/>
      <c r="EG357" s="124"/>
      <c r="EH357" s="125"/>
      <c r="EI357" s="125"/>
      <c r="EJ357" s="124"/>
      <c r="EK357" s="2"/>
      <c r="EL357" s="2"/>
    </row>
    <row x14ac:dyDescent="0.25" r="358" customHeight="1" ht="18.75" hidden="1">
      <c r="A358" s="290" t="s">
        <v>232</v>
      </c>
      <c r="B358" s="282"/>
      <c r="C358" s="282"/>
      <c r="D358" s="282"/>
      <c r="E358" s="282"/>
      <c r="F358" s="282"/>
      <c r="G358" s="282"/>
      <c r="H358" s="282"/>
      <c r="I358" s="282"/>
      <c r="J358" s="282"/>
      <c r="K358" s="282"/>
      <c r="L358" s="282"/>
      <c r="M358" s="282"/>
      <c r="N358" s="282"/>
      <c r="O358" s="282"/>
      <c r="P358" s="282"/>
      <c r="Q358" s="282"/>
      <c r="R358" s="282"/>
      <c r="S358" s="282"/>
      <c r="T358" s="282"/>
      <c r="U358" s="282"/>
      <c r="V358" s="282"/>
      <c r="W358" s="282"/>
      <c r="X358" s="282"/>
      <c r="Y358" s="282"/>
      <c r="Z358" s="282"/>
      <c r="AA358" s="282"/>
      <c r="AB358" s="282"/>
      <c r="AC358" s="282"/>
      <c r="AD358" s="282"/>
      <c r="AE358" s="282"/>
      <c r="AF358" s="282"/>
      <c r="AG358" s="282"/>
      <c r="AH358" s="282"/>
      <c r="AI358" s="282"/>
      <c r="AJ358" s="282"/>
      <c r="AK358" s="282"/>
      <c r="AL358" s="282"/>
      <c r="AM358" s="282"/>
      <c r="AN358" s="282"/>
      <c r="AO358" s="282"/>
      <c r="AP358" s="282"/>
      <c r="AQ358" s="282"/>
      <c r="AR358" s="282"/>
      <c r="AS358" s="282"/>
      <c r="AT358" s="282"/>
      <c r="AU358" s="282"/>
      <c r="AV358" s="282"/>
      <c r="AW358" s="282"/>
      <c r="AX358" s="282"/>
      <c r="AY358" s="273"/>
      <c r="AZ358" s="274"/>
      <c r="BA358" s="275"/>
      <c r="BB358" s="282"/>
      <c r="BC358" s="282"/>
      <c r="BD358" s="282"/>
      <c r="BE358" s="291"/>
      <c r="BF358" s="292"/>
      <c r="BG358" s="292"/>
      <c r="BH358" s="292"/>
      <c r="BI358" s="292"/>
      <c r="BJ358" s="293"/>
      <c r="BK358" s="292"/>
      <c r="BL358" s="124"/>
      <c r="BM358" s="2"/>
      <c r="BN358" s="124"/>
      <c r="BO358" s="6"/>
      <c r="BP358" s="124"/>
      <c r="BQ358" s="124"/>
      <c r="BR358" s="124"/>
      <c r="BS358" s="124"/>
      <c r="BT358" s="124"/>
      <c r="BU358" s="124"/>
      <c r="BV358" s="124"/>
      <c r="BW358" s="124"/>
      <c r="BX358" s="6"/>
      <c r="BY358" s="124"/>
      <c r="BZ358" s="124"/>
      <c r="CA358" s="124"/>
      <c r="CB358" s="124"/>
      <c r="CC358" s="124"/>
      <c r="CD358" s="124"/>
      <c r="CE358" s="124"/>
      <c r="CF358" s="124"/>
      <c r="CG358" s="124"/>
      <c r="CH358" s="124"/>
      <c r="CI358" s="124"/>
      <c r="CJ358" s="124"/>
      <c r="CK358" s="124"/>
      <c r="CL358" s="124"/>
      <c r="CM358" s="124"/>
      <c r="CN358" s="124"/>
      <c r="CO358" s="124"/>
      <c r="CP358" s="124"/>
      <c r="CQ358" s="124"/>
      <c r="CR358" s="124"/>
      <c r="CS358" s="124"/>
      <c r="CT358" s="124"/>
      <c r="CU358" s="124"/>
      <c r="CV358" s="124"/>
      <c r="CW358" s="124"/>
      <c r="CX358" s="124"/>
      <c r="CY358" s="124"/>
      <c r="CZ358" s="124"/>
      <c r="DA358" s="124"/>
      <c r="DB358" s="124"/>
      <c r="DC358" s="124"/>
      <c r="DD358" s="124"/>
      <c r="DE358" s="124"/>
      <c r="DF358" s="124"/>
      <c r="DG358" s="124"/>
      <c r="DH358" s="124"/>
      <c r="DI358" s="124"/>
      <c r="DJ358" s="124"/>
      <c r="DK358" s="198"/>
      <c r="DL358" s="198"/>
      <c r="DM358" s="144"/>
      <c r="DN358" s="198"/>
      <c r="DO358" s="144"/>
      <c r="DP358" s="198"/>
      <c r="DQ358" s="144"/>
      <c r="DR358" s="6"/>
      <c r="DS358" s="6"/>
      <c r="DT358" s="2"/>
      <c r="DU358" s="2"/>
      <c r="DV358" s="2"/>
      <c r="DW358" s="2"/>
      <c r="DX358" s="2"/>
      <c r="DY358" s="2"/>
      <c r="DZ358" s="2"/>
      <c r="EA358" s="2"/>
      <c r="EB358" s="125"/>
      <c r="EC358" s="6"/>
      <c r="ED358" s="6"/>
      <c r="EE358" s="6"/>
      <c r="EF358" s="124"/>
      <c r="EG358" s="124"/>
      <c r="EH358" s="125"/>
      <c r="EI358" s="125"/>
      <c r="EJ358" s="124"/>
      <c r="EK358" s="2"/>
      <c r="EL358" s="2"/>
    </row>
    <row x14ac:dyDescent="0.25" r="359" customHeight="1" ht="18.75" hidden="1">
      <c r="A359" s="290" t="s">
        <v>233</v>
      </c>
      <c r="B359" s="282"/>
      <c r="C359" s="282"/>
      <c r="D359" s="282"/>
      <c r="E359" s="282"/>
      <c r="F359" s="282"/>
      <c r="G359" s="282"/>
      <c r="H359" s="282"/>
      <c r="I359" s="282"/>
      <c r="J359" s="282"/>
      <c r="K359" s="282"/>
      <c r="L359" s="282"/>
      <c r="M359" s="282"/>
      <c r="N359" s="282"/>
      <c r="O359" s="282"/>
      <c r="P359" s="282"/>
      <c r="Q359" s="282"/>
      <c r="R359" s="282"/>
      <c r="S359" s="282"/>
      <c r="T359" s="282"/>
      <c r="U359" s="282"/>
      <c r="V359" s="282"/>
      <c r="W359" s="282"/>
      <c r="X359" s="282"/>
      <c r="Y359" s="282"/>
      <c r="Z359" s="282"/>
      <c r="AA359" s="282"/>
      <c r="AB359" s="282"/>
      <c r="AC359" s="282"/>
      <c r="AD359" s="282"/>
      <c r="AE359" s="282"/>
      <c r="AF359" s="282"/>
      <c r="AG359" s="282"/>
      <c r="AH359" s="282"/>
      <c r="AI359" s="282"/>
      <c r="AJ359" s="282"/>
      <c r="AK359" s="282"/>
      <c r="AL359" s="282"/>
      <c r="AM359" s="282"/>
      <c r="AN359" s="282"/>
      <c r="AO359" s="282"/>
      <c r="AP359" s="282">
        <v>18</v>
      </c>
      <c r="AQ359" s="282"/>
      <c r="AR359" s="282"/>
      <c r="AS359" s="282"/>
      <c r="AT359" s="282"/>
      <c r="AU359" s="282"/>
      <c r="AV359" s="282"/>
      <c r="AW359" s="282"/>
      <c r="AX359" s="282"/>
      <c r="AY359" s="273"/>
      <c r="AZ359" s="274"/>
      <c r="BA359" s="275"/>
      <c r="BB359" s="282"/>
      <c r="BC359" s="282"/>
      <c r="BD359" s="282"/>
      <c r="BE359" s="291"/>
      <c r="BF359" s="292"/>
      <c r="BG359" s="292"/>
      <c r="BH359" s="292"/>
      <c r="BI359" s="292"/>
      <c r="BJ359" s="293"/>
      <c r="BK359" s="292"/>
      <c r="BL359" s="124"/>
      <c r="BM359" s="2"/>
      <c r="BN359" s="124"/>
      <c r="BO359" s="6"/>
      <c r="BP359" s="124"/>
      <c r="BQ359" s="124"/>
      <c r="BR359" s="124"/>
      <c r="BS359" s="124"/>
      <c r="BT359" s="124"/>
      <c r="BU359" s="124"/>
      <c r="BV359" s="124"/>
      <c r="BW359" s="124"/>
      <c r="BX359" s="6"/>
      <c r="BY359" s="124"/>
      <c r="BZ359" s="124"/>
      <c r="CA359" s="124"/>
      <c r="CB359" s="124"/>
      <c r="CC359" s="124"/>
      <c r="CD359" s="124"/>
      <c r="CE359" s="124"/>
      <c r="CF359" s="124"/>
      <c r="CG359" s="124"/>
      <c r="CH359" s="124"/>
      <c r="CI359" s="124"/>
      <c r="CJ359" s="124"/>
      <c r="CK359" s="124"/>
      <c r="CL359" s="124"/>
      <c r="CM359" s="124"/>
      <c r="CN359" s="124"/>
      <c r="CO359" s="124"/>
      <c r="CP359" s="124"/>
      <c r="CQ359" s="124"/>
      <c r="CR359" s="124"/>
      <c r="CS359" s="124"/>
      <c r="CT359" s="124"/>
      <c r="CU359" s="124"/>
      <c r="CV359" s="124"/>
      <c r="CW359" s="124"/>
      <c r="CX359" s="124"/>
      <c r="CY359" s="124"/>
      <c r="CZ359" s="124"/>
      <c r="DA359" s="124"/>
      <c r="DB359" s="124"/>
      <c r="DC359" s="124"/>
      <c r="DD359" s="124"/>
      <c r="DE359" s="124"/>
      <c r="DF359" s="124"/>
      <c r="DG359" s="124"/>
      <c r="DH359" s="124"/>
      <c r="DI359" s="124"/>
      <c r="DJ359" s="124"/>
      <c r="DK359" s="198"/>
      <c r="DL359" s="198"/>
      <c r="DM359" s="144"/>
      <c r="DN359" s="198"/>
      <c r="DO359" s="144"/>
      <c r="DP359" s="198"/>
      <c r="DQ359" s="144"/>
      <c r="DR359" s="6"/>
      <c r="DS359" s="6"/>
      <c r="DT359" s="2"/>
      <c r="DU359" s="2"/>
      <c r="DV359" s="2"/>
      <c r="DW359" s="2"/>
      <c r="DX359" s="2"/>
      <c r="DY359" s="2"/>
      <c r="DZ359" s="2"/>
      <c r="EA359" s="2"/>
      <c r="EB359" s="125"/>
      <c r="EC359" s="6"/>
      <c r="ED359" s="6"/>
      <c r="EE359" s="6"/>
      <c r="EF359" s="124"/>
      <c r="EG359" s="124"/>
      <c r="EH359" s="125"/>
      <c r="EI359" s="125"/>
      <c r="EJ359" s="124"/>
      <c r="EK359" s="2"/>
      <c r="EL359" s="2"/>
    </row>
    <row x14ac:dyDescent="0.25" r="360" customHeight="1" ht="18.75" hidden="1">
      <c r="A360" s="290" t="s">
        <v>234</v>
      </c>
      <c r="B360" s="282"/>
      <c r="C360" s="282"/>
      <c r="D360" s="282"/>
      <c r="E360" s="282"/>
      <c r="F360" s="282"/>
      <c r="G360" s="282"/>
      <c r="H360" s="282"/>
      <c r="I360" s="282"/>
      <c r="J360" s="282"/>
      <c r="K360" s="282"/>
      <c r="L360" s="282"/>
      <c r="M360" s="282"/>
      <c r="N360" s="282"/>
      <c r="O360" s="282"/>
      <c r="P360" s="282"/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  <c r="AA360" s="282"/>
      <c r="AB360" s="282"/>
      <c r="AC360" s="282"/>
      <c r="AD360" s="282"/>
      <c r="AE360" s="282"/>
      <c r="AF360" s="282"/>
      <c r="AG360" s="282"/>
      <c r="AH360" s="282"/>
      <c r="AI360" s="282"/>
      <c r="AJ360" s="282"/>
      <c r="AK360" s="282"/>
      <c r="AL360" s="282"/>
      <c r="AM360" s="282"/>
      <c r="AN360" s="282"/>
      <c r="AO360" s="282"/>
      <c r="AP360" s="282"/>
      <c r="AQ360" s="282"/>
      <c r="AR360" s="282"/>
      <c r="AS360" s="282"/>
      <c r="AT360" s="282"/>
      <c r="AU360" s="282"/>
      <c r="AV360" s="282"/>
      <c r="AW360" s="282"/>
      <c r="AX360" s="282"/>
      <c r="AY360" s="273"/>
      <c r="AZ360" s="274"/>
      <c r="BA360" s="275"/>
      <c r="BB360" s="282">
        <v>90</v>
      </c>
      <c r="BC360" s="282"/>
      <c r="BD360" s="282"/>
      <c r="BE360" s="291"/>
      <c r="BF360" s="292"/>
      <c r="BG360" s="292"/>
      <c r="BH360" s="292"/>
      <c r="BI360" s="292"/>
      <c r="BJ360" s="293"/>
      <c r="BK360" s="292"/>
      <c r="BL360" s="124"/>
      <c r="BM360" s="2"/>
      <c r="BN360" s="124"/>
      <c r="BO360" s="6"/>
      <c r="BP360" s="124"/>
      <c r="BQ360" s="124"/>
      <c r="BR360" s="124"/>
      <c r="BS360" s="124"/>
      <c r="BT360" s="124"/>
      <c r="BU360" s="124"/>
      <c r="BV360" s="124"/>
      <c r="BW360" s="124"/>
      <c r="BX360" s="6"/>
      <c r="BY360" s="124"/>
      <c r="BZ360" s="124"/>
      <c r="CA360" s="124"/>
      <c r="CB360" s="124"/>
      <c r="CC360" s="124"/>
      <c r="CD360" s="124"/>
      <c r="CE360" s="124"/>
      <c r="CF360" s="124"/>
      <c r="CG360" s="124"/>
      <c r="CH360" s="124"/>
      <c r="CI360" s="124"/>
      <c r="CJ360" s="124"/>
      <c r="CK360" s="124"/>
      <c r="CL360" s="124"/>
      <c r="CM360" s="124"/>
      <c r="CN360" s="124"/>
      <c r="CO360" s="124"/>
      <c r="CP360" s="124"/>
      <c r="CQ360" s="124"/>
      <c r="CR360" s="124"/>
      <c r="CS360" s="124"/>
      <c r="CT360" s="124"/>
      <c r="CU360" s="124"/>
      <c r="CV360" s="124"/>
      <c r="CW360" s="124"/>
      <c r="CX360" s="124"/>
      <c r="CY360" s="124"/>
      <c r="CZ360" s="124"/>
      <c r="DA360" s="124"/>
      <c r="DB360" s="124"/>
      <c r="DC360" s="124"/>
      <c r="DD360" s="124"/>
      <c r="DE360" s="124"/>
      <c r="DF360" s="124"/>
      <c r="DG360" s="124"/>
      <c r="DH360" s="124"/>
      <c r="DI360" s="124"/>
      <c r="DJ360" s="124"/>
      <c r="DK360" s="198"/>
      <c r="DL360" s="198"/>
      <c r="DM360" s="144"/>
      <c r="DN360" s="198"/>
      <c r="DO360" s="144"/>
      <c r="DP360" s="198"/>
      <c r="DQ360" s="144"/>
      <c r="DR360" s="6"/>
      <c r="DS360" s="6"/>
      <c r="DT360" s="2"/>
      <c r="DU360" s="2"/>
      <c r="DV360" s="2"/>
      <c r="DW360" s="2"/>
      <c r="DX360" s="2"/>
      <c r="DY360" s="2"/>
      <c r="DZ360" s="2"/>
      <c r="EA360" s="2"/>
      <c r="EB360" s="125"/>
      <c r="EC360" s="6"/>
      <c r="ED360" s="6"/>
      <c r="EE360" s="6"/>
      <c r="EF360" s="124"/>
      <c r="EG360" s="124"/>
      <c r="EH360" s="125"/>
      <c r="EI360" s="125"/>
      <c r="EJ360" s="124"/>
      <c r="EK360" s="2"/>
      <c r="EL360" s="2"/>
    </row>
    <row x14ac:dyDescent="0.25" r="361" customHeight="1" ht="18.75" hidden="1">
      <c r="A361" s="290" t="s">
        <v>235</v>
      </c>
      <c r="B361" s="282"/>
      <c r="C361" s="282"/>
      <c r="D361" s="282"/>
      <c r="E361" s="282"/>
      <c r="F361" s="282"/>
      <c r="G361" s="282"/>
      <c r="H361" s="282"/>
      <c r="I361" s="282"/>
      <c r="J361" s="282"/>
      <c r="K361" s="282"/>
      <c r="L361" s="282"/>
      <c r="M361" s="282"/>
      <c r="N361" s="282"/>
      <c r="O361" s="282"/>
      <c r="P361" s="282"/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  <c r="AA361" s="282"/>
      <c r="AB361" s="282"/>
      <c r="AC361" s="282"/>
      <c r="AD361" s="282"/>
      <c r="AE361" s="282"/>
      <c r="AF361" s="282"/>
      <c r="AG361" s="282"/>
      <c r="AH361" s="282"/>
      <c r="AI361" s="282"/>
      <c r="AJ361" s="282"/>
      <c r="AK361" s="282"/>
      <c r="AL361" s="282"/>
      <c r="AM361" s="282"/>
      <c r="AN361" s="282"/>
      <c r="AO361" s="282"/>
      <c r="AP361" s="282"/>
      <c r="AQ361" s="282"/>
      <c r="AR361" s="282"/>
      <c r="AS361" s="282"/>
      <c r="AT361" s="282">
        <v>202</v>
      </c>
      <c r="AU361" s="282"/>
      <c r="AV361" s="282"/>
      <c r="AW361" s="282"/>
      <c r="AX361" s="282"/>
      <c r="AY361" s="273"/>
      <c r="AZ361" s="274"/>
      <c r="BA361" s="275"/>
      <c r="BB361" s="282"/>
      <c r="BC361" s="282"/>
      <c r="BD361" s="282"/>
      <c r="BE361" s="291"/>
      <c r="BF361" s="292"/>
      <c r="BG361" s="292"/>
      <c r="BH361" s="292"/>
      <c r="BI361" s="292"/>
      <c r="BJ361" s="293"/>
      <c r="BK361" s="292"/>
      <c r="BL361" s="124"/>
      <c r="BM361" s="2"/>
      <c r="BN361" s="124"/>
      <c r="BO361" s="6"/>
      <c r="BP361" s="124"/>
      <c r="BQ361" s="124"/>
      <c r="BR361" s="124"/>
      <c r="BS361" s="124"/>
      <c r="BT361" s="124"/>
      <c r="BU361" s="124"/>
      <c r="BV361" s="124"/>
      <c r="BW361" s="124"/>
      <c r="BX361" s="6"/>
      <c r="BY361" s="124"/>
      <c r="BZ361" s="124"/>
      <c r="CA361" s="124"/>
      <c r="CB361" s="124"/>
      <c r="CC361" s="124"/>
      <c r="CD361" s="124"/>
      <c r="CE361" s="124"/>
      <c r="CF361" s="124"/>
      <c r="CG361" s="124"/>
      <c r="CH361" s="124"/>
      <c r="CI361" s="124"/>
      <c r="CJ361" s="124"/>
      <c r="CK361" s="124"/>
      <c r="CL361" s="124"/>
      <c r="CM361" s="124"/>
      <c r="CN361" s="124"/>
      <c r="CO361" s="124"/>
      <c r="CP361" s="124"/>
      <c r="CQ361" s="124"/>
      <c r="CR361" s="124"/>
      <c r="CS361" s="124"/>
      <c r="CT361" s="124"/>
      <c r="CU361" s="124"/>
      <c r="CV361" s="124"/>
      <c r="CW361" s="124"/>
      <c r="CX361" s="124"/>
      <c r="CY361" s="124"/>
      <c r="CZ361" s="124"/>
      <c r="DA361" s="124"/>
      <c r="DB361" s="124"/>
      <c r="DC361" s="124"/>
      <c r="DD361" s="124"/>
      <c r="DE361" s="124"/>
      <c r="DF361" s="124"/>
      <c r="DG361" s="124"/>
      <c r="DH361" s="124"/>
      <c r="DI361" s="124"/>
      <c r="DJ361" s="124"/>
      <c r="DK361" s="198"/>
      <c r="DL361" s="198"/>
      <c r="DM361" s="144"/>
      <c r="DN361" s="198"/>
      <c r="DO361" s="144"/>
      <c r="DP361" s="198"/>
      <c r="DQ361" s="144"/>
      <c r="DR361" s="6"/>
      <c r="DS361" s="6"/>
      <c r="DT361" s="2"/>
      <c r="DU361" s="2"/>
      <c r="DV361" s="2"/>
      <c r="DW361" s="2"/>
      <c r="DX361" s="2"/>
      <c r="DY361" s="2"/>
      <c r="DZ361" s="2"/>
      <c r="EA361" s="2"/>
      <c r="EB361" s="125"/>
      <c r="EC361" s="6"/>
      <c r="ED361" s="6"/>
      <c r="EE361" s="6"/>
      <c r="EF361" s="124"/>
      <c r="EG361" s="124"/>
      <c r="EH361" s="125"/>
      <c r="EI361" s="125"/>
      <c r="EJ361" s="124"/>
      <c r="EK361" s="2"/>
      <c r="EL361" s="2"/>
    </row>
    <row x14ac:dyDescent="0.25" r="362" customHeight="1" ht="18.75" hidden="1">
      <c r="A362" s="290" t="s">
        <v>201</v>
      </c>
      <c r="B362" s="282"/>
      <c r="C362" s="282"/>
      <c r="D362" s="282"/>
      <c r="E362" s="282"/>
      <c r="F362" s="282"/>
      <c r="G362" s="282"/>
      <c r="H362" s="282"/>
      <c r="I362" s="282"/>
      <c r="J362" s="282"/>
      <c r="K362" s="282"/>
      <c r="L362" s="282"/>
      <c r="M362" s="282"/>
      <c r="N362" s="282"/>
      <c r="O362" s="282"/>
      <c r="P362" s="282"/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  <c r="AC362" s="282"/>
      <c r="AD362" s="282"/>
      <c r="AE362" s="282"/>
      <c r="AF362" s="282"/>
      <c r="AG362" s="282"/>
      <c r="AH362" s="282"/>
      <c r="AI362" s="282"/>
      <c r="AJ362" s="282"/>
      <c r="AK362" s="282"/>
      <c r="AL362" s="282"/>
      <c r="AM362" s="282"/>
      <c r="AN362" s="282"/>
      <c r="AO362" s="282"/>
      <c r="AP362" s="282"/>
      <c r="AQ362" s="282"/>
      <c r="AR362" s="282"/>
      <c r="AS362" s="282"/>
      <c r="AT362" s="282"/>
      <c r="AU362" s="282"/>
      <c r="AV362" s="282"/>
      <c r="AW362" s="282"/>
      <c r="AX362" s="282"/>
      <c r="AY362" s="273"/>
      <c r="AZ362" s="274"/>
      <c r="BA362" s="275"/>
      <c r="BB362" s="282"/>
      <c r="BC362" s="282"/>
      <c r="BD362" s="282"/>
      <c r="BE362" s="291"/>
      <c r="BF362" s="292"/>
      <c r="BG362" s="292"/>
      <c r="BH362" s="292"/>
      <c r="BI362" s="292"/>
      <c r="BJ362" s="293"/>
      <c r="BK362" s="292"/>
      <c r="BL362" s="124"/>
      <c r="BM362" s="2"/>
      <c r="BN362" s="124"/>
      <c r="BO362" s="6"/>
      <c r="BP362" s="124"/>
      <c r="BQ362" s="124"/>
      <c r="BR362" s="124"/>
      <c r="BS362" s="124"/>
      <c r="BT362" s="124"/>
      <c r="BU362" s="124"/>
      <c r="BV362" s="124"/>
      <c r="BW362" s="124"/>
      <c r="BX362" s="6"/>
      <c r="BY362" s="124"/>
      <c r="BZ362" s="124"/>
      <c r="CA362" s="124"/>
      <c r="CB362" s="124"/>
      <c r="CC362" s="124"/>
      <c r="CD362" s="124"/>
      <c r="CE362" s="124"/>
      <c r="CF362" s="124"/>
      <c r="CG362" s="124"/>
      <c r="CH362" s="124"/>
      <c r="CI362" s="124"/>
      <c r="CJ362" s="124"/>
      <c r="CK362" s="124"/>
      <c r="CL362" s="124"/>
      <c r="CM362" s="124"/>
      <c r="CN362" s="124"/>
      <c r="CO362" s="124"/>
      <c r="CP362" s="124"/>
      <c r="CQ362" s="124"/>
      <c r="CR362" s="124"/>
      <c r="CS362" s="124"/>
      <c r="CT362" s="124"/>
      <c r="CU362" s="124"/>
      <c r="CV362" s="124"/>
      <c r="CW362" s="124"/>
      <c r="CX362" s="124"/>
      <c r="CY362" s="124"/>
      <c r="CZ362" s="124"/>
      <c r="DA362" s="124"/>
      <c r="DB362" s="124"/>
      <c r="DC362" s="124"/>
      <c r="DD362" s="124"/>
      <c r="DE362" s="124"/>
      <c r="DF362" s="124"/>
      <c r="DG362" s="124"/>
      <c r="DH362" s="124"/>
      <c r="DI362" s="124"/>
      <c r="DJ362" s="124"/>
      <c r="DK362" s="198"/>
      <c r="DL362" s="198"/>
      <c r="DM362" s="144"/>
      <c r="DN362" s="198"/>
      <c r="DO362" s="144"/>
      <c r="DP362" s="198"/>
      <c r="DQ362" s="144"/>
      <c r="DR362" s="6"/>
      <c r="DS362" s="6"/>
      <c r="DT362" s="2"/>
      <c r="DU362" s="2"/>
      <c r="DV362" s="2"/>
      <c r="DW362" s="2"/>
      <c r="DX362" s="2"/>
      <c r="DY362" s="2"/>
      <c r="DZ362" s="2"/>
      <c r="EA362" s="2"/>
      <c r="EB362" s="125"/>
      <c r="EC362" s="6"/>
      <c r="ED362" s="6"/>
      <c r="EE362" s="6"/>
      <c r="EF362" s="124"/>
      <c r="EG362" s="124"/>
      <c r="EH362" s="125"/>
      <c r="EI362" s="125"/>
      <c r="EJ362" s="124"/>
      <c r="EK362" s="2"/>
      <c r="EL362" s="2"/>
    </row>
    <row x14ac:dyDescent="0.25" r="363" customHeight="1" ht="18.75" hidden="1">
      <c r="A363" s="290" t="s">
        <v>237</v>
      </c>
      <c r="B363" s="282"/>
      <c r="C363" s="282"/>
      <c r="D363" s="282"/>
      <c r="E363" s="282"/>
      <c r="F363" s="282"/>
      <c r="G363" s="282"/>
      <c r="H363" s="282"/>
      <c r="I363" s="282"/>
      <c r="J363" s="282"/>
      <c r="K363" s="282"/>
      <c r="L363" s="282"/>
      <c r="M363" s="282"/>
      <c r="N363" s="282"/>
      <c r="O363" s="282"/>
      <c r="P363" s="282"/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  <c r="AC363" s="282"/>
      <c r="AD363" s="282"/>
      <c r="AE363" s="282"/>
      <c r="AF363" s="282"/>
      <c r="AG363" s="282"/>
      <c r="AH363" s="282"/>
      <c r="AI363" s="282"/>
      <c r="AJ363" s="282"/>
      <c r="AK363" s="282"/>
      <c r="AL363" s="282">
        <v>526</v>
      </c>
      <c r="AM363" s="282">
        <v>990</v>
      </c>
      <c r="AN363" s="282"/>
      <c r="AO363" s="282"/>
      <c r="AP363" s="282">
        <v>30</v>
      </c>
      <c r="AQ363" s="282"/>
      <c r="AR363" s="282">
        <v>20</v>
      </c>
      <c r="AS363" s="282">
        <v>84</v>
      </c>
      <c r="AT363" s="282"/>
      <c r="AU363" s="282"/>
      <c r="AV363" s="282">
        <v>124</v>
      </c>
      <c r="AW363" s="282"/>
      <c r="AX363" s="282"/>
      <c r="AY363" s="273"/>
      <c r="AZ363" s="274"/>
      <c r="BA363" s="275"/>
      <c r="BB363" s="282">
        <v>100</v>
      </c>
      <c r="BC363" s="282">
        <v>100</v>
      </c>
      <c r="BD363" s="282">
        <v>150</v>
      </c>
      <c r="BE363" s="291"/>
      <c r="BF363" s="292"/>
      <c r="BG363" s="292"/>
      <c r="BH363" s="292"/>
      <c r="BI363" s="292"/>
      <c r="BJ363" s="293"/>
      <c r="BK363" s="292"/>
      <c r="BL363" s="124"/>
      <c r="BM363" s="2"/>
      <c r="BN363" s="124"/>
      <c r="BO363" s="6"/>
      <c r="BP363" s="124"/>
      <c r="BQ363" s="124"/>
      <c r="BR363" s="124"/>
      <c r="BS363" s="124"/>
      <c r="BT363" s="124"/>
      <c r="BU363" s="124"/>
      <c r="BV363" s="124"/>
      <c r="BW363" s="124"/>
      <c r="BX363" s="6"/>
      <c r="BY363" s="124"/>
      <c r="BZ363" s="124"/>
      <c r="CA363" s="124"/>
      <c r="CB363" s="124"/>
      <c r="CC363" s="124"/>
      <c r="CD363" s="124"/>
      <c r="CE363" s="124"/>
      <c r="CF363" s="124"/>
      <c r="CG363" s="124"/>
      <c r="CH363" s="124"/>
      <c r="CI363" s="124"/>
      <c r="CJ363" s="124"/>
      <c r="CK363" s="124"/>
      <c r="CL363" s="124"/>
      <c r="CM363" s="124"/>
      <c r="CN363" s="124"/>
      <c r="CO363" s="124"/>
      <c r="CP363" s="124"/>
      <c r="CQ363" s="124"/>
      <c r="CR363" s="124"/>
      <c r="CS363" s="124"/>
      <c r="CT363" s="124"/>
      <c r="CU363" s="124"/>
      <c r="CV363" s="124"/>
      <c r="CW363" s="124"/>
      <c r="CX363" s="124"/>
      <c r="CY363" s="124"/>
      <c r="CZ363" s="124"/>
      <c r="DA363" s="124"/>
      <c r="DB363" s="124"/>
      <c r="DC363" s="124"/>
      <c r="DD363" s="124"/>
      <c r="DE363" s="124"/>
      <c r="DF363" s="124"/>
      <c r="DG363" s="124"/>
      <c r="DH363" s="124"/>
      <c r="DI363" s="124"/>
      <c r="DJ363" s="124"/>
      <c r="DK363" s="198"/>
      <c r="DL363" s="198"/>
      <c r="DM363" s="144"/>
      <c r="DN363" s="198"/>
      <c r="DO363" s="144"/>
      <c r="DP363" s="198"/>
      <c r="DQ363" s="144"/>
      <c r="DR363" s="6"/>
      <c r="DS363" s="6"/>
      <c r="DT363" s="2"/>
      <c r="DU363" s="2"/>
      <c r="DV363" s="2"/>
      <c r="DW363" s="2"/>
      <c r="DX363" s="2"/>
      <c r="DY363" s="2"/>
      <c r="DZ363" s="2"/>
      <c r="EA363" s="2"/>
      <c r="EB363" s="125"/>
      <c r="EC363" s="6"/>
      <c r="ED363" s="6"/>
      <c r="EE363" s="6"/>
      <c r="EF363" s="124"/>
      <c r="EG363" s="124"/>
      <c r="EH363" s="125"/>
      <c r="EI363" s="125"/>
      <c r="EJ363" s="124"/>
      <c r="EK363" s="2"/>
      <c r="EL363" s="2"/>
    </row>
    <row x14ac:dyDescent="0.25" r="364" customHeight="1" ht="18.75" hidden="1">
      <c r="A364" s="290" t="s">
        <v>200</v>
      </c>
      <c r="B364" s="282"/>
      <c r="C364" s="282"/>
      <c r="D364" s="282"/>
      <c r="E364" s="282"/>
      <c r="F364" s="282"/>
      <c r="G364" s="282"/>
      <c r="H364" s="282"/>
      <c r="I364" s="282"/>
      <c r="J364" s="282"/>
      <c r="K364" s="282"/>
      <c r="L364" s="282"/>
      <c r="M364" s="282"/>
      <c r="N364" s="282"/>
      <c r="O364" s="282"/>
      <c r="P364" s="282"/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  <c r="AC364" s="282"/>
      <c r="AD364" s="282"/>
      <c r="AE364" s="282"/>
      <c r="AF364" s="282"/>
      <c r="AG364" s="282"/>
      <c r="AH364" s="282"/>
      <c r="AI364" s="282"/>
      <c r="AJ364" s="282"/>
      <c r="AK364" s="282"/>
      <c r="AL364" s="282"/>
      <c r="AM364" s="282"/>
      <c r="AN364" s="282"/>
      <c r="AO364" s="282"/>
      <c r="AP364" s="282"/>
      <c r="AQ364" s="282"/>
      <c r="AR364" s="282"/>
      <c r="AS364" s="282"/>
      <c r="AT364" s="282"/>
      <c r="AU364" s="282"/>
      <c r="AV364" s="282"/>
      <c r="AW364" s="282"/>
      <c r="AX364" s="282"/>
      <c r="AY364" s="273"/>
      <c r="AZ364" s="274"/>
      <c r="BA364" s="275"/>
      <c r="BB364" s="282"/>
      <c r="BC364" s="282"/>
      <c r="BD364" s="282"/>
      <c r="BE364" s="291"/>
      <c r="BF364" s="292"/>
      <c r="BG364" s="292"/>
      <c r="BH364" s="292"/>
      <c r="BI364" s="292"/>
      <c r="BJ364" s="293"/>
      <c r="BK364" s="292"/>
      <c r="BL364" s="124"/>
      <c r="BM364" s="2"/>
      <c r="BN364" s="124"/>
      <c r="BO364" s="6"/>
      <c r="BP364" s="124"/>
      <c r="BQ364" s="124"/>
      <c r="BR364" s="124"/>
      <c r="BS364" s="124"/>
      <c r="BT364" s="124"/>
      <c r="BU364" s="124"/>
      <c r="BV364" s="124"/>
      <c r="BW364" s="124"/>
      <c r="BX364" s="6"/>
      <c r="BY364" s="124"/>
      <c r="BZ364" s="124"/>
      <c r="CA364" s="124"/>
      <c r="CB364" s="124"/>
      <c r="CC364" s="124"/>
      <c r="CD364" s="124"/>
      <c r="CE364" s="124"/>
      <c r="CF364" s="124"/>
      <c r="CG364" s="124"/>
      <c r="CH364" s="124"/>
      <c r="CI364" s="124"/>
      <c r="CJ364" s="124"/>
      <c r="CK364" s="124"/>
      <c r="CL364" s="124"/>
      <c r="CM364" s="124"/>
      <c r="CN364" s="124"/>
      <c r="CO364" s="124"/>
      <c r="CP364" s="124"/>
      <c r="CQ364" s="124"/>
      <c r="CR364" s="124"/>
      <c r="CS364" s="124"/>
      <c r="CT364" s="124"/>
      <c r="CU364" s="124"/>
      <c r="CV364" s="124"/>
      <c r="CW364" s="124"/>
      <c r="CX364" s="124"/>
      <c r="CY364" s="124"/>
      <c r="CZ364" s="124"/>
      <c r="DA364" s="124"/>
      <c r="DB364" s="124"/>
      <c r="DC364" s="124"/>
      <c r="DD364" s="124"/>
      <c r="DE364" s="124"/>
      <c r="DF364" s="124"/>
      <c r="DG364" s="124"/>
      <c r="DH364" s="124"/>
      <c r="DI364" s="124"/>
      <c r="DJ364" s="124"/>
      <c r="DK364" s="198"/>
      <c r="DL364" s="198"/>
      <c r="DM364" s="144"/>
      <c r="DN364" s="198"/>
      <c r="DO364" s="144"/>
      <c r="DP364" s="198"/>
      <c r="DQ364" s="144"/>
      <c r="DR364" s="6"/>
      <c r="DS364" s="6"/>
      <c r="DT364" s="2"/>
      <c r="DU364" s="2"/>
      <c r="DV364" s="2"/>
      <c r="DW364" s="2"/>
      <c r="DX364" s="2"/>
      <c r="DY364" s="2"/>
      <c r="DZ364" s="2"/>
      <c r="EA364" s="2"/>
      <c r="EB364" s="125"/>
      <c r="EC364" s="6"/>
      <c r="ED364" s="6"/>
      <c r="EE364" s="6"/>
      <c r="EF364" s="124"/>
      <c r="EG364" s="124"/>
      <c r="EH364" s="125"/>
      <c r="EI364" s="125"/>
      <c r="EJ364" s="124"/>
      <c r="EK364" s="2"/>
      <c r="EL364" s="2"/>
    </row>
    <row x14ac:dyDescent="0.25" r="365" customHeight="1" ht="18.75" hidden="1">
      <c r="A365" s="290" t="s">
        <v>238</v>
      </c>
      <c r="B365" s="282"/>
      <c r="C365" s="282"/>
      <c r="D365" s="282"/>
      <c r="E365" s="282"/>
      <c r="F365" s="282"/>
      <c r="G365" s="282"/>
      <c r="H365" s="282"/>
      <c r="I365" s="282"/>
      <c r="J365" s="282"/>
      <c r="K365" s="282"/>
      <c r="L365" s="282"/>
      <c r="M365" s="282"/>
      <c r="N365" s="282"/>
      <c r="O365" s="282"/>
      <c r="P365" s="282"/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  <c r="AC365" s="282"/>
      <c r="AD365" s="282"/>
      <c r="AE365" s="282"/>
      <c r="AF365" s="282"/>
      <c r="AG365" s="282"/>
      <c r="AH365" s="282"/>
      <c r="AI365" s="282"/>
      <c r="AJ365" s="282"/>
      <c r="AK365" s="282"/>
      <c r="AL365" s="282"/>
      <c r="AM365" s="282"/>
      <c r="AN365" s="282"/>
      <c r="AO365" s="282"/>
      <c r="AP365" s="282"/>
      <c r="AQ365" s="282"/>
      <c r="AR365" s="282"/>
      <c r="AS365" s="282"/>
      <c r="AT365" s="282"/>
      <c r="AU365" s="282"/>
      <c r="AV365" s="282"/>
      <c r="AW365" s="282"/>
      <c r="AX365" s="282"/>
      <c r="AY365" s="273"/>
      <c r="AZ365" s="274"/>
      <c r="BA365" s="275">
        <v>100</v>
      </c>
      <c r="BB365" s="282"/>
      <c r="BC365" s="282"/>
      <c r="BD365" s="282"/>
      <c r="BE365" s="291"/>
      <c r="BF365" s="292"/>
      <c r="BG365" s="292"/>
      <c r="BH365" s="292"/>
      <c r="BI365" s="292"/>
      <c r="BJ365" s="293"/>
      <c r="BK365" s="292"/>
      <c r="BL365" s="124"/>
      <c r="BM365" s="2"/>
      <c r="BN365" s="124"/>
      <c r="BO365" s="6"/>
      <c r="BP365" s="124"/>
      <c r="BQ365" s="124"/>
      <c r="BR365" s="124"/>
      <c r="BS365" s="124"/>
      <c r="BT365" s="124"/>
      <c r="BU365" s="124"/>
      <c r="BV365" s="124"/>
      <c r="BW365" s="124"/>
      <c r="BX365" s="6"/>
      <c r="BY365" s="124"/>
      <c r="BZ365" s="124"/>
      <c r="CA365" s="124"/>
      <c r="CB365" s="124"/>
      <c r="CC365" s="124"/>
      <c r="CD365" s="124"/>
      <c r="CE365" s="124"/>
      <c r="CF365" s="124"/>
      <c r="CG365" s="124"/>
      <c r="CH365" s="124"/>
      <c r="CI365" s="124"/>
      <c r="CJ365" s="124"/>
      <c r="CK365" s="124"/>
      <c r="CL365" s="124"/>
      <c r="CM365" s="124"/>
      <c r="CN365" s="124"/>
      <c r="CO365" s="124"/>
      <c r="CP365" s="124"/>
      <c r="CQ365" s="124"/>
      <c r="CR365" s="124"/>
      <c r="CS365" s="124"/>
      <c r="CT365" s="124"/>
      <c r="CU365" s="124"/>
      <c r="CV365" s="124"/>
      <c r="CW365" s="124"/>
      <c r="CX365" s="124"/>
      <c r="CY365" s="124"/>
      <c r="CZ365" s="124"/>
      <c r="DA365" s="124"/>
      <c r="DB365" s="124"/>
      <c r="DC365" s="124"/>
      <c r="DD365" s="124"/>
      <c r="DE365" s="124"/>
      <c r="DF365" s="124"/>
      <c r="DG365" s="124"/>
      <c r="DH365" s="124"/>
      <c r="DI365" s="124"/>
      <c r="DJ365" s="124"/>
      <c r="DK365" s="198"/>
      <c r="DL365" s="198"/>
      <c r="DM365" s="144"/>
      <c r="DN365" s="198"/>
      <c r="DO365" s="144"/>
      <c r="DP365" s="198"/>
      <c r="DQ365" s="144"/>
      <c r="DR365" s="6"/>
      <c r="DS365" s="6"/>
      <c r="DT365" s="2"/>
      <c r="DU365" s="2"/>
      <c r="DV365" s="2"/>
      <c r="DW365" s="2"/>
      <c r="DX365" s="2"/>
      <c r="DY365" s="2"/>
      <c r="DZ365" s="2"/>
      <c r="EA365" s="2"/>
      <c r="EB365" s="125"/>
      <c r="EC365" s="6"/>
      <c r="ED365" s="6"/>
      <c r="EE365" s="6"/>
      <c r="EF365" s="124"/>
      <c r="EG365" s="124"/>
      <c r="EH365" s="125"/>
      <c r="EI365" s="125"/>
      <c r="EJ365" s="124"/>
      <c r="EK365" s="2"/>
      <c r="EL365" s="2"/>
    </row>
    <row x14ac:dyDescent="0.25" r="366" customHeight="1" ht="18.75">
      <c r="A366" s="304" t="s">
        <v>239</v>
      </c>
      <c r="B366" s="282">
        <f>+SUM(B357:B365)</f>
      </c>
      <c r="C366" s="282">
        <f>+SUM(C357:C365)</f>
      </c>
      <c r="D366" s="282">
        <f>+SUM(D357:D365)</f>
      </c>
      <c r="E366" s="282">
        <f>+SUM(E357:E365)</f>
      </c>
      <c r="F366" s="282">
        <f>+SUM(F357:F365)</f>
      </c>
      <c r="G366" s="282">
        <f>+SUM(G357:G365)</f>
      </c>
      <c r="H366" s="282">
        <f>+SUM(H357:H365)</f>
      </c>
      <c r="I366" s="282">
        <f>+SUM(I357:I365)</f>
      </c>
      <c r="J366" s="282">
        <f>+SUM(J357:J365)</f>
      </c>
      <c r="K366" s="282">
        <f>+SUM(K357:K365)</f>
      </c>
      <c r="L366" s="282">
        <f>+SUM(L357:L365)</f>
      </c>
      <c r="M366" s="282">
        <f>+SUM(M357:M365)</f>
      </c>
      <c r="N366" s="282">
        <f>+SUM(N357:N365)</f>
      </c>
      <c r="O366" s="282">
        <f>+SUM(O357:O365)</f>
      </c>
      <c r="P366" s="282">
        <f>+SUM(P357:P365)</f>
      </c>
      <c r="Q366" s="282">
        <f>+SUM(Q357:Q365)</f>
      </c>
      <c r="R366" s="282">
        <f>+SUM(R357:R365)</f>
      </c>
      <c r="S366" s="282">
        <f>+SUM(S357:S365)</f>
      </c>
      <c r="T366" s="282">
        <f>+SUM(T357:T365)</f>
      </c>
      <c r="U366" s="282">
        <f>+SUM(U357:U365)</f>
      </c>
      <c r="V366" s="282">
        <f>+SUM(V357:V365)</f>
      </c>
      <c r="W366" s="282">
        <f>+SUM(W357:W365)</f>
      </c>
      <c r="X366" s="282">
        <f>+SUM(X357:X365)</f>
      </c>
      <c r="Y366" s="282">
        <f>+SUM(Y357:Y365)</f>
      </c>
      <c r="Z366" s="282">
        <f>+SUM(Z357:Z365)</f>
      </c>
      <c r="AA366" s="282">
        <f>+SUM(AA357:AA365)</f>
      </c>
      <c r="AB366" s="282">
        <f>+SUM(AB357:AB365)</f>
      </c>
      <c r="AC366" s="282">
        <f>+SUM(AC357:AC365)</f>
      </c>
      <c r="AD366" s="282">
        <f>+SUM(AD357:AD365)</f>
      </c>
      <c r="AE366" s="282">
        <f>+SUM(AE357:AE365)</f>
      </c>
      <c r="AF366" s="282">
        <f>+SUM(AF357:AF365)</f>
      </c>
      <c r="AG366" s="282">
        <f>+SUM(AG357:AG365)</f>
      </c>
      <c r="AH366" s="282">
        <f>+SUM(AH357:AH365)</f>
      </c>
      <c r="AI366" s="282">
        <f>+SUM(AI357:AI365)</f>
      </c>
      <c r="AJ366" s="282">
        <f>+SUM(AJ357:AJ365)</f>
      </c>
      <c r="AK366" s="282">
        <f>+SUM(AK357:AK365)</f>
      </c>
      <c r="AL366" s="282">
        <f>+SUM(AL357:AL365)</f>
      </c>
      <c r="AM366" s="282">
        <f>+SUM(AM357:AM365)</f>
      </c>
      <c r="AN366" s="282">
        <f>+SUM(AN357:AN365)</f>
      </c>
      <c r="AO366" s="282">
        <f>+SUM(AO357:AO365)</f>
      </c>
      <c r="AP366" s="282">
        <f>+SUM(AP357:AP365)</f>
      </c>
      <c r="AQ366" s="282">
        <f>+SUM(AQ357:AQ365)</f>
      </c>
      <c r="AR366" s="282">
        <f>+SUM(AR357:AR365)</f>
      </c>
      <c r="AS366" s="282">
        <f>+SUM(AS357:AS365)</f>
      </c>
      <c r="AT366" s="282">
        <f>+SUM(AT357:AT365)</f>
      </c>
      <c r="AU366" s="282">
        <f>+SUM(AU357:AU365)</f>
      </c>
      <c r="AV366" s="282">
        <f>+SUM(AV357:AV365)</f>
      </c>
      <c r="AW366" s="282">
        <f>+SUM(AW357:AW365)</f>
      </c>
      <c r="AX366" s="282"/>
      <c r="AY366" s="273"/>
      <c r="AZ366" s="274">
        <f>SUM(AZ357:AZ365)</f>
      </c>
      <c r="BA366" s="275">
        <f>SUM(BA357:BA365)</f>
      </c>
      <c r="BB366" s="276">
        <f>SUM(BB357:BB365)</f>
      </c>
      <c r="BC366" s="276">
        <f>SUM(BC357:BC365)</f>
      </c>
      <c r="BD366" s="276">
        <f>SUM(BD357:BD365)</f>
      </c>
      <c r="BE366" s="277">
        <f>SUM(BE357:BE365)</f>
      </c>
      <c r="BF366" s="278">
        <f>SUM(BF357:BF365)</f>
      </c>
      <c r="BG366" s="278">
        <f>SUM(BG357:BG365)</f>
      </c>
      <c r="BH366" s="278">
        <f>SUM(BH357:BH365)</f>
      </c>
      <c r="BI366" s="278">
        <f>SUM(BI357:BI365)</f>
      </c>
      <c r="BJ366" s="279">
        <f>SUM(BJ357:BJ365)</f>
      </c>
      <c r="BK366" s="278"/>
      <c r="BL366" s="124"/>
      <c r="BM366" s="2"/>
      <c r="BN366" s="124"/>
      <c r="BO366" s="6"/>
      <c r="BP366" s="124"/>
      <c r="BQ366" s="124"/>
      <c r="BR366" s="124"/>
      <c r="BS366" s="124"/>
      <c r="BT366" s="124"/>
      <c r="BU366" s="124"/>
      <c r="BV366" s="124"/>
      <c r="BW366" s="124"/>
      <c r="BX366" s="6"/>
      <c r="BY366" s="124"/>
      <c r="BZ366" s="124"/>
      <c r="CA366" s="124"/>
      <c r="CB366" s="124"/>
      <c r="CC366" s="124"/>
      <c r="CD366" s="124"/>
      <c r="CE366" s="124"/>
      <c r="CF366" s="124"/>
      <c r="CG366" s="124"/>
      <c r="CH366" s="124"/>
      <c r="CI366" s="124"/>
      <c r="CJ366" s="124"/>
      <c r="CK366" s="124"/>
      <c r="CL366" s="124"/>
      <c r="CM366" s="124"/>
      <c r="CN366" s="124"/>
      <c r="CO366" s="124"/>
      <c r="CP366" s="124"/>
      <c r="CQ366" s="124"/>
      <c r="CR366" s="124"/>
      <c r="CS366" s="124"/>
      <c r="CT366" s="124"/>
      <c r="CU366" s="124"/>
      <c r="CV366" s="124"/>
      <c r="CW366" s="124"/>
      <c r="CX366" s="124"/>
      <c r="CY366" s="124"/>
      <c r="CZ366" s="124"/>
      <c r="DA366" s="124"/>
      <c r="DB366" s="124"/>
      <c r="DC366" s="124"/>
      <c r="DD366" s="124"/>
      <c r="DE366" s="124"/>
      <c r="DF366" s="124"/>
      <c r="DG366" s="124"/>
      <c r="DH366" s="124"/>
      <c r="DI366" s="124"/>
      <c r="DJ366" s="124"/>
      <c r="DK366" s="198"/>
      <c r="DL366" s="198"/>
      <c r="DM366" s="144"/>
      <c r="DN366" s="198"/>
      <c r="DO366" s="144"/>
      <c r="DP366" s="198"/>
      <c r="DQ366" s="144"/>
      <c r="DR366" s="6"/>
      <c r="DS366" s="6"/>
      <c r="DT366" s="2"/>
      <c r="DU366" s="2"/>
      <c r="DV366" s="2"/>
      <c r="DW366" s="2"/>
      <c r="DX366" s="2"/>
      <c r="DY366" s="2"/>
      <c r="DZ366" s="2"/>
      <c r="EA366" s="2"/>
      <c r="EB366" s="125"/>
      <c r="EC366" s="6"/>
      <c r="ED366" s="6"/>
      <c r="EE366" s="6"/>
      <c r="EF366" s="124"/>
      <c r="EG366" s="124"/>
      <c r="EH366" s="125"/>
      <c r="EI366" s="125"/>
      <c r="EJ366" s="124"/>
      <c r="EK366" s="2"/>
      <c r="EL366" s="2"/>
    </row>
    <row x14ac:dyDescent="0.25" r="367" customHeight="1" ht="18.75">
      <c r="A367" s="280" t="s">
        <v>248</v>
      </c>
      <c r="B367" s="322">
        <v>0</v>
      </c>
      <c r="C367" s="322">
        <v>108</v>
      </c>
      <c r="D367" s="322">
        <v>16</v>
      </c>
      <c r="E367" s="322">
        <v>0</v>
      </c>
      <c r="F367" s="322">
        <v>0</v>
      </c>
      <c r="G367" s="322">
        <v>0</v>
      </c>
      <c r="H367" s="322">
        <v>0</v>
      </c>
      <c r="I367" s="322">
        <v>0</v>
      </c>
      <c r="J367" s="322">
        <v>0</v>
      </c>
      <c r="K367" s="322">
        <v>0</v>
      </c>
      <c r="L367" s="322">
        <v>0</v>
      </c>
      <c r="M367" s="322">
        <v>0</v>
      </c>
      <c r="N367" s="268">
        <v>0</v>
      </c>
      <c r="O367" s="268">
        <v>0</v>
      </c>
      <c r="P367" s="268">
        <v>0</v>
      </c>
      <c r="Q367" s="268">
        <v>0</v>
      </c>
      <c r="R367" s="268">
        <v>0</v>
      </c>
      <c r="S367" s="268">
        <v>0</v>
      </c>
      <c r="T367" s="268">
        <v>0</v>
      </c>
      <c r="U367" s="268">
        <v>0</v>
      </c>
      <c r="V367" s="268">
        <v>0</v>
      </c>
      <c r="W367" s="268">
        <v>0</v>
      </c>
      <c r="X367" s="268">
        <v>0</v>
      </c>
      <c r="Y367" s="268">
        <v>0</v>
      </c>
      <c r="Z367" s="282">
        <v>0</v>
      </c>
      <c r="AA367" s="282">
        <v>0</v>
      </c>
      <c r="AB367" s="282">
        <v>0</v>
      </c>
      <c r="AC367" s="282">
        <v>0</v>
      </c>
      <c r="AD367" s="282">
        <v>0</v>
      </c>
      <c r="AE367" s="282">
        <v>0</v>
      </c>
      <c r="AF367" s="282">
        <v>0</v>
      </c>
      <c r="AG367" s="282">
        <v>0</v>
      </c>
      <c r="AH367" s="282">
        <v>0</v>
      </c>
      <c r="AI367" s="282">
        <v>0</v>
      </c>
      <c r="AJ367" s="282">
        <v>0</v>
      </c>
      <c r="AK367" s="282">
        <v>0</v>
      </c>
      <c r="AL367" s="282">
        <v>0</v>
      </c>
      <c r="AM367" s="282">
        <v>102</v>
      </c>
      <c r="AN367" s="282">
        <v>0</v>
      </c>
      <c r="AO367" s="282">
        <v>0</v>
      </c>
      <c r="AP367" s="282">
        <v>0</v>
      </c>
      <c r="AQ367" s="282">
        <v>0</v>
      </c>
      <c r="AR367" s="282">
        <v>0</v>
      </c>
      <c r="AS367" s="282">
        <v>0</v>
      </c>
      <c r="AT367" s="282">
        <v>0</v>
      </c>
      <c r="AU367" s="282">
        <v>0</v>
      </c>
      <c r="AV367" s="282">
        <v>0</v>
      </c>
      <c r="AW367" s="268">
        <v>0</v>
      </c>
      <c r="AX367" s="268"/>
      <c r="AY367" s="273"/>
      <c r="AZ367" s="274">
        <f>+AZ377</f>
      </c>
      <c r="BA367" s="275">
        <f>+BA377</f>
      </c>
      <c r="BB367" s="282">
        <f>+BB377</f>
      </c>
      <c r="BC367" s="282">
        <f>+BC377</f>
      </c>
      <c r="BD367" s="282">
        <f>+BD377</f>
      </c>
      <c r="BE367" s="291">
        <f>+BE377</f>
      </c>
      <c r="BF367" s="292">
        <f>+BF377</f>
      </c>
      <c r="BG367" s="292">
        <f>+BG377</f>
      </c>
      <c r="BH367" s="292">
        <f>+BH377</f>
      </c>
      <c r="BI367" s="292">
        <f>+BI377</f>
      </c>
      <c r="BJ367" s="293">
        <f>+BJ377</f>
      </c>
      <c r="BK367" s="292"/>
      <c r="BL367" s="124"/>
      <c r="BM367" s="2"/>
      <c r="BN367" s="124"/>
      <c r="BO367" s="6"/>
      <c r="BP367" s="124"/>
      <c r="BQ367" s="124"/>
      <c r="BR367" s="124"/>
      <c r="BS367" s="124"/>
      <c r="BT367" s="124"/>
      <c r="BU367" s="124"/>
      <c r="BV367" s="124"/>
      <c r="BW367" s="124"/>
      <c r="BX367" s="6"/>
      <c r="BY367" s="124"/>
      <c r="BZ367" s="124"/>
      <c r="CA367" s="124"/>
      <c r="CB367" s="124"/>
      <c r="CC367" s="124"/>
      <c r="CD367" s="124"/>
      <c r="CE367" s="124"/>
      <c r="CF367" s="124"/>
      <c r="CG367" s="124"/>
      <c r="CH367" s="124"/>
      <c r="CI367" s="124"/>
      <c r="CJ367" s="124"/>
      <c r="CK367" s="124"/>
      <c r="CL367" s="124"/>
      <c r="CM367" s="124"/>
      <c r="CN367" s="124"/>
      <c r="CO367" s="124"/>
      <c r="CP367" s="124"/>
      <c r="CQ367" s="124"/>
      <c r="CR367" s="124"/>
      <c r="CS367" s="124"/>
      <c r="CT367" s="124"/>
      <c r="CU367" s="124"/>
      <c r="CV367" s="124"/>
      <c r="CW367" s="124"/>
      <c r="CX367" s="124"/>
      <c r="CY367" s="124"/>
      <c r="CZ367" s="124"/>
      <c r="DA367" s="124"/>
      <c r="DB367" s="124"/>
      <c r="DC367" s="124"/>
      <c r="DD367" s="124"/>
      <c r="DE367" s="124"/>
      <c r="DF367" s="124"/>
      <c r="DG367" s="124"/>
      <c r="DH367" s="124"/>
      <c r="DI367" s="124"/>
      <c r="DJ367" s="124"/>
      <c r="DK367" s="198">
        <f>SUM(B367:M367)</f>
      </c>
      <c r="DL367" s="198">
        <f>SUM(N367:Y367)</f>
      </c>
      <c r="DM367" s="144">
        <f>IFERROR(DL367/DK367*100,0)</f>
      </c>
      <c r="DN367" s="198">
        <f>SUM(Z367:AK367)</f>
      </c>
      <c r="DO367" s="144">
        <f>IFERROR(DN367/DL367*100,0)</f>
      </c>
      <c r="DP367" s="198">
        <f>SUM(AL367:AW367)</f>
      </c>
      <c r="DQ367" s="144">
        <f>IFERROR(DP367/DN367*100,0)</f>
      </c>
      <c r="DR367" s="185">
        <f>SUM(AY367:BJ367)</f>
      </c>
      <c r="DS367" s="249">
        <f>IFERROR(DR367/DP367*100,0)</f>
      </c>
      <c r="DT367" s="2"/>
      <c r="DU367" s="2"/>
      <c r="DV367" s="2"/>
      <c r="DW367" s="2"/>
      <c r="DX367" s="2"/>
      <c r="DY367" s="2"/>
      <c r="DZ367" s="2"/>
      <c r="EA367" s="2"/>
      <c r="EB367" s="125"/>
      <c r="EC367" s="6"/>
      <c r="ED367" s="6"/>
      <c r="EE367" s="6"/>
      <c r="EF367" s="124"/>
      <c r="EG367" s="124"/>
      <c r="EH367" s="125"/>
      <c r="EI367" s="125"/>
      <c r="EJ367" s="124"/>
      <c r="EK367" s="2"/>
      <c r="EL367" s="2"/>
    </row>
    <row x14ac:dyDescent="0.25" r="368" customHeight="1" ht="18.75" hidden="1">
      <c r="A368" s="290" t="s">
        <v>231</v>
      </c>
      <c r="B368" s="282"/>
      <c r="C368" s="282"/>
      <c r="D368" s="282"/>
      <c r="E368" s="282"/>
      <c r="F368" s="282"/>
      <c r="G368" s="282"/>
      <c r="H368" s="282"/>
      <c r="I368" s="282"/>
      <c r="J368" s="282"/>
      <c r="K368" s="282"/>
      <c r="L368" s="282"/>
      <c r="M368" s="282"/>
      <c r="N368" s="282"/>
      <c r="O368" s="282"/>
      <c r="P368" s="282"/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  <c r="AC368" s="282"/>
      <c r="AD368" s="282"/>
      <c r="AE368" s="282"/>
      <c r="AF368" s="282"/>
      <c r="AG368" s="282"/>
      <c r="AH368" s="282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  <c r="AX368" s="282"/>
      <c r="AY368" s="273"/>
      <c r="AZ368" s="274"/>
      <c r="BA368" s="275"/>
      <c r="BB368" s="282"/>
      <c r="BC368" s="282"/>
      <c r="BD368" s="282"/>
      <c r="BE368" s="291"/>
      <c r="BF368" s="292"/>
      <c r="BG368" s="292"/>
      <c r="BH368" s="292"/>
      <c r="BI368" s="292"/>
      <c r="BJ368" s="293"/>
      <c r="BK368" s="292"/>
      <c r="BL368" s="124"/>
      <c r="BM368" s="2"/>
      <c r="BN368" s="124"/>
      <c r="BO368" s="6"/>
      <c r="BP368" s="124"/>
      <c r="BQ368" s="124"/>
      <c r="BR368" s="124"/>
      <c r="BS368" s="124"/>
      <c r="BT368" s="124"/>
      <c r="BU368" s="124"/>
      <c r="BV368" s="124"/>
      <c r="BW368" s="124"/>
      <c r="BX368" s="6"/>
      <c r="BY368" s="124"/>
      <c r="BZ368" s="124"/>
      <c r="CA368" s="124"/>
      <c r="CB368" s="124"/>
      <c r="CC368" s="124"/>
      <c r="CD368" s="124"/>
      <c r="CE368" s="124"/>
      <c r="CF368" s="124"/>
      <c r="CG368" s="124"/>
      <c r="CH368" s="124"/>
      <c r="CI368" s="124"/>
      <c r="CJ368" s="124"/>
      <c r="CK368" s="124"/>
      <c r="CL368" s="124"/>
      <c r="CM368" s="124"/>
      <c r="CN368" s="124"/>
      <c r="CO368" s="124"/>
      <c r="CP368" s="124"/>
      <c r="CQ368" s="124"/>
      <c r="CR368" s="124"/>
      <c r="CS368" s="124"/>
      <c r="CT368" s="124"/>
      <c r="CU368" s="124"/>
      <c r="CV368" s="124"/>
      <c r="CW368" s="124"/>
      <c r="CX368" s="124"/>
      <c r="CY368" s="124"/>
      <c r="CZ368" s="124"/>
      <c r="DA368" s="124"/>
      <c r="DB368" s="124"/>
      <c r="DC368" s="124"/>
      <c r="DD368" s="124"/>
      <c r="DE368" s="124"/>
      <c r="DF368" s="124"/>
      <c r="DG368" s="124"/>
      <c r="DH368" s="124"/>
      <c r="DI368" s="124"/>
      <c r="DJ368" s="124"/>
      <c r="DK368" s="198"/>
      <c r="DL368" s="198"/>
      <c r="DM368" s="144"/>
      <c r="DN368" s="198"/>
      <c r="DO368" s="144"/>
      <c r="DP368" s="198"/>
      <c r="DQ368" s="144"/>
      <c r="DR368" s="6"/>
      <c r="DS368" s="6"/>
      <c r="DT368" s="2"/>
      <c r="DU368" s="2"/>
      <c r="DV368" s="2"/>
      <c r="DW368" s="2"/>
      <c r="DX368" s="2"/>
      <c r="DY368" s="2"/>
      <c r="DZ368" s="2"/>
      <c r="EA368" s="2"/>
      <c r="EB368" s="125"/>
      <c r="EC368" s="6"/>
      <c r="ED368" s="6"/>
      <c r="EE368" s="6"/>
      <c r="EF368" s="124"/>
      <c r="EG368" s="124"/>
      <c r="EH368" s="125"/>
      <c r="EI368" s="125"/>
      <c r="EJ368" s="124"/>
      <c r="EK368" s="2"/>
      <c r="EL368" s="2"/>
    </row>
    <row x14ac:dyDescent="0.25" r="369" customHeight="1" ht="18.75" hidden="1">
      <c r="A369" s="290" t="s">
        <v>232</v>
      </c>
      <c r="B369" s="282"/>
      <c r="C369" s="282"/>
      <c r="D369" s="282"/>
      <c r="E369" s="282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  <c r="AA369" s="282"/>
      <c r="AB369" s="282"/>
      <c r="AC369" s="282"/>
      <c r="AD369" s="282"/>
      <c r="AE369" s="282"/>
      <c r="AF369" s="282"/>
      <c r="AG369" s="282"/>
      <c r="AH369" s="282"/>
      <c r="AI369" s="282"/>
      <c r="AJ369" s="282"/>
      <c r="AK369" s="282"/>
      <c r="AL369" s="282"/>
      <c r="AM369" s="282"/>
      <c r="AN369" s="282"/>
      <c r="AO369" s="282"/>
      <c r="AP369" s="282"/>
      <c r="AQ369" s="282"/>
      <c r="AR369" s="282"/>
      <c r="AS369" s="282"/>
      <c r="AT369" s="282"/>
      <c r="AU369" s="282"/>
      <c r="AV369" s="282"/>
      <c r="AW369" s="282"/>
      <c r="AX369" s="282"/>
      <c r="AY369" s="273"/>
      <c r="AZ369" s="274"/>
      <c r="BA369" s="275"/>
      <c r="BB369" s="282"/>
      <c r="BC369" s="282"/>
      <c r="BD369" s="282"/>
      <c r="BE369" s="291"/>
      <c r="BF369" s="292"/>
      <c r="BG369" s="292"/>
      <c r="BH369" s="292"/>
      <c r="BI369" s="292"/>
      <c r="BJ369" s="293"/>
      <c r="BK369" s="292"/>
      <c r="BL369" s="124"/>
      <c r="BM369" s="2"/>
      <c r="BN369" s="124"/>
      <c r="BO369" s="6"/>
      <c r="BP369" s="124"/>
      <c r="BQ369" s="124"/>
      <c r="BR369" s="124"/>
      <c r="BS369" s="124"/>
      <c r="BT369" s="124"/>
      <c r="BU369" s="124"/>
      <c r="BV369" s="124"/>
      <c r="BW369" s="124"/>
      <c r="BX369" s="6"/>
      <c r="BY369" s="124"/>
      <c r="BZ369" s="124"/>
      <c r="CA369" s="124"/>
      <c r="CB369" s="124"/>
      <c r="CC369" s="124"/>
      <c r="CD369" s="124"/>
      <c r="CE369" s="124"/>
      <c r="CF369" s="124"/>
      <c r="CG369" s="124"/>
      <c r="CH369" s="124"/>
      <c r="CI369" s="124"/>
      <c r="CJ369" s="124"/>
      <c r="CK369" s="124"/>
      <c r="CL369" s="124"/>
      <c r="CM369" s="124"/>
      <c r="CN369" s="124"/>
      <c r="CO369" s="124"/>
      <c r="CP369" s="124"/>
      <c r="CQ369" s="124"/>
      <c r="CR369" s="124"/>
      <c r="CS369" s="124"/>
      <c r="CT369" s="124"/>
      <c r="CU369" s="124"/>
      <c r="CV369" s="124"/>
      <c r="CW369" s="124"/>
      <c r="CX369" s="124"/>
      <c r="CY369" s="124"/>
      <c r="CZ369" s="124"/>
      <c r="DA369" s="124"/>
      <c r="DB369" s="124"/>
      <c r="DC369" s="124"/>
      <c r="DD369" s="124"/>
      <c r="DE369" s="124"/>
      <c r="DF369" s="124"/>
      <c r="DG369" s="124"/>
      <c r="DH369" s="124"/>
      <c r="DI369" s="124"/>
      <c r="DJ369" s="124"/>
      <c r="DK369" s="198"/>
      <c r="DL369" s="198"/>
      <c r="DM369" s="144"/>
      <c r="DN369" s="198"/>
      <c r="DO369" s="144"/>
      <c r="DP369" s="198"/>
      <c r="DQ369" s="144"/>
      <c r="DR369" s="6"/>
      <c r="DS369" s="6"/>
      <c r="DT369" s="2"/>
      <c r="DU369" s="2"/>
      <c r="DV369" s="2"/>
      <c r="DW369" s="2"/>
      <c r="DX369" s="2"/>
      <c r="DY369" s="2"/>
      <c r="DZ369" s="2"/>
      <c r="EA369" s="2"/>
      <c r="EB369" s="125"/>
      <c r="EC369" s="6"/>
      <c r="ED369" s="6"/>
      <c r="EE369" s="6"/>
      <c r="EF369" s="124"/>
      <c r="EG369" s="124"/>
      <c r="EH369" s="125"/>
      <c r="EI369" s="125"/>
      <c r="EJ369" s="124"/>
      <c r="EK369" s="2"/>
      <c r="EL369" s="2"/>
    </row>
    <row x14ac:dyDescent="0.25" r="370" customHeight="1" ht="18.75" hidden="1">
      <c r="A370" s="290" t="s">
        <v>233</v>
      </c>
      <c r="B370" s="282"/>
      <c r="C370" s="282"/>
      <c r="D370" s="282"/>
      <c r="E370" s="282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  <c r="AA370" s="282"/>
      <c r="AB370" s="282"/>
      <c r="AC370" s="282"/>
      <c r="AD370" s="282"/>
      <c r="AE370" s="282"/>
      <c r="AF370" s="282"/>
      <c r="AG370" s="282"/>
      <c r="AH370" s="282"/>
      <c r="AI370" s="282"/>
      <c r="AJ370" s="282"/>
      <c r="AK370" s="282"/>
      <c r="AL370" s="282"/>
      <c r="AM370" s="282"/>
      <c r="AN370" s="282"/>
      <c r="AO370" s="282"/>
      <c r="AP370" s="282"/>
      <c r="AQ370" s="282"/>
      <c r="AR370" s="282"/>
      <c r="AS370" s="282"/>
      <c r="AT370" s="282"/>
      <c r="AU370" s="282"/>
      <c r="AV370" s="282"/>
      <c r="AW370" s="282"/>
      <c r="AX370" s="282"/>
      <c r="AY370" s="273"/>
      <c r="AZ370" s="274"/>
      <c r="BA370" s="275"/>
      <c r="BB370" s="282"/>
      <c r="BC370" s="282"/>
      <c r="BD370" s="282"/>
      <c r="BE370" s="291"/>
      <c r="BF370" s="292"/>
      <c r="BG370" s="292"/>
      <c r="BH370" s="292"/>
      <c r="BI370" s="292"/>
      <c r="BJ370" s="293"/>
      <c r="BK370" s="292"/>
      <c r="BL370" s="124"/>
      <c r="BM370" s="2"/>
      <c r="BN370" s="124"/>
      <c r="BO370" s="6"/>
      <c r="BP370" s="124"/>
      <c r="BQ370" s="124"/>
      <c r="BR370" s="124"/>
      <c r="BS370" s="124"/>
      <c r="BT370" s="124"/>
      <c r="BU370" s="124"/>
      <c r="BV370" s="124"/>
      <c r="BW370" s="124"/>
      <c r="BX370" s="6"/>
      <c r="BY370" s="124"/>
      <c r="BZ370" s="124"/>
      <c r="CA370" s="124"/>
      <c r="CB370" s="124"/>
      <c r="CC370" s="124"/>
      <c r="CD370" s="124"/>
      <c r="CE370" s="124"/>
      <c r="CF370" s="124"/>
      <c r="CG370" s="124"/>
      <c r="CH370" s="124"/>
      <c r="CI370" s="124"/>
      <c r="CJ370" s="124"/>
      <c r="CK370" s="124"/>
      <c r="CL370" s="124"/>
      <c r="CM370" s="124"/>
      <c r="CN370" s="124"/>
      <c r="CO370" s="124"/>
      <c r="CP370" s="124"/>
      <c r="CQ370" s="124"/>
      <c r="CR370" s="124"/>
      <c r="CS370" s="124"/>
      <c r="CT370" s="124"/>
      <c r="CU370" s="124"/>
      <c r="CV370" s="124"/>
      <c r="CW370" s="124"/>
      <c r="CX370" s="124"/>
      <c r="CY370" s="124"/>
      <c r="CZ370" s="124"/>
      <c r="DA370" s="124"/>
      <c r="DB370" s="124"/>
      <c r="DC370" s="124"/>
      <c r="DD370" s="124"/>
      <c r="DE370" s="124"/>
      <c r="DF370" s="124"/>
      <c r="DG370" s="124"/>
      <c r="DH370" s="124"/>
      <c r="DI370" s="124"/>
      <c r="DJ370" s="124"/>
      <c r="DK370" s="198"/>
      <c r="DL370" s="198"/>
      <c r="DM370" s="144"/>
      <c r="DN370" s="198"/>
      <c r="DO370" s="144"/>
      <c r="DP370" s="198"/>
      <c r="DQ370" s="144"/>
      <c r="DR370" s="6"/>
      <c r="DS370" s="6"/>
      <c r="DT370" s="2"/>
      <c r="DU370" s="2"/>
      <c r="DV370" s="2"/>
      <c r="DW370" s="2"/>
      <c r="DX370" s="2"/>
      <c r="DY370" s="2"/>
      <c r="DZ370" s="2"/>
      <c r="EA370" s="2"/>
      <c r="EB370" s="125"/>
      <c r="EC370" s="6"/>
      <c r="ED370" s="6"/>
      <c r="EE370" s="6"/>
      <c r="EF370" s="124"/>
      <c r="EG370" s="124"/>
      <c r="EH370" s="125"/>
      <c r="EI370" s="125"/>
      <c r="EJ370" s="124"/>
      <c r="EK370" s="2"/>
      <c r="EL370" s="2"/>
    </row>
    <row x14ac:dyDescent="0.25" r="371" customHeight="1" ht="18.75" hidden="1">
      <c r="A371" s="290" t="s">
        <v>234</v>
      </c>
      <c r="B371" s="282"/>
      <c r="C371" s="282"/>
      <c r="D371" s="282"/>
      <c r="E371" s="282"/>
      <c r="F371" s="282"/>
      <c r="G371" s="282"/>
      <c r="H371" s="282"/>
      <c r="I371" s="282"/>
      <c r="J371" s="282"/>
      <c r="K371" s="282"/>
      <c r="L371" s="282"/>
      <c r="M371" s="282"/>
      <c r="N371" s="282"/>
      <c r="O371" s="282"/>
      <c r="P371" s="282"/>
      <c r="Q371" s="282"/>
      <c r="R371" s="282"/>
      <c r="S371" s="282"/>
      <c r="T371" s="282"/>
      <c r="U371" s="282"/>
      <c r="V371" s="282"/>
      <c r="W371" s="282"/>
      <c r="X371" s="282"/>
      <c r="Y371" s="282"/>
      <c r="Z371" s="282"/>
      <c r="AA371" s="282"/>
      <c r="AB371" s="282"/>
      <c r="AC371" s="282"/>
      <c r="AD371" s="282"/>
      <c r="AE371" s="282"/>
      <c r="AF371" s="282"/>
      <c r="AG371" s="282"/>
      <c r="AH371" s="282"/>
      <c r="AI371" s="282"/>
      <c r="AJ371" s="282"/>
      <c r="AK371" s="282"/>
      <c r="AL371" s="282"/>
      <c r="AM371" s="282"/>
      <c r="AN371" s="282"/>
      <c r="AO371" s="282"/>
      <c r="AP371" s="282"/>
      <c r="AQ371" s="282"/>
      <c r="AR371" s="282"/>
      <c r="AS371" s="282"/>
      <c r="AT371" s="282"/>
      <c r="AU371" s="282"/>
      <c r="AV371" s="282"/>
      <c r="AW371" s="282"/>
      <c r="AX371" s="282"/>
      <c r="AY371" s="273"/>
      <c r="AZ371" s="274"/>
      <c r="BA371" s="275"/>
      <c r="BB371" s="282"/>
      <c r="BC371" s="282"/>
      <c r="BD371" s="282"/>
      <c r="BE371" s="291"/>
      <c r="BF371" s="292"/>
      <c r="BG371" s="292"/>
      <c r="BH371" s="292"/>
      <c r="BI371" s="292"/>
      <c r="BJ371" s="293"/>
      <c r="BK371" s="292"/>
      <c r="BL371" s="124"/>
      <c r="BM371" s="2"/>
      <c r="BN371" s="124"/>
      <c r="BO371" s="6"/>
      <c r="BP371" s="124"/>
      <c r="BQ371" s="124"/>
      <c r="BR371" s="124"/>
      <c r="BS371" s="124"/>
      <c r="BT371" s="124"/>
      <c r="BU371" s="124"/>
      <c r="BV371" s="124"/>
      <c r="BW371" s="124"/>
      <c r="BX371" s="6"/>
      <c r="BY371" s="124"/>
      <c r="BZ371" s="124"/>
      <c r="CA371" s="124"/>
      <c r="CB371" s="124"/>
      <c r="CC371" s="124"/>
      <c r="CD371" s="124"/>
      <c r="CE371" s="124"/>
      <c r="CF371" s="124"/>
      <c r="CG371" s="124"/>
      <c r="CH371" s="124"/>
      <c r="CI371" s="124"/>
      <c r="CJ371" s="124"/>
      <c r="CK371" s="124"/>
      <c r="CL371" s="124"/>
      <c r="CM371" s="124"/>
      <c r="CN371" s="124"/>
      <c r="CO371" s="124"/>
      <c r="CP371" s="124"/>
      <c r="CQ371" s="124"/>
      <c r="CR371" s="124"/>
      <c r="CS371" s="124"/>
      <c r="CT371" s="124"/>
      <c r="CU371" s="124"/>
      <c r="CV371" s="124"/>
      <c r="CW371" s="124"/>
      <c r="CX371" s="124"/>
      <c r="CY371" s="124"/>
      <c r="CZ371" s="124"/>
      <c r="DA371" s="124"/>
      <c r="DB371" s="124"/>
      <c r="DC371" s="124"/>
      <c r="DD371" s="124"/>
      <c r="DE371" s="124"/>
      <c r="DF371" s="124"/>
      <c r="DG371" s="124"/>
      <c r="DH371" s="124"/>
      <c r="DI371" s="124"/>
      <c r="DJ371" s="124"/>
      <c r="DK371" s="198"/>
      <c r="DL371" s="198"/>
      <c r="DM371" s="144"/>
      <c r="DN371" s="198"/>
      <c r="DO371" s="144"/>
      <c r="DP371" s="198"/>
      <c r="DQ371" s="144"/>
      <c r="DR371" s="6"/>
      <c r="DS371" s="6"/>
      <c r="DT371" s="2"/>
      <c r="DU371" s="2"/>
      <c r="DV371" s="2"/>
      <c r="DW371" s="2"/>
      <c r="DX371" s="2"/>
      <c r="DY371" s="2"/>
      <c r="DZ371" s="2"/>
      <c r="EA371" s="2"/>
      <c r="EB371" s="125"/>
      <c r="EC371" s="6"/>
      <c r="ED371" s="6"/>
      <c r="EE371" s="6"/>
      <c r="EF371" s="124"/>
      <c r="EG371" s="124"/>
      <c r="EH371" s="125"/>
      <c r="EI371" s="125"/>
      <c r="EJ371" s="124"/>
      <c r="EK371" s="2"/>
      <c r="EL371" s="2"/>
    </row>
    <row x14ac:dyDescent="0.25" r="372" customHeight="1" ht="18.75" hidden="1">
      <c r="A372" s="290" t="s">
        <v>235</v>
      </c>
      <c r="B372" s="282"/>
      <c r="C372" s="282"/>
      <c r="D372" s="282"/>
      <c r="E372" s="282"/>
      <c r="F372" s="282"/>
      <c r="G372" s="282"/>
      <c r="H372" s="282"/>
      <c r="I372" s="282"/>
      <c r="J372" s="282"/>
      <c r="K372" s="282"/>
      <c r="L372" s="282"/>
      <c r="M372" s="282"/>
      <c r="N372" s="282"/>
      <c r="O372" s="282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  <c r="AA372" s="282"/>
      <c r="AB372" s="282"/>
      <c r="AC372" s="282"/>
      <c r="AD372" s="282"/>
      <c r="AE372" s="282"/>
      <c r="AF372" s="282"/>
      <c r="AG372" s="282"/>
      <c r="AH372" s="282"/>
      <c r="AI372" s="282"/>
      <c r="AJ372" s="282"/>
      <c r="AK372" s="282"/>
      <c r="AL372" s="282"/>
      <c r="AM372" s="282"/>
      <c r="AN372" s="282"/>
      <c r="AO372" s="282"/>
      <c r="AP372" s="282"/>
      <c r="AQ372" s="282"/>
      <c r="AR372" s="282"/>
      <c r="AS372" s="282"/>
      <c r="AT372" s="282"/>
      <c r="AU372" s="282"/>
      <c r="AV372" s="282"/>
      <c r="AW372" s="282"/>
      <c r="AX372" s="282"/>
      <c r="AY372" s="273"/>
      <c r="AZ372" s="274"/>
      <c r="BA372" s="275"/>
      <c r="BB372" s="282"/>
      <c r="BC372" s="282"/>
      <c r="BD372" s="282"/>
      <c r="BE372" s="291"/>
      <c r="BF372" s="292"/>
      <c r="BG372" s="292"/>
      <c r="BH372" s="292"/>
      <c r="BI372" s="292"/>
      <c r="BJ372" s="293"/>
      <c r="BK372" s="292"/>
      <c r="BL372" s="124"/>
      <c r="BM372" s="2"/>
      <c r="BN372" s="124"/>
      <c r="BO372" s="6"/>
      <c r="BP372" s="124"/>
      <c r="BQ372" s="124"/>
      <c r="BR372" s="124"/>
      <c r="BS372" s="124"/>
      <c r="BT372" s="124"/>
      <c r="BU372" s="124"/>
      <c r="BV372" s="124"/>
      <c r="BW372" s="124"/>
      <c r="BX372" s="6"/>
      <c r="BY372" s="124"/>
      <c r="BZ372" s="124"/>
      <c r="CA372" s="124"/>
      <c r="CB372" s="124"/>
      <c r="CC372" s="124"/>
      <c r="CD372" s="124"/>
      <c r="CE372" s="124"/>
      <c r="CF372" s="124"/>
      <c r="CG372" s="124"/>
      <c r="CH372" s="124"/>
      <c r="CI372" s="124"/>
      <c r="CJ372" s="124"/>
      <c r="CK372" s="124"/>
      <c r="CL372" s="124"/>
      <c r="CM372" s="124"/>
      <c r="CN372" s="124"/>
      <c r="CO372" s="124"/>
      <c r="CP372" s="124"/>
      <c r="CQ372" s="124"/>
      <c r="CR372" s="124"/>
      <c r="CS372" s="124"/>
      <c r="CT372" s="124"/>
      <c r="CU372" s="124"/>
      <c r="CV372" s="124"/>
      <c r="CW372" s="124"/>
      <c r="CX372" s="124"/>
      <c r="CY372" s="124"/>
      <c r="CZ372" s="124"/>
      <c r="DA372" s="124"/>
      <c r="DB372" s="124"/>
      <c r="DC372" s="124"/>
      <c r="DD372" s="124"/>
      <c r="DE372" s="124"/>
      <c r="DF372" s="124"/>
      <c r="DG372" s="124"/>
      <c r="DH372" s="124"/>
      <c r="DI372" s="124"/>
      <c r="DJ372" s="124"/>
      <c r="DK372" s="198"/>
      <c r="DL372" s="198"/>
      <c r="DM372" s="144"/>
      <c r="DN372" s="198"/>
      <c r="DO372" s="144"/>
      <c r="DP372" s="198"/>
      <c r="DQ372" s="144"/>
      <c r="DR372" s="6"/>
      <c r="DS372" s="6"/>
      <c r="DT372" s="2"/>
      <c r="DU372" s="2"/>
      <c r="DV372" s="2"/>
      <c r="DW372" s="2"/>
      <c r="DX372" s="2"/>
      <c r="DY372" s="2"/>
      <c r="DZ372" s="2"/>
      <c r="EA372" s="2"/>
      <c r="EB372" s="125"/>
      <c r="EC372" s="6"/>
      <c r="ED372" s="6"/>
      <c r="EE372" s="6"/>
      <c r="EF372" s="124"/>
      <c r="EG372" s="124"/>
      <c r="EH372" s="125"/>
      <c r="EI372" s="125"/>
      <c r="EJ372" s="124"/>
      <c r="EK372" s="2"/>
      <c r="EL372" s="2"/>
    </row>
    <row x14ac:dyDescent="0.25" r="373" customHeight="1" ht="18.75" hidden="1">
      <c r="A373" s="290" t="s">
        <v>201</v>
      </c>
      <c r="B373" s="282"/>
      <c r="C373" s="282"/>
      <c r="D373" s="282"/>
      <c r="E373" s="282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  <c r="AA373" s="282"/>
      <c r="AB373" s="282"/>
      <c r="AC373" s="282"/>
      <c r="AD373" s="282"/>
      <c r="AE373" s="282"/>
      <c r="AF373" s="282"/>
      <c r="AG373" s="282"/>
      <c r="AH373" s="282"/>
      <c r="AI373" s="282"/>
      <c r="AJ373" s="282"/>
      <c r="AK373" s="282"/>
      <c r="AL373" s="282"/>
      <c r="AM373" s="282"/>
      <c r="AN373" s="282"/>
      <c r="AO373" s="282"/>
      <c r="AP373" s="282"/>
      <c r="AQ373" s="282"/>
      <c r="AR373" s="282"/>
      <c r="AS373" s="282"/>
      <c r="AT373" s="282"/>
      <c r="AU373" s="282"/>
      <c r="AV373" s="282"/>
      <c r="AW373" s="282"/>
      <c r="AX373" s="282"/>
      <c r="AY373" s="273"/>
      <c r="AZ373" s="274"/>
      <c r="BA373" s="275"/>
      <c r="BB373" s="282"/>
      <c r="BC373" s="282"/>
      <c r="BD373" s="282"/>
      <c r="BE373" s="291"/>
      <c r="BF373" s="292"/>
      <c r="BG373" s="292"/>
      <c r="BH373" s="292"/>
      <c r="BI373" s="292"/>
      <c r="BJ373" s="293"/>
      <c r="BK373" s="292"/>
      <c r="BL373" s="124"/>
      <c r="BM373" s="2"/>
      <c r="BN373" s="124"/>
      <c r="BO373" s="6"/>
      <c r="BP373" s="124"/>
      <c r="BQ373" s="124"/>
      <c r="BR373" s="124"/>
      <c r="BS373" s="124"/>
      <c r="BT373" s="124"/>
      <c r="BU373" s="124"/>
      <c r="BV373" s="124"/>
      <c r="BW373" s="124"/>
      <c r="BX373" s="6"/>
      <c r="BY373" s="124"/>
      <c r="BZ373" s="124"/>
      <c r="CA373" s="124"/>
      <c r="CB373" s="124"/>
      <c r="CC373" s="124"/>
      <c r="CD373" s="124"/>
      <c r="CE373" s="124"/>
      <c r="CF373" s="124"/>
      <c r="CG373" s="124"/>
      <c r="CH373" s="124"/>
      <c r="CI373" s="124"/>
      <c r="CJ373" s="124"/>
      <c r="CK373" s="124"/>
      <c r="CL373" s="124"/>
      <c r="CM373" s="124"/>
      <c r="CN373" s="124"/>
      <c r="CO373" s="124"/>
      <c r="CP373" s="124"/>
      <c r="CQ373" s="124"/>
      <c r="CR373" s="124"/>
      <c r="CS373" s="124"/>
      <c r="CT373" s="124"/>
      <c r="CU373" s="124"/>
      <c r="CV373" s="124"/>
      <c r="CW373" s="124"/>
      <c r="CX373" s="124"/>
      <c r="CY373" s="124"/>
      <c r="CZ373" s="124"/>
      <c r="DA373" s="124"/>
      <c r="DB373" s="124"/>
      <c r="DC373" s="124"/>
      <c r="DD373" s="124"/>
      <c r="DE373" s="124"/>
      <c r="DF373" s="124"/>
      <c r="DG373" s="124"/>
      <c r="DH373" s="124"/>
      <c r="DI373" s="124"/>
      <c r="DJ373" s="124"/>
      <c r="DK373" s="198"/>
      <c r="DL373" s="198"/>
      <c r="DM373" s="144"/>
      <c r="DN373" s="198"/>
      <c r="DO373" s="144"/>
      <c r="DP373" s="198"/>
      <c r="DQ373" s="144"/>
      <c r="DR373" s="6"/>
      <c r="DS373" s="6"/>
      <c r="DT373" s="2"/>
      <c r="DU373" s="2"/>
      <c r="DV373" s="2"/>
      <c r="DW373" s="2"/>
      <c r="DX373" s="2"/>
      <c r="DY373" s="2"/>
      <c r="DZ373" s="2"/>
      <c r="EA373" s="2"/>
      <c r="EB373" s="125"/>
      <c r="EC373" s="6"/>
      <c r="ED373" s="6"/>
      <c r="EE373" s="6"/>
      <c r="EF373" s="124"/>
      <c r="EG373" s="124"/>
      <c r="EH373" s="125"/>
      <c r="EI373" s="125"/>
      <c r="EJ373" s="124"/>
      <c r="EK373" s="2"/>
      <c r="EL373" s="2"/>
    </row>
    <row x14ac:dyDescent="0.25" r="374" customHeight="1" ht="18.75" hidden="1">
      <c r="A374" s="290" t="s">
        <v>237</v>
      </c>
      <c r="B374" s="282"/>
      <c r="C374" s="282"/>
      <c r="D374" s="282"/>
      <c r="E374" s="282"/>
      <c r="F374" s="282"/>
      <c r="G374" s="282"/>
      <c r="H374" s="282"/>
      <c r="I374" s="282"/>
      <c r="J374" s="282"/>
      <c r="K374" s="282"/>
      <c r="L374" s="282"/>
      <c r="M374" s="282"/>
      <c r="N374" s="282"/>
      <c r="O374" s="282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  <c r="AA374" s="282"/>
      <c r="AB374" s="282"/>
      <c r="AC374" s="282"/>
      <c r="AD374" s="282"/>
      <c r="AE374" s="282"/>
      <c r="AF374" s="282"/>
      <c r="AG374" s="282"/>
      <c r="AH374" s="282"/>
      <c r="AI374" s="282"/>
      <c r="AJ374" s="282"/>
      <c r="AK374" s="282"/>
      <c r="AL374" s="282"/>
      <c r="AM374" s="282">
        <v>102</v>
      </c>
      <c r="AN374" s="282"/>
      <c r="AO374" s="282"/>
      <c r="AP374" s="282"/>
      <c r="AQ374" s="282"/>
      <c r="AR374" s="282"/>
      <c r="AS374" s="282"/>
      <c r="AT374" s="282"/>
      <c r="AU374" s="282"/>
      <c r="AV374" s="282"/>
      <c r="AW374" s="282"/>
      <c r="AX374" s="282"/>
      <c r="AY374" s="273"/>
      <c r="AZ374" s="274"/>
      <c r="BA374" s="275"/>
      <c r="BB374" s="282"/>
      <c r="BC374" s="282"/>
      <c r="BD374" s="282"/>
      <c r="BE374" s="291"/>
      <c r="BF374" s="292"/>
      <c r="BG374" s="292"/>
      <c r="BH374" s="292"/>
      <c r="BI374" s="292"/>
      <c r="BJ374" s="293"/>
      <c r="BK374" s="292"/>
      <c r="BL374" s="124"/>
      <c r="BM374" s="2"/>
      <c r="BN374" s="124"/>
      <c r="BO374" s="6"/>
      <c r="BP374" s="124"/>
      <c r="BQ374" s="124"/>
      <c r="BR374" s="124"/>
      <c r="BS374" s="124"/>
      <c r="BT374" s="124"/>
      <c r="BU374" s="124"/>
      <c r="BV374" s="124"/>
      <c r="BW374" s="124"/>
      <c r="BX374" s="6"/>
      <c r="BY374" s="124"/>
      <c r="BZ374" s="124"/>
      <c r="CA374" s="124"/>
      <c r="CB374" s="124"/>
      <c r="CC374" s="124"/>
      <c r="CD374" s="124"/>
      <c r="CE374" s="124"/>
      <c r="CF374" s="124"/>
      <c r="CG374" s="124"/>
      <c r="CH374" s="124"/>
      <c r="CI374" s="124"/>
      <c r="CJ374" s="124"/>
      <c r="CK374" s="124"/>
      <c r="CL374" s="124"/>
      <c r="CM374" s="124"/>
      <c r="CN374" s="124"/>
      <c r="CO374" s="124"/>
      <c r="CP374" s="124"/>
      <c r="CQ374" s="124"/>
      <c r="CR374" s="124"/>
      <c r="CS374" s="124"/>
      <c r="CT374" s="124"/>
      <c r="CU374" s="124"/>
      <c r="CV374" s="124"/>
      <c r="CW374" s="124"/>
      <c r="CX374" s="124"/>
      <c r="CY374" s="124"/>
      <c r="CZ374" s="124"/>
      <c r="DA374" s="124"/>
      <c r="DB374" s="124"/>
      <c r="DC374" s="124"/>
      <c r="DD374" s="124"/>
      <c r="DE374" s="124"/>
      <c r="DF374" s="124"/>
      <c r="DG374" s="124"/>
      <c r="DH374" s="124"/>
      <c r="DI374" s="124"/>
      <c r="DJ374" s="124"/>
      <c r="DK374" s="198"/>
      <c r="DL374" s="198"/>
      <c r="DM374" s="144"/>
      <c r="DN374" s="198"/>
      <c r="DO374" s="144"/>
      <c r="DP374" s="198"/>
      <c r="DQ374" s="144"/>
      <c r="DR374" s="6"/>
      <c r="DS374" s="6"/>
      <c r="DT374" s="2"/>
      <c r="DU374" s="2"/>
      <c r="DV374" s="2"/>
      <c r="DW374" s="2"/>
      <c r="DX374" s="2"/>
      <c r="DY374" s="2"/>
      <c r="DZ374" s="2"/>
      <c r="EA374" s="2"/>
      <c r="EB374" s="125"/>
      <c r="EC374" s="6"/>
      <c r="ED374" s="6"/>
      <c r="EE374" s="6"/>
      <c r="EF374" s="124"/>
      <c r="EG374" s="124"/>
      <c r="EH374" s="125"/>
      <c r="EI374" s="125"/>
      <c r="EJ374" s="124"/>
      <c r="EK374" s="2"/>
      <c r="EL374" s="2"/>
    </row>
    <row x14ac:dyDescent="0.25" r="375" customHeight="1" ht="18.75" hidden="1">
      <c r="A375" s="290" t="s">
        <v>200</v>
      </c>
      <c r="B375" s="282"/>
      <c r="C375" s="282"/>
      <c r="D375" s="282"/>
      <c r="E375" s="282"/>
      <c r="F375" s="282"/>
      <c r="G375" s="282"/>
      <c r="H375" s="282"/>
      <c r="I375" s="282"/>
      <c r="J375" s="282"/>
      <c r="K375" s="282"/>
      <c r="L375" s="282"/>
      <c r="M375" s="282"/>
      <c r="N375" s="282"/>
      <c r="O375" s="282"/>
      <c r="P375" s="282"/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  <c r="AC375" s="282"/>
      <c r="AD375" s="282"/>
      <c r="AE375" s="282"/>
      <c r="AF375" s="282"/>
      <c r="AG375" s="282"/>
      <c r="AH375" s="282"/>
      <c r="AI375" s="282"/>
      <c r="AJ375" s="282"/>
      <c r="AK375" s="282"/>
      <c r="AL375" s="282"/>
      <c r="AM375" s="282"/>
      <c r="AN375" s="282"/>
      <c r="AO375" s="282"/>
      <c r="AP375" s="282"/>
      <c r="AQ375" s="282"/>
      <c r="AR375" s="282"/>
      <c r="AS375" s="282"/>
      <c r="AT375" s="282"/>
      <c r="AU375" s="282"/>
      <c r="AV375" s="282"/>
      <c r="AW375" s="282"/>
      <c r="AX375" s="282"/>
      <c r="AY375" s="273"/>
      <c r="AZ375" s="274"/>
      <c r="BA375" s="275"/>
      <c r="BB375" s="282"/>
      <c r="BC375" s="282"/>
      <c r="BD375" s="282"/>
      <c r="BE375" s="291"/>
      <c r="BF375" s="292"/>
      <c r="BG375" s="292"/>
      <c r="BH375" s="292"/>
      <c r="BI375" s="292"/>
      <c r="BJ375" s="293"/>
      <c r="BK375" s="292"/>
      <c r="BL375" s="124"/>
      <c r="BM375" s="2"/>
      <c r="BN375" s="124"/>
      <c r="BO375" s="6"/>
      <c r="BP375" s="124"/>
      <c r="BQ375" s="124"/>
      <c r="BR375" s="124"/>
      <c r="BS375" s="124"/>
      <c r="BT375" s="124"/>
      <c r="BU375" s="124"/>
      <c r="BV375" s="124"/>
      <c r="BW375" s="124"/>
      <c r="BX375" s="6"/>
      <c r="BY375" s="124"/>
      <c r="BZ375" s="124"/>
      <c r="CA375" s="124"/>
      <c r="CB375" s="124"/>
      <c r="CC375" s="124"/>
      <c r="CD375" s="124"/>
      <c r="CE375" s="124"/>
      <c r="CF375" s="124"/>
      <c r="CG375" s="124"/>
      <c r="CH375" s="124"/>
      <c r="CI375" s="124"/>
      <c r="CJ375" s="124"/>
      <c r="CK375" s="124"/>
      <c r="CL375" s="124"/>
      <c r="CM375" s="124"/>
      <c r="CN375" s="124"/>
      <c r="CO375" s="124"/>
      <c r="CP375" s="124"/>
      <c r="CQ375" s="124"/>
      <c r="CR375" s="124"/>
      <c r="CS375" s="124"/>
      <c r="CT375" s="124"/>
      <c r="CU375" s="124"/>
      <c r="CV375" s="124"/>
      <c r="CW375" s="124"/>
      <c r="CX375" s="124"/>
      <c r="CY375" s="124"/>
      <c r="CZ375" s="124"/>
      <c r="DA375" s="124"/>
      <c r="DB375" s="124"/>
      <c r="DC375" s="124"/>
      <c r="DD375" s="124"/>
      <c r="DE375" s="124"/>
      <c r="DF375" s="124"/>
      <c r="DG375" s="124"/>
      <c r="DH375" s="124"/>
      <c r="DI375" s="124"/>
      <c r="DJ375" s="124"/>
      <c r="DK375" s="198"/>
      <c r="DL375" s="198"/>
      <c r="DM375" s="144"/>
      <c r="DN375" s="198"/>
      <c r="DO375" s="144"/>
      <c r="DP375" s="198"/>
      <c r="DQ375" s="144"/>
      <c r="DR375" s="6"/>
      <c r="DS375" s="6"/>
      <c r="DT375" s="2"/>
      <c r="DU375" s="2"/>
      <c r="DV375" s="2"/>
      <c r="DW375" s="2"/>
      <c r="DX375" s="2"/>
      <c r="DY375" s="2"/>
      <c r="DZ375" s="2"/>
      <c r="EA375" s="2"/>
      <c r="EB375" s="125"/>
      <c r="EC375" s="6"/>
      <c r="ED375" s="6"/>
      <c r="EE375" s="6"/>
      <c r="EF375" s="124"/>
      <c r="EG375" s="124"/>
      <c r="EH375" s="125"/>
      <c r="EI375" s="125"/>
      <c r="EJ375" s="124"/>
      <c r="EK375" s="2"/>
      <c r="EL375" s="2"/>
    </row>
    <row x14ac:dyDescent="0.25" r="376" customHeight="1" ht="18.75" hidden="1">
      <c r="A376" s="290" t="s">
        <v>238</v>
      </c>
      <c r="B376" s="282"/>
      <c r="C376" s="282"/>
      <c r="D376" s="282"/>
      <c r="E376" s="282"/>
      <c r="F376" s="282"/>
      <c r="G376" s="282"/>
      <c r="H376" s="282"/>
      <c r="I376" s="282"/>
      <c r="J376" s="282"/>
      <c r="K376" s="282"/>
      <c r="L376" s="282"/>
      <c r="M376" s="282"/>
      <c r="N376" s="282"/>
      <c r="O376" s="282"/>
      <c r="P376" s="282"/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  <c r="AC376" s="282"/>
      <c r="AD376" s="282"/>
      <c r="AE376" s="282"/>
      <c r="AF376" s="282"/>
      <c r="AG376" s="282"/>
      <c r="AH376" s="282"/>
      <c r="AI376" s="282"/>
      <c r="AJ376" s="282"/>
      <c r="AK376" s="282"/>
      <c r="AL376" s="282"/>
      <c r="AM376" s="282"/>
      <c r="AN376" s="282"/>
      <c r="AO376" s="282"/>
      <c r="AP376" s="282"/>
      <c r="AQ376" s="282"/>
      <c r="AR376" s="282"/>
      <c r="AS376" s="282"/>
      <c r="AT376" s="282"/>
      <c r="AU376" s="282"/>
      <c r="AV376" s="282"/>
      <c r="AW376" s="282"/>
      <c r="AX376" s="282"/>
      <c r="AY376" s="273"/>
      <c r="AZ376" s="274"/>
      <c r="BA376" s="275"/>
      <c r="BB376" s="282"/>
      <c r="BC376" s="282"/>
      <c r="BD376" s="282"/>
      <c r="BE376" s="291"/>
      <c r="BF376" s="292"/>
      <c r="BG376" s="292"/>
      <c r="BH376" s="292"/>
      <c r="BI376" s="292"/>
      <c r="BJ376" s="293"/>
      <c r="BK376" s="292"/>
      <c r="BL376" s="124"/>
      <c r="BM376" s="2"/>
      <c r="BN376" s="124"/>
      <c r="BO376" s="6"/>
      <c r="BP376" s="124"/>
      <c r="BQ376" s="124"/>
      <c r="BR376" s="124"/>
      <c r="BS376" s="124"/>
      <c r="BT376" s="124"/>
      <c r="BU376" s="124"/>
      <c r="BV376" s="124"/>
      <c r="BW376" s="124"/>
      <c r="BX376" s="6"/>
      <c r="BY376" s="124"/>
      <c r="BZ376" s="124"/>
      <c r="CA376" s="124"/>
      <c r="CB376" s="124"/>
      <c r="CC376" s="124"/>
      <c r="CD376" s="124"/>
      <c r="CE376" s="124"/>
      <c r="CF376" s="124"/>
      <c r="CG376" s="124"/>
      <c r="CH376" s="124"/>
      <c r="CI376" s="124"/>
      <c r="CJ376" s="124"/>
      <c r="CK376" s="124"/>
      <c r="CL376" s="124"/>
      <c r="CM376" s="124"/>
      <c r="CN376" s="124"/>
      <c r="CO376" s="124"/>
      <c r="CP376" s="124"/>
      <c r="CQ376" s="124"/>
      <c r="CR376" s="124"/>
      <c r="CS376" s="124"/>
      <c r="CT376" s="124"/>
      <c r="CU376" s="124"/>
      <c r="CV376" s="124"/>
      <c r="CW376" s="124"/>
      <c r="CX376" s="124"/>
      <c r="CY376" s="124"/>
      <c r="CZ376" s="124"/>
      <c r="DA376" s="124"/>
      <c r="DB376" s="124"/>
      <c r="DC376" s="124"/>
      <c r="DD376" s="124"/>
      <c r="DE376" s="124"/>
      <c r="DF376" s="124"/>
      <c r="DG376" s="124"/>
      <c r="DH376" s="124"/>
      <c r="DI376" s="124"/>
      <c r="DJ376" s="124"/>
      <c r="DK376" s="198"/>
      <c r="DL376" s="198"/>
      <c r="DM376" s="144"/>
      <c r="DN376" s="198"/>
      <c r="DO376" s="144"/>
      <c r="DP376" s="198"/>
      <c r="DQ376" s="144"/>
      <c r="DR376" s="6"/>
      <c r="DS376" s="6"/>
      <c r="DT376" s="2"/>
      <c r="DU376" s="2"/>
      <c r="DV376" s="2"/>
      <c r="DW376" s="2"/>
      <c r="DX376" s="2"/>
      <c r="DY376" s="2"/>
      <c r="DZ376" s="2"/>
      <c r="EA376" s="2"/>
      <c r="EB376" s="125"/>
      <c r="EC376" s="6"/>
      <c r="ED376" s="6"/>
      <c r="EE376" s="6"/>
      <c r="EF376" s="124"/>
      <c r="EG376" s="124"/>
      <c r="EH376" s="125"/>
      <c r="EI376" s="125"/>
      <c r="EJ376" s="124"/>
      <c r="EK376" s="2"/>
      <c r="EL376" s="2"/>
    </row>
    <row x14ac:dyDescent="0.25" r="377" customHeight="1" ht="18.75">
      <c r="A377" s="304" t="s">
        <v>239</v>
      </c>
      <c r="B377" s="282">
        <f>+SUM(B368:B376)</f>
      </c>
      <c r="C377" s="282">
        <f>+SUM(C368:C376)</f>
      </c>
      <c r="D377" s="282">
        <f>+SUM(D368:D376)</f>
      </c>
      <c r="E377" s="282">
        <f>+SUM(E368:E376)</f>
      </c>
      <c r="F377" s="282">
        <f>+SUM(F368:F376)</f>
      </c>
      <c r="G377" s="282">
        <f>+SUM(G368:G376)</f>
      </c>
      <c r="H377" s="282">
        <f>+SUM(H368:H376)</f>
      </c>
      <c r="I377" s="282">
        <f>+SUM(I368:I376)</f>
      </c>
      <c r="J377" s="282">
        <f>+SUM(J368:J376)</f>
      </c>
      <c r="K377" s="282">
        <f>+SUM(K368:K376)</f>
      </c>
      <c r="L377" s="282">
        <f>+SUM(L368:L376)</f>
      </c>
      <c r="M377" s="282">
        <f>+SUM(M368:M376)</f>
      </c>
      <c r="N377" s="282">
        <f>+SUM(N368:N376)</f>
      </c>
      <c r="O377" s="282">
        <f>+SUM(O368:O376)</f>
      </c>
      <c r="P377" s="282">
        <f>+SUM(P368:P376)</f>
      </c>
      <c r="Q377" s="282">
        <f>+SUM(Q368:Q376)</f>
      </c>
      <c r="R377" s="282">
        <f>+SUM(R368:R376)</f>
      </c>
      <c r="S377" s="282">
        <f>+SUM(S368:S376)</f>
      </c>
      <c r="T377" s="282">
        <f>+SUM(T368:T376)</f>
      </c>
      <c r="U377" s="282">
        <f>+SUM(U368:U376)</f>
      </c>
      <c r="V377" s="282">
        <f>+SUM(V368:V376)</f>
      </c>
      <c r="W377" s="282">
        <f>+SUM(W368:W376)</f>
      </c>
      <c r="X377" s="282">
        <f>+SUM(X368:X376)</f>
      </c>
      <c r="Y377" s="282">
        <f>+SUM(Y368:Y376)</f>
      </c>
      <c r="Z377" s="282">
        <f>+SUM(Z368:Z376)</f>
      </c>
      <c r="AA377" s="282">
        <f>+SUM(AA368:AA376)</f>
      </c>
      <c r="AB377" s="282">
        <f>+SUM(AB368:AB376)</f>
      </c>
      <c r="AC377" s="282">
        <f>+SUM(AC368:AC376)</f>
      </c>
      <c r="AD377" s="282">
        <f>+SUM(AD368:AD376)</f>
      </c>
      <c r="AE377" s="282">
        <f>+SUM(AE368:AE376)</f>
      </c>
      <c r="AF377" s="282">
        <f>+SUM(AF368:AF376)</f>
      </c>
      <c r="AG377" s="282">
        <f>+SUM(AG368:AG376)</f>
      </c>
      <c r="AH377" s="282">
        <f>+SUM(AH368:AH376)</f>
      </c>
      <c r="AI377" s="282">
        <f>+SUM(AI368:AI376)</f>
      </c>
      <c r="AJ377" s="282">
        <f>+SUM(AJ368:AJ376)</f>
      </c>
      <c r="AK377" s="282">
        <f>+SUM(AK368:AK376)</f>
      </c>
      <c r="AL377" s="282">
        <f>+SUM(AL368:AL376)</f>
      </c>
      <c r="AM377" s="282">
        <f>+SUM(AM368:AM376)</f>
      </c>
      <c r="AN377" s="282">
        <f>+SUM(AN368:AN376)</f>
      </c>
      <c r="AO377" s="282">
        <f>+SUM(AO368:AO376)</f>
      </c>
      <c r="AP377" s="282">
        <f>+SUM(AP368:AP376)</f>
      </c>
      <c r="AQ377" s="282">
        <f>+SUM(AQ368:AQ376)</f>
      </c>
      <c r="AR377" s="282">
        <f>+SUM(AR368:AR376)</f>
      </c>
      <c r="AS377" s="282">
        <f>+SUM(AS368:AS376)</f>
      </c>
      <c r="AT377" s="282">
        <f>+SUM(AT368:AT376)</f>
      </c>
      <c r="AU377" s="282">
        <f>+SUM(AU368:AU376)</f>
      </c>
      <c r="AV377" s="282">
        <f>+SUM(AV368:AV376)</f>
      </c>
      <c r="AW377" s="282">
        <f>+SUM(AW368:AW376)</f>
      </c>
      <c r="AX377" s="282"/>
      <c r="AY377" s="273"/>
      <c r="AZ377" s="274">
        <f>+SUM(AZ368:AZ376)</f>
      </c>
      <c r="BA377" s="275">
        <f>+SUM(BA368:BA376)</f>
      </c>
      <c r="BB377" s="282">
        <f>+SUM(BB368:BB376)</f>
      </c>
      <c r="BC377" s="282">
        <f>+SUM(BC368:BC376)</f>
      </c>
      <c r="BD377" s="282">
        <f>+SUM(BD368:BD376)</f>
      </c>
      <c r="BE377" s="291">
        <f>+SUM(BE368:BE376)</f>
      </c>
      <c r="BF377" s="292">
        <f>+SUM(BF368:BF376)</f>
      </c>
      <c r="BG377" s="292">
        <f>+SUM(BG368:BG376)</f>
      </c>
      <c r="BH377" s="292">
        <f>+SUM(BH368:BH376)</f>
      </c>
      <c r="BI377" s="292">
        <f>+SUM(BI368:BI376)</f>
      </c>
      <c r="BJ377" s="293">
        <f>+SUM(BJ368:BJ376)</f>
      </c>
      <c r="BK377" s="292"/>
      <c r="BL377" s="124"/>
      <c r="BM377" s="2"/>
      <c r="BN377" s="124"/>
      <c r="BO377" s="6"/>
      <c r="BP377" s="124"/>
      <c r="BQ377" s="124"/>
      <c r="BR377" s="124"/>
      <c r="BS377" s="124"/>
      <c r="BT377" s="124"/>
      <c r="BU377" s="124"/>
      <c r="BV377" s="124"/>
      <c r="BW377" s="124"/>
      <c r="BX377" s="6"/>
      <c r="BY377" s="124"/>
      <c r="BZ377" s="124"/>
      <c r="CA377" s="124"/>
      <c r="CB377" s="124"/>
      <c r="CC377" s="124"/>
      <c r="CD377" s="124"/>
      <c r="CE377" s="124"/>
      <c r="CF377" s="124"/>
      <c r="CG377" s="124"/>
      <c r="CH377" s="124"/>
      <c r="CI377" s="124"/>
      <c r="CJ377" s="124"/>
      <c r="CK377" s="124"/>
      <c r="CL377" s="124"/>
      <c r="CM377" s="124"/>
      <c r="CN377" s="124"/>
      <c r="CO377" s="124"/>
      <c r="CP377" s="124"/>
      <c r="CQ377" s="124"/>
      <c r="CR377" s="124"/>
      <c r="CS377" s="124"/>
      <c r="CT377" s="124"/>
      <c r="CU377" s="124"/>
      <c r="CV377" s="124"/>
      <c r="CW377" s="124"/>
      <c r="CX377" s="124"/>
      <c r="CY377" s="124"/>
      <c r="CZ377" s="124"/>
      <c r="DA377" s="124"/>
      <c r="DB377" s="124"/>
      <c r="DC377" s="124"/>
      <c r="DD377" s="124"/>
      <c r="DE377" s="124"/>
      <c r="DF377" s="124"/>
      <c r="DG377" s="124"/>
      <c r="DH377" s="124"/>
      <c r="DI377" s="124"/>
      <c r="DJ377" s="124"/>
      <c r="DK377" s="198"/>
      <c r="DL377" s="198"/>
      <c r="DM377" s="144"/>
      <c r="DN377" s="198"/>
      <c r="DO377" s="144"/>
      <c r="DP377" s="198"/>
      <c r="DQ377" s="144"/>
      <c r="DR377" s="6"/>
      <c r="DS377" s="6"/>
      <c r="DT377" s="2"/>
      <c r="DU377" s="2"/>
      <c r="DV377" s="2"/>
      <c r="DW377" s="2"/>
      <c r="DX377" s="2"/>
      <c r="DY377" s="2"/>
      <c r="DZ377" s="2"/>
      <c r="EA377" s="2"/>
      <c r="EB377" s="125"/>
      <c r="EC377" s="6"/>
      <c r="ED377" s="6"/>
      <c r="EE377" s="6"/>
      <c r="EF377" s="124"/>
      <c r="EG377" s="124"/>
      <c r="EH377" s="125"/>
      <c r="EI377" s="125"/>
      <c r="EJ377" s="124"/>
      <c r="EK377" s="2"/>
      <c r="EL377" s="2"/>
    </row>
    <row x14ac:dyDescent="0.25" r="378" customHeight="1" ht="18.75">
      <c r="A378" s="280" t="s">
        <v>249</v>
      </c>
      <c r="B378" s="322">
        <v>0</v>
      </c>
      <c r="C378" s="322">
        <v>0</v>
      </c>
      <c r="D378" s="322">
        <v>0</v>
      </c>
      <c r="E378" s="322">
        <v>0</v>
      </c>
      <c r="F378" s="322">
        <v>0</v>
      </c>
      <c r="G378" s="322">
        <v>0</v>
      </c>
      <c r="H378" s="322">
        <v>0</v>
      </c>
      <c r="I378" s="322">
        <v>0</v>
      </c>
      <c r="J378" s="322">
        <v>0</v>
      </c>
      <c r="K378" s="322">
        <v>0</v>
      </c>
      <c r="L378" s="322">
        <v>0</v>
      </c>
      <c r="M378" s="322">
        <v>0</v>
      </c>
      <c r="N378" s="268">
        <v>0</v>
      </c>
      <c r="O378" s="268">
        <v>0</v>
      </c>
      <c r="P378" s="268">
        <v>0</v>
      </c>
      <c r="Q378" s="268">
        <v>12</v>
      </c>
      <c r="R378" s="268">
        <v>0</v>
      </c>
      <c r="S378" s="268">
        <v>0</v>
      </c>
      <c r="T378" s="268">
        <v>0</v>
      </c>
      <c r="U378" s="268">
        <v>0</v>
      </c>
      <c r="V378" s="268">
        <v>0</v>
      </c>
      <c r="W378" s="268">
        <v>0</v>
      </c>
      <c r="X378" s="268">
        <v>0</v>
      </c>
      <c r="Y378" s="268">
        <v>0</v>
      </c>
      <c r="Z378" s="282">
        <v>0</v>
      </c>
      <c r="AA378" s="282">
        <v>32</v>
      </c>
      <c r="AB378" s="282">
        <v>0</v>
      </c>
      <c r="AC378" s="282">
        <v>0</v>
      </c>
      <c r="AD378" s="282">
        <v>0</v>
      </c>
      <c r="AE378" s="282">
        <v>0</v>
      </c>
      <c r="AF378" s="282">
        <v>0</v>
      </c>
      <c r="AG378" s="282">
        <v>0</v>
      </c>
      <c r="AH378" s="282">
        <v>0</v>
      </c>
      <c r="AI378" s="282">
        <v>0</v>
      </c>
      <c r="AJ378" s="282">
        <v>0</v>
      </c>
      <c r="AK378" s="282">
        <v>0</v>
      </c>
      <c r="AL378" s="282">
        <v>0</v>
      </c>
      <c r="AM378" s="282">
        <v>0</v>
      </c>
      <c r="AN378" s="282">
        <v>0</v>
      </c>
      <c r="AO378" s="282">
        <v>0</v>
      </c>
      <c r="AP378" s="282">
        <v>0</v>
      </c>
      <c r="AQ378" s="282">
        <v>0</v>
      </c>
      <c r="AR378" s="282">
        <v>0</v>
      </c>
      <c r="AS378" s="282">
        <v>0</v>
      </c>
      <c r="AT378" s="282">
        <v>0</v>
      </c>
      <c r="AU378" s="282">
        <v>0</v>
      </c>
      <c r="AV378" s="282">
        <v>0</v>
      </c>
      <c r="AW378" s="268">
        <v>0</v>
      </c>
      <c r="AX378" s="268"/>
      <c r="AY378" s="273"/>
      <c r="AZ378" s="274">
        <f>+AZ388</f>
      </c>
      <c r="BA378" s="275">
        <f>+BA388</f>
      </c>
      <c r="BB378" s="282">
        <f>+BB388</f>
      </c>
      <c r="BC378" s="282">
        <f>+BC388</f>
      </c>
      <c r="BD378" s="282">
        <f>+BD388</f>
      </c>
      <c r="BE378" s="291">
        <f>+BE388</f>
      </c>
      <c r="BF378" s="292">
        <f>+BF388</f>
      </c>
      <c r="BG378" s="292">
        <f>+BG388</f>
      </c>
      <c r="BH378" s="292">
        <f>+BH388</f>
      </c>
      <c r="BI378" s="292">
        <f>+BI388</f>
      </c>
      <c r="BJ378" s="293">
        <f>+BJ388</f>
      </c>
      <c r="BK378" s="292"/>
      <c r="BL378" s="124"/>
      <c r="BM378" s="2"/>
      <c r="BN378" s="124"/>
      <c r="BO378" s="6"/>
      <c r="BP378" s="124"/>
      <c r="BQ378" s="124"/>
      <c r="BR378" s="124"/>
      <c r="BS378" s="124"/>
      <c r="BT378" s="124"/>
      <c r="BU378" s="124"/>
      <c r="BV378" s="124"/>
      <c r="BW378" s="124"/>
      <c r="BX378" s="6"/>
      <c r="BY378" s="124"/>
      <c r="BZ378" s="124"/>
      <c r="CA378" s="124"/>
      <c r="CB378" s="124"/>
      <c r="CC378" s="124"/>
      <c r="CD378" s="124"/>
      <c r="CE378" s="124"/>
      <c r="CF378" s="124"/>
      <c r="CG378" s="124"/>
      <c r="CH378" s="124"/>
      <c r="CI378" s="124"/>
      <c r="CJ378" s="124"/>
      <c r="CK378" s="124"/>
      <c r="CL378" s="124"/>
      <c r="CM378" s="124"/>
      <c r="CN378" s="124"/>
      <c r="CO378" s="124"/>
      <c r="CP378" s="124"/>
      <c r="CQ378" s="124"/>
      <c r="CR378" s="124"/>
      <c r="CS378" s="124"/>
      <c r="CT378" s="124"/>
      <c r="CU378" s="124"/>
      <c r="CV378" s="124"/>
      <c r="CW378" s="124"/>
      <c r="CX378" s="124"/>
      <c r="CY378" s="124"/>
      <c r="CZ378" s="124"/>
      <c r="DA378" s="124"/>
      <c r="DB378" s="124"/>
      <c r="DC378" s="124"/>
      <c r="DD378" s="124"/>
      <c r="DE378" s="124"/>
      <c r="DF378" s="124"/>
      <c r="DG378" s="124"/>
      <c r="DH378" s="124"/>
      <c r="DI378" s="124"/>
      <c r="DJ378" s="124"/>
      <c r="DK378" s="198">
        <f>SUM(B378:M378)</f>
      </c>
      <c r="DL378" s="198">
        <f>SUM(N378:Y378)</f>
      </c>
      <c r="DM378" s="144">
        <f>IFERROR(DL378/DK378*100,0)</f>
      </c>
      <c r="DN378" s="198">
        <f>SUM(Z378:AK378)</f>
      </c>
      <c r="DO378" s="144">
        <f>IFERROR(DN378/DL378*100,0)</f>
      </c>
      <c r="DP378" s="198">
        <f>SUM(AL378:AW378)</f>
      </c>
      <c r="DQ378" s="144">
        <f>IFERROR(DP378/DN378*100,0)</f>
      </c>
      <c r="DR378" s="185">
        <f>SUM(AY378:BJ378)</f>
      </c>
      <c r="DS378" s="249">
        <f>IFERROR(DR378/DP378*100,0)</f>
      </c>
      <c r="DT378" s="2"/>
      <c r="DU378" s="2"/>
      <c r="DV378" s="2"/>
      <c r="DW378" s="2"/>
      <c r="DX378" s="2"/>
      <c r="DY378" s="2"/>
      <c r="DZ378" s="2"/>
      <c r="EA378" s="2"/>
      <c r="EB378" s="125"/>
      <c r="EC378" s="6"/>
      <c r="ED378" s="6"/>
      <c r="EE378" s="6"/>
      <c r="EF378" s="124"/>
      <c r="EG378" s="124"/>
      <c r="EH378" s="125"/>
      <c r="EI378" s="125"/>
      <c r="EJ378" s="124"/>
      <c r="EK378" s="2"/>
      <c r="EL378" s="2"/>
    </row>
    <row x14ac:dyDescent="0.25" r="379" customHeight="1" ht="18.75" hidden="1">
      <c r="A379" s="290" t="s">
        <v>231</v>
      </c>
      <c r="B379" s="282"/>
      <c r="C379" s="282"/>
      <c r="D379" s="282"/>
      <c r="E379" s="282"/>
      <c r="F379" s="282"/>
      <c r="G379" s="282"/>
      <c r="H379" s="282"/>
      <c r="I379" s="282"/>
      <c r="J379" s="282"/>
      <c r="K379" s="282"/>
      <c r="L379" s="282"/>
      <c r="M379" s="282"/>
      <c r="N379" s="282"/>
      <c r="O379" s="282"/>
      <c r="P379" s="282"/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  <c r="AC379" s="282"/>
      <c r="AD379" s="282"/>
      <c r="AE379" s="282"/>
      <c r="AF379" s="282"/>
      <c r="AG379" s="282"/>
      <c r="AH379" s="282"/>
      <c r="AI379" s="282"/>
      <c r="AJ379" s="282"/>
      <c r="AK379" s="282"/>
      <c r="AL379" s="282"/>
      <c r="AM379" s="282"/>
      <c r="AN379" s="282"/>
      <c r="AO379" s="282"/>
      <c r="AP379" s="282"/>
      <c r="AQ379" s="282"/>
      <c r="AR379" s="282"/>
      <c r="AS379" s="282"/>
      <c r="AT379" s="282"/>
      <c r="AU379" s="282"/>
      <c r="AV379" s="282"/>
      <c r="AW379" s="282"/>
      <c r="AX379" s="282"/>
      <c r="AY379" s="273"/>
      <c r="AZ379" s="274"/>
      <c r="BA379" s="275"/>
      <c r="BB379" s="282"/>
      <c r="BC379" s="282"/>
      <c r="BD379" s="282"/>
      <c r="BE379" s="291"/>
      <c r="BF379" s="292"/>
      <c r="BG379" s="292"/>
      <c r="BH379" s="292"/>
      <c r="BI379" s="292"/>
      <c r="BJ379" s="293"/>
      <c r="BK379" s="292"/>
      <c r="BL379" s="124"/>
      <c r="BM379" s="2"/>
      <c r="BN379" s="124"/>
      <c r="BO379" s="6"/>
      <c r="BP379" s="124"/>
      <c r="BQ379" s="124"/>
      <c r="BR379" s="124"/>
      <c r="BS379" s="124"/>
      <c r="BT379" s="124"/>
      <c r="BU379" s="124"/>
      <c r="BV379" s="124"/>
      <c r="BW379" s="124"/>
      <c r="BX379" s="6"/>
      <c r="BY379" s="124"/>
      <c r="BZ379" s="124"/>
      <c r="CA379" s="124"/>
      <c r="CB379" s="124"/>
      <c r="CC379" s="124"/>
      <c r="CD379" s="124"/>
      <c r="CE379" s="124"/>
      <c r="CF379" s="124"/>
      <c r="CG379" s="124"/>
      <c r="CH379" s="124"/>
      <c r="CI379" s="124"/>
      <c r="CJ379" s="124"/>
      <c r="CK379" s="124"/>
      <c r="CL379" s="124"/>
      <c r="CM379" s="124"/>
      <c r="CN379" s="124"/>
      <c r="CO379" s="124"/>
      <c r="CP379" s="124"/>
      <c r="CQ379" s="124"/>
      <c r="CR379" s="124"/>
      <c r="CS379" s="124"/>
      <c r="CT379" s="124"/>
      <c r="CU379" s="124"/>
      <c r="CV379" s="124"/>
      <c r="CW379" s="124"/>
      <c r="CX379" s="124"/>
      <c r="CY379" s="124"/>
      <c r="CZ379" s="124"/>
      <c r="DA379" s="124"/>
      <c r="DB379" s="124"/>
      <c r="DC379" s="124"/>
      <c r="DD379" s="124"/>
      <c r="DE379" s="124"/>
      <c r="DF379" s="124"/>
      <c r="DG379" s="124"/>
      <c r="DH379" s="124"/>
      <c r="DI379" s="124"/>
      <c r="DJ379" s="124"/>
      <c r="DK379" s="198"/>
      <c r="DL379" s="198"/>
      <c r="DM379" s="144"/>
      <c r="DN379" s="198"/>
      <c r="DO379" s="144"/>
      <c r="DP379" s="198"/>
      <c r="DQ379" s="144"/>
      <c r="DR379" s="6"/>
      <c r="DS379" s="6"/>
      <c r="DT379" s="2"/>
      <c r="DU379" s="2"/>
      <c r="DV379" s="2"/>
      <c r="DW379" s="2"/>
      <c r="DX379" s="2"/>
      <c r="DY379" s="2"/>
      <c r="DZ379" s="2"/>
      <c r="EA379" s="2"/>
      <c r="EB379" s="125"/>
      <c r="EC379" s="6"/>
      <c r="ED379" s="6"/>
      <c r="EE379" s="6"/>
      <c r="EF379" s="124"/>
      <c r="EG379" s="124"/>
      <c r="EH379" s="125"/>
      <c r="EI379" s="125"/>
      <c r="EJ379" s="124"/>
      <c r="EK379" s="2"/>
      <c r="EL379" s="2"/>
    </row>
    <row x14ac:dyDescent="0.25" r="380" customHeight="1" ht="18.75" hidden="1">
      <c r="A380" s="290" t="s">
        <v>232</v>
      </c>
      <c r="B380" s="282"/>
      <c r="C380" s="282"/>
      <c r="D380" s="282"/>
      <c r="E380" s="282"/>
      <c r="F380" s="282"/>
      <c r="G380" s="282"/>
      <c r="H380" s="282"/>
      <c r="I380" s="282"/>
      <c r="J380" s="282"/>
      <c r="K380" s="282"/>
      <c r="L380" s="282"/>
      <c r="M380" s="282"/>
      <c r="N380" s="282"/>
      <c r="O380" s="282"/>
      <c r="P380" s="282"/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  <c r="AC380" s="282"/>
      <c r="AD380" s="282"/>
      <c r="AE380" s="282"/>
      <c r="AF380" s="282"/>
      <c r="AG380" s="282"/>
      <c r="AH380" s="282"/>
      <c r="AI380" s="282"/>
      <c r="AJ380" s="282"/>
      <c r="AK380" s="282"/>
      <c r="AL380" s="282"/>
      <c r="AM380" s="282"/>
      <c r="AN380" s="282"/>
      <c r="AO380" s="282"/>
      <c r="AP380" s="282"/>
      <c r="AQ380" s="282"/>
      <c r="AR380" s="282"/>
      <c r="AS380" s="282"/>
      <c r="AT380" s="282"/>
      <c r="AU380" s="282"/>
      <c r="AV380" s="282"/>
      <c r="AW380" s="282"/>
      <c r="AX380" s="282"/>
      <c r="AY380" s="273"/>
      <c r="AZ380" s="274"/>
      <c r="BA380" s="275"/>
      <c r="BB380" s="282"/>
      <c r="BC380" s="282"/>
      <c r="BD380" s="282"/>
      <c r="BE380" s="291"/>
      <c r="BF380" s="292"/>
      <c r="BG380" s="292"/>
      <c r="BH380" s="292"/>
      <c r="BI380" s="292"/>
      <c r="BJ380" s="293"/>
      <c r="BK380" s="292"/>
      <c r="BL380" s="124"/>
      <c r="BM380" s="2"/>
      <c r="BN380" s="124"/>
      <c r="BO380" s="6"/>
      <c r="BP380" s="124"/>
      <c r="BQ380" s="124"/>
      <c r="BR380" s="124"/>
      <c r="BS380" s="124"/>
      <c r="BT380" s="124"/>
      <c r="BU380" s="124"/>
      <c r="BV380" s="124"/>
      <c r="BW380" s="124"/>
      <c r="BX380" s="6"/>
      <c r="BY380" s="124"/>
      <c r="BZ380" s="124"/>
      <c r="CA380" s="124"/>
      <c r="CB380" s="124"/>
      <c r="CC380" s="124"/>
      <c r="CD380" s="124"/>
      <c r="CE380" s="124"/>
      <c r="CF380" s="124"/>
      <c r="CG380" s="124"/>
      <c r="CH380" s="124"/>
      <c r="CI380" s="124"/>
      <c r="CJ380" s="124"/>
      <c r="CK380" s="124"/>
      <c r="CL380" s="124"/>
      <c r="CM380" s="124"/>
      <c r="CN380" s="124"/>
      <c r="CO380" s="124"/>
      <c r="CP380" s="124"/>
      <c r="CQ380" s="124"/>
      <c r="CR380" s="124"/>
      <c r="CS380" s="124"/>
      <c r="CT380" s="124"/>
      <c r="CU380" s="124"/>
      <c r="CV380" s="124"/>
      <c r="CW380" s="124"/>
      <c r="CX380" s="124"/>
      <c r="CY380" s="124"/>
      <c r="CZ380" s="124"/>
      <c r="DA380" s="124"/>
      <c r="DB380" s="124"/>
      <c r="DC380" s="124"/>
      <c r="DD380" s="124"/>
      <c r="DE380" s="124"/>
      <c r="DF380" s="124"/>
      <c r="DG380" s="124"/>
      <c r="DH380" s="124"/>
      <c r="DI380" s="124"/>
      <c r="DJ380" s="124"/>
      <c r="DK380" s="198"/>
      <c r="DL380" s="198"/>
      <c r="DM380" s="144"/>
      <c r="DN380" s="198"/>
      <c r="DO380" s="144"/>
      <c r="DP380" s="198"/>
      <c r="DQ380" s="144"/>
      <c r="DR380" s="6"/>
      <c r="DS380" s="6"/>
      <c r="DT380" s="2"/>
      <c r="DU380" s="2"/>
      <c r="DV380" s="2"/>
      <c r="DW380" s="2"/>
      <c r="DX380" s="2"/>
      <c r="DY380" s="2"/>
      <c r="DZ380" s="2"/>
      <c r="EA380" s="2"/>
      <c r="EB380" s="125"/>
      <c r="EC380" s="6"/>
      <c r="ED380" s="6"/>
      <c r="EE380" s="6"/>
      <c r="EF380" s="124"/>
      <c r="EG380" s="124"/>
      <c r="EH380" s="125"/>
      <c r="EI380" s="125"/>
      <c r="EJ380" s="124"/>
      <c r="EK380" s="2"/>
      <c r="EL380" s="2"/>
    </row>
    <row x14ac:dyDescent="0.25" r="381" customHeight="1" ht="18.75" hidden="1">
      <c r="A381" s="290" t="s">
        <v>233</v>
      </c>
      <c r="B381" s="282"/>
      <c r="C381" s="282"/>
      <c r="D381" s="282"/>
      <c r="E381" s="282"/>
      <c r="F381" s="282"/>
      <c r="G381" s="282"/>
      <c r="H381" s="282"/>
      <c r="I381" s="282"/>
      <c r="J381" s="282"/>
      <c r="K381" s="282"/>
      <c r="L381" s="282"/>
      <c r="M381" s="282"/>
      <c r="N381" s="282"/>
      <c r="O381" s="282"/>
      <c r="P381" s="282"/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  <c r="AC381" s="282"/>
      <c r="AD381" s="282"/>
      <c r="AE381" s="282"/>
      <c r="AF381" s="282"/>
      <c r="AG381" s="282"/>
      <c r="AH381" s="282"/>
      <c r="AI381" s="282"/>
      <c r="AJ381" s="282"/>
      <c r="AK381" s="282"/>
      <c r="AL381" s="282"/>
      <c r="AM381" s="282"/>
      <c r="AN381" s="282"/>
      <c r="AO381" s="282"/>
      <c r="AP381" s="282"/>
      <c r="AQ381" s="282"/>
      <c r="AR381" s="282"/>
      <c r="AS381" s="282"/>
      <c r="AT381" s="282"/>
      <c r="AU381" s="282"/>
      <c r="AV381" s="282"/>
      <c r="AW381" s="282"/>
      <c r="AX381" s="282"/>
      <c r="AY381" s="273"/>
      <c r="AZ381" s="274"/>
      <c r="BA381" s="275"/>
      <c r="BB381" s="282"/>
      <c r="BC381" s="282"/>
      <c r="BD381" s="282"/>
      <c r="BE381" s="291"/>
      <c r="BF381" s="292"/>
      <c r="BG381" s="292"/>
      <c r="BH381" s="292"/>
      <c r="BI381" s="292"/>
      <c r="BJ381" s="293"/>
      <c r="BK381" s="292"/>
      <c r="BL381" s="124"/>
      <c r="BM381" s="2"/>
      <c r="BN381" s="124"/>
      <c r="BO381" s="6"/>
      <c r="BP381" s="124"/>
      <c r="BQ381" s="124"/>
      <c r="BR381" s="124"/>
      <c r="BS381" s="124"/>
      <c r="BT381" s="124"/>
      <c r="BU381" s="124"/>
      <c r="BV381" s="124"/>
      <c r="BW381" s="124"/>
      <c r="BX381" s="6"/>
      <c r="BY381" s="124"/>
      <c r="BZ381" s="124"/>
      <c r="CA381" s="124"/>
      <c r="CB381" s="124"/>
      <c r="CC381" s="124"/>
      <c r="CD381" s="124"/>
      <c r="CE381" s="124"/>
      <c r="CF381" s="124"/>
      <c r="CG381" s="124"/>
      <c r="CH381" s="124"/>
      <c r="CI381" s="124"/>
      <c r="CJ381" s="124"/>
      <c r="CK381" s="124"/>
      <c r="CL381" s="124"/>
      <c r="CM381" s="124"/>
      <c r="CN381" s="124"/>
      <c r="CO381" s="124"/>
      <c r="CP381" s="124"/>
      <c r="CQ381" s="124"/>
      <c r="CR381" s="124"/>
      <c r="CS381" s="124"/>
      <c r="CT381" s="124"/>
      <c r="CU381" s="124"/>
      <c r="CV381" s="124"/>
      <c r="CW381" s="124"/>
      <c r="CX381" s="124"/>
      <c r="CY381" s="124"/>
      <c r="CZ381" s="124"/>
      <c r="DA381" s="124"/>
      <c r="DB381" s="124"/>
      <c r="DC381" s="124"/>
      <c r="DD381" s="124"/>
      <c r="DE381" s="124"/>
      <c r="DF381" s="124"/>
      <c r="DG381" s="124"/>
      <c r="DH381" s="124"/>
      <c r="DI381" s="124"/>
      <c r="DJ381" s="124"/>
      <c r="DK381" s="198"/>
      <c r="DL381" s="198"/>
      <c r="DM381" s="144"/>
      <c r="DN381" s="198"/>
      <c r="DO381" s="144"/>
      <c r="DP381" s="198"/>
      <c r="DQ381" s="144"/>
      <c r="DR381" s="6"/>
      <c r="DS381" s="6"/>
      <c r="DT381" s="2"/>
      <c r="DU381" s="2"/>
      <c r="DV381" s="2"/>
      <c r="DW381" s="2"/>
      <c r="DX381" s="2"/>
      <c r="DY381" s="2"/>
      <c r="DZ381" s="2"/>
      <c r="EA381" s="2"/>
      <c r="EB381" s="125"/>
      <c r="EC381" s="6"/>
      <c r="ED381" s="6"/>
      <c r="EE381" s="6"/>
      <c r="EF381" s="124"/>
      <c r="EG381" s="124"/>
      <c r="EH381" s="125"/>
      <c r="EI381" s="125"/>
      <c r="EJ381" s="124"/>
      <c r="EK381" s="2"/>
      <c r="EL381" s="2"/>
    </row>
    <row x14ac:dyDescent="0.25" r="382" customHeight="1" ht="18.75" hidden="1">
      <c r="A382" s="290" t="s">
        <v>234</v>
      </c>
      <c r="B382" s="282"/>
      <c r="C382" s="282"/>
      <c r="D382" s="282"/>
      <c r="E382" s="282"/>
      <c r="F382" s="282"/>
      <c r="G382" s="282"/>
      <c r="H382" s="282"/>
      <c r="I382" s="282"/>
      <c r="J382" s="282"/>
      <c r="K382" s="282"/>
      <c r="L382" s="282"/>
      <c r="M382" s="282"/>
      <c r="N382" s="282"/>
      <c r="O382" s="282"/>
      <c r="P382" s="282"/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  <c r="AC382" s="282"/>
      <c r="AD382" s="282"/>
      <c r="AE382" s="282"/>
      <c r="AF382" s="282"/>
      <c r="AG382" s="282"/>
      <c r="AH382" s="282"/>
      <c r="AI382" s="282"/>
      <c r="AJ382" s="282"/>
      <c r="AK382" s="282"/>
      <c r="AL382" s="282"/>
      <c r="AM382" s="282"/>
      <c r="AN382" s="282"/>
      <c r="AO382" s="282"/>
      <c r="AP382" s="282"/>
      <c r="AQ382" s="282"/>
      <c r="AR382" s="282"/>
      <c r="AS382" s="282"/>
      <c r="AT382" s="282"/>
      <c r="AU382" s="282"/>
      <c r="AV382" s="282"/>
      <c r="AW382" s="282"/>
      <c r="AX382" s="282"/>
      <c r="AY382" s="273"/>
      <c r="AZ382" s="274"/>
      <c r="BA382" s="275"/>
      <c r="BB382" s="282"/>
      <c r="BC382" s="282"/>
      <c r="BD382" s="282"/>
      <c r="BE382" s="291"/>
      <c r="BF382" s="292"/>
      <c r="BG382" s="292"/>
      <c r="BH382" s="292"/>
      <c r="BI382" s="292"/>
      <c r="BJ382" s="293"/>
      <c r="BK382" s="292"/>
      <c r="BL382" s="124"/>
      <c r="BM382" s="2"/>
      <c r="BN382" s="124"/>
      <c r="BO382" s="6"/>
      <c r="BP382" s="124"/>
      <c r="BQ382" s="124"/>
      <c r="BR382" s="124"/>
      <c r="BS382" s="124"/>
      <c r="BT382" s="124"/>
      <c r="BU382" s="124"/>
      <c r="BV382" s="124"/>
      <c r="BW382" s="124"/>
      <c r="BX382" s="6"/>
      <c r="BY382" s="124"/>
      <c r="BZ382" s="124"/>
      <c r="CA382" s="124"/>
      <c r="CB382" s="124"/>
      <c r="CC382" s="124"/>
      <c r="CD382" s="124"/>
      <c r="CE382" s="124"/>
      <c r="CF382" s="124"/>
      <c r="CG382" s="124"/>
      <c r="CH382" s="124"/>
      <c r="CI382" s="124"/>
      <c r="CJ382" s="124"/>
      <c r="CK382" s="124"/>
      <c r="CL382" s="124"/>
      <c r="CM382" s="124"/>
      <c r="CN382" s="124"/>
      <c r="CO382" s="124"/>
      <c r="CP382" s="124"/>
      <c r="CQ382" s="124"/>
      <c r="CR382" s="124"/>
      <c r="CS382" s="124"/>
      <c r="CT382" s="124"/>
      <c r="CU382" s="124"/>
      <c r="CV382" s="124"/>
      <c r="CW382" s="124"/>
      <c r="CX382" s="124"/>
      <c r="CY382" s="124"/>
      <c r="CZ382" s="124"/>
      <c r="DA382" s="124"/>
      <c r="DB382" s="124"/>
      <c r="DC382" s="124"/>
      <c r="DD382" s="124"/>
      <c r="DE382" s="124"/>
      <c r="DF382" s="124"/>
      <c r="DG382" s="124"/>
      <c r="DH382" s="124"/>
      <c r="DI382" s="124"/>
      <c r="DJ382" s="124"/>
      <c r="DK382" s="198"/>
      <c r="DL382" s="198"/>
      <c r="DM382" s="144"/>
      <c r="DN382" s="198"/>
      <c r="DO382" s="144"/>
      <c r="DP382" s="198"/>
      <c r="DQ382" s="144"/>
      <c r="DR382" s="6"/>
      <c r="DS382" s="6"/>
      <c r="DT382" s="2"/>
      <c r="DU382" s="2"/>
      <c r="DV382" s="2"/>
      <c r="DW382" s="2"/>
      <c r="DX382" s="2"/>
      <c r="DY382" s="2"/>
      <c r="DZ382" s="2"/>
      <c r="EA382" s="2"/>
      <c r="EB382" s="125"/>
      <c r="EC382" s="6"/>
      <c r="ED382" s="6"/>
      <c r="EE382" s="6"/>
      <c r="EF382" s="124"/>
      <c r="EG382" s="124"/>
      <c r="EH382" s="125"/>
      <c r="EI382" s="125"/>
      <c r="EJ382" s="124"/>
      <c r="EK382" s="2"/>
      <c r="EL382" s="2"/>
    </row>
    <row x14ac:dyDescent="0.25" r="383" customHeight="1" ht="18.75" hidden="1">
      <c r="A383" s="290" t="s">
        <v>235</v>
      </c>
      <c r="B383" s="282"/>
      <c r="C383" s="282"/>
      <c r="D383" s="282"/>
      <c r="E383" s="282"/>
      <c r="F383" s="282"/>
      <c r="G383" s="282"/>
      <c r="H383" s="282"/>
      <c r="I383" s="282"/>
      <c r="J383" s="282"/>
      <c r="K383" s="282"/>
      <c r="L383" s="282"/>
      <c r="M383" s="282"/>
      <c r="N383" s="282"/>
      <c r="O383" s="282"/>
      <c r="P383" s="282"/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  <c r="AC383" s="282"/>
      <c r="AD383" s="282"/>
      <c r="AE383" s="282"/>
      <c r="AF383" s="282"/>
      <c r="AG383" s="282"/>
      <c r="AH383" s="282"/>
      <c r="AI383" s="282"/>
      <c r="AJ383" s="282"/>
      <c r="AK383" s="282"/>
      <c r="AL383" s="282"/>
      <c r="AM383" s="282"/>
      <c r="AN383" s="282"/>
      <c r="AO383" s="282"/>
      <c r="AP383" s="282"/>
      <c r="AQ383" s="282"/>
      <c r="AR383" s="282"/>
      <c r="AS383" s="282"/>
      <c r="AT383" s="282"/>
      <c r="AU383" s="282"/>
      <c r="AV383" s="282"/>
      <c r="AW383" s="282"/>
      <c r="AX383" s="282"/>
      <c r="AY383" s="273"/>
      <c r="AZ383" s="274"/>
      <c r="BA383" s="275"/>
      <c r="BB383" s="282"/>
      <c r="BC383" s="282"/>
      <c r="BD383" s="282"/>
      <c r="BE383" s="291"/>
      <c r="BF383" s="292"/>
      <c r="BG383" s="292"/>
      <c r="BH383" s="292"/>
      <c r="BI383" s="292"/>
      <c r="BJ383" s="293"/>
      <c r="BK383" s="292"/>
      <c r="BL383" s="124"/>
      <c r="BM383" s="2"/>
      <c r="BN383" s="124"/>
      <c r="BO383" s="6"/>
      <c r="BP383" s="124"/>
      <c r="BQ383" s="124"/>
      <c r="BR383" s="124"/>
      <c r="BS383" s="124"/>
      <c r="BT383" s="124"/>
      <c r="BU383" s="124"/>
      <c r="BV383" s="124"/>
      <c r="BW383" s="124"/>
      <c r="BX383" s="6"/>
      <c r="BY383" s="124"/>
      <c r="BZ383" s="124"/>
      <c r="CA383" s="124"/>
      <c r="CB383" s="124"/>
      <c r="CC383" s="124"/>
      <c r="CD383" s="124"/>
      <c r="CE383" s="124"/>
      <c r="CF383" s="124"/>
      <c r="CG383" s="124"/>
      <c r="CH383" s="124"/>
      <c r="CI383" s="124"/>
      <c r="CJ383" s="124"/>
      <c r="CK383" s="124"/>
      <c r="CL383" s="124"/>
      <c r="CM383" s="124"/>
      <c r="CN383" s="124"/>
      <c r="CO383" s="124"/>
      <c r="CP383" s="124"/>
      <c r="CQ383" s="124"/>
      <c r="CR383" s="124"/>
      <c r="CS383" s="124"/>
      <c r="CT383" s="124"/>
      <c r="CU383" s="124"/>
      <c r="CV383" s="124"/>
      <c r="CW383" s="124"/>
      <c r="CX383" s="124"/>
      <c r="CY383" s="124"/>
      <c r="CZ383" s="124"/>
      <c r="DA383" s="124"/>
      <c r="DB383" s="124"/>
      <c r="DC383" s="124"/>
      <c r="DD383" s="124"/>
      <c r="DE383" s="124"/>
      <c r="DF383" s="124"/>
      <c r="DG383" s="124"/>
      <c r="DH383" s="124"/>
      <c r="DI383" s="124"/>
      <c r="DJ383" s="124"/>
      <c r="DK383" s="198"/>
      <c r="DL383" s="198"/>
      <c r="DM383" s="144"/>
      <c r="DN383" s="198"/>
      <c r="DO383" s="144"/>
      <c r="DP383" s="198"/>
      <c r="DQ383" s="144"/>
      <c r="DR383" s="6"/>
      <c r="DS383" s="6"/>
      <c r="DT383" s="2"/>
      <c r="DU383" s="2"/>
      <c r="DV383" s="2"/>
      <c r="DW383" s="2"/>
      <c r="DX383" s="2"/>
      <c r="DY383" s="2"/>
      <c r="DZ383" s="2"/>
      <c r="EA383" s="2"/>
      <c r="EB383" s="125"/>
      <c r="EC383" s="6"/>
      <c r="ED383" s="6"/>
      <c r="EE383" s="6"/>
      <c r="EF383" s="124"/>
      <c r="EG383" s="124"/>
      <c r="EH383" s="125"/>
      <c r="EI383" s="125"/>
      <c r="EJ383" s="124"/>
      <c r="EK383" s="2"/>
      <c r="EL383" s="2"/>
    </row>
    <row x14ac:dyDescent="0.25" r="384" customHeight="1" ht="18.75" hidden="1">
      <c r="A384" s="290" t="s">
        <v>201</v>
      </c>
      <c r="B384" s="282"/>
      <c r="C384" s="282"/>
      <c r="D384" s="282"/>
      <c r="E384" s="282"/>
      <c r="F384" s="282"/>
      <c r="G384" s="282"/>
      <c r="H384" s="282"/>
      <c r="I384" s="282"/>
      <c r="J384" s="282"/>
      <c r="K384" s="282"/>
      <c r="L384" s="282"/>
      <c r="M384" s="282"/>
      <c r="N384" s="282"/>
      <c r="O384" s="282"/>
      <c r="P384" s="282"/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  <c r="AC384" s="282"/>
      <c r="AD384" s="282"/>
      <c r="AE384" s="282"/>
      <c r="AF384" s="282"/>
      <c r="AG384" s="282"/>
      <c r="AH384" s="282"/>
      <c r="AI384" s="282"/>
      <c r="AJ384" s="282"/>
      <c r="AK384" s="282"/>
      <c r="AL384" s="282"/>
      <c r="AM384" s="282"/>
      <c r="AN384" s="282"/>
      <c r="AO384" s="282"/>
      <c r="AP384" s="282"/>
      <c r="AQ384" s="282"/>
      <c r="AR384" s="282"/>
      <c r="AS384" s="282"/>
      <c r="AT384" s="282"/>
      <c r="AU384" s="282"/>
      <c r="AV384" s="282"/>
      <c r="AW384" s="282"/>
      <c r="AX384" s="282"/>
      <c r="AY384" s="273"/>
      <c r="AZ384" s="274"/>
      <c r="BA384" s="275"/>
      <c r="BB384" s="282"/>
      <c r="BC384" s="282"/>
      <c r="BD384" s="282"/>
      <c r="BE384" s="291"/>
      <c r="BF384" s="292"/>
      <c r="BG384" s="292"/>
      <c r="BH384" s="292"/>
      <c r="BI384" s="292"/>
      <c r="BJ384" s="293"/>
      <c r="BK384" s="292"/>
      <c r="BL384" s="124"/>
      <c r="BM384" s="2"/>
      <c r="BN384" s="124"/>
      <c r="BO384" s="6"/>
      <c r="BP384" s="124"/>
      <c r="BQ384" s="124"/>
      <c r="BR384" s="124"/>
      <c r="BS384" s="124"/>
      <c r="BT384" s="124"/>
      <c r="BU384" s="124"/>
      <c r="BV384" s="124"/>
      <c r="BW384" s="124"/>
      <c r="BX384" s="6"/>
      <c r="BY384" s="124"/>
      <c r="BZ384" s="124"/>
      <c r="CA384" s="124"/>
      <c r="CB384" s="124"/>
      <c r="CC384" s="124"/>
      <c r="CD384" s="124"/>
      <c r="CE384" s="124"/>
      <c r="CF384" s="124"/>
      <c r="CG384" s="124"/>
      <c r="CH384" s="124"/>
      <c r="CI384" s="124"/>
      <c r="CJ384" s="124"/>
      <c r="CK384" s="124"/>
      <c r="CL384" s="124"/>
      <c r="CM384" s="124"/>
      <c r="CN384" s="124"/>
      <c r="CO384" s="124"/>
      <c r="CP384" s="124"/>
      <c r="CQ384" s="124"/>
      <c r="CR384" s="124"/>
      <c r="CS384" s="124"/>
      <c r="CT384" s="124"/>
      <c r="CU384" s="124"/>
      <c r="CV384" s="124"/>
      <c r="CW384" s="124"/>
      <c r="CX384" s="124"/>
      <c r="CY384" s="124"/>
      <c r="CZ384" s="124"/>
      <c r="DA384" s="124"/>
      <c r="DB384" s="124"/>
      <c r="DC384" s="124"/>
      <c r="DD384" s="124"/>
      <c r="DE384" s="124"/>
      <c r="DF384" s="124"/>
      <c r="DG384" s="124"/>
      <c r="DH384" s="124"/>
      <c r="DI384" s="124"/>
      <c r="DJ384" s="124"/>
      <c r="DK384" s="198"/>
      <c r="DL384" s="198"/>
      <c r="DM384" s="144"/>
      <c r="DN384" s="198"/>
      <c r="DO384" s="144"/>
      <c r="DP384" s="198"/>
      <c r="DQ384" s="144"/>
      <c r="DR384" s="6"/>
      <c r="DS384" s="6"/>
      <c r="DT384" s="2"/>
      <c r="DU384" s="2"/>
      <c r="DV384" s="2"/>
      <c r="DW384" s="2"/>
      <c r="DX384" s="2"/>
      <c r="DY384" s="2"/>
      <c r="DZ384" s="2"/>
      <c r="EA384" s="2"/>
      <c r="EB384" s="125"/>
      <c r="EC384" s="6"/>
      <c r="ED384" s="6"/>
      <c r="EE384" s="6"/>
      <c r="EF384" s="124"/>
      <c r="EG384" s="124"/>
      <c r="EH384" s="125"/>
      <c r="EI384" s="125"/>
      <c r="EJ384" s="124"/>
      <c r="EK384" s="2"/>
      <c r="EL384" s="2"/>
    </row>
    <row x14ac:dyDescent="0.25" r="385" customHeight="1" ht="18.75" hidden="1">
      <c r="A385" s="290" t="s">
        <v>237</v>
      </c>
      <c r="B385" s="282"/>
      <c r="C385" s="282"/>
      <c r="D385" s="282"/>
      <c r="E385" s="282"/>
      <c r="F385" s="282"/>
      <c r="G385" s="282"/>
      <c r="H385" s="282"/>
      <c r="I385" s="282"/>
      <c r="J385" s="282"/>
      <c r="K385" s="282"/>
      <c r="L385" s="282"/>
      <c r="M385" s="282"/>
      <c r="N385" s="282"/>
      <c r="O385" s="282"/>
      <c r="P385" s="282"/>
      <c r="Q385" s="282"/>
      <c r="R385" s="282"/>
      <c r="S385" s="282"/>
      <c r="T385" s="282"/>
      <c r="U385" s="282"/>
      <c r="V385" s="282"/>
      <c r="W385" s="282"/>
      <c r="X385" s="282"/>
      <c r="Y385" s="282"/>
      <c r="Z385" s="282"/>
      <c r="AA385" s="282"/>
      <c r="AB385" s="282"/>
      <c r="AC385" s="282"/>
      <c r="AD385" s="282"/>
      <c r="AE385" s="282"/>
      <c r="AF385" s="282"/>
      <c r="AG385" s="282"/>
      <c r="AH385" s="282"/>
      <c r="AI385" s="282"/>
      <c r="AJ385" s="282"/>
      <c r="AK385" s="282"/>
      <c r="AL385" s="282"/>
      <c r="AM385" s="282"/>
      <c r="AN385" s="282"/>
      <c r="AO385" s="282"/>
      <c r="AP385" s="282"/>
      <c r="AQ385" s="282"/>
      <c r="AR385" s="282"/>
      <c r="AS385" s="282"/>
      <c r="AT385" s="282"/>
      <c r="AU385" s="282"/>
      <c r="AV385" s="282"/>
      <c r="AW385" s="282"/>
      <c r="AX385" s="282"/>
      <c r="AY385" s="273"/>
      <c r="AZ385" s="274"/>
      <c r="BA385" s="275"/>
      <c r="BB385" s="282"/>
      <c r="BC385" s="282"/>
      <c r="BD385" s="282"/>
      <c r="BE385" s="291"/>
      <c r="BF385" s="292"/>
      <c r="BG385" s="292"/>
      <c r="BH385" s="292"/>
      <c r="BI385" s="292"/>
      <c r="BJ385" s="293"/>
      <c r="BK385" s="292"/>
      <c r="BL385" s="124"/>
      <c r="BM385" s="2"/>
      <c r="BN385" s="124"/>
      <c r="BO385" s="6"/>
      <c r="BP385" s="124"/>
      <c r="BQ385" s="124"/>
      <c r="BR385" s="124"/>
      <c r="BS385" s="124"/>
      <c r="BT385" s="124"/>
      <c r="BU385" s="124"/>
      <c r="BV385" s="124"/>
      <c r="BW385" s="124"/>
      <c r="BX385" s="6"/>
      <c r="BY385" s="124"/>
      <c r="BZ385" s="124"/>
      <c r="CA385" s="124"/>
      <c r="CB385" s="124"/>
      <c r="CC385" s="124"/>
      <c r="CD385" s="124"/>
      <c r="CE385" s="124"/>
      <c r="CF385" s="124"/>
      <c r="CG385" s="124"/>
      <c r="CH385" s="124"/>
      <c r="CI385" s="124"/>
      <c r="CJ385" s="124"/>
      <c r="CK385" s="124"/>
      <c r="CL385" s="124"/>
      <c r="CM385" s="124"/>
      <c r="CN385" s="124"/>
      <c r="CO385" s="124"/>
      <c r="CP385" s="124"/>
      <c r="CQ385" s="124"/>
      <c r="CR385" s="124"/>
      <c r="CS385" s="124"/>
      <c r="CT385" s="124"/>
      <c r="CU385" s="124"/>
      <c r="CV385" s="124"/>
      <c r="CW385" s="124"/>
      <c r="CX385" s="124"/>
      <c r="CY385" s="124"/>
      <c r="CZ385" s="124"/>
      <c r="DA385" s="124"/>
      <c r="DB385" s="124"/>
      <c r="DC385" s="124"/>
      <c r="DD385" s="124"/>
      <c r="DE385" s="124"/>
      <c r="DF385" s="124"/>
      <c r="DG385" s="124"/>
      <c r="DH385" s="124"/>
      <c r="DI385" s="124"/>
      <c r="DJ385" s="124"/>
      <c r="DK385" s="198"/>
      <c r="DL385" s="198"/>
      <c r="DM385" s="144"/>
      <c r="DN385" s="198"/>
      <c r="DO385" s="144"/>
      <c r="DP385" s="198"/>
      <c r="DQ385" s="144"/>
      <c r="DR385" s="6"/>
      <c r="DS385" s="6"/>
      <c r="DT385" s="2"/>
      <c r="DU385" s="2"/>
      <c r="DV385" s="2"/>
      <c r="DW385" s="2"/>
      <c r="DX385" s="2"/>
      <c r="DY385" s="2"/>
      <c r="DZ385" s="2"/>
      <c r="EA385" s="2"/>
      <c r="EB385" s="125"/>
      <c r="EC385" s="6"/>
      <c r="ED385" s="6"/>
      <c r="EE385" s="6"/>
      <c r="EF385" s="124"/>
      <c r="EG385" s="124"/>
      <c r="EH385" s="125"/>
      <c r="EI385" s="125"/>
      <c r="EJ385" s="124"/>
      <c r="EK385" s="2"/>
      <c r="EL385" s="2"/>
    </row>
    <row x14ac:dyDescent="0.25" r="386" customHeight="1" ht="18.75" hidden="1">
      <c r="A386" s="290" t="s">
        <v>200</v>
      </c>
      <c r="B386" s="282"/>
      <c r="C386" s="282"/>
      <c r="D386" s="282"/>
      <c r="E386" s="282"/>
      <c r="F386" s="282"/>
      <c r="G386" s="282"/>
      <c r="H386" s="282"/>
      <c r="I386" s="282"/>
      <c r="J386" s="282"/>
      <c r="K386" s="282"/>
      <c r="L386" s="282"/>
      <c r="M386" s="282"/>
      <c r="N386" s="282"/>
      <c r="O386" s="282"/>
      <c r="P386" s="282"/>
      <c r="Q386" s="282"/>
      <c r="R386" s="282"/>
      <c r="S386" s="282"/>
      <c r="T386" s="282"/>
      <c r="U386" s="282"/>
      <c r="V386" s="282"/>
      <c r="W386" s="282"/>
      <c r="X386" s="282"/>
      <c r="Y386" s="282"/>
      <c r="Z386" s="282"/>
      <c r="AA386" s="282"/>
      <c r="AB386" s="282"/>
      <c r="AC386" s="282"/>
      <c r="AD386" s="282"/>
      <c r="AE386" s="282"/>
      <c r="AF386" s="282"/>
      <c r="AG386" s="282"/>
      <c r="AH386" s="282"/>
      <c r="AI386" s="282"/>
      <c r="AJ386" s="282"/>
      <c r="AK386" s="282"/>
      <c r="AL386" s="282"/>
      <c r="AM386" s="282"/>
      <c r="AN386" s="282"/>
      <c r="AO386" s="282"/>
      <c r="AP386" s="282"/>
      <c r="AQ386" s="282"/>
      <c r="AR386" s="282"/>
      <c r="AS386" s="282"/>
      <c r="AT386" s="282"/>
      <c r="AU386" s="282"/>
      <c r="AV386" s="282"/>
      <c r="AW386" s="282"/>
      <c r="AX386" s="282"/>
      <c r="AY386" s="273"/>
      <c r="AZ386" s="274"/>
      <c r="BA386" s="275"/>
      <c r="BB386" s="282"/>
      <c r="BC386" s="282"/>
      <c r="BD386" s="282"/>
      <c r="BE386" s="291"/>
      <c r="BF386" s="292"/>
      <c r="BG386" s="292"/>
      <c r="BH386" s="292"/>
      <c r="BI386" s="292"/>
      <c r="BJ386" s="293"/>
      <c r="BK386" s="292"/>
      <c r="BL386" s="124"/>
      <c r="BM386" s="2"/>
      <c r="BN386" s="124"/>
      <c r="BO386" s="6"/>
      <c r="BP386" s="124"/>
      <c r="BQ386" s="124"/>
      <c r="BR386" s="124"/>
      <c r="BS386" s="124"/>
      <c r="BT386" s="124"/>
      <c r="BU386" s="124"/>
      <c r="BV386" s="124"/>
      <c r="BW386" s="124"/>
      <c r="BX386" s="6"/>
      <c r="BY386" s="124"/>
      <c r="BZ386" s="124"/>
      <c r="CA386" s="124"/>
      <c r="CB386" s="124"/>
      <c r="CC386" s="124"/>
      <c r="CD386" s="124"/>
      <c r="CE386" s="124"/>
      <c r="CF386" s="124"/>
      <c r="CG386" s="124"/>
      <c r="CH386" s="124"/>
      <c r="CI386" s="124"/>
      <c r="CJ386" s="124"/>
      <c r="CK386" s="124"/>
      <c r="CL386" s="124"/>
      <c r="CM386" s="124"/>
      <c r="CN386" s="124"/>
      <c r="CO386" s="124"/>
      <c r="CP386" s="124"/>
      <c r="CQ386" s="124"/>
      <c r="CR386" s="124"/>
      <c r="CS386" s="124"/>
      <c r="CT386" s="124"/>
      <c r="CU386" s="124"/>
      <c r="CV386" s="124"/>
      <c r="CW386" s="124"/>
      <c r="CX386" s="124"/>
      <c r="CY386" s="124"/>
      <c r="CZ386" s="124"/>
      <c r="DA386" s="124"/>
      <c r="DB386" s="124"/>
      <c r="DC386" s="124"/>
      <c r="DD386" s="124"/>
      <c r="DE386" s="124"/>
      <c r="DF386" s="124"/>
      <c r="DG386" s="124"/>
      <c r="DH386" s="124"/>
      <c r="DI386" s="124"/>
      <c r="DJ386" s="124"/>
      <c r="DK386" s="198"/>
      <c r="DL386" s="198"/>
      <c r="DM386" s="144"/>
      <c r="DN386" s="198"/>
      <c r="DO386" s="144"/>
      <c r="DP386" s="198"/>
      <c r="DQ386" s="144"/>
      <c r="DR386" s="6"/>
      <c r="DS386" s="6"/>
      <c r="DT386" s="2"/>
      <c r="DU386" s="2"/>
      <c r="DV386" s="2"/>
      <c r="DW386" s="2"/>
      <c r="DX386" s="2"/>
      <c r="DY386" s="2"/>
      <c r="DZ386" s="2"/>
      <c r="EA386" s="2"/>
      <c r="EB386" s="125"/>
      <c r="EC386" s="6"/>
      <c r="ED386" s="6"/>
      <c r="EE386" s="6"/>
      <c r="EF386" s="124"/>
      <c r="EG386" s="124"/>
      <c r="EH386" s="125"/>
      <c r="EI386" s="125"/>
      <c r="EJ386" s="124"/>
      <c r="EK386" s="2"/>
      <c r="EL386" s="2"/>
    </row>
    <row x14ac:dyDescent="0.25" r="387" customHeight="1" ht="18.75" hidden="1">
      <c r="A387" s="290" t="s">
        <v>238</v>
      </c>
      <c r="B387" s="282"/>
      <c r="C387" s="282"/>
      <c r="D387" s="282"/>
      <c r="E387" s="282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  <c r="AA387" s="282"/>
      <c r="AB387" s="282"/>
      <c r="AC387" s="282"/>
      <c r="AD387" s="282"/>
      <c r="AE387" s="282"/>
      <c r="AF387" s="282"/>
      <c r="AG387" s="282"/>
      <c r="AH387" s="282"/>
      <c r="AI387" s="282"/>
      <c r="AJ387" s="282"/>
      <c r="AK387" s="282"/>
      <c r="AL387" s="282"/>
      <c r="AM387" s="282"/>
      <c r="AN387" s="282"/>
      <c r="AO387" s="282"/>
      <c r="AP387" s="282"/>
      <c r="AQ387" s="282"/>
      <c r="AR387" s="282"/>
      <c r="AS387" s="282"/>
      <c r="AT387" s="282"/>
      <c r="AU387" s="282"/>
      <c r="AV387" s="282"/>
      <c r="AW387" s="282"/>
      <c r="AX387" s="282"/>
      <c r="AY387" s="273"/>
      <c r="AZ387" s="274"/>
      <c r="BA387" s="275"/>
      <c r="BB387" s="282"/>
      <c r="BC387" s="282"/>
      <c r="BD387" s="282"/>
      <c r="BE387" s="291"/>
      <c r="BF387" s="292"/>
      <c r="BG387" s="292"/>
      <c r="BH387" s="292"/>
      <c r="BI387" s="292"/>
      <c r="BJ387" s="293"/>
      <c r="BK387" s="292"/>
      <c r="BL387" s="124"/>
      <c r="BM387" s="2"/>
      <c r="BN387" s="124"/>
      <c r="BO387" s="6"/>
      <c r="BP387" s="124"/>
      <c r="BQ387" s="124"/>
      <c r="BR387" s="124"/>
      <c r="BS387" s="124"/>
      <c r="BT387" s="124"/>
      <c r="BU387" s="124"/>
      <c r="BV387" s="124"/>
      <c r="BW387" s="124"/>
      <c r="BX387" s="6"/>
      <c r="BY387" s="124"/>
      <c r="BZ387" s="124"/>
      <c r="CA387" s="124"/>
      <c r="CB387" s="124"/>
      <c r="CC387" s="124"/>
      <c r="CD387" s="124"/>
      <c r="CE387" s="124"/>
      <c r="CF387" s="124"/>
      <c r="CG387" s="124"/>
      <c r="CH387" s="124"/>
      <c r="CI387" s="124"/>
      <c r="CJ387" s="124"/>
      <c r="CK387" s="124"/>
      <c r="CL387" s="124"/>
      <c r="CM387" s="124"/>
      <c r="CN387" s="124"/>
      <c r="CO387" s="124"/>
      <c r="CP387" s="124"/>
      <c r="CQ387" s="124"/>
      <c r="CR387" s="124"/>
      <c r="CS387" s="124"/>
      <c r="CT387" s="124"/>
      <c r="CU387" s="124"/>
      <c r="CV387" s="124"/>
      <c r="CW387" s="124"/>
      <c r="CX387" s="124"/>
      <c r="CY387" s="124"/>
      <c r="CZ387" s="124"/>
      <c r="DA387" s="124"/>
      <c r="DB387" s="124"/>
      <c r="DC387" s="124"/>
      <c r="DD387" s="124"/>
      <c r="DE387" s="124"/>
      <c r="DF387" s="124"/>
      <c r="DG387" s="124"/>
      <c r="DH387" s="124"/>
      <c r="DI387" s="124"/>
      <c r="DJ387" s="124"/>
      <c r="DK387" s="198"/>
      <c r="DL387" s="198"/>
      <c r="DM387" s="144"/>
      <c r="DN387" s="198"/>
      <c r="DO387" s="144"/>
      <c r="DP387" s="198"/>
      <c r="DQ387" s="144"/>
      <c r="DR387" s="6"/>
      <c r="DS387" s="6"/>
      <c r="DT387" s="2"/>
      <c r="DU387" s="2"/>
      <c r="DV387" s="2"/>
      <c r="DW387" s="2"/>
      <c r="DX387" s="2"/>
      <c r="DY387" s="2"/>
      <c r="DZ387" s="2"/>
      <c r="EA387" s="2"/>
      <c r="EB387" s="125"/>
      <c r="EC387" s="6"/>
      <c r="ED387" s="6"/>
      <c r="EE387" s="6"/>
      <c r="EF387" s="124"/>
      <c r="EG387" s="124"/>
      <c r="EH387" s="125"/>
      <c r="EI387" s="125"/>
      <c r="EJ387" s="124"/>
      <c r="EK387" s="2"/>
      <c r="EL387" s="2"/>
    </row>
    <row x14ac:dyDescent="0.25" r="388" customHeight="1" ht="18.75">
      <c r="A388" s="304" t="s">
        <v>239</v>
      </c>
      <c r="B388" s="282">
        <f>+SUM(B379:B387)</f>
      </c>
      <c r="C388" s="282">
        <f>+SUM(C379:C387)</f>
      </c>
      <c r="D388" s="282">
        <f>+SUM(D379:D387)</f>
      </c>
      <c r="E388" s="282">
        <f>+SUM(E379:E387)</f>
      </c>
      <c r="F388" s="282">
        <f>+SUM(F379:F387)</f>
      </c>
      <c r="G388" s="282">
        <f>+SUM(G379:G387)</f>
      </c>
      <c r="H388" s="282">
        <f>+SUM(H379:H387)</f>
      </c>
      <c r="I388" s="282">
        <f>+SUM(I379:I387)</f>
      </c>
      <c r="J388" s="282">
        <f>+SUM(J379:J387)</f>
      </c>
      <c r="K388" s="282">
        <f>+SUM(K379:K387)</f>
      </c>
      <c r="L388" s="282">
        <f>+SUM(L379:L387)</f>
      </c>
      <c r="M388" s="282">
        <f>+SUM(M379:M387)</f>
      </c>
      <c r="N388" s="282">
        <f>+SUM(N379:N387)</f>
      </c>
      <c r="O388" s="282">
        <f>+SUM(O379:O387)</f>
      </c>
      <c r="P388" s="282">
        <f>+SUM(P379:P387)</f>
      </c>
      <c r="Q388" s="282">
        <f>+SUM(Q379:Q387)</f>
      </c>
      <c r="R388" s="282">
        <f>+SUM(R379:R387)</f>
      </c>
      <c r="S388" s="282">
        <f>+SUM(S379:S387)</f>
      </c>
      <c r="T388" s="282">
        <f>+SUM(T379:T387)</f>
      </c>
      <c r="U388" s="282">
        <f>+SUM(U379:U387)</f>
      </c>
      <c r="V388" s="282">
        <f>+SUM(V379:V387)</f>
      </c>
      <c r="W388" s="282">
        <f>+SUM(W379:W387)</f>
      </c>
      <c r="X388" s="282">
        <f>+SUM(X379:X387)</f>
      </c>
      <c r="Y388" s="282">
        <f>+SUM(Y379:Y387)</f>
      </c>
      <c r="Z388" s="282">
        <f>+SUM(Z379:Z387)</f>
      </c>
      <c r="AA388" s="282">
        <f>+SUM(AA379:AA387)</f>
      </c>
      <c r="AB388" s="282">
        <f>+SUM(AB379:AB387)</f>
      </c>
      <c r="AC388" s="282">
        <f>+SUM(AC379:AC387)</f>
      </c>
      <c r="AD388" s="282">
        <f>+SUM(AD379:AD387)</f>
      </c>
      <c r="AE388" s="282">
        <f>+SUM(AE379:AE387)</f>
      </c>
      <c r="AF388" s="282">
        <f>+SUM(AF379:AF387)</f>
      </c>
      <c r="AG388" s="282">
        <f>+SUM(AG379:AG387)</f>
      </c>
      <c r="AH388" s="282">
        <f>+SUM(AH379:AH387)</f>
      </c>
      <c r="AI388" s="282">
        <f>+SUM(AI379:AI387)</f>
      </c>
      <c r="AJ388" s="282">
        <f>+SUM(AJ379:AJ387)</f>
      </c>
      <c r="AK388" s="282">
        <f>+SUM(AK379:AK387)</f>
      </c>
      <c r="AL388" s="282">
        <f>+SUM(AL379:AL387)</f>
      </c>
      <c r="AM388" s="282">
        <f>+SUM(AM379:AM387)</f>
      </c>
      <c r="AN388" s="282">
        <f>+SUM(AN379:AN387)</f>
      </c>
      <c r="AO388" s="282">
        <f>+SUM(AO379:AO387)</f>
      </c>
      <c r="AP388" s="282">
        <f>+SUM(AP379:AP387)</f>
      </c>
      <c r="AQ388" s="282">
        <f>+SUM(AQ379:AQ387)</f>
      </c>
      <c r="AR388" s="282">
        <f>+SUM(AR379:AR387)</f>
      </c>
      <c r="AS388" s="282">
        <f>+SUM(AS379:AS387)</f>
      </c>
      <c r="AT388" s="282">
        <f>+SUM(AT379:AT387)</f>
      </c>
      <c r="AU388" s="282">
        <f>+SUM(AU379:AU387)</f>
      </c>
      <c r="AV388" s="282">
        <f>+SUM(AV379:AV387)</f>
      </c>
      <c r="AW388" s="282">
        <f>+SUM(AW379:AW387)</f>
      </c>
      <c r="AX388" s="282"/>
      <c r="AY388" s="273"/>
      <c r="AZ388" s="274">
        <f>+SUM(AZ379:AZ387)</f>
      </c>
      <c r="BA388" s="275">
        <f>+SUM(BA379:BA387)</f>
      </c>
      <c r="BB388" s="282">
        <f>+SUM(BB379:BB387)</f>
      </c>
      <c r="BC388" s="282">
        <f>+SUM(BC379:BC387)</f>
      </c>
      <c r="BD388" s="282">
        <f>+SUM(BD379:BD387)</f>
      </c>
      <c r="BE388" s="291">
        <f>+SUM(BE379:BE387)</f>
      </c>
      <c r="BF388" s="292">
        <f>+SUM(BF379:BF387)</f>
      </c>
      <c r="BG388" s="292">
        <f>+SUM(BG379:BG387)</f>
      </c>
      <c r="BH388" s="292">
        <f>+SUM(BH379:BH387)</f>
      </c>
      <c r="BI388" s="292">
        <f>+SUM(BI379:BI387)</f>
      </c>
      <c r="BJ388" s="293">
        <f>+SUM(BJ379:BJ387)</f>
      </c>
      <c r="BK388" s="292"/>
      <c r="BL388" s="124"/>
      <c r="BM388" s="2"/>
      <c r="BN388" s="124"/>
      <c r="BO388" s="6"/>
      <c r="BP388" s="124"/>
      <c r="BQ388" s="124"/>
      <c r="BR388" s="124"/>
      <c r="BS388" s="124"/>
      <c r="BT388" s="124"/>
      <c r="BU388" s="124"/>
      <c r="BV388" s="124"/>
      <c r="BW388" s="124"/>
      <c r="BX388" s="6"/>
      <c r="BY388" s="124"/>
      <c r="BZ388" s="124"/>
      <c r="CA388" s="124"/>
      <c r="CB388" s="124"/>
      <c r="CC388" s="124"/>
      <c r="CD388" s="124"/>
      <c r="CE388" s="124"/>
      <c r="CF388" s="124"/>
      <c r="CG388" s="124"/>
      <c r="CH388" s="124"/>
      <c r="CI388" s="124"/>
      <c r="CJ388" s="124"/>
      <c r="CK388" s="124"/>
      <c r="CL388" s="124"/>
      <c r="CM388" s="124"/>
      <c r="CN388" s="124"/>
      <c r="CO388" s="124"/>
      <c r="CP388" s="124"/>
      <c r="CQ388" s="124"/>
      <c r="CR388" s="124"/>
      <c r="CS388" s="124"/>
      <c r="CT388" s="124"/>
      <c r="CU388" s="124"/>
      <c r="CV388" s="124"/>
      <c r="CW388" s="124"/>
      <c r="CX388" s="124"/>
      <c r="CY388" s="124"/>
      <c r="CZ388" s="124"/>
      <c r="DA388" s="124"/>
      <c r="DB388" s="124"/>
      <c r="DC388" s="124"/>
      <c r="DD388" s="124"/>
      <c r="DE388" s="124"/>
      <c r="DF388" s="124"/>
      <c r="DG388" s="124"/>
      <c r="DH388" s="124"/>
      <c r="DI388" s="124"/>
      <c r="DJ388" s="124"/>
      <c r="DK388" s="198"/>
      <c r="DL388" s="198"/>
      <c r="DM388" s="144"/>
      <c r="DN388" s="198"/>
      <c r="DO388" s="144"/>
      <c r="DP388" s="198"/>
      <c r="DQ388" s="144"/>
      <c r="DR388" s="6"/>
      <c r="DS388" s="6"/>
      <c r="DT388" s="2"/>
      <c r="DU388" s="2"/>
      <c r="DV388" s="2"/>
      <c r="DW388" s="2"/>
      <c r="DX388" s="2"/>
      <c r="DY388" s="2"/>
      <c r="DZ388" s="2"/>
      <c r="EA388" s="2"/>
      <c r="EB388" s="125"/>
      <c r="EC388" s="6"/>
      <c r="ED388" s="6"/>
      <c r="EE388" s="6"/>
      <c r="EF388" s="124"/>
      <c r="EG388" s="124"/>
      <c r="EH388" s="125"/>
      <c r="EI388" s="125"/>
      <c r="EJ388" s="124"/>
      <c r="EK388" s="2"/>
      <c r="EL388" s="2"/>
    </row>
    <row x14ac:dyDescent="0.25" r="389" customHeight="1" ht="18.75">
      <c r="A389" s="280" t="s">
        <v>250</v>
      </c>
      <c r="B389" s="322">
        <v>0</v>
      </c>
      <c r="C389" s="322">
        <v>0</v>
      </c>
      <c r="D389" s="322">
        <v>0</v>
      </c>
      <c r="E389" s="322">
        <v>0</v>
      </c>
      <c r="F389" s="322">
        <v>0</v>
      </c>
      <c r="G389" s="322">
        <v>0</v>
      </c>
      <c r="H389" s="322">
        <v>0</v>
      </c>
      <c r="I389" s="322">
        <v>0</v>
      </c>
      <c r="J389" s="322">
        <v>0</v>
      </c>
      <c r="K389" s="322">
        <v>0</v>
      </c>
      <c r="L389" s="322">
        <v>0</v>
      </c>
      <c r="M389" s="322">
        <v>0</v>
      </c>
      <c r="N389" s="268">
        <v>0</v>
      </c>
      <c r="O389" s="268">
        <v>0</v>
      </c>
      <c r="P389" s="268">
        <v>0</v>
      </c>
      <c r="Q389" s="268">
        <v>0</v>
      </c>
      <c r="R389" s="268">
        <v>0</v>
      </c>
      <c r="S389" s="268">
        <v>0</v>
      </c>
      <c r="T389" s="268">
        <v>8</v>
      </c>
      <c r="U389" s="268">
        <v>12</v>
      </c>
      <c r="V389" s="268">
        <v>26</v>
      </c>
      <c r="W389" s="268">
        <v>26</v>
      </c>
      <c r="X389" s="268">
        <v>26</v>
      </c>
      <c r="Y389" s="268">
        <v>50</v>
      </c>
      <c r="Z389" s="282">
        <v>26</v>
      </c>
      <c r="AA389" s="282">
        <v>26</v>
      </c>
      <c r="AB389" s="282">
        <v>26</v>
      </c>
      <c r="AC389" s="282">
        <v>26</v>
      </c>
      <c r="AD389" s="282">
        <v>26</v>
      </c>
      <c r="AE389" s="282">
        <v>26</v>
      </c>
      <c r="AF389" s="282">
        <v>26</v>
      </c>
      <c r="AG389" s="282">
        <v>26</v>
      </c>
      <c r="AH389" s="282">
        <v>26</v>
      </c>
      <c r="AI389" s="282">
        <v>26</v>
      </c>
      <c r="AJ389" s="282">
        <v>26</v>
      </c>
      <c r="AK389" s="282">
        <v>28</v>
      </c>
      <c r="AL389" s="282">
        <v>26</v>
      </c>
      <c r="AM389" s="282">
        <v>26</v>
      </c>
      <c r="AN389" s="282">
        <v>0</v>
      </c>
      <c r="AO389" s="282">
        <v>0</v>
      </c>
      <c r="AP389" s="282">
        <v>0</v>
      </c>
      <c r="AQ389" s="282">
        <v>0</v>
      </c>
      <c r="AR389" s="282">
        <v>0</v>
      </c>
      <c r="AS389" s="282">
        <v>0</v>
      </c>
      <c r="AT389" s="282">
        <v>0</v>
      </c>
      <c r="AU389" s="282">
        <f>AU399+(AT399-AT389)</f>
      </c>
      <c r="AV389" s="282">
        <f>AV399</f>
      </c>
      <c r="AW389" s="282">
        <f>AW399</f>
      </c>
      <c r="AX389" s="282"/>
      <c r="AY389" s="273"/>
      <c r="AZ389" s="274">
        <f>+AZ399</f>
      </c>
      <c r="BA389" s="275">
        <f>+BA399</f>
      </c>
      <c r="BB389" s="282">
        <f>+BB399</f>
      </c>
      <c r="BC389" s="282">
        <f>+BC399</f>
      </c>
      <c r="BD389" s="282">
        <f>+BD399</f>
      </c>
      <c r="BE389" s="291">
        <f>+BE399</f>
      </c>
      <c r="BF389" s="292">
        <f>+BF399</f>
      </c>
      <c r="BG389" s="292">
        <f>+BG399</f>
      </c>
      <c r="BH389" s="292">
        <f>+BH399</f>
      </c>
      <c r="BI389" s="292">
        <f>+BI399</f>
      </c>
      <c r="BJ389" s="293">
        <f>+BJ399</f>
      </c>
      <c r="BK389" s="292"/>
      <c r="BL389" s="124"/>
      <c r="BM389" s="2"/>
      <c r="BN389" s="124"/>
      <c r="BO389" s="6"/>
      <c r="BP389" s="124"/>
      <c r="BQ389" s="124"/>
      <c r="BR389" s="124"/>
      <c r="BS389" s="124"/>
      <c r="BT389" s="124"/>
      <c r="BU389" s="124"/>
      <c r="BV389" s="124"/>
      <c r="BW389" s="124"/>
      <c r="BX389" s="6"/>
      <c r="BY389" s="124"/>
      <c r="BZ389" s="124"/>
      <c r="CA389" s="124"/>
      <c r="CB389" s="124"/>
      <c r="CC389" s="124"/>
      <c r="CD389" s="124"/>
      <c r="CE389" s="124"/>
      <c r="CF389" s="124"/>
      <c r="CG389" s="124"/>
      <c r="CH389" s="124"/>
      <c r="CI389" s="124"/>
      <c r="CJ389" s="124"/>
      <c r="CK389" s="124"/>
      <c r="CL389" s="124"/>
      <c r="CM389" s="124"/>
      <c r="CN389" s="124"/>
      <c r="CO389" s="124"/>
      <c r="CP389" s="124"/>
      <c r="CQ389" s="124"/>
      <c r="CR389" s="124"/>
      <c r="CS389" s="124"/>
      <c r="CT389" s="124"/>
      <c r="CU389" s="124"/>
      <c r="CV389" s="124"/>
      <c r="CW389" s="124"/>
      <c r="CX389" s="124"/>
      <c r="CY389" s="124"/>
      <c r="CZ389" s="124"/>
      <c r="DA389" s="124"/>
      <c r="DB389" s="124"/>
      <c r="DC389" s="124"/>
      <c r="DD389" s="124"/>
      <c r="DE389" s="124"/>
      <c r="DF389" s="124"/>
      <c r="DG389" s="124"/>
      <c r="DH389" s="124"/>
      <c r="DI389" s="124"/>
      <c r="DJ389" s="124"/>
      <c r="DK389" s="198">
        <f>SUM(B389:M389)</f>
      </c>
      <c r="DL389" s="198">
        <f>SUM(N389:Y389)</f>
      </c>
      <c r="DM389" s="144">
        <f>IFERROR(DL389/DK389*100,0)</f>
      </c>
      <c r="DN389" s="198">
        <f>SUM(Z389:AK389)</f>
      </c>
      <c r="DO389" s="144">
        <f>IFERROR(DN389/DL389*100,0)</f>
      </c>
      <c r="DP389" s="198">
        <f>SUM(AL389:AW389)</f>
      </c>
      <c r="DQ389" s="144">
        <f>IFERROR(DP389/DN389*100,0)</f>
      </c>
      <c r="DR389" s="185">
        <f>SUM(AY389:BJ389)</f>
      </c>
      <c r="DS389" s="249">
        <f>IFERROR(DR389/DP389*100,0)</f>
      </c>
      <c r="DT389" s="2"/>
      <c r="DU389" s="2"/>
      <c r="DV389" s="2"/>
      <c r="DW389" s="2"/>
      <c r="DX389" s="2"/>
      <c r="DY389" s="2"/>
      <c r="DZ389" s="2"/>
      <c r="EA389" s="2"/>
      <c r="EB389" s="125"/>
      <c r="EC389" s="6"/>
      <c r="ED389" s="6"/>
      <c r="EE389" s="6"/>
      <c r="EF389" s="124"/>
      <c r="EG389" s="124"/>
      <c r="EH389" s="125"/>
      <c r="EI389" s="125"/>
      <c r="EJ389" s="124"/>
      <c r="EK389" s="2"/>
      <c r="EL389" s="2"/>
    </row>
    <row x14ac:dyDescent="0.25" r="390" customHeight="1" ht="18.75" hidden="1">
      <c r="A390" s="290" t="s">
        <v>231</v>
      </c>
      <c r="B390" s="282"/>
      <c r="C390" s="282"/>
      <c r="D390" s="282"/>
      <c r="E390" s="282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  <c r="AA390" s="282"/>
      <c r="AB390" s="282"/>
      <c r="AC390" s="282"/>
      <c r="AD390" s="282"/>
      <c r="AE390" s="282"/>
      <c r="AF390" s="282"/>
      <c r="AG390" s="282"/>
      <c r="AH390" s="282"/>
      <c r="AI390" s="282"/>
      <c r="AJ390" s="282"/>
      <c r="AK390" s="282"/>
      <c r="AL390" s="282">
        <v>26</v>
      </c>
      <c r="AM390" s="282">
        <v>26</v>
      </c>
      <c r="AN390" s="282"/>
      <c r="AO390" s="282"/>
      <c r="AP390" s="282"/>
      <c r="AQ390" s="282"/>
      <c r="AR390" s="282"/>
      <c r="AS390" s="282"/>
      <c r="AT390" s="282"/>
      <c r="AU390" s="282"/>
      <c r="AV390" s="282"/>
      <c r="AW390" s="282"/>
      <c r="AX390" s="282"/>
      <c r="AY390" s="273"/>
      <c r="AZ390" s="274"/>
      <c r="BA390" s="275"/>
      <c r="BB390" s="282"/>
      <c r="BC390" s="282"/>
      <c r="BD390" s="282"/>
      <c r="BE390" s="291"/>
      <c r="BF390" s="292"/>
      <c r="BG390" s="292"/>
      <c r="BH390" s="292"/>
      <c r="BI390" s="292"/>
      <c r="BJ390" s="293"/>
      <c r="BK390" s="292"/>
      <c r="BL390" s="124"/>
      <c r="BM390" s="2"/>
      <c r="BN390" s="124"/>
      <c r="BO390" s="6"/>
      <c r="BP390" s="124"/>
      <c r="BQ390" s="124"/>
      <c r="BR390" s="124"/>
      <c r="BS390" s="124"/>
      <c r="BT390" s="124"/>
      <c r="BU390" s="124"/>
      <c r="BV390" s="124"/>
      <c r="BW390" s="124"/>
      <c r="BX390" s="6"/>
      <c r="BY390" s="124"/>
      <c r="BZ390" s="124"/>
      <c r="CA390" s="124"/>
      <c r="CB390" s="124"/>
      <c r="CC390" s="124"/>
      <c r="CD390" s="124"/>
      <c r="CE390" s="124"/>
      <c r="CF390" s="124"/>
      <c r="CG390" s="124"/>
      <c r="CH390" s="124"/>
      <c r="CI390" s="124"/>
      <c r="CJ390" s="124"/>
      <c r="CK390" s="124"/>
      <c r="CL390" s="124"/>
      <c r="CM390" s="124"/>
      <c r="CN390" s="124"/>
      <c r="CO390" s="124"/>
      <c r="CP390" s="124"/>
      <c r="CQ390" s="124"/>
      <c r="CR390" s="124"/>
      <c r="CS390" s="124"/>
      <c r="CT390" s="124"/>
      <c r="CU390" s="124"/>
      <c r="CV390" s="124"/>
      <c r="CW390" s="124"/>
      <c r="CX390" s="124"/>
      <c r="CY390" s="124"/>
      <c r="CZ390" s="124"/>
      <c r="DA390" s="124"/>
      <c r="DB390" s="124"/>
      <c r="DC390" s="124"/>
      <c r="DD390" s="124"/>
      <c r="DE390" s="124"/>
      <c r="DF390" s="124"/>
      <c r="DG390" s="124"/>
      <c r="DH390" s="124"/>
      <c r="DI390" s="124"/>
      <c r="DJ390" s="124"/>
      <c r="DK390" s="198"/>
      <c r="DL390" s="198"/>
      <c r="DM390" s="144"/>
      <c r="DN390" s="198"/>
      <c r="DO390" s="144"/>
      <c r="DP390" s="198"/>
      <c r="DQ390" s="144"/>
      <c r="DR390" s="6"/>
      <c r="DS390" s="6"/>
      <c r="DT390" s="2"/>
      <c r="DU390" s="2"/>
      <c r="DV390" s="2"/>
      <c r="DW390" s="2"/>
      <c r="DX390" s="2"/>
      <c r="DY390" s="2"/>
      <c r="DZ390" s="2"/>
      <c r="EA390" s="2"/>
      <c r="EB390" s="125"/>
      <c r="EC390" s="6"/>
      <c r="ED390" s="6"/>
      <c r="EE390" s="6"/>
      <c r="EF390" s="124"/>
      <c r="EG390" s="124"/>
      <c r="EH390" s="125"/>
      <c r="EI390" s="125"/>
      <c r="EJ390" s="124"/>
      <c r="EK390" s="2"/>
      <c r="EL390" s="2"/>
    </row>
    <row x14ac:dyDescent="0.25" r="391" customHeight="1" ht="18.75" hidden="1">
      <c r="A391" s="290" t="s">
        <v>232</v>
      </c>
      <c r="B391" s="282"/>
      <c r="C391" s="282"/>
      <c r="D391" s="282"/>
      <c r="E391" s="282"/>
      <c r="F391" s="282"/>
      <c r="G391" s="282"/>
      <c r="H391" s="282"/>
      <c r="I391" s="282"/>
      <c r="J391" s="282"/>
      <c r="K391" s="282"/>
      <c r="L391" s="282"/>
      <c r="M391" s="282"/>
      <c r="N391" s="282"/>
      <c r="O391" s="282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  <c r="AA391" s="282"/>
      <c r="AB391" s="282"/>
      <c r="AC391" s="282"/>
      <c r="AD391" s="282"/>
      <c r="AE391" s="282"/>
      <c r="AF391" s="282"/>
      <c r="AG391" s="282"/>
      <c r="AH391" s="282"/>
      <c r="AI391" s="282"/>
      <c r="AJ391" s="282"/>
      <c r="AK391" s="282"/>
      <c r="AL391" s="282"/>
      <c r="AM391" s="282"/>
      <c r="AN391" s="282"/>
      <c r="AO391" s="282"/>
      <c r="AP391" s="282"/>
      <c r="AQ391" s="282"/>
      <c r="AR391" s="282"/>
      <c r="AS391" s="282"/>
      <c r="AT391" s="282"/>
      <c r="AU391" s="282"/>
      <c r="AV391" s="282"/>
      <c r="AW391" s="282"/>
      <c r="AX391" s="282"/>
      <c r="AY391" s="273"/>
      <c r="AZ391" s="274"/>
      <c r="BA391" s="275"/>
      <c r="BB391" s="282"/>
      <c r="BC391" s="282"/>
      <c r="BD391" s="282"/>
      <c r="BE391" s="291"/>
      <c r="BF391" s="292"/>
      <c r="BG391" s="292"/>
      <c r="BH391" s="292"/>
      <c r="BI391" s="292"/>
      <c r="BJ391" s="293"/>
      <c r="BK391" s="292"/>
      <c r="BL391" s="124"/>
      <c r="BM391" s="2"/>
      <c r="BN391" s="124"/>
      <c r="BO391" s="6"/>
      <c r="BP391" s="124"/>
      <c r="BQ391" s="124"/>
      <c r="BR391" s="124"/>
      <c r="BS391" s="124"/>
      <c r="BT391" s="124"/>
      <c r="BU391" s="124"/>
      <c r="BV391" s="124"/>
      <c r="BW391" s="124"/>
      <c r="BX391" s="6"/>
      <c r="BY391" s="124"/>
      <c r="BZ391" s="124"/>
      <c r="CA391" s="124"/>
      <c r="CB391" s="124"/>
      <c r="CC391" s="124"/>
      <c r="CD391" s="124"/>
      <c r="CE391" s="124"/>
      <c r="CF391" s="124"/>
      <c r="CG391" s="124"/>
      <c r="CH391" s="124"/>
      <c r="CI391" s="124"/>
      <c r="CJ391" s="124"/>
      <c r="CK391" s="124"/>
      <c r="CL391" s="124"/>
      <c r="CM391" s="124"/>
      <c r="CN391" s="124"/>
      <c r="CO391" s="124"/>
      <c r="CP391" s="124"/>
      <c r="CQ391" s="124"/>
      <c r="CR391" s="124"/>
      <c r="CS391" s="124"/>
      <c r="CT391" s="124"/>
      <c r="CU391" s="124"/>
      <c r="CV391" s="124"/>
      <c r="CW391" s="124"/>
      <c r="CX391" s="124"/>
      <c r="CY391" s="124"/>
      <c r="CZ391" s="124"/>
      <c r="DA391" s="124"/>
      <c r="DB391" s="124"/>
      <c r="DC391" s="124"/>
      <c r="DD391" s="124"/>
      <c r="DE391" s="124"/>
      <c r="DF391" s="124"/>
      <c r="DG391" s="124"/>
      <c r="DH391" s="124"/>
      <c r="DI391" s="124"/>
      <c r="DJ391" s="124"/>
      <c r="DK391" s="198"/>
      <c r="DL391" s="198"/>
      <c r="DM391" s="144"/>
      <c r="DN391" s="198"/>
      <c r="DO391" s="144"/>
      <c r="DP391" s="198"/>
      <c r="DQ391" s="144"/>
      <c r="DR391" s="6"/>
      <c r="DS391" s="6"/>
      <c r="DT391" s="2"/>
      <c r="DU391" s="2"/>
      <c r="DV391" s="2"/>
      <c r="DW391" s="2"/>
      <c r="DX391" s="2"/>
      <c r="DY391" s="2"/>
      <c r="DZ391" s="2"/>
      <c r="EA391" s="2"/>
      <c r="EB391" s="125"/>
      <c r="EC391" s="6"/>
      <c r="ED391" s="6"/>
      <c r="EE391" s="6"/>
      <c r="EF391" s="124"/>
      <c r="EG391" s="124"/>
      <c r="EH391" s="125"/>
      <c r="EI391" s="125"/>
      <c r="EJ391" s="124"/>
      <c r="EK391" s="2"/>
      <c r="EL391" s="2"/>
    </row>
    <row x14ac:dyDescent="0.25" r="392" customHeight="1" ht="18.75" hidden="1">
      <c r="A392" s="290" t="s">
        <v>233</v>
      </c>
      <c r="B392" s="282"/>
      <c r="C392" s="282"/>
      <c r="D392" s="282"/>
      <c r="E392" s="282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  <c r="AA392" s="282"/>
      <c r="AB392" s="282"/>
      <c r="AC392" s="282"/>
      <c r="AD392" s="282"/>
      <c r="AE392" s="282"/>
      <c r="AF392" s="282"/>
      <c r="AG392" s="282"/>
      <c r="AH392" s="282"/>
      <c r="AI392" s="282"/>
      <c r="AJ392" s="282"/>
      <c r="AK392" s="282"/>
      <c r="AL392" s="282"/>
      <c r="AM392" s="282"/>
      <c r="AN392" s="282"/>
      <c r="AO392" s="282"/>
      <c r="AP392" s="282"/>
      <c r="AQ392" s="282"/>
      <c r="AR392" s="282"/>
      <c r="AS392" s="282"/>
      <c r="AT392" s="282"/>
      <c r="AU392" s="282"/>
      <c r="AV392" s="282"/>
      <c r="AW392" s="282"/>
      <c r="AX392" s="282"/>
      <c r="AY392" s="273"/>
      <c r="AZ392" s="274"/>
      <c r="BA392" s="275"/>
      <c r="BB392" s="282"/>
      <c r="BC392" s="282"/>
      <c r="BD392" s="282"/>
      <c r="BE392" s="291"/>
      <c r="BF392" s="292"/>
      <c r="BG392" s="292"/>
      <c r="BH392" s="292"/>
      <c r="BI392" s="292"/>
      <c r="BJ392" s="293"/>
      <c r="BK392" s="292"/>
      <c r="BL392" s="124"/>
      <c r="BM392" s="2"/>
      <c r="BN392" s="124"/>
      <c r="BO392" s="6"/>
      <c r="BP392" s="124"/>
      <c r="BQ392" s="124"/>
      <c r="BR392" s="124"/>
      <c r="BS392" s="124"/>
      <c r="BT392" s="124"/>
      <c r="BU392" s="124"/>
      <c r="BV392" s="124"/>
      <c r="BW392" s="124"/>
      <c r="BX392" s="6"/>
      <c r="BY392" s="124"/>
      <c r="BZ392" s="124"/>
      <c r="CA392" s="124"/>
      <c r="CB392" s="124"/>
      <c r="CC392" s="124"/>
      <c r="CD392" s="124"/>
      <c r="CE392" s="124"/>
      <c r="CF392" s="124"/>
      <c r="CG392" s="124"/>
      <c r="CH392" s="124"/>
      <c r="CI392" s="124"/>
      <c r="CJ392" s="124"/>
      <c r="CK392" s="124"/>
      <c r="CL392" s="124"/>
      <c r="CM392" s="124"/>
      <c r="CN392" s="124"/>
      <c r="CO392" s="124"/>
      <c r="CP392" s="124"/>
      <c r="CQ392" s="124"/>
      <c r="CR392" s="124"/>
      <c r="CS392" s="124"/>
      <c r="CT392" s="124"/>
      <c r="CU392" s="124"/>
      <c r="CV392" s="124"/>
      <c r="CW392" s="124"/>
      <c r="CX392" s="124"/>
      <c r="CY392" s="124"/>
      <c r="CZ392" s="124"/>
      <c r="DA392" s="124"/>
      <c r="DB392" s="124"/>
      <c r="DC392" s="124"/>
      <c r="DD392" s="124"/>
      <c r="DE392" s="124"/>
      <c r="DF392" s="124"/>
      <c r="DG392" s="124"/>
      <c r="DH392" s="124"/>
      <c r="DI392" s="124"/>
      <c r="DJ392" s="124"/>
      <c r="DK392" s="198"/>
      <c r="DL392" s="198"/>
      <c r="DM392" s="144"/>
      <c r="DN392" s="198"/>
      <c r="DO392" s="144"/>
      <c r="DP392" s="198"/>
      <c r="DQ392" s="144"/>
      <c r="DR392" s="6"/>
      <c r="DS392" s="6"/>
      <c r="DT392" s="2"/>
      <c r="DU392" s="2"/>
      <c r="DV392" s="2"/>
      <c r="DW392" s="2"/>
      <c r="DX392" s="2"/>
      <c r="DY392" s="2"/>
      <c r="DZ392" s="2"/>
      <c r="EA392" s="2"/>
      <c r="EB392" s="125"/>
      <c r="EC392" s="6"/>
      <c r="ED392" s="6"/>
      <c r="EE392" s="6"/>
      <c r="EF392" s="124"/>
      <c r="EG392" s="124"/>
      <c r="EH392" s="125"/>
      <c r="EI392" s="125"/>
      <c r="EJ392" s="124"/>
      <c r="EK392" s="2"/>
      <c r="EL392" s="2"/>
    </row>
    <row x14ac:dyDescent="0.25" r="393" customHeight="1" ht="18.75" hidden="1">
      <c r="A393" s="290" t="s">
        <v>234</v>
      </c>
      <c r="B393" s="282"/>
      <c r="C393" s="282"/>
      <c r="D393" s="282"/>
      <c r="E393" s="282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  <c r="AA393" s="282"/>
      <c r="AB393" s="282"/>
      <c r="AC393" s="282"/>
      <c r="AD393" s="282"/>
      <c r="AE393" s="282"/>
      <c r="AF393" s="282"/>
      <c r="AG393" s="282"/>
      <c r="AH393" s="282"/>
      <c r="AI393" s="282"/>
      <c r="AJ393" s="282"/>
      <c r="AK393" s="282"/>
      <c r="AL393" s="282"/>
      <c r="AM393" s="282"/>
      <c r="AN393" s="282"/>
      <c r="AO393" s="282"/>
      <c r="AP393" s="282"/>
      <c r="AQ393" s="282"/>
      <c r="AR393" s="282"/>
      <c r="AS393" s="282"/>
      <c r="AT393" s="282"/>
      <c r="AU393" s="282"/>
      <c r="AV393" s="282"/>
      <c r="AW393" s="282"/>
      <c r="AX393" s="282"/>
      <c r="AY393" s="273"/>
      <c r="AZ393" s="274"/>
      <c r="BA393" s="275"/>
      <c r="BB393" s="282"/>
      <c r="BC393" s="282"/>
      <c r="BD393" s="282"/>
      <c r="BE393" s="291"/>
      <c r="BF393" s="292"/>
      <c r="BG393" s="292"/>
      <c r="BH393" s="292"/>
      <c r="BI393" s="292"/>
      <c r="BJ393" s="293"/>
      <c r="BK393" s="292"/>
      <c r="BL393" s="124"/>
      <c r="BM393" s="2"/>
      <c r="BN393" s="124"/>
      <c r="BO393" s="6"/>
      <c r="BP393" s="124"/>
      <c r="BQ393" s="124"/>
      <c r="BR393" s="124"/>
      <c r="BS393" s="124"/>
      <c r="BT393" s="124"/>
      <c r="BU393" s="124"/>
      <c r="BV393" s="124"/>
      <c r="BW393" s="124"/>
      <c r="BX393" s="6"/>
      <c r="BY393" s="124"/>
      <c r="BZ393" s="124"/>
      <c r="CA393" s="124"/>
      <c r="CB393" s="124"/>
      <c r="CC393" s="124"/>
      <c r="CD393" s="124"/>
      <c r="CE393" s="124"/>
      <c r="CF393" s="124"/>
      <c r="CG393" s="124"/>
      <c r="CH393" s="124"/>
      <c r="CI393" s="124"/>
      <c r="CJ393" s="124"/>
      <c r="CK393" s="124"/>
      <c r="CL393" s="124"/>
      <c r="CM393" s="124"/>
      <c r="CN393" s="124"/>
      <c r="CO393" s="124"/>
      <c r="CP393" s="124"/>
      <c r="CQ393" s="124"/>
      <c r="CR393" s="124"/>
      <c r="CS393" s="124"/>
      <c r="CT393" s="124"/>
      <c r="CU393" s="124"/>
      <c r="CV393" s="124"/>
      <c r="CW393" s="124"/>
      <c r="CX393" s="124"/>
      <c r="CY393" s="124"/>
      <c r="CZ393" s="124"/>
      <c r="DA393" s="124"/>
      <c r="DB393" s="124"/>
      <c r="DC393" s="124"/>
      <c r="DD393" s="124"/>
      <c r="DE393" s="124"/>
      <c r="DF393" s="124"/>
      <c r="DG393" s="124"/>
      <c r="DH393" s="124"/>
      <c r="DI393" s="124"/>
      <c r="DJ393" s="124"/>
      <c r="DK393" s="198"/>
      <c r="DL393" s="198"/>
      <c r="DM393" s="144"/>
      <c r="DN393" s="198"/>
      <c r="DO393" s="144"/>
      <c r="DP393" s="198"/>
      <c r="DQ393" s="144"/>
      <c r="DR393" s="6"/>
      <c r="DS393" s="6"/>
      <c r="DT393" s="2"/>
      <c r="DU393" s="2"/>
      <c r="DV393" s="2"/>
      <c r="DW393" s="2"/>
      <c r="DX393" s="2"/>
      <c r="DY393" s="2"/>
      <c r="DZ393" s="2"/>
      <c r="EA393" s="2"/>
      <c r="EB393" s="125"/>
      <c r="EC393" s="6"/>
      <c r="ED393" s="6"/>
      <c r="EE393" s="6"/>
      <c r="EF393" s="124"/>
      <c r="EG393" s="124"/>
      <c r="EH393" s="125"/>
      <c r="EI393" s="125"/>
      <c r="EJ393" s="124"/>
      <c r="EK393" s="2"/>
      <c r="EL393" s="2"/>
    </row>
    <row x14ac:dyDescent="0.25" r="394" customHeight="1" ht="18.75" hidden="1">
      <c r="A394" s="290" t="s">
        <v>235</v>
      </c>
      <c r="B394" s="282"/>
      <c r="C394" s="282"/>
      <c r="D394" s="282"/>
      <c r="E394" s="282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  <c r="AC394" s="282"/>
      <c r="AD394" s="282"/>
      <c r="AE394" s="282"/>
      <c r="AF394" s="282"/>
      <c r="AG394" s="282"/>
      <c r="AH394" s="282"/>
      <c r="AI394" s="282"/>
      <c r="AJ394" s="282"/>
      <c r="AK394" s="282"/>
      <c r="AL394" s="282"/>
      <c r="AM394" s="282"/>
      <c r="AN394" s="282"/>
      <c r="AO394" s="282"/>
      <c r="AP394" s="282"/>
      <c r="AQ394" s="282"/>
      <c r="AR394" s="282"/>
      <c r="AS394" s="282"/>
      <c r="AT394" s="282"/>
      <c r="AU394" s="282"/>
      <c r="AV394" s="282"/>
      <c r="AW394" s="282"/>
      <c r="AX394" s="282"/>
      <c r="AY394" s="273"/>
      <c r="AZ394" s="274"/>
      <c r="BA394" s="275"/>
      <c r="BB394" s="282"/>
      <c r="BC394" s="282"/>
      <c r="BD394" s="282"/>
      <c r="BE394" s="291"/>
      <c r="BF394" s="292"/>
      <c r="BG394" s="292"/>
      <c r="BH394" s="292"/>
      <c r="BI394" s="292"/>
      <c r="BJ394" s="293"/>
      <c r="BK394" s="292"/>
      <c r="BL394" s="124"/>
      <c r="BM394" s="2"/>
      <c r="BN394" s="124"/>
      <c r="BO394" s="6"/>
      <c r="BP394" s="124"/>
      <c r="BQ394" s="124"/>
      <c r="BR394" s="124"/>
      <c r="BS394" s="124"/>
      <c r="BT394" s="124"/>
      <c r="BU394" s="124"/>
      <c r="BV394" s="124"/>
      <c r="BW394" s="124"/>
      <c r="BX394" s="6"/>
      <c r="BY394" s="124"/>
      <c r="BZ394" s="124"/>
      <c r="CA394" s="124"/>
      <c r="CB394" s="124"/>
      <c r="CC394" s="124"/>
      <c r="CD394" s="124"/>
      <c r="CE394" s="124"/>
      <c r="CF394" s="124"/>
      <c r="CG394" s="124"/>
      <c r="CH394" s="124"/>
      <c r="CI394" s="124"/>
      <c r="CJ394" s="124"/>
      <c r="CK394" s="124"/>
      <c r="CL394" s="124"/>
      <c r="CM394" s="124"/>
      <c r="CN394" s="124"/>
      <c r="CO394" s="124"/>
      <c r="CP394" s="124"/>
      <c r="CQ394" s="124"/>
      <c r="CR394" s="124"/>
      <c r="CS394" s="124"/>
      <c r="CT394" s="124"/>
      <c r="CU394" s="124"/>
      <c r="CV394" s="124"/>
      <c r="CW394" s="124"/>
      <c r="CX394" s="124"/>
      <c r="CY394" s="124"/>
      <c r="CZ394" s="124"/>
      <c r="DA394" s="124"/>
      <c r="DB394" s="124"/>
      <c r="DC394" s="124"/>
      <c r="DD394" s="124"/>
      <c r="DE394" s="124"/>
      <c r="DF394" s="124"/>
      <c r="DG394" s="124"/>
      <c r="DH394" s="124"/>
      <c r="DI394" s="124"/>
      <c r="DJ394" s="124"/>
      <c r="DK394" s="198"/>
      <c r="DL394" s="198"/>
      <c r="DM394" s="144"/>
      <c r="DN394" s="198"/>
      <c r="DO394" s="144"/>
      <c r="DP394" s="198"/>
      <c r="DQ394" s="144"/>
      <c r="DR394" s="6"/>
      <c r="DS394" s="6"/>
      <c r="DT394" s="2"/>
      <c r="DU394" s="2"/>
      <c r="DV394" s="2"/>
      <c r="DW394" s="2"/>
      <c r="DX394" s="2"/>
      <c r="DY394" s="2"/>
      <c r="DZ394" s="2"/>
      <c r="EA394" s="2"/>
      <c r="EB394" s="125"/>
      <c r="EC394" s="6"/>
      <c r="ED394" s="6"/>
      <c r="EE394" s="6"/>
      <c r="EF394" s="124"/>
      <c r="EG394" s="124"/>
      <c r="EH394" s="125"/>
      <c r="EI394" s="125"/>
      <c r="EJ394" s="124"/>
      <c r="EK394" s="2"/>
      <c r="EL394" s="2"/>
    </row>
    <row x14ac:dyDescent="0.25" r="395" customHeight="1" ht="18.75" hidden="1">
      <c r="A395" s="290" t="s">
        <v>201</v>
      </c>
      <c r="B395" s="282"/>
      <c r="C395" s="282"/>
      <c r="D395" s="282"/>
      <c r="E395" s="282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  <c r="AD395" s="282"/>
      <c r="AE395" s="282"/>
      <c r="AF395" s="282"/>
      <c r="AG395" s="282"/>
      <c r="AH395" s="282"/>
      <c r="AI395" s="282"/>
      <c r="AJ395" s="282"/>
      <c r="AK395" s="282"/>
      <c r="AL395" s="282"/>
      <c r="AM395" s="282"/>
      <c r="AN395" s="282"/>
      <c r="AO395" s="282"/>
      <c r="AP395" s="282"/>
      <c r="AQ395" s="282"/>
      <c r="AR395" s="282"/>
      <c r="AS395" s="282"/>
      <c r="AT395" s="282"/>
      <c r="AU395" s="282"/>
      <c r="AV395" s="282"/>
      <c r="AW395" s="282"/>
      <c r="AX395" s="282"/>
      <c r="AY395" s="273"/>
      <c r="AZ395" s="274"/>
      <c r="BA395" s="275"/>
      <c r="BB395" s="282"/>
      <c r="BC395" s="282"/>
      <c r="BD395" s="282"/>
      <c r="BE395" s="291"/>
      <c r="BF395" s="292"/>
      <c r="BG395" s="292"/>
      <c r="BH395" s="292"/>
      <c r="BI395" s="292"/>
      <c r="BJ395" s="293"/>
      <c r="BK395" s="292"/>
      <c r="BL395" s="124"/>
      <c r="BM395" s="2"/>
      <c r="BN395" s="124"/>
      <c r="BO395" s="6"/>
      <c r="BP395" s="124"/>
      <c r="BQ395" s="124"/>
      <c r="BR395" s="124"/>
      <c r="BS395" s="124"/>
      <c r="BT395" s="124"/>
      <c r="BU395" s="124"/>
      <c r="BV395" s="124"/>
      <c r="BW395" s="124"/>
      <c r="BX395" s="6"/>
      <c r="BY395" s="124"/>
      <c r="BZ395" s="124"/>
      <c r="CA395" s="124"/>
      <c r="CB395" s="124"/>
      <c r="CC395" s="124"/>
      <c r="CD395" s="124"/>
      <c r="CE395" s="124"/>
      <c r="CF395" s="124"/>
      <c r="CG395" s="124"/>
      <c r="CH395" s="124"/>
      <c r="CI395" s="124"/>
      <c r="CJ395" s="124"/>
      <c r="CK395" s="124"/>
      <c r="CL395" s="124"/>
      <c r="CM395" s="124"/>
      <c r="CN395" s="124"/>
      <c r="CO395" s="124"/>
      <c r="CP395" s="124"/>
      <c r="CQ395" s="124"/>
      <c r="CR395" s="124"/>
      <c r="CS395" s="124"/>
      <c r="CT395" s="124"/>
      <c r="CU395" s="124"/>
      <c r="CV395" s="124"/>
      <c r="CW395" s="124"/>
      <c r="CX395" s="124"/>
      <c r="CY395" s="124"/>
      <c r="CZ395" s="124"/>
      <c r="DA395" s="124"/>
      <c r="DB395" s="124"/>
      <c r="DC395" s="124"/>
      <c r="DD395" s="124"/>
      <c r="DE395" s="124"/>
      <c r="DF395" s="124"/>
      <c r="DG395" s="124"/>
      <c r="DH395" s="124"/>
      <c r="DI395" s="124"/>
      <c r="DJ395" s="124"/>
      <c r="DK395" s="198"/>
      <c r="DL395" s="198"/>
      <c r="DM395" s="144"/>
      <c r="DN395" s="198"/>
      <c r="DO395" s="144"/>
      <c r="DP395" s="198"/>
      <c r="DQ395" s="144"/>
      <c r="DR395" s="6"/>
      <c r="DS395" s="6"/>
      <c r="DT395" s="2"/>
      <c r="DU395" s="2"/>
      <c r="DV395" s="2"/>
      <c r="DW395" s="2"/>
      <c r="DX395" s="2"/>
      <c r="DY395" s="2"/>
      <c r="DZ395" s="2"/>
      <c r="EA395" s="2"/>
      <c r="EB395" s="125"/>
      <c r="EC395" s="6"/>
      <c r="ED395" s="6"/>
      <c r="EE395" s="6"/>
      <c r="EF395" s="124"/>
      <c r="EG395" s="124"/>
      <c r="EH395" s="125"/>
      <c r="EI395" s="125"/>
      <c r="EJ395" s="124"/>
      <c r="EK395" s="2"/>
      <c r="EL395" s="2"/>
    </row>
    <row x14ac:dyDescent="0.25" r="396" customHeight="1" ht="18.75" hidden="1">
      <c r="A396" s="290" t="s">
        <v>237</v>
      </c>
      <c r="B396" s="282"/>
      <c r="C396" s="282"/>
      <c r="D396" s="282"/>
      <c r="E396" s="282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  <c r="AD396" s="282"/>
      <c r="AE396" s="282"/>
      <c r="AF396" s="282"/>
      <c r="AG396" s="282"/>
      <c r="AH396" s="282"/>
      <c r="AI396" s="282"/>
      <c r="AJ396" s="282"/>
      <c r="AK396" s="282"/>
      <c r="AL396" s="282"/>
      <c r="AM396" s="282"/>
      <c r="AN396" s="282"/>
      <c r="AO396" s="282"/>
      <c r="AP396" s="282"/>
      <c r="AQ396" s="282"/>
      <c r="AR396" s="282"/>
      <c r="AS396" s="282"/>
      <c r="AT396" s="282"/>
      <c r="AU396" s="282"/>
      <c r="AV396" s="282"/>
      <c r="AW396" s="282"/>
      <c r="AX396" s="282"/>
      <c r="AY396" s="273"/>
      <c r="AZ396" s="274"/>
      <c r="BA396" s="275"/>
      <c r="BB396" s="282"/>
      <c r="BC396" s="282"/>
      <c r="BD396" s="282"/>
      <c r="BE396" s="291"/>
      <c r="BF396" s="292"/>
      <c r="BG396" s="292"/>
      <c r="BH396" s="292"/>
      <c r="BI396" s="292"/>
      <c r="BJ396" s="293"/>
      <c r="BK396" s="292"/>
      <c r="BL396" s="124"/>
      <c r="BM396" s="2"/>
      <c r="BN396" s="124"/>
      <c r="BO396" s="6"/>
      <c r="BP396" s="124"/>
      <c r="BQ396" s="124"/>
      <c r="BR396" s="124"/>
      <c r="BS396" s="124"/>
      <c r="BT396" s="124"/>
      <c r="BU396" s="124"/>
      <c r="BV396" s="124"/>
      <c r="BW396" s="124"/>
      <c r="BX396" s="6"/>
      <c r="BY396" s="124"/>
      <c r="BZ396" s="124"/>
      <c r="CA396" s="124"/>
      <c r="CB396" s="124"/>
      <c r="CC396" s="124"/>
      <c r="CD396" s="124"/>
      <c r="CE396" s="124"/>
      <c r="CF396" s="124"/>
      <c r="CG396" s="124"/>
      <c r="CH396" s="124"/>
      <c r="CI396" s="124"/>
      <c r="CJ396" s="124"/>
      <c r="CK396" s="124"/>
      <c r="CL396" s="124"/>
      <c r="CM396" s="124"/>
      <c r="CN396" s="124"/>
      <c r="CO396" s="124"/>
      <c r="CP396" s="124"/>
      <c r="CQ396" s="124"/>
      <c r="CR396" s="124"/>
      <c r="CS396" s="124"/>
      <c r="CT396" s="124"/>
      <c r="CU396" s="124"/>
      <c r="CV396" s="124"/>
      <c r="CW396" s="124"/>
      <c r="CX396" s="124"/>
      <c r="CY396" s="124"/>
      <c r="CZ396" s="124"/>
      <c r="DA396" s="124"/>
      <c r="DB396" s="124"/>
      <c r="DC396" s="124"/>
      <c r="DD396" s="124"/>
      <c r="DE396" s="124"/>
      <c r="DF396" s="124"/>
      <c r="DG396" s="124"/>
      <c r="DH396" s="124"/>
      <c r="DI396" s="124"/>
      <c r="DJ396" s="124"/>
      <c r="DK396" s="198"/>
      <c r="DL396" s="198"/>
      <c r="DM396" s="144"/>
      <c r="DN396" s="198"/>
      <c r="DO396" s="144"/>
      <c r="DP396" s="198"/>
      <c r="DQ396" s="144"/>
      <c r="DR396" s="6"/>
      <c r="DS396" s="6"/>
      <c r="DT396" s="2"/>
      <c r="DU396" s="2"/>
      <c r="DV396" s="2"/>
      <c r="DW396" s="2"/>
      <c r="DX396" s="2"/>
      <c r="DY396" s="2"/>
      <c r="DZ396" s="2"/>
      <c r="EA396" s="2"/>
      <c r="EB396" s="125"/>
      <c r="EC396" s="6"/>
      <c r="ED396" s="6"/>
      <c r="EE396" s="6"/>
      <c r="EF396" s="124"/>
      <c r="EG396" s="124"/>
      <c r="EH396" s="125"/>
      <c r="EI396" s="125"/>
      <c r="EJ396" s="124"/>
      <c r="EK396" s="2"/>
      <c r="EL396" s="2"/>
    </row>
    <row x14ac:dyDescent="0.25" r="397" customHeight="1" ht="18.75" hidden="1">
      <c r="A397" s="290" t="s">
        <v>200</v>
      </c>
      <c r="B397" s="282"/>
      <c r="C397" s="282"/>
      <c r="D397" s="282"/>
      <c r="E397" s="282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  <c r="AD397" s="282"/>
      <c r="AE397" s="282"/>
      <c r="AF397" s="282"/>
      <c r="AG397" s="282"/>
      <c r="AH397" s="282"/>
      <c r="AI397" s="282"/>
      <c r="AJ397" s="282"/>
      <c r="AK397" s="282"/>
      <c r="AL397" s="282"/>
      <c r="AM397" s="282"/>
      <c r="AN397" s="282"/>
      <c r="AO397" s="282"/>
      <c r="AP397" s="282"/>
      <c r="AQ397" s="282"/>
      <c r="AR397" s="282"/>
      <c r="AS397" s="282"/>
      <c r="AT397" s="282"/>
      <c r="AU397" s="282"/>
      <c r="AV397" s="282"/>
      <c r="AW397" s="282"/>
      <c r="AX397" s="282"/>
      <c r="AY397" s="273"/>
      <c r="AZ397" s="274"/>
      <c r="BA397" s="275"/>
      <c r="BB397" s="282"/>
      <c r="BC397" s="282"/>
      <c r="BD397" s="282"/>
      <c r="BE397" s="291"/>
      <c r="BF397" s="292"/>
      <c r="BG397" s="292"/>
      <c r="BH397" s="292"/>
      <c r="BI397" s="292"/>
      <c r="BJ397" s="293"/>
      <c r="BK397" s="292"/>
      <c r="BL397" s="124"/>
      <c r="BM397" s="2"/>
      <c r="BN397" s="124"/>
      <c r="BO397" s="6"/>
      <c r="BP397" s="124"/>
      <c r="BQ397" s="124"/>
      <c r="BR397" s="124"/>
      <c r="BS397" s="124"/>
      <c r="BT397" s="124"/>
      <c r="BU397" s="124"/>
      <c r="BV397" s="124"/>
      <c r="BW397" s="124"/>
      <c r="BX397" s="6"/>
      <c r="BY397" s="124"/>
      <c r="BZ397" s="124"/>
      <c r="CA397" s="124"/>
      <c r="CB397" s="124"/>
      <c r="CC397" s="124"/>
      <c r="CD397" s="124"/>
      <c r="CE397" s="124"/>
      <c r="CF397" s="124"/>
      <c r="CG397" s="124"/>
      <c r="CH397" s="124"/>
      <c r="CI397" s="124"/>
      <c r="CJ397" s="124"/>
      <c r="CK397" s="124"/>
      <c r="CL397" s="124"/>
      <c r="CM397" s="124"/>
      <c r="CN397" s="124"/>
      <c r="CO397" s="124"/>
      <c r="CP397" s="124"/>
      <c r="CQ397" s="124"/>
      <c r="CR397" s="124"/>
      <c r="CS397" s="124"/>
      <c r="CT397" s="124"/>
      <c r="CU397" s="124"/>
      <c r="CV397" s="124"/>
      <c r="CW397" s="124"/>
      <c r="CX397" s="124"/>
      <c r="CY397" s="124"/>
      <c r="CZ397" s="124"/>
      <c r="DA397" s="124"/>
      <c r="DB397" s="124"/>
      <c r="DC397" s="124"/>
      <c r="DD397" s="124"/>
      <c r="DE397" s="124"/>
      <c r="DF397" s="124"/>
      <c r="DG397" s="124"/>
      <c r="DH397" s="124"/>
      <c r="DI397" s="124"/>
      <c r="DJ397" s="124"/>
      <c r="DK397" s="198"/>
      <c r="DL397" s="198"/>
      <c r="DM397" s="144"/>
      <c r="DN397" s="198"/>
      <c r="DO397" s="144"/>
      <c r="DP397" s="198"/>
      <c r="DQ397" s="144"/>
      <c r="DR397" s="6"/>
      <c r="DS397" s="6"/>
      <c r="DT397" s="2"/>
      <c r="DU397" s="2"/>
      <c r="DV397" s="2"/>
      <c r="DW397" s="2"/>
      <c r="DX397" s="2"/>
      <c r="DY397" s="2"/>
      <c r="DZ397" s="2"/>
      <c r="EA397" s="2"/>
      <c r="EB397" s="125"/>
      <c r="EC397" s="6"/>
      <c r="ED397" s="6"/>
      <c r="EE397" s="6"/>
      <c r="EF397" s="124"/>
      <c r="EG397" s="124"/>
      <c r="EH397" s="125"/>
      <c r="EI397" s="125"/>
      <c r="EJ397" s="124"/>
      <c r="EK397" s="2"/>
      <c r="EL397" s="2"/>
    </row>
    <row x14ac:dyDescent="0.25" r="398" customHeight="1" ht="18.75" hidden="1">
      <c r="A398" s="290" t="s">
        <v>238</v>
      </c>
      <c r="B398" s="282"/>
      <c r="C398" s="282"/>
      <c r="D398" s="282"/>
      <c r="E398" s="282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  <c r="AD398" s="282"/>
      <c r="AE398" s="282"/>
      <c r="AF398" s="282"/>
      <c r="AG398" s="282"/>
      <c r="AH398" s="282"/>
      <c r="AI398" s="282"/>
      <c r="AJ398" s="282"/>
      <c r="AK398" s="282"/>
      <c r="AL398" s="282"/>
      <c r="AM398" s="282"/>
      <c r="AN398" s="282"/>
      <c r="AO398" s="282"/>
      <c r="AP398" s="282"/>
      <c r="AQ398" s="282"/>
      <c r="AR398" s="282"/>
      <c r="AS398" s="282"/>
      <c r="AT398" s="282"/>
      <c r="AU398" s="282"/>
      <c r="AV398" s="282"/>
      <c r="AW398" s="282"/>
      <c r="AX398" s="282"/>
      <c r="AY398" s="273"/>
      <c r="AZ398" s="274"/>
      <c r="BA398" s="275"/>
      <c r="BB398" s="282"/>
      <c r="BC398" s="282"/>
      <c r="BD398" s="282"/>
      <c r="BE398" s="291"/>
      <c r="BF398" s="292"/>
      <c r="BG398" s="292"/>
      <c r="BH398" s="292"/>
      <c r="BI398" s="292"/>
      <c r="BJ398" s="293"/>
      <c r="BK398" s="292"/>
      <c r="BL398" s="124"/>
      <c r="BM398" s="2"/>
      <c r="BN398" s="124"/>
      <c r="BO398" s="6"/>
      <c r="BP398" s="124"/>
      <c r="BQ398" s="124"/>
      <c r="BR398" s="124"/>
      <c r="BS398" s="124"/>
      <c r="BT398" s="124"/>
      <c r="BU398" s="124"/>
      <c r="BV398" s="124"/>
      <c r="BW398" s="124"/>
      <c r="BX398" s="6"/>
      <c r="BY398" s="124"/>
      <c r="BZ398" s="124"/>
      <c r="CA398" s="124"/>
      <c r="CB398" s="124"/>
      <c r="CC398" s="124"/>
      <c r="CD398" s="124"/>
      <c r="CE398" s="124"/>
      <c r="CF398" s="124"/>
      <c r="CG398" s="124"/>
      <c r="CH398" s="124"/>
      <c r="CI398" s="124"/>
      <c r="CJ398" s="124"/>
      <c r="CK398" s="124"/>
      <c r="CL398" s="124"/>
      <c r="CM398" s="124"/>
      <c r="CN398" s="124"/>
      <c r="CO398" s="124"/>
      <c r="CP398" s="124"/>
      <c r="CQ398" s="124"/>
      <c r="CR398" s="124"/>
      <c r="CS398" s="124"/>
      <c r="CT398" s="124"/>
      <c r="CU398" s="124"/>
      <c r="CV398" s="124"/>
      <c r="CW398" s="124"/>
      <c r="CX398" s="124"/>
      <c r="CY398" s="124"/>
      <c r="CZ398" s="124"/>
      <c r="DA398" s="124"/>
      <c r="DB398" s="124"/>
      <c r="DC398" s="124"/>
      <c r="DD398" s="124"/>
      <c r="DE398" s="124"/>
      <c r="DF398" s="124"/>
      <c r="DG398" s="124"/>
      <c r="DH398" s="124"/>
      <c r="DI398" s="124"/>
      <c r="DJ398" s="124"/>
      <c r="DK398" s="198"/>
      <c r="DL398" s="198"/>
      <c r="DM398" s="144"/>
      <c r="DN398" s="198"/>
      <c r="DO398" s="144"/>
      <c r="DP398" s="198"/>
      <c r="DQ398" s="144"/>
      <c r="DR398" s="6"/>
      <c r="DS398" s="6"/>
      <c r="DT398" s="2"/>
      <c r="DU398" s="2"/>
      <c r="DV398" s="2"/>
      <c r="DW398" s="2"/>
      <c r="DX398" s="2"/>
      <c r="DY398" s="2"/>
      <c r="DZ398" s="2"/>
      <c r="EA398" s="2"/>
      <c r="EB398" s="125"/>
      <c r="EC398" s="6"/>
      <c r="ED398" s="6"/>
      <c r="EE398" s="6"/>
      <c r="EF398" s="124"/>
      <c r="EG398" s="124"/>
      <c r="EH398" s="125"/>
      <c r="EI398" s="125"/>
      <c r="EJ398" s="124"/>
      <c r="EK398" s="2"/>
      <c r="EL398" s="2"/>
    </row>
    <row x14ac:dyDescent="0.25" r="399" customHeight="1" ht="18.75">
      <c r="A399" s="304" t="s">
        <v>239</v>
      </c>
      <c r="B399" s="282">
        <f>+SUM(B390:B398)</f>
      </c>
      <c r="C399" s="282">
        <f>+SUM(C390:C398)</f>
      </c>
      <c r="D399" s="282">
        <f>+SUM(D390:D398)</f>
      </c>
      <c r="E399" s="282">
        <f>+SUM(E390:E398)</f>
      </c>
      <c r="F399" s="282">
        <f>+SUM(F390:F398)</f>
      </c>
      <c r="G399" s="282">
        <f>+SUM(G390:G398)</f>
      </c>
      <c r="H399" s="282">
        <f>+SUM(H390:H398)</f>
      </c>
      <c r="I399" s="282">
        <f>+SUM(I390:I398)</f>
      </c>
      <c r="J399" s="282">
        <f>+SUM(J390:J398)</f>
      </c>
      <c r="K399" s="282">
        <f>+SUM(K390:K398)</f>
      </c>
      <c r="L399" s="282">
        <f>+SUM(L390:L398)</f>
      </c>
      <c r="M399" s="282">
        <f>+SUM(M390:M398)</f>
      </c>
      <c r="N399" s="282">
        <f>+SUM(N390:N398)</f>
      </c>
      <c r="O399" s="282">
        <f>+SUM(O390:O398)</f>
      </c>
      <c r="P399" s="282">
        <f>+SUM(P390:P398)</f>
      </c>
      <c r="Q399" s="282">
        <f>+SUM(Q390:Q398)</f>
      </c>
      <c r="R399" s="282">
        <f>+SUM(R390:R398)</f>
      </c>
      <c r="S399" s="282">
        <f>+SUM(S390:S398)</f>
      </c>
      <c r="T399" s="282">
        <f>+SUM(T390:T398)</f>
      </c>
      <c r="U399" s="282">
        <f>+SUM(U390:U398)</f>
      </c>
      <c r="V399" s="282">
        <f>+SUM(V390:V398)</f>
      </c>
      <c r="W399" s="282">
        <f>+SUM(W390:W398)</f>
      </c>
      <c r="X399" s="282">
        <f>+SUM(X390:X398)</f>
      </c>
      <c r="Y399" s="282">
        <f>+SUM(Y390:Y398)</f>
      </c>
      <c r="Z399" s="282">
        <f>+SUM(Z390:Z398)</f>
      </c>
      <c r="AA399" s="282">
        <f>+SUM(AA390:AA398)</f>
      </c>
      <c r="AB399" s="282">
        <f>+SUM(AB390:AB398)</f>
      </c>
      <c r="AC399" s="282">
        <f>+SUM(AC390:AC398)</f>
      </c>
      <c r="AD399" s="282">
        <f>+SUM(AD390:AD398)</f>
      </c>
      <c r="AE399" s="282">
        <f>+SUM(AE390:AE398)</f>
      </c>
      <c r="AF399" s="282">
        <f>+SUM(AF390:AF398)</f>
      </c>
      <c r="AG399" s="282">
        <f>+SUM(AG390:AG398)</f>
      </c>
      <c r="AH399" s="282">
        <f>+SUM(AH390:AH398)</f>
      </c>
      <c r="AI399" s="282">
        <f>+SUM(AI390:AI398)</f>
      </c>
      <c r="AJ399" s="282">
        <f>+SUM(AJ390:AJ398)</f>
      </c>
      <c r="AK399" s="282">
        <f>+SUM(AK390:AK398)</f>
      </c>
      <c r="AL399" s="282">
        <f>+SUM(AL390:AL398)</f>
      </c>
      <c r="AM399" s="282">
        <f>+SUM(AM390:AM398)</f>
      </c>
      <c r="AN399" s="282">
        <f>+SUM(AN390:AN398)</f>
      </c>
      <c r="AO399" s="282">
        <f>+SUM(AO390:AO398)</f>
      </c>
      <c r="AP399" s="282">
        <f>+SUM(AP390:AP398)</f>
      </c>
      <c r="AQ399" s="282">
        <f>+SUM(AQ390:AQ398)</f>
      </c>
      <c r="AR399" s="282">
        <f>+SUM(AR390:AR398)</f>
      </c>
      <c r="AS399" s="282">
        <f>+SUM(AS390:AS398)</f>
      </c>
      <c r="AT399" s="282">
        <f>+SUM(AT390:AT398)</f>
      </c>
      <c r="AU399" s="282">
        <f>+SUM(AU390:AU398)</f>
      </c>
      <c r="AV399" s="282">
        <f>+SUM(AV390:AV398)</f>
      </c>
      <c r="AW399" s="282">
        <f>+SUM(AW390:AW398)</f>
      </c>
      <c r="AX399" s="282"/>
      <c r="AY399" s="273"/>
      <c r="AZ399" s="274">
        <f>+SUM(AZ390:AZ398)</f>
      </c>
      <c r="BA399" s="275">
        <f>+SUM(BA390:BA398)</f>
      </c>
      <c r="BB399" s="282">
        <f>+SUM(BB390:BB398)</f>
      </c>
      <c r="BC399" s="282">
        <f>+SUM(BC390:BC398)</f>
      </c>
      <c r="BD399" s="282">
        <f>+SUM(BD390:BD398)</f>
      </c>
      <c r="BE399" s="291">
        <f>+SUM(BE390:BE398)</f>
      </c>
      <c r="BF399" s="292">
        <f>+SUM(BF390:BF398)</f>
      </c>
      <c r="BG399" s="292">
        <f>+SUM(BG390:BG398)</f>
      </c>
      <c r="BH399" s="292">
        <f>+SUM(BH390:BH398)</f>
      </c>
      <c r="BI399" s="292">
        <f>+SUM(BI390:BI398)</f>
      </c>
      <c r="BJ399" s="293">
        <f>+SUM(BJ390:BJ398)</f>
      </c>
      <c r="BK399" s="292"/>
      <c r="BL399" s="124"/>
      <c r="BM399" s="2"/>
      <c r="BN399" s="124"/>
      <c r="BO399" s="6"/>
      <c r="BP399" s="124"/>
      <c r="BQ399" s="124"/>
      <c r="BR399" s="124"/>
      <c r="BS399" s="124"/>
      <c r="BT399" s="124"/>
      <c r="BU399" s="124"/>
      <c r="BV399" s="124"/>
      <c r="BW399" s="124"/>
      <c r="BX399" s="6"/>
      <c r="BY399" s="124"/>
      <c r="BZ399" s="124"/>
      <c r="CA399" s="124"/>
      <c r="CB399" s="124"/>
      <c r="CC399" s="124"/>
      <c r="CD399" s="124"/>
      <c r="CE399" s="124"/>
      <c r="CF399" s="124"/>
      <c r="CG399" s="124"/>
      <c r="CH399" s="124"/>
      <c r="CI399" s="124"/>
      <c r="CJ399" s="124"/>
      <c r="CK399" s="124"/>
      <c r="CL399" s="124"/>
      <c r="CM399" s="124"/>
      <c r="CN399" s="124"/>
      <c r="CO399" s="124"/>
      <c r="CP399" s="124"/>
      <c r="CQ399" s="124"/>
      <c r="CR399" s="124"/>
      <c r="CS399" s="124"/>
      <c r="CT399" s="124"/>
      <c r="CU399" s="124"/>
      <c r="CV399" s="124"/>
      <c r="CW399" s="124"/>
      <c r="CX399" s="124"/>
      <c r="CY399" s="124"/>
      <c r="CZ399" s="124"/>
      <c r="DA399" s="124"/>
      <c r="DB399" s="124"/>
      <c r="DC399" s="124"/>
      <c r="DD399" s="124"/>
      <c r="DE399" s="124"/>
      <c r="DF399" s="124"/>
      <c r="DG399" s="124"/>
      <c r="DH399" s="124"/>
      <c r="DI399" s="124"/>
      <c r="DJ399" s="124"/>
      <c r="DK399" s="198"/>
      <c r="DL399" s="198"/>
      <c r="DM399" s="144"/>
      <c r="DN399" s="198"/>
      <c r="DO399" s="144"/>
      <c r="DP399" s="198"/>
      <c r="DQ399" s="144"/>
      <c r="DR399" s="6"/>
      <c r="DS399" s="6"/>
      <c r="DT399" s="2"/>
      <c r="DU399" s="2"/>
      <c r="DV399" s="2"/>
      <c r="DW399" s="2"/>
      <c r="DX399" s="2"/>
      <c r="DY399" s="2"/>
      <c r="DZ399" s="2"/>
      <c r="EA399" s="2"/>
      <c r="EB399" s="125"/>
      <c r="EC399" s="6"/>
      <c r="ED399" s="6"/>
      <c r="EE399" s="6"/>
      <c r="EF399" s="124"/>
      <c r="EG399" s="124"/>
      <c r="EH399" s="125"/>
      <c r="EI399" s="125"/>
      <c r="EJ399" s="124"/>
      <c r="EK399" s="2"/>
      <c r="EL399" s="2"/>
    </row>
    <row x14ac:dyDescent="0.25" r="400" customHeight="1" ht="18.75">
      <c r="A400" s="341" t="s">
        <v>40</v>
      </c>
      <c r="B400" s="322">
        <v>16</v>
      </c>
      <c r="C400" s="322">
        <v>36</v>
      </c>
      <c r="D400" s="322">
        <v>144</v>
      </c>
      <c r="E400" s="322">
        <v>139</v>
      </c>
      <c r="F400" s="322">
        <v>81</v>
      </c>
      <c r="G400" s="322">
        <v>16</v>
      </c>
      <c r="H400" s="322">
        <v>0</v>
      </c>
      <c r="I400" s="322">
        <v>16</v>
      </c>
      <c r="J400" s="322">
        <v>16</v>
      </c>
      <c r="K400" s="322">
        <v>16</v>
      </c>
      <c r="L400" s="322">
        <v>16</v>
      </c>
      <c r="M400" s="322">
        <v>18</v>
      </c>
      <c r="N400" s="268">
        <v>18</v>
      </c>
      <c r="O400" s="268">
        <v>36</v>
      </c>
      <c r="P400" s="268">
        <v>0</v>
      </c>
      <c r="Q400" s="268">
        <v>18</v>
      </c>
      <c r="R400" s="268">
        <v>18</v>
      </c>
      <c r="S400" s="268">
        <v>20</v>
      </c>
      <c r="T400" s="268">
        <v>18</v>
      </c>
      <c r="U400" s="268">
        <v>18</v>
      </c>
      <c r="V400" s="268">
        <v>18</v>
      </c>
      <c r="W400" s="268">
        <v>18</v>
      </c>
      <c r="X400" s="268">
        <v>18</v>
      </c>
      <c r="Y400" s="268">
        <v>16</v>
      </c>
      <c r="Z400" s="282">
        <v>44</v>
      </c>
      <c r="AA400" s="282">
        <v>28</v>
      </c>
      <c r="AB400" s="282">
        <v>26</v>
      </c>
      <c r="AC400" s="282">
        <v>26</v>
      </c>
      <c r="AD400" s="282">
        <v>28</v>
      </c>
      <c r="AE400" s="282">
        <v>26</v>
      </c>
      <c r="AF400" s="282">
        <v>26</v>
      </c>
      <c r="AG400" s="282">
        <v>26</v>
      </c>
      <c r="AH400" s="282">
        <v>18</v>
      </c>
      <c r="AI400" s="282">
        <v>26</v>
      </c>
      <c r="AJ400" s="282">
        <v>28</v>
      </c>
      <c r="AK400" s="282">
        <v>28</v>
      </c>
      <c r="AL400" s="282">
        <v>26</v>
      </c>
      <c r="AM400" s="282">
        <v>26</v>
      </c>
      <c r="AN400" s="282">
        <v>26</v>
      </c>
      <c r="AO400" s="282">
        <v>26</v>
      </c>
      <c r="AP400" s="282">
        <v>0</v>
      </c>
      <c r="AQ400" s="282">
        <v>44</v>
      </c>
      <c r="AR400" s="282">
        <v>28</v>
      </c>
      <c r="AS400" s="282">
        <v>0</v>
      </c>
      <c r="AT400" s="282">
        <v>0</v>
      </c>
      <c r="AU400" s="282">
        <v>0</v>
      </c>
      <c r="AV400" s="282">
        <v>0</v>
      </c>
      <c r="AW400" s="282">
        <v>0</v>
      </c>
      <c r="AX400" s="272"/>
      <c r="AY400" s="273"/>
      <c r="AZ400" s="274">
        <f>+AZ410</f>
      </c>
      <c r="BA400" s="275">
        <f>+BA410</f>
      </c>
      <c r="BB400" s="282">
        <f>+BB410</f>
      </c>
      <c r="BC400" s="282">
        <f>+BC410</f>
      </c>
      <c r="BD400" s="282">
        <f>+BD410</f>
      </c>
      <c r="BE400" s="291">
        <f>+BE410</f>
      </c>
      <c r="BF400" s="292">
        <f>+BF410</f>
      </c>
      <c r="BG400" s="292">
        <f>+BG410</f>
      </c>
      <c r="BH400" s="292">
        <f>+BH410</f>
      </c>
      <c r="BI400" s="292">
        <f>+BI410</f>
      </c>
      <c r="BJ400" s="293">
        <f>+BJ410</f>
      </c>
      <c r="BK400" s="292"/>
      <c r="BL400" s="124"/>
      <c r="BM400" s="2"/>
      <c r="BN400" s="124"/>
      <c r="BO400" s="6"/>
      <c r="BP400" s="124"/>
      <c r="BQ400" s="124"/>
      <c r="BR400" s="124"/>
      <c r="BS400" s="124"/>
      <c r="BT400" s="124"/>
      <c r="BU400" s="124"/>
      <c r="BV400" s="124"/>
      <c r="BW400" s="124"/>
      <c r="BX400" s="6"/>
      <c r="BY400" s="124"/>
      <c r="BZ400" s="124"/>
      <c r="CA400" s="124"/>
      <c r="CB400" s="124"/>
      <c r="CC400" s="124"/>
      <c r="CD400" s="124"/>
      <c r="CE400" s="124"/>
      <c r="CF400" s="124"/>
      <c r="CG400" s="124"/>
      <c r="CH400" s="124"/>
      <c r="CI400" s="124"/>
      <c r="CJ400" s="124"/>
      <c r="CK400" s="124"/>
      <c r="CL400" s="124"/>
      <c r="CM400" s="124"/>
      <c r="CN400" s="124"/>
      <c r="CO400" s="124"/>
      <c r="CP400" s="124"/>
      <c r="CQ400" s="124"/>
      <c r="CR400" s="124"/>
      <c r="CS400" s="124"/>
      <c r="CT400" s="124"/>
      <c r="CU400" s="124"/>
      <c r="CV400" s="124"/>
      <c r="CW400" s="124"/>
      <c r="CX400" s="124"/>
      <c r="CY400" s="124"/>
      <c r="CZ400" s="124"/>
      <c r="DA400" s="124"/>
      <c r="DB400" s="124"/>
      <c r="DC400" s="124"/>
      <c r="DD400" s="124"/>
      <c r="DE400" s="124"/>
      <c r="DF400" s="124"/>
      <c r="DG400" s="124"/>
      <c r="DH400" s="124"/>
      <c r="DI400" s="124"/>
      <c r="DJ400" s="124"/>
      <c r="DK400" s="198">
        <f>SUM(B400:M400)</f>
      </c>
      <c r="DL400" s="198">
        <f>SUM(N400:Y400)</f>
      </c>
      <c r="DM400" s="144">
        <f>IFERROR(DL400/DK400*100,0)</f>
      </c>
      <c r="DN400" s="198">
        <f>SUM(Z400:AK400)</f>
      </c>
      <c r="DO400" s="144">
        <f>IFERROR(DN400/DL400*100,0)</f>
      </c>
      <c r="DP400" s="198">
        <f>SUM(AL400:AW400)</f>
      </c>
      <c r="DQ400" s="144">
        <f>IFERROR(DP400/DN400*100,0)</f>
      </c>
      <c r="DR400" s="185">
        <f>SUM(AY400:BJ400)</f>
      </c>
      <c r="DS400" s="249">
        <f>IFERROR(DR400/DP400*100,0)</f>
      </c>
      <c r="DT400" s="2"/>
      <c r="DU400" s="2"/>
      <c r="DV400" s="2"/>
      <c r="DW400" s="2"/>
      <c r="DX400" s="2"/>
      <c r="DY400" s="2"/>
      <c r="DZ400" s="2"/>
      <c r="EA400" s="2"/>
      <c r="EB400" s="125"/>
      <c r="EC400" s="6"/>
      <c r="ED400" s="6"/>
      <c r="EE400" s="6"/>
      <c r="EF400" s="124"/>
      <c r="EG400" s="124"/>
      <c r="EH400" s="125"/>
      <c r="EI400" s="125"/>
      <c r="EJ400" s="124"/>
      <c r="EK400" s="2"/>
      <c r="EL400" s="2"/>
    </row>
    <row x14ac:dyDescent="0.25" r="401" customHeight="1" ht="18.75" hidden="1">
      <c r="A401" s="290" t="s">
        <v>231</v>
      </c>
      <c r="B401" s="282"/>
      <c r="C401" s="282"/>
      <c r="D401" s="282"/>
      <c r="E401" s="282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  <c r="AD401" s="282"/>
      <c r="AE401" s="282"/>
      <c r="AF401" s="282"/>
      <c r="AG401" s="282"/>
      <c r="AH401" s="282"/>
      <c r="AI401" s="282"/>
      <c r="AJ401" s="282"/>
      <c r="AK401" s="282"/>
      <c r="AL401" s="282"/>
      <c r="AM401" s="282"/>
      <c r="AN401" s="282"/>
      <c r="AO401" s="282"/>
      <c r="AP401" s="282"/>
      <c r="AQ401" s="282"/>
      <c r="AR401" s="282"/>
      <c r="AS401" s="282"/>
      <c r="AT401" s="282"/>
      <c r="AU401" s="282"/>
      <c r="AV401" s="282"/>
      <c r="AW401" s="282"/>
      <c r="AX401" s="282"/>
      <c r="AY401" s="273"/>
      <c r="AZ401" s="274"/>
      <c r="BA401" s="275"/>
      <c r="BB401" s="282"/>
      <c r="BC401" s="282"/>
      <c r="BD401" s="282"/>
      <c r="BE401" s="291"/>
      <c r="BF401" s="292"/>
      <c r="BG401" s="292"/>
      <c r="BH401" s="292"/>
      <c r="BI401" s="292"/>
      <c r="BJ401" s="293"/>
      <c r="BK401" s="292"/>
      <c r="BL401" s="124"/>
      <c r="BM401" s="2"/>
      <c r="BN401" s="124"/>
      <c r="BO401" s="6"/>
      <c r="BP401" s="124"/>
      <c r="BQ401" s="124"/>
      <c r="BR401" s="124"/>
      <c r="BS401" s="124"/>
      <c r="BT401" s="124"/>
      <c r="BU401" s="124"/>
      <c r="BV401" s="124"/>
      <c r="BW401" s="124"/>
      <c r="BX401" s="6"/>
      <c r="BY401" s="124"/>
      <c r="BZ401" s="124"/>
      <c r="CA401" s="124"/>
      <c r="CB401" s="124"/>
      <c r="CC401" s="124"/>
      <c r="CD401" s="124"/>
      <c r="CE401" s="124"/>
      <c r="CF401" s="124"/>
      <c r="CG401" s="124"/>
      <c r="CH401" s="124"/>
      <c r="CI401" s="124"/>
      <c r="CJ401" s="124"/>
      <c r="CK401" s="124"/>
      <c r="CL401" s="124"/>
      <c r="CM401" s="124"/>
      <c r="CN401" s="124"/>
      <c r="CO401" s="124"/>
      <c r="CP401" s="124"/>
      <c r="CQ401" s="124"/>
      <c r="CR401" s="124"/>
      <c r="CS401" s="124"/>
      <c r="CT401" s="124"/>
      <c r="CU401" s="124"/>
      <c r="CV401" s="124"/>
      <c r="CW401" s="124"/>
      <c r="CX401" s="124"/>
      <c r="CY401" s="124"/>
      <c r="CZ401" s="124"/>
      <c r="DA401" s="124"/>
      <c r="DB401" s="124"/>
      <c r="DC401" s="124"/>
      <c r="DD401" s="124"/>
      <c r="DE401" s="124"/>
      <c r="DF401" s="124"/>
      <c r="DG401" s="124"/>
      <c r="DH401" s="124"/>
      <c r="DI401" s="124"/>
      <c r="DJ401" s="124"/>
      <c r="DK401" s="198"/>
      <c r="DL401" s="198"/>
      <c r="DM401" s="144"/>
      <c r="DN401" s="198"/>
      <c r="DO401" s="144"/>
      <c r="DP401" s="198"/>
      <c r="DQ401" s="144"/>
      <c r="DR401" s="6"/>
      <c r="DS401" s="6"/>
      <c r="DT401" s="2"/>
      <c r="DU401" s="2"/>
      <c r="DV401" s="2"/>
      <c r="DW401" s="2"/>
      <c r="DX401" s="2"/>
      <c r="DY401" s="2"/>
      <c r="DZ401" s="2"/>
      <c r="EA401" s="2"/>
      <c r="EB401" s="125"/>
      <c r="EC401" s="6"/>
      <c r="ED401" s="6"/>
      <c r="EE401" s="6"/>
      <c r="EF401" s="124"/>
      <c r="EG401" s="124"/>
      <c r="EH401" s="125"/>
      <c r="EI401" s="125"/>
      <c r="EJ401" s="124"/>
      <c r="EK401" s="2"/>
      <c r="EL401" s="2"/>
    </row>
    <row x14ac:dyDescent="0.25" r="402" customHeight="1" ht="18.75" hidden="1">
      <c r="A402" s="290" t="s">
        <v>232</v>
      </c>
      <c r="B402" s="282"/>
      <c r="C402" s="282"/>
      <c r="D402" s="282"/>
      <c r="E402" s="282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  <c r="AD402" s="282"/>
      <c r="AE402" s="282"/>
      <c r="AF402" s="282"/>
      <c r="AG402" s="282"/>
      <c r="AH402" s="282"/>
      <c r="AI402" s="282"/>
      <c r="AJ402" s="282"/>
      <c r="AK402" s="282"/>
      <c r="AL402" s="282"/>
      <c r="AM402" s="282"/>
      <c r="AN402" s="282"/>
      <c r="AO402" s="282"/>
      <c r="AP402" s="282"/>
      <c r="AQ402" s="282"/>
      <c r="AR402" s="282"/>
      <c r="AS402" s="282"/>
      <c r="AT402" s="282"/>
      <c r="AU402" s="282"/>
      <c r="AV402" s="282"/>
      <c r="AW402" s="282"/>
      <c r="AX402" s="282"/>
      <c r="AY402" s="273"/>
      <c r="AZ402" s="274"/>
      <c r="BA402" s="275"/>
      <c r="BB402" s="282"/>
      <c r="BC402" s="282"/>
      <c r="BD402" s="282"/>
      <c r="BE402" s="291"/>
      <c r="BF402" s="292"/>
      <c r="BG402" s="292"/>
      <c r="BH402" s="292"/>
      <c r="BI402" s="292"/>
      <c r="BJ402" s="293"/>
      <c r="BK402" s="292"/>
      <c r="BL402" s="124"/>
      <c r="BM402" s="2"/>
      <c r="BN402" s="124"/>
      <c r="BO402" s="6"/>
      <c r="BP402" s="124"/>
      <c r="BQ402" s="124"/>
      <c r="BR402" s="124"/>
      <c r="BS402" s="124"/>
      <c r="BT402" s="124"/>
      <c r="BU402" s="124"/>
      <c r="BV402" s="124"/>
      <c r="BW402" s="124"/>
      <c r="BX402" s="6"/>
      <c r="BY402" s="124"/>
      <c r="BZ402" s="124"/>
      <c r="CA402" s="124"/>
      <c r="CB402" s="124"/>
      <c r="CC402" s="124"/>
      <c r="CD402" s="124"/>
      <c r="CE402" s="124"/>
      <c r="CF402" s="124"/>
      <c r="CG402" s="124"/>
      <c r="CH402" s="124"/>
      <c r="CI402" s="124"/>
      <c r="CJ402" s="124"/>
      <c r="CK402" s="124"/>
      <c r="CL402" s="124"/>
      <c r="CM402" s="124"/>
      <c r="CN402" s="124"/>
      <c r="CO402" s="124"/>
      <c r="CP402" s="124"/>
      <c r="CQ402" s="124"/>
      <c r="CR402" s="124"/>
      <c r="CS402" s="124"/>
      <c r="CT402" s="124"/>
      <c r="CU402" s="124"/>
      <c r="CV402" s="124"/>
      <c r="CW402" s="124"/>
      <c r="CX402" s="124"/>
      <c r="CY402" s="124"/>
      <c r="CZ402" s="124"/>
      <c r="DA402" s="124"/>
      <c r="DB402" s="124"/>
      <c r="DC402" s="124"/>
      <c r="DD402" s="124"/>
      <c r="DE402" s="124"/>
      <c r="DF402" s="124"/>
      <c r="DG402" s="124"/>
      <c r="DH402" s="124"/>
      <c r="DI402" s="124"/>
      <c r="DJ402" s="124"/>
      <c r="DK402" s="198"/>
      <c r="DL402" s="198"/>
      <c r="DM402" s="144"/>
      <c r="DN402" s="198"/>
      <c r="DO402" s="144"/>
      <c r="DP402" s="198"/>
      <c r="DQ402" s="144"/>
      <c r="DR402" s="6"/>
      <c r="DS402" s="6"/>
      <c r="DT402" s="2"/>
      <c r="DU402" s="2"/>
      <c r="DV402" s="2"/>
      <c r="DW402" s="2"/>
      <c r="DX402" s="2"/>
      <c r="DY402" s="2"/>
      <c r="DZ402" s="2"/>
      <c r="EA402" s="2"/>
      <c r="EB402" s="125"/>
      <c r="EC402" s="6"/>
      <c r="ED402" s="6"/>
      <c r="EE402" s="6"/>
      <c r="EF402" s="124"/>
      <c r="EG402" s="124"/>
      <c r="EH402" s="125"/>
      <c r="EI402" s="125"/>
      <c r="EJ402" s="124"/>
      <c r="EK402" s="2"/>
      <c r="EL402" s="2"/>
    </row>
    <row x14ac:dyDescent="0.25" r="403" customHeight="1" ht="18.75" hidden="1">
      <c r="A403" s="290" t="s">
        <v>233</v>
      </c>
      <c r="B403" s="282"/>
      <c r="C403" s="282"/>
      <c r="D403" s="282"/>
      <c r="E403" s="282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  <c r="AD403" s="282"/>
      <c r="AE403" s="282"/>
      <c r="AF403" s="282"/>
      <c r="AG403" s="282"/>
      <c r="AH403" s="282"/>
      <c r="AI403" s="282"/>
      <c r="AJ403" s="282"/>
      <c r="AK403" s="282"/>
      <c r="AL403" s="282"/>
      <c r="AM403" s="282"/>
      <c r="AN403" s="282"/>
      <c r="AO403" s="282"/>
      <c r="AP403" s="282"/>
      <c r="AQ403" s="282"/>
      <c r="AR403" s="282"/>
      <c r="AS403" s="282"/>
      <c r="AT403" s="282"/>
      <c r="AU403" s="282"/>
      <c r="AV403" s="282"/>
      <c r="AW403" s="282"/>
      <c r="AX403" s="282"/>
      <c r="AY403" s="273"/>
      <c r="AZ403" s="274"/>
      <c r="BA403" s="275"/>
      <c r="BB403" s="282"/>
      <c r="BC403" s="282"/>
      <c r="BD403" s="282"/>
      <c r="BE403" s="291"/>
      <c r="BF403" s="292"/>
      <c r="BG403" s="292"/>
      <c r="BH403" s="292"/>
      <c r="BI403" s="292"/>
      <c r="BJ403" s="293"/>
      <c r="BK403" s="292"/>
      <c r="BL403" s="124"/>
      <c r="BM403" s="2"/>
      <c r="BN403" s="124"/>
      <c r="BO403" s="6"/>
      <c r="BP403" s="124"/>
      <c r="BQ403" s="124"/>
      <c r="BR403" s="124"/>
      <c r="BS403" s="124"/>
      <c r="BT403" s="124"/>
      <c r="BU403" s="124"/>
      <c r="BV403" s="124"/>
      <c r="BW403" s="124"/>
      <c r="BX403" s="6"/>
      <c r="BY403" s="124"/>
      <c r="BZ403" s="124"/>
      <c r="CA403" s="124"/>
      <c r="CB403" s="124"/>
      <c r="CC403" s="124"/>
      <c r="CD403" s="124"/>
      <c r="CE403" s="124"/>
      <c r="CF403" s="124"/>
      <c r="CG403" s="124"/>
      <c r="CH403" s="124"/>
      <c r="CI403" s="124"/>
      <c r="CJ403" s="124"/>
      <c r="CK403" s="124"/>
      <c r="CL403" s="124"/>
      <c r="CM403" s="124"/>
      <c r="CN403" s="124"/>
      <c r="CO403" s="124"/>
      <c r="CP403" s="124"/>
      <c r="CQ403" s="124"/>
      <c r="CR403" s="124"/>
      <c r="CS403" s="124"/>
      <c r="CT403" s="124"/>
      <c r="CU403" s="124"/>
      <c r="CV403" s="124"/>
      <c r="CW403" s="124"/>
      <c r="CX403" s="124"/>
      <c r="CY403" s="124"/>
      <c r="CZ403" s="124"/>
      <c r="DA403" s="124"/>
      <c r="DB403" s="124"/>
      <c r="DC403" s="124"/>
      <c r="DD403" s="124"/>
      <c r="DE403" s="124"/>
      <c r="DF403" s="124"/>
      <c r="DG403" s="124"/>
      <c r="DH403" s="124"/>
      <c r="DI403" s="124"/>
      <c r="DJ403" s="124"/>
      <c r="DK403" s="198"/>
      <c r="DL403" s="198"/>
      <c r="DM403" s="144"/>
      <c r="DN403" s="198"/>
      <c r="DO403" s="144"/>
      <c r="DP403" s="198"/>
      <c r="DQ403" s="144"/>
      <c r="DR403" s="6"/>
      <c r="DS403" s="6"/>
      <c r="DT403" s="2"/>
      <c r="DU403" s="2"/>
      <c r="DV403" s="2"/>
      <c r="DW403" s="2"/>
      <c r="DX403" s="2"/>
      <c r="DY403" s="2"/>
      <c r="DZ403" s="2"/>
      <c r="EA403" s="2"/>
      <c r="EB403" s="125"/>
      <c r="EC403" s="6"/>
      <c r="ED403" s="6"/>
      <c r="EE403" s="6"/>
      <c r="EF403" s="124"/>
      <c r="EG403" s="124"/>
      <c r="EH403" s="125"/>
      <c r="EI403" s="125"/>
      <c r="EJ403" s="124"/>
      <c r="EK403" s="2"/>
      <c r="EL403" s="2"/>
    </row>
    <row x14ac:dyDescent="0.25" r="404" customHeight="1" ht="18.75" hidden="1">
      <c r="A404" s="290" t="s">
        <v>234</v>
      </c>
      <c r="B404" s="282"/>
      <c r="C404" s="282"/>
      <c r="D404" s="282"/>
      <c r="E404" s="282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  <c r="AD404" s="282"/>
      <c r="AE404" s="282"/>
      <c r="AF404" s="282"/>
      <c r="AG404" s="282"/>
      <c r="AH404" s="282"/>
      <c r="AI404" s="282"/>
      <c r="AJ404" s="282"/>
      <c r="AK404" s="282"/>
      <c r="AL404" s="282"/>
      <c r="AM404" s="282"/>
      <c r="AN404" s="282"/>
      <c r="AO404" s="282"/>
      <c r="AP404" s="282"/>
      <c r="AQ404" s="282"/>
      <c r="AR404" s="282"/>
      <c r="AS404" s="282"/>
      <c r="AT404" s="282"/>
      <c r="AU404" s="282"/>
      <c r="AV404" s="282"/>
      <c r="AW404" s="282"/>
      <c r="AX404" s="282"/>
      <c r="AY404" s="273"/>
      <c r="AZ404" s="274"/>
      <c r="BA404" s="275"/>
      <c r="BB404" s="282"/>
      <c r="BC404" s="282"/>
      <c r="BD404" s="282"/>
      <c r="BE404" s="291"/>
      <c r="BF404" s="292"/>
      <c r="BG404" s="292"/>
      <c r="BH404" s="292"/>
      <c r="BI404" s="292"/>
      <c r="BJ404" s="293"/>
      <c r="BK404" s="292"/>
      <c r="BL404" s="124"/>
      <c r="BM404" s="2"/>
      <c r="BN404" s="124"/>
      <c r="BO404" s="6"/>
      <c r="BP404" s="124"/>
      <c r="BQ404" s="124"/>
      <c r="BR404" s="124"/>
      <c r="BS404" s="124"/>
      <c r="BT404" s="124"/>
      <c r="BU404" s="124"/>
      <c r="BV404" s="124"/>
      <c r="BW404" s="124"/>
      <c r="BX404" s="6"/>
      <c r="BY404" s="124"/>
      <c r="BZ404" s="124"/>
      <c r="CA404" s="124"/>
      <c r="CB404" s="124"/>
      <c r="CC404" s="124"/>
      <c r="CD404" s="124"/>
      <c r="CE404" s="124"/>
      <c r="CF404" s="124"/>
      <c r="CG404" s="124"/>
      <c r="CH404" s="124"/>
      <c r="CI404" s="124"/>
      <c r="CJ404" s="124"/>
      <c r="CK404" s="124"/>
      <c r="CL404" s="124"/>
      <c r="CM404" s="124"/>
      <c r="CN404" s="124"/>
      <c r="CO404" s="124"/>
      <c r="CP404" s="124"/>
      <c r="CQ404" s="124"/>
      <c r="CR404" s="124"/>
      <c r="CS404" s="124"/>
      <c r="CT404" s="124"/>
      <c r="CU404" s="124"/>
      <c r="CV404" s="124"/>
      <c r="CW404" s="124"/>
      <c r="CX404" s="124"/>
      <c r="CY404" s="124"/>
      <c r="CZ404" s="124"/>
      <c r="DA404" s="124"/>
      <c r="DB404" s="124"/>
      <c r="DC404" s="124"/>
      <c r="DD404" s="124"/>
      <c r="DE404" s="124"/>
      <c r="DF404" s="124"/>
      <c r="DG404" s="124"/>
      <c r="DH404" s="124"/>
      <c r="DI404" s="124"/>
      <c r="DJ404" s="124"/>
      <c r="DK404" s="198"/>
      <c r="DL404" s="198"/>
      <c r="DM404" s="144"/>
      <c r="DN404" s="198"/>
      <c r="DO404" s="144"/>
      <c r="DP404" s="198"/>
      <c r="DQ404" s="144"/>
      <c r="DR404" s="6"/>
      <c r="DS404" s="6"/>
      <c r="DT404" s="2"/>
      <c r="DU404" s="2"/>
      <c r="DV404" s="2"/>
      <c r="DW404" s="2"/>
      <c r="DX404" s="2"/>
      <c r="DY404" s="2"/>
      <c r="DZ404" s="2"/>
      <c r="EA404" s="2"/>
      <c r="EB404" s="125"/>
      <c r="EC404" s="6"/>
      <c r="ED404" s="6"/>
      <c r="EE404" s="6"/>
      <c r="EF404" s="124"/>
      <c r="EG404" s="124"/>
      <c r="EH404" s="125"/>
      <c r="EI404" s="125"/>
      <c r="EJ404" s="124"/>
      <c r="EK404" s="2"/>
      <c r="EL404" s="2"/>
    </row>
    <row x14ac:dyDescent="0.25" r="405" customHeight="1" ht="18.75" hidden="1">
      <c r="A405" s="290" t="s">
        <v>235</v>
      </c>
      <c r="B405" s="282"/>
      <c r="C405" s="282"/>
      <c r="D405" s="282"/>
      <c r="E405" s="282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  <c r="AD405" s="282"/>
      <c r="AE405" s="282"/>
      <c r="AF405" s="282"/>
      <c r="AG405" s="282"/>
      <c r="AH405" s="282"/>
      <c r="AI405" s="282"/>
      <c r="AJ405" s="282"/>
      <c r="AK405" s="282"/>
      <c r="AL405" s="282"/>
      <c r="AM405" s="282"/>
      <c r="AN405" s="282"/>
      <c r="AO405" s="282"/>
      <c r="AP405" s="282"/>
      <c r="AQ405" s="282"/>
      <c r="AR405" s="282"/>
      <c r="AS405" s="282"/>
      <c r="AT405" s="282"/>
      <c r="AU405" s="282"/>
      <c r="AV405" s="282"/>
      <c r="AW405" s="282"/>
      <c r="AX405" s="282"/>
      <c r="AY405" s="273"/>
      <c r="AZ405" s="274"/>
      <c r="BA405" s="275"/>
      <c r="BB405" s="282"/>
      <c r="BC405" s="282"/>
      <c r="BD405" s="282"/>
      <c r="BE405" s="291"/>
      <c r="BF405" s="292"/>
      <c r="BG405" s="292"/>
      <c r="BH405" s="292"/>
      <c r="BI405" s="292"/>
      <c r="BJ405" s="293"/>
      <c r="BK405" s="292"/>
      <c r="BL405" s="124"/>
      <c r="BM405" s="2"/>
      <c r="BN405" s="124"/>
      <c r="BO405" s="6"/>
      <c r="BP405" s="124"/>
      <c r="BQ405" s="124"/>
      <c r="BR405" s="124"/>
      <c r="BS405" s="124"/>
      <c r="BT405" s="124"/>
      <c r="BU405" s="124"/>
      <c r="BV405" s="124"/>
      <c r="BW405" s="124"/>
      <c r="BX405" s="6"/>
      <c r="BY405" s="124"/>
      <c r="BZ405" s="124"/>
      <c r="CA405" s="124"/>
      <c r="CB405" s="124"/>
      <c r="CC405" s="124"/>
      <c r="CD405" s="124"/>
      <c r="CE405" s="124"/>
      <c r="CF405" s="124"/>
      <c r="CG405" s="124"/>
      <c r="CH405" s="124"/>
      <c r="CI405" s="124"/>
      <c r="CJ405" s="124"/>
      <c r="CK405" s="124"/>
      <c r="CL405" s="124"/>
      <c r="CM405" s="124"/>
      <c r="CN405" s="124"/>
      <c r="CO405" s="124"/>
      <c r="CP405" s="124"/>
      <c r="CQ405" s="124"/>
      <c r="CR405" s="124"/>
      <c r="CS405" s="124"/>
      <c r="CT405" s="124"/>
      <c r="CU405" s="124"/>
      <c r="CV405" s="124"/>
      <c r="CW405" s="124"/>
      <c r="CX405" s="124"/>
      <c r="CY405" s="124"/>
      <c r="CZ405" s="124"/>
      <c r="DA405" s="124"/>
      <c r="DB405" s="124"/>
      <c r="DC405" s="124"/>
      <c r="DD405" s="124"/>
      <c r="DE405" s="124"/>
      <c r="DF405" s="124"/>
      <c r="DG405" s="124"/>
      <c r="DH405" s="124"/>
      <c r="DI405" s="124"/>
      <c r="DJ405" s="124"/>
      <c r="DK405" s="198"/>
      <c r="DL405" s="198"/>
      <c r="DM405" s="144"/>
      <c r="DN405" s="198"/>
      <c r="DO405" s="144"/>
      <c r="DP405" s="198"/>
      <c r="DQ405" s="144"/>
      <c r="DR405" s="6"/>
      <c r="DS405" s="6"/>
      <c r="DT405" s="2"/>
      <c r="DU405" s="2"/>
      <c r="DV405" s="2"/>
      <c r="DW405" s="2"/>
      <c r="DX405" s="2"/>
      <c r="DY405" s="2"/>
      <c r="DZ405" s="2"/>
      <c r="EA405" s="2"/>
      <c r="EB405" s="125"/>
      <c r="EC405" s="6"/>
      <c r="ED405" s="6"/>
      <c r="EE405" s="6"/>
      <c r="EF405" s="124"/>
      <c r="EG405" s="124"/>
      <c r="EH405" s="125"/>
      <c r="EI405" s="125"/>
      <c r="EJ405" s="124"/>
      <c r="EK405" s="2"/>
      <c r="EL405" s="2"/>
    </row>
    <row x14ac:dyDescent="0.25" r="406" customHeight="1" ht="18.75" hidden="1">
      <c r="A406" s="290" t="s">
        <v>201</v>
      </c>
      <c r="B406" s="282"/>
      <c r="C406" s="282"/>
      <c r="D406" s="282"/>
      <c r="E406" s="282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  <c r="AD406" s="282"/>
      <c r="AE406" s="282"/>
      <c r="AF406" s="282"/>
      <c r="AG406" s="282"/>
      <c r="AH406" s="282"/>
      <c r="AI406" s="282"/>
      <c r="AJ406" s="282"/>
      <c r="AK406" s="282"/>
      <c r="AL406" s="282"/>
      <c r="AM406" s="282"/>
      <c r="AN406" s="282"/>
      <c r="AO406" s="282"/>
      <c r="AP406" s="282"/>
      <c r="AQ406" s="282"/>
      <c r="AR406" s="282"/>
      <c r="AS406" s="282"/>
      <c r="AT406" s="282"/>
      <c r="AU406" s="282"/>
      <c r="AV406" s="282"/>
      <c r="AW406" s="282"/>
      <c r="AX406" s="282"/>
      <c r="AY406" s="273"/>
      <c r="AZ406" s="274"/>
      <c r="BA406" s="275"/>
      <c r="BB406" s="282"/>
      <c r="BC406" s="282"/>
      <c r="BD406" s="282"/>
      <c r="BE406" s="291"/>
      <c r="BF406" s="292"/>
      <c r="BG406" s="292"/>
      <c r="BH406" s="292"/>
      <c r="BI406" s="292"/>
      <c r="BJ406" s="293"/>
      <c r="BK406" s="292"/>
      <c r="BL406" s="124"/>
      <c r="BM406" s="2"/>
      <c r="BN406" s="124"/>
      <c r="BO406" s="6"/>
      <c r="BP406" s="124"/>
      <c r="BQ406" s="124"/>
      <c r="BR406" s="124"/>
      <c r="BS406" s="124"/>
      <c r="BT406" s="124"/>
      <c r="BU406" s="124"/>
      <c r="BV406" s="124"/>
      <c r="BW406" s="124"/>
      <c r="BX406" s="6"/>
      <c r="BY406" s="124"/>
      <c r="BZ406" s="124"/>
      <c r="CA406" s="124"/>
      <c r="CB406" s="124"/>
      <c r="CC406" s="124"/>
      <c r="CD406" s="124"/>
      <c r="CE406" s="124"/>
      <c r="CF406" s="124"/>
      <c r="CG406" s="124"/>
      <c r="CH406" s="124"/>
      <c r="CI406" s="124"/>
      <c r="CJ406" s="124"/>
      <c r="CK406" s="124"/>
      <c r="CL406" s="124"/>
      <c r="CM406" s="124"/>
      <c r="CN406" s="124"/>
      <c r="CO406" s="124"/>
      <c r="CP406" s="124"/>
      <c r="CQ406" s="124"/>
      <c r="CR406" s="124"/>
      <c r="CS406" s="124"/>
      <c r="CT406" s="124"/>
      <c r="CU406" s="124"/>
      <c r="CV406" s="124"/>
      <c r="CW406" s="124"/>
      <c r="CX406" s="124"/>
      <c r="CY406" s="124"/>
      <c r="CZ406" s="124"/>
      <c r="DA406" s="124"/>
      <c r="DB406" s="124"/>
      <c r="DC406" s="124"/>
      <c r="DD406" s="124"/>
      <c r="DE406" s="124"/>
      <c r="DF406" s="124"/>
      <c r="DG406" s="124"/>
      <c r="DH406" s="124"/>
      <c r="DI406" s="124"/>
      <c r="DJ406" s="124"/>
      <c r="DK406" s="198"/>
      <c r="DL406" s="198"/>
      <c r="DM406" s="144"/>
      <c r="DN406" s="198"/>
      <c r="DO406" s="144"/>
      <c r="DP406" s="198"/>
      <c r="DQ406" s="144"/>
      <c r="DR406" s="6"/>
      <c r="DS406" s="6"/>
      <c r="DT406" s="2"/>
      <c r="DU406" s="2"/>
      <c r="DV406" s="2"/>
      <c r="DW406" s="2"/>
      <c r="DX406" s="2"/>
      <c r="DY406" s="2"/>
      <c r="DZ406" s="2"/>
      <c r="EA406" s="2"/>
      <c r="EB406" s="125"/>
      <c r="EC406" s="6"/>
      <c r="ED406" s="6"/>
      <c r="EE406" s="6"/>
      <c r="EF406" s="124"/>
      <c r="EG406" s="124"/>
      <c r="EH406" s="125"/>
      <c r="EI406" s="125"/>
      <c r="EJ406" s="124"/>
      <c r="EK406" s="2"/>
      <c r="EL406" s="2"/>
    </row>
    <row x14ac:dyDescent="0.25" r="407" customHeight="1" ht="18.75" hidden="1">
      <c r="A407" s="290" t="s">
        <v>237</v>
      </c>
      <c r="B407" s="282"/>
      <c r="C407" s="282"/>
      <c r="D407" s="282"/>
      <c r="E407" s="282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  <c r="AD407" s="282"/>
      <c r="AE407" s="282"/>
      <c r="AF407" s="282"/>
      <c r="AG407" s="282"/>
      <c r="AH407" s="282"/>
      <c r="AI407" s="282"/>
      <c r="AJ407" s="282"/>
      <c r="AK407" s="282"/>
      <c r="AL407" s="282"/>
      <c r="AM407" s="282"/>
      <c r="AN407" s="282"/>
      <c r="AO407" s="282"/>
      <c r="AP407" s="282"/>
      <c r="AQ407" s="282"/>
      <c r="AR407" s="282"/>
      <c r="AS407" s="282"/>
      <c r="AT407" s="282"/>
      <c r="AU407" s="282"/>
      <c r="AV407" s="282"/>
      <c r="AW407" s="282"/>
      <c r="AX407" s="282"/>
      <c r="AY407" s="273"/>
      <c r="AZ407" s="274"/>
      <c r="BA407" s="275"/>
      <c r="BB407" s="282"/>
      <c r="BC407" s="282"/>
      <c r="BD407" s="282"/>
      <c r="BE407" s="291"/>
      <c r="BF407" s="292"/>
      <c r="BG407" s="292"/>
      <c r="BH407" s="292"/>
      <c r="BI407" s="292"/>
      <c r="BJ407" s="293"/>
      <c r="BK407" s="292"/>
      <c r="BL407" s="124"/>
      <c r="BM407" s="2"/>
      <c r="BN407" s="124"/>
      <c r="BO407" s="6"/>
      <c r="BP407" s="124"/>
      <c r="BQ407" s="124"/>
      <c r="BR407" s="124"/>
      <c r="BS407" s="124"/>
      <c r="BT407" s="124"/>
      <c r="BU407" s="124"/>
      <c r="BV407" s="124"/>
      <c r="BW407" s="124"/>
      <c r="BX407" s="6"/>
      <c r="BY407" s="124"/>
      <c r="BZ407" s="124"/>
      <c r="CA407" s="124"/>
      <c r="CB407" s="124"/>
      <c r="CC407" s="124"/>
      <c r="CD407" s="124"/>
      <c r="CE407" s="124"/>
      <c r="CF407" s="124"/>
      <c r="CG407" s="124"/>
      <c r="CH407" s="124"/>
      <c r="CI407" s="124"/>
      <c r="CJ407" s="124"/>
      <c r="CK407" s="124"/>
      <c r="CL407" s="124"/>
      <c r="CM407" s="124"/>
      <c r="CN407" s="124"/>
      <c r="CO407" s="124"/>
      <c r="CP407" s="124"/>
      <c r="CQ407" s="124"/>
      <c r="CR407" s="124"/>
      <c r="CS407" s="124"/>
      <c r="CT407" s="124"/>
      <c r="CU407" s="124"/>
      <c r="CV407" s="124"/>
      <c r="CW407" s="124"/>
      <c r="CX407" s="124"/>
      <c r="CY407" s="124"/>
      <c r="CZ407" s="124"/>
      <c r="DA407" s="124"/>
      <c r="DB407" s="124"/>
      <c r="DC407" s="124"/>
      <c r="DD407" s="124"/>
      <c r="DE407" s="124"/>
      <c r="DF407" s="124"/>
      <c r="DG407" s="124"/>
      <c r="DH407" s="124"/>
      <c r="DI407" s="124"/>
      <c r="DJ407" s="124"/>
      <c r="DK407" s="198"/>
      <c r="DL407" s="198"/>
      <c r="DM407" s="144"/>
      <c r="DN407" s="198"/>
      <c r="DO407" s="144"/>
      <c r="DP407" s="198"/>
      <c r="DQ407" s="144"/>
      <c r="DR407" s="6"/>
      <c r="DS407" s="6"/>
      <c r="DT407" s="2"/>
      <c r="DU407" s="2"/>
      <c r="DV407" s="2"/>
      <c r="DW407" s="2"/>
      <c r="DX407" s="2"/>
      <c r="DY407" s="2"/>
      <c r="DZ407" s="2"/>
      <c r="EA407" s="2"/>
      <c r="EB407" s="125"/>
      <c r="EC407" s="6"/>
      <c r="ED407" s="6"/>
      <c r="EE407" s="6"/>
      <c r="EF407" s="124"/>
      <c r="EG407" s="124"/>
      <c r="EH407" s="125"/>
      <c r="EI407" s="125"/>
      <c r="EJ407" s="124"/>
      <c r="EK407" s="2"/>
      <c r="EL407" s="2"/>
    </row>
    <row x14ac:dyDescent="0.25" r="408" customHeight="1" ht="18.75" hidden="1">
      <c r="A408" s="290" t="s">
        <v>200</v>
      </c>
      <c r="B408" s="282"/>
      <c r="C408" s="282"/>
      <c r="D408" s="282"/>
      <c r="E408" s="282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  <c r="AD408" s="282"/>
      <c r="AE408" s="282"/>
      <c r="AF408" s="282"/>
      <c r="AG408" s="282"/>
      <c r="AH408" s="282"/>
      <c r="AI408" s="282"/>
      <c r="AJ408" s="282"/>
      <c r="AK408" s="282"/>
      <c r="AL408" s="282">
        <v>26</v>
      </c>
      <c r="AM408" s="282">
        <v>26</v>
      </c>
      <c r="AN408" s="282">
        <v>26</v>
      </c>
      <c r="AO408" s="282">
        <v>26</v>
      </c>
      <c r="AP408" s="282">
        <v>20</v>
      </c>
      <c r="AQ408" s="282">
        <v>26</v>
      </c>
      <c r="AR408" s="282">
        <v>26</v>
      </c>
      <c r="AS408" s="282"/>
      <c r="AT408" s="282"/>
      <c r="AU408" s="282"/>
      <c r="AV408" s="282"/>
      <c r="AW408" s="282"/>
      <c r="AX408" s="282"/>
      <c r="AY408" s="273"/>
      <c r="AZ408" s="274"/>
      <c r="BA408" s="275"/>
      <c r="BB408" s="282"/>
      <c r="BC408" s="282"/>
      <c r="BD408" s="282"/>
      <c r="BE408" s="291"/>
      <c r="BF408" s="292"/>
      <c r="BG408" s="292"/>
      <c r="BH408" s="292"/>
      <c r="BI408" s="292"/>
      <c r="BJ408" s="293"/>
      <c r="BK408" s="292"/>
      <c r="BL408" s="124"/>
      <c r="BM408" s="2"/>
      <c r="BN408" s="124"/>
      <c r="BO408" s="6"/>
      <c r="BP408" s="124"/>
      <c r="BQ408" s="124"/>
      <c r="BR408" s="124"/>
      <c r="BS408" s="124"/>
      <c r="BT408" s="124"/>
      <c r="BU408" s="124"/>
      <c r="BV408" s="124"/>
      <c r="BW408" s="124"/>
      <c r="BX408" s="6"/>
      <c r="BY408" s="124"/>
      <c r="BZ408" s="124"/>
      <c r="CA408" s="124"/>
      <c r="CB408" s="124"/>
      <c r="CC408" s="124"/>
      <c r="CD408" s="124"/>
      <c r="CE408" s="124"/>
      <c r="CF408" s="124"/>
      <c r="CG408" s="124"/>
      <c r="CH408" s="124"/>
      <c r="CI408" s="124"/>
      <c r="CJ408" s="124"/>
      <c r="CK408" s="124"/>
      <c r="CL408" s="124"/>
      <c r="CM408" s="124"/>
      <c r="CN408" s="124"/>
      <c r="CO408" s="124"/>
      <c r="CP408" s="124"/>
      <c r="CQ408" s="124"/>
      <c r="CR408" s="124"/>
      <c r="CS408" s="124"/>
      <c r="CT408" s="124"/>
      <c r="CU408" s="124"/>
      <c r="CV408" s="124"/>
      <c r="CW408" s="124"/>
      <c r="CX408" s="124"/>
      <c r="CY408" s="124"/>
      <c r="CZ408" s="124"/>
      <c r="DA408" s="124"/>
      <c r="DB408" s="124"/>
      <c r="DC408" s="124"/>
      <c r="DD408" s="124"/>
      <c r="DE408" s="124"/>
      <c r="DF408" s="124"/>
      <c r="DG408" s="124"/>
      <c r="DH408" s="124"/>
      <c r="DI408" s="124"/>
      <c r="DJ408" s="124"/>
      <c r="DK408" s="198"/>
      <c r="DL408" s="198"/>
      <c r="DM408" s="144"/>
      <c r="DN408" s="198"/>
      <c r="DO408" s="144"/>
      <c r="DP408" s="198"/>
      <c r="DQ408" s="144"/>
      <c r="DR408" s="6"/>
      <c r="DS408" s="6"/>
      <c r="DT408" s="2"/>
      <c r="DU408" s="2"/>
      <c r="DV408" s="2"/>
      <c r="DW408" s="2"/>
      <c r="DX408" s="2"/>
      <c r="DY408" s="2"/>
      <c r="DZ408" s="2"/>
      <c r="EA408" s="2"/>
      <c r="EB408" s="125"/>
      <c r="EC408" s="6"/>
      <c r="ED408" s="6"/>
      <c r="EE408" s="6"/>
      <c r="EF408" s="124"/>
      <c r="EG408" s="124"/>
      <c r="EH408" s="125"/>
      <c r="EI408" s="125"/>
      <c r="EJ408" s="124"/>
      <c r="EK408" s="2"/>
      <c r="EL408" s="2"/>
    </row>
    <row x14ac:dyDescent="0.25" r="409" customHeight="1" ht="18.75" hidden="1">
      <c r="A409" s="290" t="s">
        <v>238</v>
      </c>
      <c r="B409" s="282"/>
      <c r="C409" s="282"/>
      <c r="D409" s="282"/>
      <c r="E409" s="282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  <c r="AD409" s="282"/>
      <c r="AE409" s="282"/>
      <c r="AF409" s="282"/>
      <c r="AG409" s="282"/>
      <c r="AH409" s="282"/>
      <c r="AI409" s="282"/>
      <c r="AJ409" s="282"/>
      <c r="AK409" s="282"/>
      <c r="AL409" s="282"/>
      <c r="AM409" s="282"/>
      <c r="AN409" s="282"/>
      <c r="AO409" s="282"/>
      <c r="AP409" s="282"/>
      <c r="AQ409" s="282"/>
      <c r="AR409" s="282"/>
      <c r="AS409" s="282"/>
      <c r="AT409" s="282"/>
      <c r="AU409" s="282"/>
      <c r="AV409" s="282"/>
      <c r="AW409" s="282"/>
      <c r="AX409" s="282"/>
      <c r="AY409" s="273"/>
      <c r="AZ409" s="274"/>
      <c r="BA409" s="275"/>
      <c r="BB409" s="282"/>
      <c r="BC409" s="282"/>
      <c r="BD409" s="282"/>
      <c r="BE409" s="291"/>
      <c r="BF409" s="292"/>
      <c r="BG409" s="292"/>
      <c r="BH409" s="292"/>
      <c r="BI409" s="292"/>
      <c r="BJ409" s="293"/>
      <c r="BK409" s="292"/>
      <c r="BL409" s="124"/>
      <c r="BM409" s="2"/>
      <c r="BN409" s="124"/>
      <c r="BO409" s="6"/>
      <c r="BP409" s="124"/>
      <c r="BQ409" s="124"/>
      <c r="BR409" s="124"/>
      <c r="BS409" s="124"/>
      <c r="BT409" s="124"/>
      <c r="BU409" s="124"/>
      <c r="BV409" s="124"/>
      <c r="BW409" s="124"/>
      <c r="BX409" s="6"/>
      <c r="BY409" s="124"/>
      <c r="BZ409" s="124"/>
      <c r="CA409" s="124"/>
      <c r="CB409" s="124"/>
      <c r="CC409" s="124"/>
      <c r="CD409" s="124"/>
      <c r="CE409" s="124"/>
      <c r="CF409" s="124"/>
      <c r="CG409" s="124"/>
      <c r="CH409" s="124"/>
      <c r="CI409" s="124"/>
      <c r="CJ409" s="124"/>
      <c r="CK409" s="124"/>
      <c r="CL409" s="124"/>
      <c r="CM409" s="124"/>
      <c r="CN409" s="124"/>
      <c r="CO409" s="124"/>
      <c r="CP409" s="124"/>
      <c r="CQ409" s="124"/>
      <c r="CR409" s="124"/>
      <c r="CS409" s="124"/>
      <c r="CT409" s="124"/>
      <c r="CU409" s="124"/>
      <c r="CV409" s="124"/>
      <c r="CW409" s="124"/>
      <c r="CX409" s="124"/>
      <c r="CY409" s="124"/>
      <c r="CZ409" s="124"/>
      <c r="DA409" s="124"/>
      <c r="DB409" s="124"/>
      <c r="DC409" s="124"/>
      <c r="DD409" s="124"/>
      <c r="DE409" s="124"/>
      <c r="DF409" s="124"/>
      <c r="DG409" s="124"/>
      <c r="DH409" s="124"/>
      <c r="DI409" s="124"/>
      <c r="DJ409" s="124"/>
      <c r="DK409" s="198"/>
      <c r="DL409" s="198"/>
      <c r="DM409" s="144"/>
      <c r="DN409" s="198"/>
      <c r="DO409" s="144"/>
      <c r="DP409" s="198"/>
      <c r="DQ409" s="144"/>
      <c r="DR409" s="6"/>
      <c r="DS409" s="6"/>
      <c r="DT409" s="2"/>
      <c r="DU409" s="2"/>
      <c r="DV409" s="2"/>
      <c r="DW409" s="2"/>
      <c r="DX409" s="2"/>
      <c r="DY409" s="2"/>
      <c r="DZ409" s="2"/>
      <c r="EA409" s="2"/>
      <c r="EB409" s="125"/>
      <c r="EC409" s="6"/>
      <c r="ED409" s="6"/>
      <c r="EE409" s="6"/>
      <c r="EF409" s="124"/>
      <c r="EG409" s="124"/>
      <c r="EH409" s="125"/>
      <c r="EI409" s="125"/>
      <c r="EJ409" s="124"/>
      <c r="EK409" s="2"/>
      <c r="EL409" s="2"/>
    </row>
    <row x14ac:dyDescent="0.25" r="410" customHeight="1" ht="18.75">
      <c r="A410" s="304" t="s">
        <v>239</v>
      </c>
      <c r="B410" s="282">
        <f>+SUM(B401:B409)</f>
      </c>
      <c r="C410" s="282">
        <f>+SUM(C401:C409)</f>
      </c>
      <c r="D410" s="282">
        <f>+SUM(D401:D409)</f>
      </c>
      <c r="E410" s="282">
        <f>+SUM(E401:E409)</f>
      </c>
      <c r="F410" s="282">
        <f>+SUM(F401:F409)</f>
      </c>
      <c r="G410" s="282">
        <f>+SUM(G401:G409)</f>
      </c>
      <c r="H410" s="282">
        <f>+SUM(H401:H409)</f>
      </c>
      <c r="I410" s="282">
        <f>+SUM(I401:I409)</f>
      </c>
      <c r="J410" s="282">
        <f>+SUM(J401:J409)</f>
      </c>
      <c r="K410" s="282">
        <f>+SUM(K401:K409)</f>
      </c>
      <c r="L410" s="282">
        <f>+SUM(L401:L409)</f>
      </c>
      <c r="M410" s="282">
        <f>+SUM(M401:M409)</f>
      </c>
      <c r="N410" s="282">
        <f>+SUM(N401:N409)</f>
      </c>
      <c r="O410" s="282">
        <f>+SUM(O401:O409)</f>
      </c>
      <c r="P410" s="282">
        <f>+SUM(P401:P409)</f>
      </c>
      <c r="Q410" s="282">
        <f>+SUM(Q401:Q409)</f>
      </c>
      <c r="R410" s="282">
        <f>+SUM(R401:R409)</f>
      </c>
      <c r="S410" s="282">
        <f>+SUM(S401:S409)</f>
      </c>
      <c r="T410" s="282">
        <f>+SUM(T401:T409)</f>
      </c>
      <c r="U410" s="282">
        <f>+SUM(U401:U409)</f>
      </c>
      <c r="V410" s="282">
        <f>+SUM(V401:V409)</f>
      </c>
      <c r="W410" s="282">
        <f>+SUM(W401:W409)</f>
      </c>
      <c r="X410" s="282">
        <f>+SUM(X401:X409)</f>
      </c>
      <c r="Y410" s="282">
        <f>+SUM(Y401:Y409)</f>
      </c>
      <c r="Z410" s="282">
        <f>+SUM(Z401:Z409)</f>
      </c>
      <c r="AA410" s="282">
        <f>+SUM(AA401:AA409)</f>
      </c>
      <c r="AB410" s="282">
        <f>+SUM(AB401:AB409)</f>
      </c>
      <c r="AC410" s="282">
        <f>+SUM(AC401:AC409)</f>
      </c>
      <c r="AD410" s="282">
        <f>+SUM(AD401:AD409)</f>
      </c>
      <c r="AE410" s="282">
        <f>+SUM(AE401:AE409)</f>
      </c>
      <c r="AF410" s="282">
        <f>+SUM(AF401:AF409)</f>
      </c>
      <c r="AG410" s="282">
        <f>+SUM(AG401:AG409)</f>
      </c>
      <c r="AH410" s="282">
        <f>+SUM(AH401:AH409)</f>
      </c>
      <c r="AI410" s="282">
        <f>+SUM(AI401:AI409)</f>
      </c>
      <c r="AJ410" s="282">
        <f>+SUM(AJ401:AJ409)</f>
      </c>
      <c r="AK410" s="282">
        <f>+SUM(AK401:AK409)</f>
      </c>
      <c r="AL410" s="282">
        <f>+SUM(AL401:AL409)</f>
      </c>
      <c r="AM410" s="282">
        <f>+SUM(AM401:AM409)</f>
      </c>
      <c r="AN410" s="282">
        <f>+SUM(AN401:AN409)</f>
      </c>
      <c r="AO410" s="282">
        <f>+SUM(AO401:AO409)</f>
      </c>
      <c r="AP410" s="282">
        <f>+SUM(AP401:AP409)</f>
      </c>
      <c r="AQ410" s="282">
        <f>+SUM(AQ401:AQ409)</f>
      </c>
      <c r="AR410" s="282">
        <f>+SUM(AR401:AR409)</f>
      </c>
      <c r="AS410" s="282">
        <f>+SUM(AS401:AS409)</f>
      </c>
      <c r="AT410" s="282">
        <f>+SUM(AT401:AT409)</f>
      </c>
      <c r="AU410" s="282">
        <f>+SUM(AU401:AU409)</f>
      </c>
      <c r="AV410" s="282">
        <f>+SUM(AV401:AV409)</f>
      </c>
      <c r="AW410" s="282">
        <f>+SUM(AW401:AW409)</f>
      </c>
      <c r="AX410" s="282"/>
      <c r="AY410" s="273"/>
      <c r="AZ410" s="274">
        <f>+SUM(AZ401:AZ409)</f>
      </c>
      <c r="BA410" s="275">
        <f>+SUM(BA401:BA409)</f>
      </c>
      <c r="BB410" s="282">
        <f>+SUM(BB401:BB409)</f>
      </c>
      <c r="BC410" s="282">
        <f>+SUM(BC401:BC409)</f>
      </c>
      <c r="BD410" s="282">
        <f>+SUM(BD401:BD409)</f>
      </c>
      <c r="BE410" s="291">
        <f>+SUM(BE401:BE409)</f>
      </c>
      <c r="BF410" s="292">
        <f>+SUM(BF401:BF409)</f>
      </c>
      <c r="BG410" s="292">
        <f>+SUM(BG401:BG409)</f>
      </c>
      <c r="BH410" s="292">
        <f>+SUM(BH401:BH409)</f>
      </c>
      <c r="BI410" s="292">
        <f>+SUM(BI401:BI409)</f>
      </c>
      <c r="BJ410" s="293">
        <f>+SUM(BJ401:BJ409)</f>
      </c>
      <c r="BK410" s="292"/>
      <c r="BL410" s="124"/>
      <c r="BM410" s="2"/>
      <c r="BN410" s="124"/>
      <c r="BO410" s="6"/>
      <c r="BP410" s="124"/>
      <c r="BQ410" s="124"/>
      <c r="BR410" s="124"/>
      <c r="BS410" s="124"/>
      <c r="BT410" s="124"/>
      <c r="BU410" s="124"/>
      <c r="BV410" s="124"/>
      <c r="BW410" s="124"/>
      <c r="BX410" s="6"/>
      <c r="BY410" s="124"/>
      <c r="BZ410" s="124"/>
      <c r="CA410" s="124"/>
      <c r="CB410" s="124"/>
      <c r="CC410" s="124"/>
      <c r="CD410" s="124"/>
      <c r="CE410" s="124"/>
      <c r="CF410" s="124"/>
      <c r="CG410" s="124"/>
      <c r="CH410" s="124"/>
      <c r="CI410" s="124"/>
      <c r="CJ410" s="124"/>
      <c r="CK410" s="124"/>
      <c r="CL410" s="124"/>
      <c r="CM410" s="124"/>
      <c r="CN410" s="124"/>
      <c r="CO410" s="124"/>
      <c r="CP410" s="124"/>
      <c r="CQ410" s="124"/>
      <c r="CR410" s="124"/>
      <c r="CS410" s="124"/>
      <c r="CT410" s="124"/>
      <c r="CU410" s="124"/>
      <c r="CV410" s="124"/>
      <c r="CW410" s="124"/>
      <c r="CX410" s="124"/>
      <c r="CY410" s="124"/>
      <c r="CZ410" s="124"/>
      <c r="DA410" s="124"/>
      <c r="DB410" s="124"/>
      <c r="DC410" s="124"/>
      <c r="DD410" s="124"/>
      <c r="DE410" s="124"/>
      <c r="DF410" s="124"/>
      <c r="DG410" s="124"/>
      <c r="DH410" s="124"/>
      <c r="DI410" s="124"/>
      <c r="DJ410" s="124"/>
      <c r="DK410" s="198"/>
      <c r="DL410" s="198"/>
      <c r="DM410" s="144"/>
      <c r="DN410" s="198"/>
      <c r="DO410" s="144"/>
      <c r="DP410" s="198"/>
      <c r="DQ410" s="144"/>
      <c r="DR410" s="6"/>
      <c r="DS410" s="6"/>
      <c r="DT410" s="2"/>
      <c r="DU410" s="2"/>
      <c r="DV410" s="2"/>
      <c r="DW410" s="2"/>
      <c r="DX410" s="2"/>
      <c r="DY410" s="2"/>
      <c r="DZ410" s="2"/>
      <c r="EA410" s="2"/>
      <c r="EB410" s="125"/>
      <c r="EC410" s="6"/>
      <c r="ED410" s="6"/>
      <c r="EE410" s="6"/>
      <c r="EF410" s="124"/>
      <c r="EG410" s="124"/>
      <c r="EH410" s="125"/>
      <c r="EI410" s="125"/>
      <c r="EJ410" s="124"/>
      <c r="EK410" s="2"/>
      <c r="EL410" s="2"/>
    </row>
    <row x14ac:dyDescent="0.25" r="411" customHeight="1" ht="18.75">
      <c r="A411" s="280" t="s">
        <v>251</v>
      </c>
      <c r="B411" s="322">
        <v>0</v>
      </c>
      <c r="C411" s="322">
        <v>104</v>
      </c>
      <c r="D411" s="322">
        <v>0</v>
      </c>
      <c r="E411" s="322">
        <v>170</v>
      </c>
      <c r="F411" s="322">
        <v>90</v>
      </c>
      <c r="G411" s="322">
        <v>0</v>
      </c>
      <c r="H411" s="322">
        <v>34</v>
      </c>
      <c r="I411" s="322">
        <v>0</v>
      </c>
      <c r="J411" s="322">
        <v>0</v>
      </c>
      <c r="K411" s="322">
        <v>0</v>
      </c>
      <c r="L411" s="322">
        <v>0</v>
      </c>
      <c r="M411" s="322">
        <v>73</v>
      </c>
      <c r="N411" s="268">
        <v>60</v>
      </c>
      <c r="O411" s="268">
        <v>132</v>
      </c>
      <c r="P411" s="268">
        <v>112</v>
      </c>
      <c r="Q411" s="268">
        <v>63</v>
      </c>
      <c r="R411" s="268">
        <v>0</v>
      </c>
      <c r="S411" s="268">
        <v>0</v>
      </c>
      <c r="T411" s="268">
        <v>0</v>
      </c>
      <c r="U411" s="268">
        <v>0</v>
      </c>
      <c r="V411" s="268">
        <v>0</v>
      </c>
      <c r="W411" s="268">
        <v>0</v>
      </c>
      <c r="X411" s="268">
        <v>0</v>
      </c>
      <c r="Y411" s="268">
        <v>0</v>
      </c>
      <c r="Z411" s="282">
        <v>0</v>
      </c>
      <c r="AA411" s="282">
        <v>0</v>
      </c>
      <c r="AB411" s="282">
        <v>0</v>
      </c>
      <c r="AC411" s="282">
        <v>72</v>
      </c>
      <c r="AD411" s="282">
        <v>0</v>
      </c>
      <c r="AE411" s="282">
        <v>71</v>
      </c>
      <c r="AF411" s="282">
        <v>44</v>
      </c>
      <c r="AG411" s="282">
        <v>11</v>
      </c>
      <c r="AH411" s="282">
        <v>14</v>
      </c>
      <c r="AI411" s="282">
        <v>11</v>
      </c>
      <c r="AJ411" s="282">
        <v>14</v>
      </c>
      <c r="AK411" s="282">
        <v>10</v>
      </c>
      <c r="AL411" s="282">
        <v>0</v>
      </c>
      <c r="AM411" s="282">
        <v>0</v>
      </c>
      <c r="AN411" s="282">
        <v>0</v>
      </c>
      <c r="AO411" s="282">
        <v>3</v>
      </c>
      <c r="AP411" s="282">
        <v>0</v>
      </c>
      <c r="AQ411" s="282">
        <v>0</v>
      </c>
      <c r="AR411" s="282">
        <v>0</v>
      </c>
      <c r="AS411" s="282">
        <v>0</v>
      </c>
      <c r="AT411" s="282">
        <v>0</v>
      </c>
      <c r="AU411" s="282">
        <v>0</v>
      </c>
      <c r="AV411" s="282">
        <v>0</v>
      </c>
      <c r="AW411" s="268">
        <v>0</v>
      </c>
      <c r="AX411" s="268"/>
      <c r="AY411" s="273"/>
      <c r="AZ411" s="274">
        <f>+AZ421</f>
      </c>
      <c r="BA411" s="275">
        <f>+BA421</f>
      </c>
      <c r="BB411" s="282">
        <f>+BB421</f>
      </c>
      <c r="BC411" s="282">
        <f>+BC421</f>
      </c>
      <c r="BD411" s="282">
        <f>+BD421</f>
      </c>
      <c r="BE411" s="291">
        <f>+BE421</f>
      </c>
      <c r="BF411" s="292">
        <f>+BF421</f>
      </c>
      <c r="BG411" s="292">
        <f>+BG421</f>
      </c>
      <c r="BH411" s="292">
        <f>+BH421</f>
      </c>
      <c r="BI411" s="292">
        <f>+BI421</f>
      </c>
      <c r="BJ411" s="293">
        <f>+BJ421</f>
      </c>
      <c r="BK411" s="292"/>
      <c r="BL411" s="124"/>
      <c r="BM411" s="2"/>
      <c r="BN411" s="124"/>
      <c r="BO411" s="6"/>
      <c r="BP411" s="124"/>
      <c r="BQ411" s="124"/>
      <c r="BR411" s="124"/>
      <c r="BS411" s="124"/>
      <c r="BT411" s="124"/>
      <c r="BU411" s="124"/>
      <c r="BV411" s="124"/>
      <c r="BW411" s="124"/>
      <c r="BX411" s="6"/>
      <c r="BY411" s="124"/>
      <c r="BZ411" s="124"/>
      <c r="CA411" s="124"/>
      <c r="CB411" s="124"/>
      <c r="CC411" s="124"/>
      <c r="CD411" s="124"/>
      <c r="CE411" s="124"/>
      <c r="CF411" s="124"/>
      <c r="CG411" s="124"/>
      <c r="CH411" s="124"/>
      <c r="CI411" s="124"/>
      <c r="CJ411" s="124"/>
      <c r="CK411" s="124"/>
      <c r="CL411" s="124"/>
      <c r="CM411" s="124"/>
      <c r="CN411" s="124"/>
      <c r="CO411" s="124"/>
      <c r="CP411" s="124"/>
      <c r="CQ411" s="124"/>
      <c r="CR411" s="124"/>
      <c r="CS411" s="124"/>
      <c r="CT411" s="124"/>
      <c r="CU411" s="124"/>
      <c r="CV411" s="124"/>
      <c r="CW411" s="124"/>
      <c r="CX411" s="124"/>
      <c r="CY411" s="124"/>
      <c r="CZ411" s="124"/>
      <c r="DA411" s="124"/>
      <c r="DB411" s="124"/>
      <c r="DC411" s="124"/>
      <c r="DD411" s="124"/>
      <c r="DE411" s="124"/>
      <c r="DF411" s="124"/>
      <c r="DG411" s="124"/>
      <c r="DH411" s="124"/>
      <c r="DI411" s="124"/>
      <c r="DJ411" s="124"/>
      <c r="DK411" s="198">
        <f>SUM(B411:M411)</f>
      </c>
      <c r="DL411" s="198">
        <f>SUM(N411:Y411)</f>
      </c>
      <c r="DM411" s="144">
        <f>IFERROR(DL411/DK411*100,0)</f>
      </c>
      <c r="DN411" s="198">
        <f>SUM(Z411:AK411)</f>
      </c>
      <c r="DO411" s="144">
        <f>IFERROR(DN411/DL411*100,0)</f>
      </c>
      <c r="DP411" s="198">
        <f>SUM(AL411:AW411)</f>
      </c>
      <c r="DQ411" s="144">
        <f>IFERROR(DP411/DN411*100,0)</f>
      </c>
      <c r="DR411" s="185">
        <f>SUM(AY411:BJ411)</f>
      </c>
      <c r="DS411" s="249">
        <f>IFERROR(DR411/DP411*100,0)</f>
      </c>
      <c r="DT411" s="2"/>
      <c r="DU411" s="2"/>
      <c r="DV411" s="2"/>
      <c r="DW411" s="2"/>
      <c r="DX411" s="2"/>
      <c r="DY411" s="2"/>
      <c r="DZ411" s="2"/>
      <c r="EA411" s="2"/>
      <c r="EB411" s="125"/>
      <c r="EC411" s="6"/>
      <c r="ED411" s="6"/>
      <c r="EE411" s="6"/>
      <c r="EF411" s="124"/>
      <c r="EG411" s="124"/>
      <c r="EH411" s="125"/>
      <c r="EI411" s="125"/>
      <c r="EJ411" s="124"/>
      <c r="EK411" s="2"/>
      <c r="EL411" s="2"/>
    </row>
    <row x14ac:dyDescent="0.25" r="412" customHeight="1" ht="18.75" hidden="1">
      <c r="A412" s="290" t="s">
        <v>231</v>
      </c>
      <c r="B412" s="282"/>
      <c r="C412" s="282"/>
      <c r="D412" s="282"/>
      <c r="E412" s="282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282"/>
      <c r="AG412" s="282"/>
      <c r="AH412" s="282"/>
      <c r="AI412" s="282"/>
      <c r="AJ412" s="282"/>
      <c r="AK412" s="282"/>
      <c r="AL412" s="282"/>
      <c r="AM412" s="282"/>
      <c r="AN412" s="282"/>
      <c r="AO412" s="282"/>
      <c r="AP412" s="282"/>
      <c r="AQ412" s="282"/>
      <c r="AR412" s="282"/>
      <c r="AS412" s="282"/>
      <c r="AT412" s="282"/>
      <c r="AU412" s="282"/>
      <c r="AV412" s="282"/>
      <c r="AW412" s="282"/>
      <c r="AX412" s="282"/>
      <c r="AY412" s="273"/>
      <c r="AZ412" s="274"/>
      <c r="BA412" s="275"/>
      <c r="BB412" s="282"/>
      <c r="BC412" s="282"/>
      <c r="BD412" s="282"/>
      <c r="BE412" s="291"/>
      <c r="BF412" s="292"/>
      <c r="BG412" s="292"/>
      <c r="BH412" s="292"/>
      <c r="BI412" s="292"/>
      <c r="BJ412" s="293"/>
      <c r="BK412" s="292"/>
      <c r="BL412" s="124"/>
      <c r="BM412" s="2"/>
      <c r="BN412" s="124"/>
      <c r="BO412" s="6"/>
      <c r="BP412" s="124"/>
      <c r="BQ412" s="124"/>
      <c r="BR412" s="124"/>
      <c r="BS412" s="124"/>
      <c r="BT412" s="124"/>
      <c r="BU412" s="124"/>
      <c r="BV412" s="124"/>
      <c r="BW412" s="124"/>
      <c r="BX412" s="6"/>
      <c r="BY412" s="124"/>
      <c r="BZ412" s="124"/>
      <c r="CA412" s="124"/>
      <c r="CB412" s="124"/>
      <c r="CC412" s="124"/>
      <c r="CD412" s="124"/>
      <c r="CE412" s="124"/>
      <c r="CF412" s="124"/>
      <c r="CG412" s="124"/>
      <c r="CH412" s="124"/>
      <c r="CI412" s="124"/>
      <c r="CJ412" s="124"/>
      <c r="CK412" s="124"/>
      <c r="CL412" s="124"/>
      <c r="CM412" s="124"/>
      <c r="CN412" s="124"/>
      <c r="CO412" s="124"/>
      <c r="CP412" s="124"/>
      <c r="CQ412" s="124"/>
      <c r="CR412" s="124"/>
      <c r="CS412" s="124"/>
      <c r="CT412" s="124"/>
      <c r="CU412" s="124"/>
      <c r="CV412" s="124"/>
      <c r="CW412" s="124"/>
      <c r="CX412" s="124"/>
      <c r="CY412" s="124"/>
      <c r="CZ412" s="124"/>
      <c r="DA412" s="124"/>
      <c r="DB412" s="124"/>
      <c r="DC412" s="124"/>
      <c r="DD412" s="124"/>
      <c r="DE412" s="124"/>
      <c r="DF412" s="124"/>
      <c r="DG412" s="124"/>
      <c r="DH412" s="124"/>
      <c r="DI412" s="124"/>
      <c r="DJ412" s="124"/>
      <c r="DK412" s="198"/>
      <c r="DL412" s="198"/>
      <c r="DM412" s="144"/>
      <c r="DN412" s="198"/>
      <c r="DO412" s="144"/>
      <c r="DP412" s="198"/>
      <c r="DQ412" s="144"/>
      <c r="DR412" s="6"/>
      <c r="DS412" s="6"/>
      <c r="DT412" s="2"/>
      <c r="DU412" s="2"/>
      <c r="DV412" s="2"/>
      <c r="DW412" s="2"/>
      <c r="DX412" s="2"/>
      <c r="DY412" s="2"/>
      <c r="DZ412" s="2"/>
      <c r="EA412" s="2"/>
      <c r="EB412" s="125"/>
      <c r="EC412" s="6"/>
      <c r="ED412" s="6"/>
      <c r="EE412" s="6"/>
      <c r="EF412" s="124"/>
      <c r="EG412" s="124"/>
      <c r="EH412" s="125"/>
      <c r="EI412" s="125"/>
      <c r="EJ412" s="124"/>
      <c r="EK412" s="2"/>
      <c r="EL412" s="2"/>
    </row>
    <row x14ac:dyDescent="0.25" r="413" customHeight="1" ht="18.75" hidden="1">
      <c r="A413" s="290" t="s">
        <v>232</v>
      </c>
      <c r="B413" s="282"/>
      <c r="C413" s="282"/>
      <c r="D413" s="282"/>
      <c r="E413" s="282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  <c r="AD413" s="282"/>
      <c r="AE413" s="282"/>
      <c r="AF413" s="282"/>
      <c r="AG413" s="282"/>
      <c r="AH413" s="282"/>
      <c r="AI413" s="282"/>
      <c r="AJ413" s="282"/>
      <c r="AK413" s="282"/>
      <c r="AL413" s="282"/>
      <c r="AM413" s="282"/>
      <c r="AN413" s="282"/>
      <c r="AO413" s="282"/>
      <c r="AP413" s="282"/>
      <c r="AQ413" s="282"/>
      <c r="AR413" s="282"/>
      <c r="AS413" s="282"/>
      <c r="AT413" s="282"/>
      <c r="AU413" s="282"/>
      <c r="AV413" s="282"/>
      <c r="AW413" s="282"/>
      <c r="AX413" s="282"/>
      <c r="AY413" s="273"/>
      <c r="AZ413" s="274"/>
      <c r="BA413" s="275"/>
      <c r="BB413" s="282"/>
      <c r="BC413" s="282"/>
      <c r="BD413" s="282"/>
      <c r="BE413" s="291"/>
      <c r="BF413" s="292"/>
      <c r="BG413" s="292"/>
      <c r="BH413" s="292"/>
      <c r="BI413" s="292"/>
      <c r="BJ413" s="293"/>
      <c r="BK413" s="292"/>
      <c r="BL413" s="124"/>
      <c r="BM413" s="2"/>
      <c r="BN413" s="124"/>
      <c r="BO413" s="6"/>
      <c r="BP413" s="124"/>
      <c r="BQ413" s="124"/>
      <c r="BR413" s="124"/>
      <c r="BS413" s="124"/>
      <c r="BT413" s="124"/>
      <c r="BU413" s="124"/>
      <c r="BV413" s="124"/>
      <c r="BW413" s="124"/>
      <c r="BX413" s="6"/>
      <c r="BY413" s="124"/>
      <c r="BZ413" s="124"/>
      <c r="CA413" s="124"/>
      <c r="CB413" s="124"/>
      <c r="CC413" s="124"/>
      <c r="CD413" s="124"/>
      <c r="CE413" s="124"/>
      <c r="CF413" s="124"/>
      <c r="CG413" s="124"/>
      <c r="CH413" s="124"/>
      <c r="CI413" s="124"/>
      <c r="CJ413" s="124"/>
      <c r="CK413" s="124"/>
      <c r="CL413" s="124"/>
      <c r="CM413" s="124"/>
      <c r="CN413" s="124"/>
      <c r="CO413" s="124"/>
      <c r="CP413" s="124"/>
      <c r="CQ413" s="124"/>
      <c r="CR413" s="124"/>
      <c r="CS413" s="124"/>
      <c r="CT413" s="124"/>
      <c r="CU413" s="124"/>
      <c r="CV413" s="124"/>
      <c r="CW413" s="124"/>
      <c r="CX413" s="124"/>
      <c r="CY413" s="124"/>
      <c r="CZ413" s="124"/>
      <c r="DA413" s="124"/>
      <c r="DB413" s="124"/>
      <c r="DC413" s="124"/>
      <c r="DD413" s="124"/>
      <c r="DE413" s="124"/>
      <c r="DF413" s="124"/>
      <c r="DG413" s="124"/>
      <c r="DH413" s="124"/>
      <c r="DI413" s="124"/>
      <c r="DJ413" s="124"/>
      <c r="DK413" s="198"/>
      <c r="DL413" s="198"/>
      <c r="DM413" s="144"/>
      <c r="DN413" s="198"/>
      <c r="DO413" s="144"/>
      <c r="DP413" s="198"/>
      <c r="DQ413" s="144"/>
      <c r="DR413" s="6"/>
      <c r="DS413" s="6"/>
      <c r="DT413" s="2"/>
      <c r="DU413" s="2"/>
      <c r="DV413" s="2"/>
      <c r="DW413" s="2"/>
      <c r="DX413" s="2"/>
      <c r="DY413" s="2"/>
      <c r="DZ413" s="2"/>
      <c r="EA413" s="2"/>
      <c r="EB413" s="125"/>
      <c r="EC413" s="6"/>
      <c r="ED413" s="6"/>
      <c r="EE413" s="6"/>
      <c r="EF413" s="124"/>
      <c r="EG413" s="124"/>
      <c r="EH413" s="125"/>
      <c r="EI413" s="125"/>
      <c r="EJ413" s="124"/>
      <c r="EK413" s="2"/>
      <c r="EL413" s="2"/>
    </row>
    <row x14ac:dyDescent="0.25" r="414" customHeight="1" ht="18.75" hidden="1">
      <c r="A414" s="290" t="s">
        <v>233</v>
      </c>
      <c r="B414" s="282"/>
      <c r="C414" s="282"/>
      <c r="D414" s="282"/>
      <c r="E414" s="282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  <c r="AD414" s="282"/>
      <c r="AE414" s="282"/>
      <c r="AF414" s="282"/>
      <c r="AG414" s="282"/>
      <c r="AH414" s="282"/>
      <c r="AI414" s="282"/>
      <c r="AJ414" s="282"/>
      <c r="AK414" s="282"/>
      <c r="AL414" s="282"/>
      <c r="AM414" s="282"/>
      <c r="AN414" s="282"/>
      <c r="AO414" s="282"/>
      <c r="AP414" s="282"/>
      <c r="AQ414" s="282"/>
      <c r="AR414" s="282"/>
      <c r="AS414" s="282"/>
      <c r="AT414" s="282"/>
      <c r="AU414" s="282"/>
      <c r="AV414" s="282"/>
      <c r="AW414" s="282"/>
      <c r="AX414" s="282"/>
      <c r="AY414" s="273"/>
      <c r="AZ414" s="274"/>
      <c r="BA414" s="275"/>
      <c r="BB414" s="282"/>
      <c r="BC414" s="282"/>
      <c r="BD414" s="282"/>
      <c r="BE414" s="291"/>
      <c r="BF414" s="292"/>
      <c r="BG414" s="292"/>
      <c r="BH414" s="292"/>
      <c r="BI414" s="292"/>
      <c r="BJ414" s="293"/>
      <c r="BK414" s="292"/>
      <c r="BL414" s="124"/>
      <c r="BM414" s="2"/>
      <c r="BN414" s="124"/>
      <c r="BO414" s="6"/>
      <c r="BP414" s="124"/>
      <c r="BQ414" s="124"/>
      <c r="BR414" s="124"/>
      <c r="BS414" s="124"/>
      <c r="BT414" s="124"/>
      <c r="BU414" s="124"/>
      <c r="BV414" s="124"/>
      <c r="BW414" s="124"/>
      <c r="BX414" s="6"/>
      <c r="BY414" s="124"/>
      <c r="BZ414" s="124"/>
      <c r="CA414" s="124"/>
      <c r="CB414" s="124"/>
      <c r="CC414" s="124"/>
      <c r="CD414" s="124"/>
      <c r="CE414" s="124"/>
      <c r="CF414" s="124"/>
      <c r="CG414" s="124"/>
      <c r="CH414" s="124"/>
      <c r="CI414" s="124"/>
      <c r="CJ414" s="124"/>
      <c r="CK414" s="124"/>
      <c r="CL414" s="124"/>
      <c r="CM414" s="124"/>
      <c r="CN414" s="124"/>
      <c r="CO414" s="124"/>
      <c r="CP414" s="124"/>
      <c r="CQ414" s="124"/>
      <c r="CR414" s="124"/>
      <c r="CS414" s="124"/>
      <c r="CT414" s="124"/>
      <c r="CU414" s="124"/>
      <c r="CV414" s="124"/>
      <c r="CW414" s="124"/>
      <c r="CX414" s="124"/>
      <c r="CY414" s="124"/>
      <c r="CZ414" s="124"/>
      <c r="DA414" s="124"/>
      <c r="DB414" s="124"/>
      <c r="DC414" s="124"/>
      <c r="DD414" s="124"/>
      <c r="DE414" s="124"/>
      <c r="DF414" s="124"/>
      <c r="DG414" s="124"/>
      <c r="DH414" s="124"/>
      <c r="DI414" s="124"/>
      <c r="DJ414" s="124"/>
      <c r="DK414" s="198"/>
      <c r="DL414" s="198"/>
      <c r="DM414" s="144"/>
      <c r="DN414" s="198"/>
      <c r="DO414" s="144"/>
      <c r="DP414" s="198"/>
      <c r="DQ414" s="144"/>
      <c r="DR414" s="6"/>
      <c r="DS414" s="6"/>
      <c r="DT414" s="2"/>
      <c r="DU414" s="2"/>
      <c r="DV414" s="2"/>
      <c r="DW414" s="2"/>
      <c r="DX414" s="2"/>
      <c r="DY414" s="2"/>
      <c r="DZ414" s="2"/>
      <c r="EA414" s="2"/>
      <c r="EB414" s="125"/>
      <c r="EC414" s="6"/>
      <c r="ED414" s="6"/>
      <c r="EE414" s="6"/>
      <c r="EF414" s="124"/>
      <c r="EG414" s="124"/>
      <c r="EH414" s="125"/>
      <c r="EI414" s="125"/>
      <c r="EJ414" s="124"/>
      <c r="EK414" s="2"/>
      <c r="EL414" s="2"/>
    </row>
    <row x14ac:dyDescent="0.25" r="415" customHeight="1" ht="18.75" hidden="1">
      <c r="A415" s="290" t="s">
        <v>234</v>
      </c>
      <c r="B415" s="282"/>
      <c r="C415" s="282"/>
      <c r="D415" s="282"/>
      <c r="E415" s="282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  <c r="AD415" s="282"/>
      <c r="AE415" s="282"/>
      <c r="AF415" s="282"/>
      <c r="AG415" s="282"/>
      <c r="AH415" s="282"/>
      <c r="AI415" s="282"/>
      <c r="AJ415" s="282"/>
      <c r="AK415" s="282"/>
      <c r="AL415" s="282"/>
      <c r="AM415" s="282"/>
      <c r="AN415" s="282"/>
      <c r="AO415" s="282"/>
      <c r="AP415" s="282"/>
      <c r="AQ415" s="282"/>
      <c r="AR415" s="282"/>
      <c r="AS415" s="282"/>
      <c r="AT415" s="282"/>
      <c r="AU415" s="282"/>
      <c r="AV415" s="282"/>
      <c r="AW415" s="282"/>
      <c r="AX415" s="282"/>
      <c r="AY415" s="273"/>
      <c r="AZ415" s="274"/>
      <c r="BA415" s="275"/>
      <c r="BB415" s="282"/>
      <c r="BC415" s="282"/>
      <c r="BD415" s="282"/>
      <c r="BE415" s="291"/>
      <c r="BF415" s="292"/>
      <c r="BG415" s="292"/>
      <c r="BH415" s="292"/>
      <c r="BI415" s="292"/>
      <c r="BJ415" s="293"/>
      <c r="BK415" s="292"/>
      <c r="BL415" s="124"/>
      <c r="BM415" s="2"/>
      <c r="BN415" s="124"/>
      <c r="BO415" s="6"/>
      <c r="BP415" s="124"/>
      <c r="BQ415" s="124"/>
      <c r="BR415" s="124"/>
      <c r="BS415" s="124"/>
      <c r="BT415" s="124"/>
      <c r="BU415" s="124"/>
      <c r="BV415" s="124"/>
      <c r="BW415" s="124"/>
      <c r="BX415" s="6"/>
      <c r="BY415" s="124"/>
      <c r="BZ415" s="124"/>
      <c r="CA415" s="124"/>
      <c r="CB415" s="124"/>
      <c r="CC415" s="124"/>
      <c r="CD415" s="124"/>
      <c r="CE415" s="124"/>
      <c r="CF415" s="124"/>
      <c r="CG415" s="124"/>
      <c r="CH415" s="124"/>
      <c r="CI415" s="124"/>
      <c r="CJ415" s="124"/>
      <c r="CK415" s="124"/>
      <c r="CL415" s="124"/>
      <c r="CM415" s="124"/>
      <c r="CN415" s="124"/>
      <c r="CO415" s="124"/>
      <c r="CP415" s="124"/>
      <c r="CQ415" s="124"/>
      <c r="CR415" s="124"/>
      <c r="CS415" s="124"/>
      <c r="CT415" s="124"/>
      <c r="CU415" s="124"/>
      <c r="CV415" s="124"/>
      <c r="CW415" s="124"/>
      <c r="CX415" s="124"/>
      <c r="CY415" s="124"/>
      <c r="CZ415" s="124"/>
      <c r="DA415" s="124"/>
      <c r="DB415" s="124"/>
      <c r="DC415" s="124"/>
      <c r="DD415" s="124"/>
      <c r="DE415" s="124"/>
      <c r="DF415" s="124"/>
      <c r="DG415" s="124"/>
      <c r="DH415" s="124"/>
      <c r="DI415" s="124"/>
      <c r="DJ415" s="124"/>
      <c r="DK415" s="198"/>
      <c r="DL415" s="198"/>
      <c r="DM415" s="144"/>
      <c r="DN415" s="198"/>
      <c r="DO415" s="144"/>
      <c r="DP415" s="198"/>
      <c r="DQ415" s="144"/>
      <c r="DR415" s="6"/>
      <c r="DS415" s="6"/>
      <c r="DT415" s="2"/>
      <c r="DU415" s="2"/>
      <c r="DV415" s="2"/>
      <c r="DW415" s="2"/>
      <c r="DX415" s="2"/>
      <c r="DY415" s="2"/>
      <c r="DZ415" s="2"/>
      <c r="EA415" s="2"/>
      <c r="EB415" s="125"/>
      <c r="EC415" s="6"/>
      <c r="ED415" s="6"/>
      <c r="EE415" s="6"/>
      <c r="EF415" s="124"/>
      <c r="EG415" s="124"/>
      <c r="EH415" s="125"/>
      <c r="EI415" s="125"/>
      <c r="EJ415" s="124"/>
      <c r="EK415" s="2"/>
      <c r="EL415" s="2"/>
    </row>
    <row x14ac:dyDescent="0.25" r="416" customHeight="1" ht="18.75" hidden="1">
      <c r="A416" s="290" t="s">
        <v>235</v>
      </c>
      <c r="B416" s="282"/>
      <c r="C416" s="282"/>
      <c r="D416" s="282"/>
      <c r="E416" s="282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  <c r="AD416" s="282"/>
      <c r="AE416" s="282"/>
      <c r="AF416" s="282"/>
      <c r="AG416" s="282"/>
      <c r="AH416" s="282"/>
      <c r="AI416" s="282"/>
      <c r="AJ416" s="282"/>
      <c r="AK416" s="282"/>
      <c r="AL416" s="282"/>
      <c r="AM416" s="282"/>
      <c r="AN416" s="282"/>
      <c r="AO416" s="282"/>
      <c r="AP416" s="282"/>
      <c r="AQ416" s="282"/>
      <c r="AR416" s="282"/>
      <c r="AS416" s="282"/>
      <c r="AT416" s="282"/>
      <c r="AU416" s="282"/>
      <c r="AV416" s="282"/>
      <c r="AW416" s="282"/>
      <c r="AX416" s="282"/>
      <c r="AY416" s="273"/>
      <c r="AZ416" s="274"/>
      <c r="BA416" s="275"/>
      <c r="BB416" s="282"/>
      <c r="BC416" s="282"/>
      <c r="BD416" s="282"/>
      <c r="BE416" s="291"/>
      <c r="BF416" s="292"/>
      <c r="BG416" s="292"/>
      <c r="BH416" s="292"/>
      <c r="BI416" s="292"/>
      <c r="BJ416" s="293"/>
      <c r="BK416" s="292"/>
      <c r="BL416" s="124"/>
      <c r="BM416" s="2"/>
      <c r="BN416" s="124"/>
      <c r="BO416" s="6"/>
      <c r="BP416" s="124"/>
      <c r="BQ416" s="124"/>
      <c r="BR416" s="124"/>
      <c r="BS416" s="124"/>
      <c r="BT416" s="124"/>
      <c r="BU416" s="124"/>
      <c r="BV416" s="124"/>
      <c r="BW416" s="124"/>
      <c r="BX416" s="6"/>
      <c r="BY416" s="124"/>
      <c r="BZ416" s="124"/>
      <c r="CA416" s="124"/>
      <c r="CB416" s="124"/>
      <c r="CC416" s="124"/>
      <c r="CD416" s="124"/>
      <c r="CE416" s="124"/>
      <c r="CF416" s="124"/>
      <c r="CG416" s="124"/>
      <c r="CH416" s="124"/>
      <c r="CI416" s="124"/>
      <c r="CJ416" s="124"/>
      <c r="CK416" s="124"/>
      <c r="CL416" s="124"/>
      <c r="CM416" s="124"/>
      <c r="CN416" s="124"/>
      <c r="CO416" s="124"/>
      <c r="CP416" s="124"/>
      <c r="CQ416" s="124"/>
      <c r="CR416" s="124"/>
      <c r="CS416" s="124"/>
      <c r="CT416" s="124"/>
      <c r="CU416" s="124"/>
      <c r="CV416" s="124"/>
      <c r="CW416" s="124"/>
      <c r="CX416" s="124"/>
      <c r="CY416" s="124"/>
      <c r="CZ416" s="124"/>
      <c r="DA416" s="124"/>
      <c r="DB416" s="124"/>
      <c r="DC416" s="124"/>
      <c r="DD416" s="124"/>
      <c r="DE416" s="124"/>
      <c r="DF416" s="124"/>
      <c r="DG416" s="124"/>
      <c r="DH416" s="124"/>
      <c r="DI416" s="124"/>
      <c r="DJ416" s="124"/>
      <c r="DK416" s="198"/>
      <c r="DL416" s="198"/>
      <c r="DM416" s="144"/>
      <c r="DN416" s="198"/>
      <c r="DO416" s="144"/>
      <c r="DP416" s="198"/>
      <c r="DQ416" s="144"/>
      <c r="DR416" s="6"/>
      <c r="DS416" s="6"/>
      <c r="DT416" s="2"/>
      <c r="DU416" s="2"/>
      <c r="DV416" s="2"/>
      <c r="DW416" s="2"/>
      <c r="DX416" s="2"/>
      <c r="DY416" s="2"/>
      <c r="DZ416" s="2"/>
      <c r="EA416" s="2"/>
      <c r="EB416" s="125"/>
      <c r="EC416" s="6"/>
      <c r="ED416" s="6"/>
      <c r="EE416" s="6"/>
      <c r="EF416" s="124"/>
      <c r="EG416" s="124"/>
      <c r="EH416" s="125"/>
      <c r="EI416" s="125"/>
      <c r="EJ416" s="124"/>
      <c r="EK416" s="2"/>
      <c r="EL416" s="2"/>
    </row>
    <row x14ac:dyDescent="0.25" r="417" customHeight="1" ht="18.75" hidden="1">
      <c r="A417" s="290" t="s">
        <v>201</v>
      </c>
      <c r="B417" s="282"/>
      <c r="C417" s="282"/>
      <c r="D417" s="282"/>
      <c r="E417" s="282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  <c r="AD417" s="282"/>
      <c r="AE417" s="282"/>
      <c r="AF417" s="282"/>
      <c r="AG417" s="282"/>
      <c r="AH417" s="282"/>
      <c r="AI417" s="282"/>
      <c r="AJ417" s="282"/>
      <c r="AK417" s="282"/>
      <c r="AL417" s="282"/>
      <c r="AM417" s="282"/>
      <c r="AN417" s="282"/>
      <c r="AO417" s="282"/>
      <c r="AP417" s="282"/>
      <c r="AQ417" s="282"/>
      <c r="AR417" s="282"/>
      <c r="AS417" s="282"/>
      <c r="AT417" s="282"/>
      <c r="AU417" s="282"/>
      <c r="AV417" s="282"/>
      <c r="AW417" s="282"/>
      <c r="AX417" s="282"/>
      <c r="AY417" s="273"/>
      <c r="AZ417" s="274"/>
      <c r="BA417" s="275"/>
      <c r="BB417" s="282"/>
      <c r="BC417" s="282"/>
      <c r="BD417" s="282"/>
      <c r="BE417" s="291"/>
      <c r="BF417" s="292"/>
      <c r="BG417" s="292"/>
      <c r="BH417" s="292"/>
      <c r="BI417" s="292"/>
      <c r="BJ417" s="293"/>
      <c r="BK417" s="292"/>
      <c r="BL417" s="124"/>
      <c r="BM417" s="2"/>
      <c r="BN417" s="124"/>
      <c r="BO417" s="6"/>
      <c r="BP417" s="124"/>
      <c r="BQ417" s="124"/>
      <c r="BR417" s="124"/>
      <c r="BS417" s="124"/>
      <c r="BT417" s="124"/>
      <c r="BU417" s="124"/>
      <c r="BV417" s="124"/>
      <c r="BW417" s="124"/>
      <c r="BX417" s="6"/>
      <c r="BY417" s="124"/>
      <c r="BZ417" s="124"/>
      <c r="CA417" s="124"/>
      <c r="CB417" s="124"/>
      <c r="CC417" s="124"/>
      <c r="CD417" s="124"/>
      <c r="CE417" s="124"/>
      <c r="CF417" s="124"/>
      <c r="CG417" s="124"/>
      <c r="CH417" s="124"/>
      <c r="CI417" s="124"/>
      <c r="CJ417" s="124"/>
      <c r="CK417" s="124"/>
      <c r="CL417" s="124"/>
      <c r="CM417" s="124"/>
      <c r="CN417" s="124"/>
      <c r="CO417" s="124"/>
      <c r="CP417" s="124"/>
      <c r="CQ417" s="124"/>
      <c r="CR417" s="124"/>
      <c r="CS417" s="124"/>
      <c r="CT417" s="124"/>
      <c r="CU417" s="124"/>
      <c r="CV417" s="124"/>
      <c r="CW417" s="124"/>
      <c r="CX417" s="124"/>
      <c r="CY417" s="124"/>
      <c r="CZ417" s="124"/>
      <c r="DA417" s="124"/>
      <c r="DB417" s="124"/>
      <c r="DC417" s="124"/>
      <c r="DD417" s="124"/>
      <c r="DE417" s="124"/>
      <c r="DF417" s="124"/>
      <c r="DG417" s="124"/>
      <c r="DH417" s="124"/>
      <c r="DI417" s="124"/>
      <c r="DJ417" s="124"/>
      <c r="DK417" s="198"/>
      <c r="DL417" s="198"/>
      <c r="DM417" s="144"/>
      <c r="DN417" s="198"/>
      <c r="DO417" s="144"/>
      <c r="DP417" s="198"/>
      <c r="DQ417" s="144"/>
      <c r="DR417" s="6"/>
      <c r="DS417" s="6"/>
      <c r="DT417" s="2"/>
      <c r="DU417" s="2"/>
      <c r="DV417" s="2"/>
      <c r="DW417" s="2"/>
      <c r="DX417" s="2"/>
      <c r="DY417" s="2"/>
      <c r="DZ417" s="2"/>
      <c r="EA417" s="2"/>
      <c r="EB417" s="125"/>
      <c r="EC417" s="6"/>
      <c r="ED417" s="6"/>
      <c r="EE417" s="6"/>
      <c r="EF417" s="124"/>
      <c r="EG417" s="124"/>
      <c r="EH417" s="125"/>
      <c r="EI417" s="125"/>
      <c r="EJ417" s="124"/>
      <c r="EK417" s="2"/>
      <c r="EL417" s="2"/>
    </row>
    <row x14ac:dyDescent="0.25" r="418" customHeight="1" ht="18.75" hidden="1">
      <c r="A418" s="290" t="s">
        <v>237</v>
      </c>
      <c r="B418" s="282"/>
      <c r="C418" s="282"/>
      <c r="D418" s="282"/>
      <c r="E418" s="282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2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  <c r="AU418" s="282"/>
      <c r="AV418" s="282"/>
      <c r="AW418" s="282"/>
      <c r="AX418" s="282"/>
      <c r="AY418" s="273"/>
      <c r="AZ418" s="274"/>
      <c r="BA418" s="275"/>
      <c r="BB418" s="282"/>
      <c r="BC418" s="282"/>
      <c r="BD418" s="282"/>
      <c r="BE418" s="291"/>
      <c r="BF418" s="292"/>
      <c r="BG418" s="292"/>
      <c r="BH418" s="292"/>
      <c r="BI418" s="292"/>
      <c r="BJ418" s="293"/>
      <c r="BK418" s="292"/>
      <c r="BL418" s="124"/>
      <c r="BM418" s="2"/>
      <c r="BN418" s="124"/>
      <c r="BO418" s="6"/>
      <c r="BP418" s="124"/>
      <c r="BQ418" s="124"/>
      <c r="BR418" s="124"/>
      <c r="BS418" s="124"/>
      <c r="BT418" s="124"/>
      <c r="BU418" s="124"/>
      <c r="BV418" s="124"/>
      <c r="BW418" s="124"/>
      <c r="BX418" s="6"/>
      <c r="BY418" s="124"/>
      <c r="BZ418" s="124"/>
      <c r="CA418" s="124"/>
      <c r="CB418" s="124"/>
      <c r="CC418" s="124"/>
      <c r="CD418" s="124"/>
      <c r="CE418" s="124"/>
      <c r="CF418" s="124"/>
      <c r="CG418" s="124"/>
      <c r="CH418" s="124"/>
      <c r="CI418" s="124"/>
      <c r="CJ418" s="124"/>
      <c r="CK418" s="124"/>
      <c r="CL418" s="124"/>
      <c r="CM418" s="124"/>
      <c r="CN418" s="124"/>
      <c r="CO418" s="124"/>
      <c r="CP418" s="124"/>
      <c r="CQ418" s="124"/>
      <c r="CR418" s="124"/>
      <c r="CS418" s="124"/>
      <c r="CT418" s="124"/>
      <c r="CU418" s="124"/>
      <c r="CV418" s="124"/>
      <c r="CW418" s="124"/>
      <c r="CX418" s="124"/>
      <c r="CY418" s="124"/>
      <c r="CZ418" s="124"/>
      <c r="DA418" s="124"/>
      <c r="DB418" s="124"/>
      <c r="DC418" s="124"/>
      <c r="DD418" s="124"/>
      <c r="DE418" s="124"/>
      <c r="DF418" s="124"/>
      <c r="DG418" s="124"/>
      <c r="DH418" s="124"/>
      <c r="DI418" s="124"/>
      <c r="DJ418" s="124"/>
      <c r="DK418" s="198"/>
      <c r="DL418" s="198"/>
      <c r="DM418" s="144"/>
      <c r="DN418" s="198"/>
      <c r="DO418" s="144"/>
      <c r="DP418" s="198"/>
      <c r="DQ418" s="144"/>
      <c r="DR418" s="6"/>
      <c r="DS418" s="6"/>
      <c r="DT418" s="2"/>
      <c r="DU418" s="2"/>
      <c r="DV418" s="2"/>
      <c r="DW418" s="2"/>
      <c r="DX418" s="2"/>
      <c r="DY418" s="2"/>
      <c r="DZ418" s="2"/>
      <c r="EA418" s="2"/>
      <c r="EB418" s="125"/>
      <c r="EC418" s="6"/>
      <c r="ED418" s="6"/>
      <c r="EE418" s="6"/>
      <c r="EF418" s="124"/>
      <c r="EG418" s="124"/>
      <c r="EH418" s="125"/>
      <c r="EI418" s="125"/>
      <c r="EJ418" s="124"/>
      <c r="EK418" s="2"/>
      <c r="EL418" s="2"/>
    </row>
    <row x14ac:dyDescent="0.25" r="419" customHeight="1" ht="18.75" hidden="1">
      <c r="A419" s="290" t="s">
        <v>200</v>
      </c>
      <c r="B419" s="282"/>
      <c r="C419" s="282"/>
      <c r="D419" s="282"/>
      <c r="E419" s="282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2"/>
      <c r="AI419" s="282"/>
      <c r="AJ419" s="282"/>
      <c r="AK419" s="282"/>
      <c r="AL419" s="282"/>
      <c r="AM419" s="282"/>
      <c r="AN419" s="282"/>
      <c r="AO419" s="282"/>
      <c r="AP419" s="282"/>
      <c r="AQ419" s="282"/>
      <c r="AR419" s="282"/>
      <c r="AS419" s="282"/>
      <c r="AT419" s="282"/>
      <c r="AU419" s="282"/>
      <c r="AV419" s="282"/>
      <c r="AW419" s="282"/>
      <c r="AX419" s="282"/>
      <c r="AY419" s="273"/>
      <c r="AZ419" s="274"/>
      <c r="BA419" s="275"/>
      <c r="BB419" s="282"/>
      <c r="BC419" s="282"/>
      <c r="BD419" s="282"/>
      <c r="BE419" s="291"/>
      <c r="BF419" s="292"/>
      <c r="BG419" s="292"/>
      <c r="BH419" s="292"/>
      <c r="BI419" s="292"/>
      <c r="BJ419" s="293"/>
      <c r="BK419" s="292"/>
      <c r="BL419" s="124"/>
      <c r="BM419" s="2"/>
      <c r="BN419" s="124"/>
      <c r="BO419" s="6"/>
      <c r="BP419" s="124"/>
      <c r="BQ419" s="124"/>
      <c r="BR419" s="124"/>
      <c r="BS419" s="124"/>
      <c r="BT419" s="124"/>
      <c r="BU419" s="124"/>
      <c r="BV419" s="124"/>
      <c r="BW419" s="124"/>
      <c r="BX419" s="6"/>
      <c r="BY419" s="124"/>
      <c r="BZ419" s="124"/>
      <c r="CA419" s="124"/>
      <c r="CB419" s="124"/>
      <c r="CC419" s="124"/>
      <c r="CD419" s="124"/>
      <c r="CE419" s="124"/>
      <c r="CF419" s="124"/>
      <c r="CG419" s="124"/>
      <c r="CH419" s="124"/>
      <c r="CI419" s="124"/>
      <c r="CJ419" s="124"/>
      <c r="CK419" s="124"/>
      <c r="CL419" s="124"/>
      <c r="CM419" s="124"/>
      <c r="CN419" s="124"/>
      <c r="CO419" s="124"/>
      <c r="CP419" s="124"/>
      <c r="CQ419" s="124"/>
      <c r="CR419" s="124"/>
      <c r="CS419" s="124"/>
      <c r="CT419" s="124"/>
      <c r="CU419" s="124"/>
      <c r="CV419" s="124"/>
      <c r="CW419" s="124"/>
      <c r="CX419" s="124"/>
      <c r="CY419" s="124"/>
      <c r="CZ419" s="124"/>
      <c r="DA419" s="124"/>
      <c r="DB419" s="124"/>
      <c r="DC419" s="124"/>
      <c r="DD419" s="124"/>
      <c r="DE419" s="124"/>
      <c r="DF419" s="124"/>
      <c r="DG419" s="124"/>
      <c r="DH419" s="124"/>
      <c r="DI419" s="124"/>
      <c r="DJ419" s="124"/>
      <c r="DK419" s="198"/>
      <c r="DL419" s="198"/>
      <c r="DM419" s="144"/>
      <c r="DN419" s="198"/>
      <c r="DO419" s="144"/>
      <c r="DP419" s="198"/>
      <c r="DQ419" s="144"/>
      <c r="DR419" s="6"/>
      <c r="DS419" s="6"/>
      <c r="DT419" s="2"/>
      <c r="DU419" s="2"/>
      <c r="DV419" s="2"/>
      <c r="DW419" s="2"/>
      <c r="DX419" s="2"/>
      <c r="DY419" s="2"/>
      <c r="DZ419" s="2"/>
      <c r="EA419" s="2"/>
      <c r="EB419" s="125"/>
      <c r="EC419" s="6"/>
      <c r="ED419" s="6"/>
      <c r="EE419" s="6"/>
      <c r="EF419" s="124"/>
      <c r="EG419" s="124"/>
      <c r="EH419" s="125"/>
      <c r="EI419" s="125"/>
      <c r="EJ419" s="124"/>
      <c r="EK419" s="2"/>
      <c r="EL419" s="2"/>
    </row>
    <row x14ac:dyDescent="0.25" r="420" customHeight="1" ht="18.75" hidden="1">
      <c r="A420" s="290" t="s">
        <v>238</v>
      </c>
      <c r="B420" s="282"/>
      <c r="C420" s="282"/>
      <c r="D420" s="282"/>
      <c r="E420" s="282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2"/>
      <c r="AI420" s="282"/>
      <c r="AJ420" s="282"/>
      <c r="AK420" s="282"/>
      <c r="AL420" s="282"/>
      <c r="AM420" s="282"/>
      <c r="AN420" s="282"/>
      <c r="AO420" s="282">
        <v>3</v>
      </c>
      <c r="AP420" s="282"/>
      <c r="AQ420" s="282"/>
      <c r="AR420" s="282"/>
      <c r="AS420" s="282"/>
      <c r="AT420" s="282"/>
      <c r="AU420" s="282"/>
      <c r="AV420" s="282"/>
      <c r="AW420" s="282"/>
      <c r="AX420" s="282"/>
      <c r="AY420" s="273"/>
      <c r="AZ420" s="274"/>
      <c r="BA420" s="275"/>
      <c r="BB420" s="282"/>
      <c r="BC420" s="282"/>
      <c r="BD420" s="282"/>
      <c r="BE420" s="291"/>
      <c r="BF420" s="292"/>
      <c r="BG420" s="292"/>
      <c r="BH420" s="292"/>
      <c r="BI420" s="292"/>
      <c r="BJ420" s="293"/>
      <c r="BK420" s="292"/>
      <c r="BL420" s="124"/>
      <c r="BM420" s="2"/>
      <c r="BN420" s="124"/>
      <c r="BO420" s="6"/>
      <c r="BP420" s="124"/>
      <c r="BQ420" s="124"/>
      <c r="BR420" s="124"/>
      <c r="BS420" s="124"/>
      <c r="BT420" s="124"/>
      <c r="BU420" s="124"/>
      <c r="BV420" s="124"/>
      <c r="BW420" s="124"/>
      <c r="BX420" s="6"/>
      <c r="BY420" s="124"/>
      <c r="BZ420" s="124"/>
      <c r="CA420" s="124"/>
      <c r="CB420" s="124"/>
      <c r="CC420" s="124"/>
      <c r="CD420" s="124"/>
      <c r="CE420" s="124"/>
      <c r="CF420" s="124"/>
      <c r="CG420" s="124"/>
      <c r="CH420" s="124"/>
      <c r="CI420" s="124"/>
      <c r="CJ420" s="124"/>
      <c r="CK420" s="124"/>
      <c r="CL420" s="124"/>
      <c r="CM420" s="124"/>
      <c r="CN420" s="124"/>
      <c r="CO420" s="124"/>
      <c r="CP420" s="124"/>
      <c r="CQ420" s="124"/>
      <c r="CR420" s="124"/>
      <c r="CS420" s="124"/>
      <c r="CT420" s="124"/>
      <c r="CU420" s="124"/>
      <c r="CV420" s="124"/>
      <c r="CW420" s="124"/>
      <c r="CX420" s="124"/>
      <c r="CY420" s="124"/>
      <c r="CZ420" s="124"/>
      <c r="DA420" s="124"/>
      <c r="DB420" s="124"/>
      <c r="DC420" s="124"/>
      <c r="DD420" s="124"/>
      <c r="DE420" s="124"/>
      <c r="DF420" s="124"/>
      <c r="DG420" s="124"/>
      <c r="DH420" s="124"/>
      <c r="DI420" s="124"/>
      <c r="DJ420" s="124"/>
      <c r="DK420" s="198"/>
      <c r="DL420" s="198"/>
      <c r="DM420" s="144"/>
      <c r="DN420" s="198"/>
      <c r="DO420" s="144"/>
      <c r="DP420" s="198"/>
      <c r="DQ420" s="144"/>
      <c r="DR420" s="6"/>
      <c r="DS420" s="6"/>
      <c r="DT420" s="2"/>
      <c r="DU420" s="2"/>
      <c r="DV420" s="2"/>
      <c r="DW420" s="2"/>
      <c r="DX420" s="2"/>
      <c r="DY420" s="2"/>
      <c r="DZ420" s="2"/>
      <c r="EA420" s="2"/>
      <c r="EB420" s="125"/>
      <c r="EC420" s="6"/>
      <c r="ED420" s="6"/>
      <c r="EE420" s="6"/>
      <c r="EF420" s="124"/>
      <c r="EG420" s="124"/>
      <c r="EH420" s="125"/>
      <c r="EI420" s="125"/>
      <c r="EJ420" s="124"/>
      <c r="EK420" s="2"/>
      <c r="EL420" s="2"/>
    </row>
    <row x14ac:dyDescent="0.25" r="421" customHeight="1" ht="18.75">
      <c r="A421" s="304" t="s">
        <v>239</v>
      </c>
      <c r="B421" s="282">
        <f>+SUM(B412:B420)</f>
      </c>
      <c r="C421" s="282">
        <f>+SUM(C412:C420)</f>
      </c>
      <c r="D421" s="282">
        <f>+SUM(D412:D420)</f>
      </c>
      <c r="E421" s="282">
        <f>+SUM(E412:E420)</f>
      </c>
      <c r="F421" s="282">
        <f>+SUM(F412:F420)</f>
      </c>
      <c r="G421" s="282">
        <f>+SUM(G412:G420)</f>
      </c>
      <c r="H421" s="282">
        <f>+SUM(H412:H420)</f>
      </c>
      <c r="I421" s="282">
        <f>+SUM(I412:I420)</f>
      </c>
      <c r="J421" s="282">
        <f>+SUM(J412:J420)</f>
      </c>
      <c r="K421" s="282">
        <f>+SUM(K412:K420)</f>
      </c>
      <c r="L421" s="282">
        <f>+SUM(L412:L420)</f>
      </c>
      <c r="M421" s="282">
        <f>+SUM(M412:M420)</f>
      </c>
      <c r="N421" s="282">
        <f>+SUM(N412:N420)</f>
      </c>
      <c r="O421" s="282">
        <f>+SUM(O412:O420)</f>
      </c>
      <c r="P421" s="282">
        <f>+SUM(P412:P420)</f>
      </c>
      <c r="Q421" s="282">
        <f>+SUM(Q412:Q420)</f>
      </c>
      <c r="R421" s="282">
        <f>+SUM(R412:R420)</f>
      </c>
      <c r="S421" s="282">
        <f>+SUM(S412:S420)</f>
      </c>
      <c r="T421" s="282">
        <f>+SUM(T412:T420)</f>
      </c>
      <c r="U421" s="282">
        <f>+SUM(U412:U420)</f>
      </c>
      <c r="V421" s="282">
        <f>+SUM(V412:V420)</f>
      </c>
      <c r="W421" s="282">
        <f>+SUM(W412:W420)</f>
      </c>
      <c r="X421" s="282">
        <f>+SUM(X412:X420)</f>
      </c>
      <c r="Y421" s="282">
        <f>+SUM(Y412:Y420)</f>
      </c>
      <c r="Z421" s="282">
        <f>+SUM(Z412:Z420)</f>
      </c>
      <c r="AA421" s="282">
        <f>+SUM(AA412:AA420)</f>
      </c>
      <c r="AB421" s="282">
        <f>+SUM(AB412:AB420)</f>
      </c>
      <c r="AC421" s="282">
        <f>+SUM(AC412:AC420)</f>
      </c>
      <c r="AD421" s="282">
        <f>+SUM(AD412:AD420)</f>
      </c>
      <c r="AE421" s="282">
        <f>+SUM(AE412:AE420)</f>
      </c>
      <c r="AF421" s="282">
        <f>+SUM(AF412:AF420)</f>
      </c>
      <c r="AG421" s="282">
        <f>+SUM(AG412:AG420)</f>
      </c>
      <c r="AH421" s="282">
        <f>+SUM(AH412:AH420)</f>
      </c>
      <c r="AI421" s="282">
        <f>+SUM(AI412:AI420)</f>
      </c>
      <c r="AJ421" s="282">
        <f>+SUM(AJ412:AJ420)</f>
      </c>
      <c r="AK421" s="282">
        <f>+SUM(AK412:AK420)</f>
      </c>
      <c r="AL421" s="282">
        <f>+SUM(AL412:AL420)</f>
      </c>
      <c r="AM421" s="282">
        <f>+SUM(AM412:AM420)</f>
      </c>
      <c r="AN421" s="282">
        <f>+SUM(AN412:AN420)</f>
      </c>
      <c r="AO421" s="282">
        <f>+SUM(AO412:AO420)</f>
      </c>
      <c r="AP421" s="282">
        <f>+SUM(AP412:AP420)</f>
      </c>
      <c r="AQ421" s="282">
        <f>+SUM(AQ412:AQ420)</f>
      </c>
      <c r="AR421" s="282">
        <f>+SUM(AR412:AR420)</f>
      </c>
      <c r="AS421" s="282">
        <f>+SUM(AS412:AS420)</f>
      </c>
      <c r="AT421" s="282">
        <f>+SUM(AT412:AT420)</f>
      </c>
      <c r="AU421" s="282">
        <f>+SUM(AU412:AU420)</f>
      </c>
      <c r="AV421" s="282">
        <f>+SUM(AV412:AV420)</f>
      </c>
      <c r="AW421" s="282">
        <f>+SUM(AW412:AW420)</f>
      </c>
      <c r="AX421" s="282"/>
      <c r="AY421" s="273"/>
      <c r="AZ421" s="274">
        <f>+SUM(AZ412:AZ420)</f>
      </c>
      <c r="BA421" s="275">
        <f>+SUM(BA412:BA420)</f>
      </c>
      <c r="BB421" s="282">
        <f>+SUM(BB412:BB420)</f>
      </c>
      <c r="BC421" s="282">
        <f>+SUM(BC412:BC420)</f>
      </c>
      <c r="BD421" s="282">
        <f>+SUM(BD412:BD420)</f>
      </c>
      <c r="BE421" s="291">
        <f>+SUM(BE412:BE420)</f>
      </c>
      <c r="BF421" s="292">
        <f>+SUM(BF412:BF420)</f>
      </c>
      <c r="BG421" s="292">
        <f>+SUM(BG412:BG420)</f>
      </c>
      <c r="BH421" s="292">
        <f>+SUM(BH412:BH420)</f>
      </c>
      <c r="BI421" s="292">
        <f>+SUM(BI412:BI420)</f>
      </c>
      <c r="BJ421" s="293">
        <f>+SUM(BJ412:BJ420)</f>
      </c>
      <c r="BK421" s="292"/>
      <c r="BL421" s="124"/>
      <c r="BM421" s="2"/>
      <c r="BN421" s="124"/>
      <c r="BO421" s="6"/>
      <c r="BP421" s="124"/>
      <c r="BQ421" s="124"/>
      <c r="BR421" s="124"/>
      <c r="BS421" s="124"/>
      <c r="BT421" s="124"/>
      <c r="BU421" s="124"/>
      <c r="BV421" s="124"/>
      <c r="BW421" s="124"/>
      <c r="BX421" s="6"/>
      <c r="BY421" s="124"/>
      <c r="BZ421" s="124"/>
      <c r="CA421" s="124"/>
      <c r="CB421" s="124"/>
      <c r="CC421" s="124"/>
      <c r="CD421" s="124"/>
      <c r="CE421" s="124"/>
      <c r="CF421" s="124"/>
      <c r="CG421" s="124"/>
      <c r="CH421" s="124"/>
      <c r="CI421" s="124"/>
      <c r="CJ421" s="124"/>
      <c r="CK421" s="124"/>
      <c r="CL421" s="124"/>
      <c r="CM421" s="124"/>
      <c r="CN421" s="124"/>
      <c r="CO421" s="124"/>
      <c r="CP421" s="124"/>
      <c r="CQ421" s="124"/>
      <c r="CR421" s="124"/>
      <c r="CS421" s="124"/>
      <c r="CT421" s="124"/>
      <c r="CU421" s="124"/>
      <c r="CV421" s="124"/>
      <c r="CW421" s="124"/>
      <c r="CX421" s="124"/>
      <c r="CY421" s="124"/>
      <c r="CZ421" s="124"/>
      <c r="DA421" s="124"/>
      <c r="DB421" s="124"/>
      <c r="DC421" s="124"/>
      <c r="DD421" s="124"/>
      <c r="DE421" s="124"/>
      <c r="DF421" s="124"/>
      <c r="DG421" s="124"/>
      <c r="DH421" s="124"/>
      <c r="DI421" s="124"/>
      <c r="DJ421" s="124"/>
      <c r="DK421" s="198"/>
      <c r="DL421" s="198"/>
      <c r="DM421" s="144"/>
      <c r="DN421" s="198"/>
      <c r="DO421" s="144"/>
      <c r="DP421" s="198"/>
      <c r="DQ421" s="144"/>
      <c r="DR421" s="6"/>
      <c r="DS421" s="6"/>
      <c r="DT421" s="2"/>
      <c r="DU421" s="2"/>
      <c r="DV421" s="2"/>
      <c r="DW421" s="2"/>
      <c r="DX421" s="2"/>
      <c r="DY421" s="2"/>
      <c r="DZ421" s="2"/>
      <c r="EA421" s="2"/>
      <c r="EB421" s="125"/>
      <c r="EC421" s="6"/>
      <c r="ED421" s="6"/>
      <c r="EE421" s="6"/>
      <c r="EF421" s="124"/>
      <c r="EG421" s="124"/>
      <c r="EH421" s="125"/>
      <c r="EI421" s="125"/>
      <c r="EJ421" s="124"/>
      <c r="EK421" s="2"/>
      <c r="EL421" s="2"/>
    </row>
    <row x14ac:dyDescent="0.25" r="422" customHeight="1" ht="18.75">
      <c r="A422" s="280" t="s">
        <v>252</v>
      </c>
      <c r="B422" s="322">
        <v>66</v>
      </c>
      <c r="C422" s="322">
        <v>62</v>
      </c>
      <c r="D422" s="322">
        <v>10</v>
      </c>
      <c r="E422" s="322">
        <v>159</v>
      </c>
      <c r="F422" s="322">
        <v>164</v>
      </c>
      <c r="G422" s="322">
        <v>372</v>
      </c>
      <c r="H422" s="322">
        <v>224</v>
      </c>
      <c r="I422" s="322">
        <v>12</v>
      </c>
      <c r="J422" s="322">
        <v>76</v>
      </c>
      <c r="K422" s="322">
        <v>25</v>
      </c>
      <c r="L422" s="322">
        <v>29</v>
      </c>
      <c r="M422" s="322">
        <v>96</v>
      </c>
      <c r="N422" s="268">
        <v>22</v>
      </c>
      <c r="O422" s="268">
        <v>229</v>
      </c>
      <c r="P422" s="268">
        <v>105</v>
      </c>
      <c r="Q422" s="268">
        <v>10</v>
      </c>
      <c r="R422" s="268">
        <v>13</v>
      </c>
      <c r="S422" s="268">
        <v>5</v>
      </c>
      <c r="T422" s="268">
        <v>0</v>
      </c>
      <c r="U422" s="268">
        <v>0</v>
      </c>
      <c r="V422" s="268">
        <v>0</v>
      </c>
      <c r="W422" s="268">
        <v>55</v>
      </c>
      <c r="X422" s="268">
        <v>104</v>
      </c>
      <c r="Y422" s="268">
        <v>5</v>
      </c>
      <c r="Z422" s="282">
        <v>40</v>
      </c>
      <c r="AA422" s="282">
        <v>72</v>
      </c>
      <c r="AB422" s="282">
        <v>10</v>
      </c>
      <c r="AC422" s="282">
        <v>13</v>
      </c>
      <c r="AD422" s="282">
        <v>574</v>
      </c>
      <c r="AE422" s="282">
        <v>82</v>
      </c>
      <c r="AF422" s="282">
        <v>0</v>
      </c>
      <c r="AG422" s="282">
        <v>167</v>
      </c>
      <c r="AH422" s="282">
        <v>90</v>
      </c>
      <c r="AI422" s="282">
        <v>61</v>
      </c>
      <c r="AJ422" s="282">
        <v>165</v>
      </c>
      <c r="AK422" s="282">
        <v>110</v>
      </c>
      <c r="AL422" s="282">
        <v>282</v>
      </c>
      <c r="AM422" s="282">
        <v>44</v>
      </c>
      <c r="AN422" s="282">
        <v>152</v>
      </c>
      <c r="AO422" s="282">
        <v>21</v>
      </c>
      <c r="AP422" s="282">
        <v>34</v>
      </c>
      <c r="AQ422" s="282">
        <v>80</v>
      </c>
      <c r="AR422" s="282">
        <v>66</v>
      </c>
      <c r="AS422" s="282">
        <v>85</v>
      </c>
      <c r="AT422" s="282">
        <v>194</v>
      </c>
      <c r="AU422" s="282">
        <f>AU432</f>
      </c>
      <c r="AV422" s="282">
        <v>40</v>
      </c>
      <c r="AW422" s="282">
        <v>1</v>
      </c>
      <c r="AX422" s="282"/>
      <c r="AY422" s="260"/>
      <c r="AZ422" s="284">
        <v>95</v>
      </c>
      <c r="BA422" s="262">
        <f>SUM(BA423:BA431)</f>
      </c>
      <c r="BB422" s="334">
        <f>+BB432</f>
      </c>
      <c r="BC422" s="334">
        <f>+BC432</f>
      </c>
      <c r="BD422" s="334">
        <f>+BD432</f>
      </c>
      <c r="BE422" s="335">
        <f>SUM(BE423:BE431)</f>
      </c>
      <c r="BF422" s="336">
        <f>SUM(BF423:BF431)</f>
      </c>
      <c r="BG422" s="336">
        <f>+BG432</f>
      </c>
      <c r="BH422" s="336">
        <v>270</v>
      </c>
      <c r="BI422" s="336">
        <f>+BI432</f>
      </c>
      <c r="BJ422" s="337">
        <f>SUM(BJ423:BJ431)</f>
      </c>
      <c r="BK422" s="336"/>
      <c r="BL422" s="124"/>
      <c r="BM422" s="2"/>
      <c r="BN422" s="124"/>
      <c r="BO422" s="6"/>
      <c r="BP422" s="124"/>
      <c r="BQ422" s="124"/>
      <c r="BR422" s="124"/>
      <c r="BS422" s="124"/>
      <c r="BT422" s="124"/>
      <c r="BU422" s="124"/>
      <c r="BV422" s="124"/>
      <c r="BW422" s="124"/>
      <c r="BX422" s="6"/>
      <c r="BY422" s="124"/>
      <c r="BZ422" s="124"/>
      <c r="CA422" s="124"/>
      <c r="CB422" s="124"/>
      <c r="CC422" s="124"/>
      <c r="CD422" s="124"/>
      <c r="CE422" s="124"/>
      <c r="CF422" s="124"/>
      <c r="CG422" s="124"/>
      <c r="CH422" s="124"/>
      <c r="CI422" s="124"/>
      <c r="CJ422" s="124"/>
      <c r="CK422" s="124"/>
      <c r="CL422" s="124"/>
      <c r="CM422" s="124"/>
      <c r="CN422" s="124"/>
      <c r="CO422" s="124"/>
      <c r="CP422" s="124"/>
      <c r="CQ422" s="124"/>
      <c r="CR422" s="124"/>
      <c r="CS422" s="124"/>
      <c r="CT422" s="124"/>
      <c r="CU422" s="124"/>
      <c r="CV422" s="124"/>
      <c r="CW422" s="124"/>
      <c r="CX422" s="124"/>
      <c r="CY422" s="124"/>
      <c r="CZ422" s="124"/>
      <c r="DA422" s="124"/>
      <c r="DB422" s="124"/>
      <c r="DC422" s="124"/>
      <c r="DD422" s="124"/>
      <c r="DE422" s="124"/>
      <c r="DF422" s="124"/>
      <c r="DG422" s="124"/>
      <c r="DH422" s="124"/>
      <c r="DI422" s="124"/>
      <c r="DJ422" s="124"/>
      <c r="DK422" s="198">
        <f>SUM(B422:M422)</f>
      </c>
      <c r="DL422" s="198">
        <f>SUM(N422:Y422)</f>
      </c>
      <c r="DM422" s="144">
        <f>IFERROR(DL422/DK422*100,0)</f>
      </c>
      <c r="DN422" s="198">
        <f>SUM(Z422:AK422)</f>
      </c>
      <c r="DO422" s="144">
        <f>IFERROR(DN422/DL422*100,0)</f>
      </c>
      <c r="DP422" s="198">
        <f>SUM(AL422:AW422)</f>
      </c>
      <c r="DQ422" s="144">
        <f>IFERROR(DP422/DN422*100,0)</f>
      </c>
      <c r="DR422" s="185">
        <f>SUM(AY422:BJ422)</f>
      </c>
      <c r="DS422" s="249">
        <f>IFERROR(DR422/DP422*100,0)</f>
      </c>
      <c r="DT422" s="2"/>
      <c r="DU422" s="2"/>
      <c r="DV422" s="2"/>
      <c r="DW422" s="2"/>
      <c r="DX422" s="2"/>
      <c r="DY422" s="2"/>
      <c r="DZ422" s="2"/>
      <c r="EA422" s="2"/>
      <c r="EB422" s="125"/>
      <c r="EC422" s="6"/>
      <c r="ED422" s="6"/>
      <c r="EE422" s="6"/>
      <c r="EF422" s="124"/>
      <c r="EG422" s="124"/>
      <c r="EH422" s="125"/>
      <c r="EI422" s="125"/>
      <c r="EJ422" s="124"/>
      <c r="EK422" s="2"/>
      <c r="EL422" s="2"/>
    </row>
    <row x14ac:dyDescent="0.25" r="423" customHeight="1" ht="18.75" hidden="1">
      <c r="A423" s="290" t="s">
        <v>231</v>
      </c>
      <c r="B423" s="282"/>
      <c r="C423" s="282"/>
      <c r="D423" s="282"/>
      <c r="E423" s="282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2"/>
      <c r="AI423" s="282"/>
      <c r="AJ423" s="282"/>
      <c r="AK423" s="282"/>
      <c r="AL423" s="282"/>
      <c r="AM423" s="282"/>
      <c r="AN423" s="282"/>
      <c r="AO423" s="282"/>
      <c r="AP423" s="282"/>
      <c r="AQ423" s="282"/>
      <c r="AR423" s="282"/>
      <c r="AS423" s="282"/>
      <c r="AT423" s="282"/>
      <c r="AU423" s="282"/>
      <c r="AV423" s="282">
        <v>0</v>
      </c>
      <c r="AW423" s="282"/>
      <c r="AX423" s="282"/>
      <c r="AY423" s="273"/>
      <c r="AZ423" s="274"/>
      <c r="BA423" s="275"/>
      <c r="BB423" s="282"/>
      <c r="BC423" s="282"/>
      <c r="BD423" s="282"/>
      <c r="BE423" s="291"/>
      <c r="BF423" s="292"/>
      <c r="BG423" s="292"/>
      <c r="BH423" s="292"/>
      <c r="BI423" s="292"/>
      <c r="BJ423" s="293"/>
      <c r="BK423" s="292"/>
      <c r="BL423" s="124"/>
      <c r="BM423" s="2"/>
      <c r="BN423" s="124"/>
      <c r="BO423" s="6"/>
      <c r="BP423" s="124"/>
      <c r="BQ423" s="124"/>
      <c r="BR423" s="124"/>
      <c r="BS423" s="124"/>
      <c r="BT423" s="124"/>
      <c r="BU423" s="124"/>
      <c r="BV423" s="124"/>
      <c r="BW423" s="124"/>
      <c r="BX423" s="6"/>
      <c r="BY423" s="124"/>
      <c r="BZ423" s="124"/>
      <c r="CA423" s="124"/>
      <c r="CB423" s="124"/>
      <c r="CC423" s="124"/>
      <c r="CD423" s="124"/>
      <c r="CE423" s="124"/>
      <c r="CF423" s="124"/>
      <c r="CG423" s="124"/>
      <c r="CH423" s="124"/>
      <c r="CI423" s="124"/>
      <c r="CJ423" s="124"/>
      <c r="CK423" s="124"/>
      <c r="CL423" s="124"/>
      <c r="CM423" s="124"/>
      <c r="CN423" s="124"/>
      <c r="CO423" s="124"/>
      <c r="CP423" s="124"/>
      <c r="CQ423" s="124"/>
      <c r="CR423" s="124"/>
      <c r="CS423" s="124"/>
      <c r="CT423" s="124"/>
      <c r="CU423" s="124"/>
      <c r="CV423" s="124"/>
      <c r="CW423" s="124"/>
      <c r="CX423" s="124"/>
      <c r="CY423" s="124"/>
      <c r="CZ423" s="124"/>
      <c r="DA423" s="124"/>
      <c r="DB423" s="124"/>
      <c r="DC423" s="124"/>
      <c r="DD423" s="124"/>
      <c r="DE423" s="124"/>
      <c r="DF423" s="124"/>
      <c r="DG423" s="124"/>
      <c r="DH423" s="124"/>
      <c r="DI423" s="124"/>
      <c r="DJ423" s="124"/>
      <c r="DK423" s="198"/>
      <c r="DL423" s="198"/>
      <c r="DM423" s="144"/>
      <c r="DN423" s="198"/>
      <c r="DO423" s="144"/>
      <c r="DP423" s="198"/>
      <c r="DQ423" s="144"/>
      <c r="DR423" s="6"/>
      <c r="DS423" s="6"/>
      <c r="DT423" s="2"/>
      <c r="DU423" s="2"/>
      <c r="DV423" s="2"/>
      <c r="DW423" s="2"/>
      <c r="DX423" s="2"/>
      <c r="DY423" s="2"/>
      <c r="DZ423" s="2"/>
      <c r="EA423" s="2"/>
      <c r="EB423" s="125"/>
      <c r="EC423" s="6"/>
      <c r="ED423" s="6"/>
      <c r="EE423" s="6"/>
      <c r="EF423" s="124"/>
      <c r="EG423" s="124"/>
      <c r="EH423" s="125"/>
      <c r="EI423" s="125"/>
      <c r="EJ423" s="124"/>
      <c r="EK423" s="2"/>
      <c r="EL423" s="2"/>
    </row>
    <row x14ac:dyDescent="0.25" r="424" customHeight="1" ht="18.75" hidden="1">
      <c r="A424" s="290" t="s">
        <v>232</v>
      </c>
      <c r="B424" s="282"/>
      <c r="C424" s="282"/>
      <c r="D424" s="282"/>
      <c r="E424" s="282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2"/>
      <c r="AI424" s="282"/>
      <c r="AJ424" s="282"/>
      <c r="AK424" s="282"/>
      <c r="AL424" s="282"/>
      <c r="AM424" s="282"/>
      <c r="AN424" s="282"/>
      <c r="AO424" s="282"/>
      <c r="AP424" s="282"/>
      <c r="AQ424" s="282"/>
      <c r="AR424" s="282"/>
      <c r="AS424" s="282"/>
      <c r="AT424" s="282"/>
      <c r="AU424" s="282"/>
      <c r="AV424" s="282">
        <v>0</v>
      </c>
      <c r="AW424" s="282"/>
      <c r="AX424" s="282"/>
      <c r="AY424" s="273"/>
      <c r="AZ424" s="274"/>
      <c r="BA424" s="275"/>
      <c r="BB424" s="282"/>
      <c r="BC424" s="282"/>
      <c r="BD424" s="282"/>
      <c r="BE424" s="291"/>
      <c r="BF424" s="292"/>
      <c r="BG424" s="292"/>
      <c r="BH424" s="292"/>
      <c r="BI424" s="292"/>
      <c r="BJ424" s="293"/>
      <c r="BK424" s="292"/>
      <c r="BL424" s="124"/>
      <c r="BM424" s="2"/>
      <c r="BN424" s="124"/>
      <c r="BO424" s="6"/>
      <c r="BP424" s="124"/>
      <c r="BQ424" s="124"/>
      <c r="BR424" s="124"/>
      <c r="BS424" s="124"/>
      <c r="BT424" s="124"/>
      <c r="BU424" s="124"/>
      <c r="BV424" s="124"/>
      <c r="BW424" s="124"/>
      <c r="BX424" s="6"/>
      <c r="BY424" s="124"/>
      <c r="BZ424" s="124"/>
      <c r="CA424" s="124"/>
      <c r="CB424" s="124"/>
      <c r="CC424" s="124"/>
      <c r="CD424" s="124"/>
      <c r="CE424" s="124"/>
      <c r="CF424" s="124"/>
      <c r="CG424" s="124"/>
      <c r="CH424" s="124"/>
      <c r="CI424" s="124"/>
      <c r="CJ424" s="124"/>
      <c r="CK424" s="124"/>
      <c r="CL424" s="124"/>
      <c r="CM424" s="124"/>
      <c r="CN424" s="124"/>
      <c r="CO424" s="124"/>
      <c r="CP424" s="124"/>
      <c r="CQ424" s="124"/>
      <c r="CR424" s="124"/>
      <c r="CS424" s="124"/>
      <c r="CT424" s="124"/>
      <c r="CU424" s="124"/>
      <c r="CV424" s="124"/>
      <c r="CW424" s="124"/>
      <c r="CX424" s="124"/>
      <c r="CY424" s="124"/>
      <c r="CZ424" s="124"/>
      <c r="DA424" s="124"/>
      <c r="DB424" s="124"/>
      <c r="DC424" s="124"/>
      <c r="DD424" s="124"/>
      <c r="DE424" s="124"/>
      <c r="DF424" s="124"/>
      <c r="DG424" s="124"/>
      <c r="DH424" s="124"/>
      <c r="DI424" s="124"/>
      <c r="DJ424" s="124"/>
      <c r="DK424" s="198"/>
      <c r="DL424" s="198"/>
      <c r="DM424" s="144"/>
      <c r="DN424" s="198"/>
      <c r="DO424" s="144"/>
      <c r="DP424" s="198"/>
      <c r="DQ424" s="144"/>
      <c r="DR424" s="6"/>
      <c r="DS424" s="6"/>
      <c r="DT424" s="2"/>
      <c r="DU424" s="2"/>
      <c r="DV424" s="2"/>
      <c r="DW424" s="2"/>
      <c r="DX424" s="2"/>
      <c r="DY424" s="2"/>
      <c r="DZ424" s="2"/>
      <c r="EA424" s="2"/>
      <c r="EB424" s="125"/>
      <c r="EC424" s="6"/>
      <c r="ED424" s="6"/>
      <c r="EE424" s="6"/>
      <c r="EF424" s="124"/>
      <c r="EG424" s="124"/>
      <c r="EH424" s="125"/>
      <c r="EI424" s="125"/>
      <c r="EJ424" s="124"/>
      <c r="EK424" s="2"/>
      <c r="EL424" s="2"/>
    </row>
    <row x14ac:dyDescent="0.25" r="425" customHeight="1" ht="18.75" hidden="1">
      <c r="A425" s="290" t="s">
        <v>233</v>
      </c>
      <c r="B425" s="282"/>
      <c r="C425" s="282"/>
      <c r="D425" s="282"/>
      <c r="E425" s="282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  <c r="AD425" s="282"/>
      <c r="AE425" s="282"/>
      <c r="AF425" s="282"/>
      <c r="AG425" s="282"/>
      <c r="AH425" s="282"/>
      <c r="AI425" s="282"/>
      <c r="AJ425" s="282"/>
      <c r="AK425" s="282"/>
      <c r="AL425" s="282"/>
      <c r="AM425" s="282"/>
      <c r="AN425" s="282">
        <v>132</v>
      </c>
      <c r="AO425" s="282"/>
      <c r="AP425" s="282"/>
      <c r="AQ425" s="282"/>
      <c r="AR425" s="282"/>
      <c r="AS425" s="282">
        <f>37+79-13</f>
      </c>
      <c r="AT425" s="282">
        <v>138</v>
      </c>
      <c r="AU425" s="282"/>
      <c r="AV425" s="282">
        <v>16</v>
      </c>
      <c r="AW425" s="282"/>
      <c r="AX425" s="282"/>
      <c r="AY425" s="273"/>
      <c r="AZ425" s="274"/>
      <c r="BA425" s="275"/>
      <c r="BB425" s="282"/>
      <c r="BC425" s="282"/>
      <c r="BD425" s="282"/>
      <c r="BE425" s="291"/>
      <c r="BF425" s="292"/>
      <c r="BG425" s="292"/>
      <c r="BH425" s="292"/>
      <c r="BI425" s="292"/>
      <c r="BJ425" s="293"/>
      <c r="BK425" s="292"/>
      <c r="BL425" s="124"/>
      <c r="BM425" s="2"/>
      <c r="BN425" s="124"/>
      <c r="BO425" s="6"/>
      <c r="BP425" s="124"/>
      <c r="BQ425" s="124"/>
      <c r="BR425" s="124"/>
      <c r="BS425" s="124"/>
      <c r="BT425" s="124"/>
      <c r="BU425" s="124"/>
      <c r="BV425" s="124"/>
      <c r="BW425" s="124"/>
      <c r="BX425" s="6"/>
      <c r="BY425" s="124"/>
      <c r="BZ425" s="124"/>
      <c r="CA425" s="124"/>
      <c r="CB425" s="124"/>
      <c r="CC425" s="124"/>
      <c r="CD425" s="124"/>
      <c r="CE425" s="124"/>
      <c r="CF425" s="124"/>
      <c r="CG425" s="124"/>
      <c r="CH425" s="124"/>
      <c r="CI425" s="124"/>
      <c r="CJ425" s="124"/>
      <c r="CK425" s="124"/>
      <c r="CL425" s="124"/>
      <c r="CM425" s="124"/>
      <c r="CN425" s="124"/>
      <c r="CO425" s="124"/>
      <c r="CP425" s="124"/>
      <c r="CQ425" s="124"/>
      <c r="CR425" s="124"/>
      <c r="CS425" s="124"/>
      <c r="CT425" s="124"/>
      <c r="CU425" s="124"/>
      <c r="CV425" s="124"/>
      <c r="CW425" s="124"/>
      <c r="CX425" s="124"/>
      <c r="CY425" s="124"/>
      <c r="CZ425" s="124"/>
      <c r="DA425" s="124"/>
      <c r="DB425" s="124"/>
      <c r="DC425" s="124"/>
      <c r="DD425" s="124"/>
      <c r="DE425" s="124"/>
      <c r="DF425" s="124"/>
      <c r="DG425" s="124"/>
      <c r="DH425" s="124"/>
      <c r="DI425" s="124"/>
      <c r="DJ425" s="124"/>
      <c r="DK425" s="198"/>
      <c r="DL425" s="198"/>
      <c r="DM425" s="144"/>
      <c r="DN425" s="198"/>
      <c r="DO425" s="144"/>
      <c r="DP425" s="198"/>
      <c r="DQ425" s="144"/>
      <c r="DR425" s="6"/>
      <c r="DS425" s="6"/>
      <c r="DT425" s="2"/>
      <c r="DU425" s="2"/>
      <c r="DV425" s="2"/>
      <c r="DW425" s="2"/>
      <c r="DX425" s="2"/>
      <c r="DY425" s="2"/>
      <c r="DZ425" s="2"/>
      <c r="EA425" s="2"/>
      <c r="EB425" s="125"/>
      <c r="EC425" s="6"/>
      <c r="ED425" s="6"/>
      <c r="EE425" s="6"/>
      <c r="EF425" s="124"/>
      <c r="EG425" s="124"/>
      <c r="EH425" s="125"/>
      <c r="EI425" s="125"/>
      <c r="EJ425" s="124"/>
      <c r="EK425" s="2"/>
      <c r="EL425" s="2"/>
    </row>
    <row x14ac:dyDescent="0.25" r="426" customHeight="1" ht="18.75" hidden="1">
      <c r="A426" s="290" t="s">
        <v>234</v>
      </c>
      <c r="B426" s="282"/>
      <c r="C426" s="282"/>
      <c r="D426" s="282"/>
      <c r="E426" s="282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  <c r="AD426" s="282"/>
      <c r="AE426" s="282"/>
      <c r="AF426" s="282"/>
      <c r="AG426" s="282"/>
      <c r="AH426" s="282"/>
      <c r="AI426" s="282"/>
      <c r="AJ426" s="282"/>
      <c r="AK426" s="282"/>
      <c r="AL426" s="282"/>
      <c r="AM426" s="282"/>
      <c r="AN426" s="282"/>
      <c r="AO426" s="282"/>
      <c r="AP426" s="282"/>
      <c r="AQ426" s="282"/>
      <c r="AR426" s="282"/>
      <c r="AS426" s="282"/>
      <c r="AT426" s="282"/>
      <c r="AU426" s="282"/>
      <c r="AV426" s="282">
        <v>0</v>
      </c>
      <c r="AW426" s="282"/>
      <c r="AX426" s="282"/>
      <c r="AY426" s="273"/>
      <c r="AZ426" s="274"/>
      <c r="BA426" s="275"/>
      <c r="BB426" s="282">
        <v>50</v>
      </c>
      <c r="BC426" s="282"/>
      <c r="BD426" s="282"/>
      <c r="BE426" s="291"/>
      <c r="BF426" s="292"/>
      <c r="BG426" s="292"/>
      <c r="BH426" s="292"/>
      <c r="BI426" s="292"/>
      <c r="BJ426" s="293"/>
      <c r="BK426" s="292"/>
      <c r="BL426" s="124"/>
      <c r="BM426" s="2"/>
      <c r="BN426" s="124"/>
      <c r="BO426" s="6"/>
      <c r="BP426" s="124"/>
      <c r="BQ426" s="124"/>
      <c r="BR426" s="124"/>
      <c r="BS426" s="124"/>
      <c r="BT426" s="124"/>
      <c r="BU426" s="124"/>
      <c r="BV426" s="124"/>
      <c r="BW426" s="124"/>
      <c r="BX426" s="6"/>
      <c r="BY426" s="124"/>
      <c r="BZ426" s="124"/>
      <c r="CA426" s="124"/>
      <c r="CB426" s="124"/>
      <c r="CC426" s="124"/>
      <c r="CD426" s="124"/>
      <c r="CE426" s="124"/>
      <c r="CF426" s="124"/>
      <c r="CG426" s="124"/>
      <c r="CH426" s="124"/>
      <c r="CI426" s="124"/>
      <c r="CJ426" s="124"/>
      <c r="CK426" s="124"/>
      <c r="CL426" s="124"/>
      <c r="CM426" s="124"/>
      <c r="CN426" s="124"/>
      <c r="CO426" s="124"/>
      <c r="CP426" s="124"/>
      <c r="CQ426" s="124"/>
      <c r="CR426" s="124"/>
      <c r="CS426" s="124"/>
      <c r="CT426" s="124"/>
      <c r="CU426" s="124"/>
      <c r="CV426" s="124"/>
      <c r="CW426" s="124"/>
      <c r="CX426" s="124"/>
      <c r="CY426" s="124"/>
      <c r="CZ426" s="124"/>
      <c r="DA426" s="124"/>
      <c r="DB426" s="124"/>
      <c r="DC426" s="124"/>
      <c r="DD426" s="124"/>
      <c r="DE426" s="124"/>
      <c r="DF426" s="124"/>
      <c r="DG426" s="124"/>
      <c r="DH426" s="124"/>
      <c r="DI426" s="124"/>
      <c r="DJ426" s="124"/>
      <c r="DK426" s="198"/>
      <c r="DL426" s="198"/>
      <c r="DM426" s="144"/>
      <c r="DN426" s="198"/>
      <c r="DO426" s="144"/>
      <c r="DP426" s="198"/>
      <c r="DQ426" s="144"/>
      <c r="DR426" s="6"/>
      <c r="DS426" s="6"/>
      <c r="DT426" s="2"/>
      <c r="DU426" s="2"/>
      <c r="DV426" s="2"/>
      <c r="DW426" s="2"/>
      <c r="DX426" s="2"/>
      <c r="DY426" s="2"/>
      <c r="DZ426" s="2"/>
      <c r="EA426" s="2"/>
      <c r="EB426" s="125"/>
      <c r="EC426" s="6"/>
      <c r="ED426" s="6"/>
      <c r="EE426" s="6"/>
      <c r="EF426" s="124"/>
      <c r="EG426" s="124"/>
      <c r="EH426" s="125"/>
      <c r="EI426" s="125"/>
      <c r="EJ426" s="124"/>
      <c r="EK426" s="2"/>
      <c r="EL426" s="2"/>
    </row>
    <row x14ac:dyDescent="0.25" r="427" customHeight="1" ht="18.75" hidden="1">
      <c r="A427" s="290" t="s">
        <v>235</v>
      </c>
      <c r="B427" s="282"/>
      <c r="C427" s="282"/>
      <c r="D427" s="282"/>
      <c r="E427" s="282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  <c r="AD427" s="282"/>
      <c r="AE427" s="282"/>
      <c r="AF427" s="282"/>
      <c r="AG427" s="282"/>
      <c r="AH427" s="282"/>
      <c r="AI427" s="282"/>
      <c r="AJ427" s="282"/>
      <c r="AK427" s="282"/>
      <c r="AL427" s="282"/>
      <c r="AM427" s="282"/>
      <c r="AN427" s="282"/>
      <c r="AO427" s="282"/>
      <c r="AP427" s="282"/>
      <c r="AQ427" s="282"/>
      <c r="AR427" s="282"/>
      <c r="AS427" s="282"/>
      <c r="AT427" s="282"/>
      <c r="AU427" s="282"/>
      <c r="AV427" s="282">
        <v>0</v>
      </c>
      <c r="AW427" s="282"/>
      <c r="AX427" s="282"/>
      <c r="AY427" s="273"/>
      <c r="AZ427" s="274"/>
      <c r="BA427" s="275"/>
      <c r="BB427" s="282"/>
      <c r="BC427" s="282"/>
      <c r="BD427" s="282"/>
      <c r="BE427" s="291"/>
      <c r="BF427" s="292"/>
      <c r="BG427" s="292"/>
      <c r="BH427" s="292"/>
      <c r="BI427" s="292"/>
      <c r="BJ427" s="293"/>
      <c r="BK427" s="292"/>
      <c r="BL427" s="124"/>
      <c r="BM427" s="2"/>
      <c r="BN427" s="124"/>
      <c r="BO427" s="6"/>
      <c r="BP427" s="124"/>
      <c r="BQ427" s="124"/>
      <c r="BR427" s="124"/>
      <c r="BS427" s="124"/>
      <c r="BT427" s="124"/>
      <c r="BU427" s="124"/>
      <c r="BV427" s="124"/>
      <c r="BW427" s="124"/>
      <c r="BX427" s="6"/>
      <c r="BY427" s="124"/>
      <c r="BZ427" s="124"/>
      <c r="CA427" s="124"/>
      <c r="CB427" s="124"/>
      <c r="CC427" s="124"/>
      <c r="CD427" s="124"/>
      <c r="CE427" s="124"/>
      <c r="CF427" s="124"/>
      <c r="CG427" s="124"/>
      <c r="CH427" s="124"/>
      <c r="CI427" s="124"/>
      <c r="CJ427" s="124"/>
      <c r="CK427" s="124"/>
      <c r="CL427" s="124"/>
      <c r="CM427" s="124"/>
      <c r="CN427" s="124"/>
      <c r="CO427" s="124"/>
      <c r="CP427" s="124"/>
      <c r="CQ427" s="124"/>
      <c r="CR427" s="124"/>
      <c r="CS427" s="124"/>
      <c r="CT427" s="124"/>
      <c r="CU427" s="124"/>
      <c r="CV427" s="124"/>
      <c r="CW427" s="124"/>
      <c r="CX427" s="124"/>
      <c r="CY427" s="124"/>
      <c r="CZ427" s="124"/>
      <c r="DA427" s="124"/>
      <c r="DB427" s="124"/>
      <c r="DC427" s="124"/>
      <c r="DD427" s="124"/>
      <c r="DE427" s="124"/>
      <c r="DF427" s="124"/>
      <c r="DG427" s="124"/>
      <c r="DH427" s="124"/>
      <c r="DI427" s="124"/>
      <c r="DJ427" s="124"/>
      <c r="DK427" s="198"/>
      <c r="DL427" s="198"/>
      <c r="DM427" s="144"/>
      <c r="DN427" s="198"/>
      <c r="DO427" s="144"/>
      <c r="DP427" s="198"/>
      <c r="DQ427" s="144"/>
      <c r="DR427" s="6"/>
      <c r="DS427" s="6"/>
      <c r="DT427" s="2"/>
      <c r="DU427" s="2"/>
      <c r="DV427" s="2"/>
      <c r="DW427" s="2"/>
      <c r="DX427" s="2"/>
      <c r="DY427" s="2"/>
      <c r="DZ427" s="2"/>
      <c r="EA427" s="2"/>
      <c r="EB427" s="125"/>
      <c r="EC427" s="6"/>
      <c r="ED427" s="6"/>
      <c r="EE427" s="6"/>
      <c r="EF427" s="124"/>
      <c r="EG427" s="124"/>
      <c r="EH427" s="125"/>
      <c r="EI427" s="125"/>
      <c r="EJ427" s="124"/>
      <c r="EK427" s="2"/>
      <c r="EL427" s="2"/>
    </row>
    <row x14ac:dyDescent="0.25" r="428" customHeight="1" ht="18.75" hidden="1">
      <c r="A428" s="290" t="s">
        <v>201</v>
      </c>
      <c r="B428" s="282"/>
      <c r="C428" s="282"/>
      <c r="D428" s="282"/>
      <c r="E428" s="282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  <c r="AD428" s="282"/>
      <c r="AE428" s="282"/>
      <c r="AF428" s="282"/>
      <c r="AG428" s="282"/>
      <c r="AH428" s="282"/>
      <c r="AI428" s="282"/>
      <c r="AJ428" s="282"/>
      <c r="AK428" s="282"/>
      <c r="AL428" s="282">
        <v>294</v>
      </c>
      <c r="AM428" s="282"/>
      <c r="AN428" s="282"/>
      <c r="AO428" s="282"/>
      <c r="AP428" s="282"/>
      <c r="AQ428" s="282">
        <v>24</v>
      </c>
      <c r="AR428" s="282"/>
      <c r="AS428" s="282"/>
      <c r="AT428" s="282"/>
      <c r="AU428" s="282"/>
      <c r="AV428" s="282">
        <v>24</v>
      </c>
      <c r="AW428" s="282"/>
      <c r="AX428" s="282"/>
      <c r="AY428" s="273"/>
      <c r="AZ428" s="274"/>
      <c r="BA428" s="275"/>
      <c r="BB428" s="282"/>
      <c r="BC428" s="282"/>
      <c r="BD428" s="282"/>
      <c r="BE428" s="291"/>
      <c r="BF428" s="292"/>
      <c r="BG428" s="292"/>
      <c r="BH428" s="292"/>
      <c r="BI428" s="292"/>
      <c r="BJ428" s="293"/>
      <c r="BK428" s="292"/>
      <c r="BL428" s="124"/>
      <c r="BM428" s="2"/>
      <c r="BN428" s="124"/>
      <c r="BO428" s="6"/>
      <c r="BP428" s="124"/>
      <c r="BQ428" s="124"/>
      <c r="BR428" s="124"/>
      <c r="BS428" s="124"/>
      <c r="BT428" s="124"/>
      <c r="BU428" s="124"/>
      <c r="BV428" s="124"/>
      <c r="BW428" s="124"/>
      <c r="BX428" s="6"/>
      <c r="BY428" s="124"/>
      <c r="BZ428" s="124"/>
      <c r="CA428" s="124"/>
      <c r="CB428" s="124"/>
      <c r="CC428" s="124"/>
      <c r="CD428" s="124"/>
      <c r="CE428" s="124"/>
      <c r="CF428" s="124"/>
      <c r="CG428" s="124"/>
      <c r="CH428" s="124"/>
      <c r="CI428" s="124"/>
      <c r="CJ428" s="124"/>
      <c r="CK428" s="124"/>
      <c r="CL428" s="124"/>
      <c r="CM428" s="124"/>
      <c r="CN428" s="124"/>
      <c r="CO428" s="124"/>
      <c r="CP428" s="124"/>
      <c r="CQ428" s="124"/>
      <c r="CR428" s="124"/>
      <c r="CS428" s="124"/>
      <c r="CT428" s="124"/>
      <c r="CU428" s="124"/>
      <c r="CV428" s="124"/>
      <c r="CW428" s="124"/>
      <c r="CX428" s="124"/>
      <c r="CY428" s="124"/>
      <c r="CZ428" s="124"/>
      <c r="DA428" s="124"/>
      <c r="DB428" s="124"/>
      <c r="DC428" s="124"/>
      <c r="DD428" s="124"/>
      <c r="DE428" s="124"/>
      <c r="DF428" s="124"/>
      <c r="DG428" s="124"/>
      <c r="DH428" s="124"/>
      <c r="DI428" s="124"/>
      <c r="DJ428" s="124"/>
      <c r="DK428" s="198"/>
      <c r="DL428" s="198"/>
      <c r="DM428" s="144"/>
      <c r="DN428" s="198"/>
      <c r="DO428" s="144"/>
      <c r="DP428" s="198"/>
      <c r="DQ428" s="144"/>
      <c r="DR428" s="6"/>
      <c r="DS428" s="6"/>
      <c r="DT428" s="2"/>
      <c r="DU428" s="2"/>
      <c r="DV428" s="2"/>
      <c r="DW428" s="2"/>
      <c r="DX428" s="2"/>
      <c r="DY428" s="2"/>
      <c r="DZ428" s="2"/>
      <c r="EA428" s="2"/>
      <c r="EB428" s="125"/>
      <c r="EC428" s="6"/>
      <c r="ED428" s="6"/>
      <c r="EE428" s="6"/>
      <c r="EF428" s="124"/>
      <c r="EG428" s="124"/>
      <c r="EH428" s="125"/>
      <c r="EI428" s="125"/>
      <c r="EJ428" s="124"/>
      <c r="EK428" s="2"/>
      <c r="EL428" s="2"/>
    </row>
    <row x14ac:dyDescent="0.25" r="429" customHeight="1" ht="18.75" hidden="1">
      <c r="A429" s="290" t="s">
        <v>237</v>
      </c>
      <c r="B429" s="282"/>
      <c r="C429" s="282"/>
      <c r="D429" s="282"/>
      <c r="E429" s="282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  <c r="AD429" s="282"/>
      <c r="AE429" s="282"/>
      <c r="AF429" s="282"/>
      <c r="AG429" s="282"/>
      <c r="AH429" s="282"/>
      <c r="AI429" s="282"/>
      <c r="AJ429" s="282"/>
      <c r="AK429" s="282"/>
      <c r="AL429" s="282"/>
      <c r="AM429" s="282"/>
      <c r="AN429" s="282"/>
      <c r="AO429" s="282"/>
      <c r="AP429" s="282"/>
      <c r="AQ429" s="282"/>
      <c r="AR429" s="282"/>
      <c r="AS429" s="282"/>
      <c r="AT429" s="282">
        <v>12</v>
      </c>
      <c r="AU429" s="282"/>
      <c r="AV429" s="282">
        <v>0</v>
      </c>
      <c r="AW429" s="282"/>
      <c r="AX429" s="282"/>
      <c r="AY429" s="273"/>
      <c r="AZ429" s="274"/>
      <c r="BA429" s="275"/>
      <c r="BB429" s="282">
        <v>230</v>
      </c>
      <c r="BC429" s="282">
        <v>200</v>
      </c>
      <c r="BD429" s="282">
        <v>150</v>
      </c>
      <c r="BE429" s="291">
        <v>280</v>
      </c>
      <c r="BF429" s="292">
        <v>300</v>
      </c>
      <c r="BG429" s="292">
        <v>300</v>
      </c>
      <c r="BH429" s="292">
        <v>270</v>
      </c>
      <c r="BI429" s="292">
        <v>274</v>
      </c>
      <c r="BJ429" s="293">
        <v>250</v>
      </c>
      <c r="BK429" s="292"/>
      <c r="BL429" s="124"/>
      <c r="BM429" s="2"/>
      <c r="BN429" s="124"/>
      <c r="BO429" s="6"/>
      <c r="BP429" s="124"/>
      <c r="BQ429" s="124"/>
      <c r="BR429" s="124"/>
      <c r="BS429" s="124"/>
      <c r="BT429" s="124"/>
      <c r="BU429" s="124"/>
      <c r="BV429" s="124"/>
      <c r="BW429" s="124"/>
      <c r="BX429" s="6"/>
      <c r="BY429" s="124"/>
      <c r="BZ429" s="124"/>
      <c r="CA429" s="124"/>
      <c r="CB429" s="124"/>
      <c r="CC429" s="124"/>
      <c r="CD429" s="124"/>
      <c r="CE429" s="124"/>
      <c r="CF429" s="124"/>
      <c r="CG429" s="124"/>
      <c r="CH429" s="124"/>
      <c r="CI429" s="124"/>
      <c r="CJ429" s="124"/>
      <c r="CK429" s="124"/>
      <c r="CL429" s="124"/>
      <c r="CM429" s="124"/>
      <c r="CN429" s="124"/>
      <c r="CO429" s="124"/>
      <c r="CP429" s="124"/>
      <c r="CQ429" s="124"/>
      <c r="CR429" s="124"/>
      <c r="CS429" s="124"/>
      <c r="CT429" s="124"/>
      <c r="CU429" s="124"/>
      <c r="CV429" s="124"/>
      <c r="CW429" s="124"/>
      <c r="CX429" s="124"/>
      <c r="CY429" s="124"/>
      <c r="CZ429" s="124"/>
      <c r="DA429" s="124"/>
      <c r="DB429" s="124"/>
      <c r="DC429" s="124"/>
      <c r="DD429" s="124"/>
      <c r="DE429" s="124"/>
      <c r="DF429" s="124"/>
      <c r="DG429" s="124"/>
      <c r="DH429" s="124"/>
      <c r="DI429" s="124"/>
      <c r="DJ429" s="124"/>
      <c r="DK429" s="198"/>
      <c r="DL429" s="198"/>
      <c r="DM429" s="144"/>
      <c r="DN429" s="198"/>
      <c r="DO429" s="144"/>
      <c r="DP429" s="198"/>
      <c r="DQ429" s="144"/>
      <c r="DR429" s="6"/>
      <c r="DS429" s="6"/>
      <c r="DT429" s="2"/>
      <c r="DU429" s="2"/>
      <c r="DV429" s="2"/>
      <c r="DW429" s="2"/>
      <c r="DX429" s="2"/>
      <c r="DY429" s="2"/>
      <c r="DZ429" s="2"/>
      <c r="EA429" s="2"/>
      <c r="EB429" s="125"/>
      <c r="EC429" s="6"/>
      <c r="ED429" s="6"/>
      <c r="EE429" s="6"/>
      <c r="EF429" s="124"/>
      <c r="EG429" s="124"/>
      <c r="EH429" s="125"/>
      <c r="EI429" s="125"/>
      <c r="EJ429" s="124"/>
      <c r="EK429" s="2"/>
      <c r="EL429" s="2"/>
    </row>
    <row x14ac:dyDescent="0.25" r="430" customHeight="1" ht="18.75" hidden="1">
      <c r="A430" s="290" t="s">
        <v>200</v>
      </c>
      <c r="B430" s="282"/>
      <c r="C430" s="282"/>
      <c r="D430" s="282"/>
      <c r="E430" s="282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  <c r="AD430" s="282"/>
      <c r="AE430" s="282"/>
      <c r="AF430" s="282"/>
      <c r="AG430" s="282"/>
      <c r="AH430" s="282"/>
      <c r="AI430" s="282"/>
      <c r="AJ430" s="282"/>
      <c r="AK430" s="282"/>
      <c r="AL430" s="282"/>
      <c r="AM430" s="282"/>
      <c r="AN430" s="282">
        <v>12</v>
      </c>
      <c r="AO430" s="282">
        <v>5</v>
      </c>
      <c r="AP430" s="282">
        <v>15</v>
      </c>
      <c r="AQ430" s="282">
        <v>55</v>
      </c>
      <c r="AR430" s="282">
        <v>15</v>
      </c>
      <c r="AS430" s="282"/>
      <c r="AT430" s="282">
        <v>13</v>
      </c>
      <c r="AU430" s="282">
        <v>54</v>
      </c>
      <c r="AV430" s="282">
        <v>0</v>
      </c>
      <c r="AW430" s="282"/>
      <c r="AX430" s="282"/>
      <c r="AY430" s="273"/>
      <c r="AZ430" s="274"/>
      <c r="BA430" s="275"/>
      <c r="BB430" s="282"/>
      <c r="BC430" s="282"/>
      <c r="BD430" s="282"/>
      <c r="BE430" s="291"/>
      <c r="BF430" s="292"/>
      <c r="BG430" s="292"/>
      <c r="BH430" s="292"/>
      <c r="BI430" s="292"/>
      <c r="BJ430" s="293"/>
      <c r="BK430" s="292"/>
      <c r="BL430" s="124"/>
      <c r="BM430" s="2"/>
      <c r="BN430" s="124"/>
      <c r="BO430" s="6"/>
      <c r="BP430" s="124"/>
      <c r="BQ430" s="124"/>
      <c r="BR430" s="124"/>
      <c r="BS430" s="124"/>
      <c r="BT430" s="124"/>
      <c r="BU430" s="124"/>
      <c r="BV430" s="124"/>
      <c r="BW430" s="124"/>
      <c r="BX430" s="6"/>
      <c r="BY430" s="124"/>
      <c r="BZ430" s="124"/>
      <c r="CA430" s="124"/>
      <c r="CB430" s="124"/>
      <c r="CC430" s="124"/>
      <c r="CD430" s="124"/>
      <c r="CE430" s="124"/>
      <c r="CF430" s="124"/>
      <c r="CG430" s="124"/>
      <c r="CH430" s="124"/>
      <c r="CI430" s="124"/>
      <c r="CJ430" s="124"/>
      <c r="CK430" s="124"/>
      <c r="CL430" s="124"/>
      <c r="CM430" s="124"/>
      <c r="CN430" s="124"/>
      <c r="CO430" s="124"/>
      <c r="CP430" s="124"/>
      <c r="CQ430" s="124"/>
      <c r="CR430" s="124"/>
      <c r="CS430" s="124"/>
      <c r="CT430" s="124"/>
      <c r="CU430" s="124"/>
      <c r="CV430" s="124"/>
      <c r="CW430" s="124"/>
      <c r="CX430" s="124"/>
      <c r="CY430" s="124"/>
      <c r="CZ430" s="124"/>
      <c r="DA430" s="124"/>
      <c r="DB430" s="124"/>
      <c r="DC430" s="124"/>
      <c r="DD430" s="124"/>
      <c r="DE430" s="124"/>
      <c r="DF430" s="124"/>
      <c r="DG430" s="124"/>
      <c r="DH430" s="124"/>
      <c r="DI430" s="124"/>
      <c r="DJ430" s="124"/>
      <c r="DK430" s="198"/>
      <c r="DL430" s="198"/>
      <c r="DM430" s="144"/>
      <c r="DN430" s="198"/>
      <c r="DO430" s="144"/>
      <c r="DP430" s="198"/>
      <c r="DQ430" s="144"/>
      <c r="DR430" s="6"/>
      <c r="DS430" s="6"/>
      <c r="DT430" s="2"/>
      <c r="DU430" s="2"/>
      <c r="DV430" s="2"/>
      <c r="DW430" s="2"/>
      <c r="DX430" s="2"/>
      <c r="DY430" s="2"/>
      <c r="DZ430" s="2"/>
      <c r="EA430" s="2"/>
      <c r="EB430" s="125"/>
      <c r="EC430" s="6"/>
      <c r="ED430" s="6"/>
      <c r="EE430" s="6"/>
      <c r="EF430" s="124"/>
      <c r="EG430" s="124"/>
      <c r="EH430" s="125"/>
      <c r="EI430" s="125"/>
      <c r="EJ430" s="124"/>
      <c r="EK430" s="2"/>
      <c r="EL430" s="2"/>
    </row>
    <row x14ac:dyDescent="0.25" r="431" customHeight="1" ht="18.75" hidden="1">
      <c r="A431" s="290" t="s">
        <v>238</v>
      </c>
      <c r="B431" s="282"/>
      <c r="C431" s="282"/>
      <c r="D431" s="282"/>
      <c r="E431" s="282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  <c r="AD431" s="282"/>
      <c r="AE431" s="282"/>
      <c r="AF431" s="282"/>
      <c r="AG431" s="282"/>
      <c r="AH431" s="282"/>
      <c r="AI431" s="282"/>
      <c r="AJ431" s="282"/>
      <c r="AK431" s="282"/>
      <c r="AL431" s="282"/>
      <c r="AM431" s="282">
        <v>12</v>
      </c>
      <c r="AN431" s="282">
        <v>8</v>
      </c>
      <c r="AO431" s="282">
        <v>12</v>
      </c>
      <c r="AP431" s="282">
        <v>19</v>
      </c>
      <c r="AQ431" s="282"/>
      <c r="AR431" s="282"/>
      <c r="AS431" s="282">
        <v>13</v>
      </c>
      <c r="AT431" s="282"/>
      <c r="AU431" s="282"/>
      <c r="AV431" s="282">
        <v>0</v>
      </c>
      <c r="AW431" s="282">
        <v>1</v>
      </c>
      <c r="AX431" s="282"/>
      <c r="AY431" s="273"/>
      <c r="AZ431" s="274"/>
      <c r="BA431" s="275">
        <v>99</v>
      </c>
      <c r="BB431" s="282"/>
      <c r="BC431" s="282"/>
      <c r="BD431" s="282"/>
      <c r="BE431" s="291"/>
      <c r="BF431" s="292"/>
      <c r="BG431" s="292"/>
      <c r="BH431" s="292"/>
      <c r="BI431" s="292"/>
      <c r="BJ431" s="293"/>
      <c r="BK431" s="292"/>
      <c r="BL431" s="124"/>
      <c r="BM431" s="2"/>
      <c r="BN431" s="124"/>
      <c r="BO431" s="6"/>
      <c r="BP431" s="124"/>
      <c r="BQ431" s="124"/>
      <c r="BR431" s="124"/>
      <c r="BS431" s="124"/>
      <c r="BT431" s="124"/>
      <c r="BU431" s="124"/>
      <c r="BV431" s="124"/>
      <c r="BW431" s="124"/>
      <c r="BX431" s="6"/>
      <c r="BY431" s="124"/>
      <c r="BZ431" s="124"/>
      <c r="CA431" s="124"/>
      <c r="CB431" s="124"/>
      <c r="CC431" s="124"/>
      <c r="CD431" s="124"/>
      <c r="CE431" s="124"/>
      <c r="CF431" s="124"/>
      <c r="CG431" s="124"/>
      <c r="CH431" s="124"/>
      <c r="CI431" s="124"/>
      <c r="CJ431" s="124"/>
      <c r="CK431" s="124"/>
      <c r="CL431" s="124"/>
      <c r="CM431" s="124"/>
      <c r="CN431" s="124"/>
      <c r="CO431" s="124"/>
      <c r="CP431" s="124"/>
      <c r="CQ431" s="124"/>
      <c r="CR431" s="124"/>
      <c r="CS431" s="124"/>
      <c r="CT431" s="124"/>
      <c r="CU431" s="124"/>
      <c r="CV431" s="124"/>
      <c r="CW431" s="124"/>
      <c r="CX431" s="124"/>
      <c r="CY431" s="124"/>
      <c r="CZ431" s="124"/>
      <c r="DA431" s="124"/>
      <c r="DB431" s="124"/>
      <c r="DC431" s="124"/>
      <c r="DD431" s="124"/>
      <c r="DE431" s="124"/>
      <c r="DF431" s="124"/>
      <c r="DG431" s="124"/>
      <c r="DH431" s="124"/>
      <c r="DI431" s="124"/>
      <c r="DJ431" s="124"/>
      <c r="DK431" s="198"/>
      <c r="DL431" s="198"/>
      <c r="DM431" s="144"/>
      <c r="DN431" s="198"/>
      <c r="DO431" s="144"/>
      <c r="DP431" s="198"/>
      <c r="DQ431" s="144"/>
      <c r="DR431" s="6"/>
      <c r="DS431" s="6"/>
      <c r="DT431" s="2"/>
      <c r="DU431" s="2"/>
      <c r="DV431" s="2"/>
      <c r="DW431" s="2"/>
      <c r="DX431" s="2"/>
      <c r="DY431" s="2"/>
      <c r="DZ431" s="2"/>
      <c r="EA431" s="2"/>
      <c r="EB431" s="125"/>
      <c r="EC431" s="6"/>
      <c r="ED431" s="6"/>
      <c r="EE431" s="6"/>
      <c r="EF431" s="124"/>
      <c r="EG431" s="124"/>
      <c r="EH431" s="125"/>
      <c r="EI431" s="125"/>
      <c r="EJ431" s="124"/>
      <c r="EK431" s="2"/>
      <c r="EL431" s="2"/>
    </row>
    <row x14ac:dyDescent="0.25" r="432" customHeight="1" ht="18.75">
      <c r="A432" s="304" t="s">
        <v>239</v>
      </c>
      <c r="B432" s="282">
        <f>+SUM(B423:B431)</f>
      </c>
      <c r="C432" s="282">
        <f>+SUM(C423:C431)</f>
      </c>
      <c r="D432" s="282">
        <f>+SUM(D423:D431)</f>
      </c>
      <c r="E432" s="282">
        <f>+SUM(E423:E431)</f>
      </c>
      <c r="F432" s="282">
        <f>+SUM(F423:F431)</f>
      </c>
      <c r="G432" s="282">
        <f>+SUM(G423:G431)</f>
      </c>
      <c r="H432" s="282">
        <f>+SUM(H423:H431)</f>
      </c>
      <c r="I432" s="282">
        <f>+SUM(I423:I431)</f>
      </c>
      <c r="J432" s="282">
        <f>+SUM(J423:J431)</f>
      </c>
      <c r="K432" s="282">
        <f>+SUM(K423:K431)</f>
      </c>
      <c r="L432" s="282">
        <f>+SUM(L423:L431)</f>
      </c>
      <c r="M432" s="282">
        <f>+SUM(M423:M431)</f>
      </c>
      <c r="N432" s="282">
        <f>+SUM(N423:N431)</f>
      </c>
      <c r="O432" s="282">
        <f>+SUM(O423:O431)</f>
      </c>
      <c r="P432" s="282">
        <f>+SUM(P423:P431)</f>
      </c>
      <c r="Q432" s="282">
        <f>+SUM(Q423:Q431)</f>
      </c>
      <c r="R432" s="282">
        <f>+SUM(R423:R431)</f>
      </c>
      <c r="S432" s="282">
        <f>+SUM(S423:S431)</f>
      </c>
      <c r="T432" s="282">
        <f>+SUM(T423:T431)</f>
      </c>
      <c r="U432" s="282">
        <f>+SUM(U423:U431)</f>
      </c>
      <c r="V432" s="282">
        <f>+SUM(V423:V431)</f>
      </c>
      <c r="W432" s="282">
        <f>+SUM(W423:W431)</f>
      </c>
      <c r="X432" s="282">
        <f>+SUM(X423:X431)</f>
      </c>
      <c r="Y432" s="282">
        <f>+SUM(Y423:Y431)</f>
      </c>
      <c r="Z432" s="282">
        <f>+SUM(Z423:Z431)</f>
      </c>
      <c r="AA432" s="282">
        <f>+SUM(AA423:AA431)</f>
      </c>
      <c r="AB432" s="282">
        <f>+SUM(AB423:AB431)</f>
      </c>
      <c r="AC432" s="282">
        <f>+SUM(AC423:AC431)</f>
      </c>
      <c r="AD432" s="282">
        <f>+SUM(AD423:AD431)</f>
      </c>
      <c r="AE432" s="282">
        <f>+SUM(AE423:AE431)</f>
      </c>
      <c r="AF432" s="282">
        <f>+SUM(AF423:AF431)</f>
      </c>
      <c r="AG432" s="282">
        <f>+SUM(AG423:AG431)</f>
      </c>
      <c r="AH432" s="282">
        <f>+SUM(AH423:AH431)</f>
      </c>
      <c r="AI432" s="282">
        <f>+SUM(AI423:AI431)</f>
      </c>
      <c r="AJ432" s="282">
        <f>+SUM(AJ423:AJ431)</f>
      </c>
      <c r="AK432" s="282">
        <f>+SUM(AK423:AK431)</f>
      </c>
      <c r="AL432" s="282">
        <f>+SUM(AL423:AL431)</f>
      </c>
      <c r="AM432" s="282">
        <f>+SUM(AM423:AM431)</f>
      </c>
      <c r="AN432" s="282">
        <f>+SUM(AN423:AN431)</f>
      </c>
      <c r="AO432" s="282">
        <f>+SUM(AO423:AO431)</f>
      </c>
      <c r="AP432" s="282">
        <f>+SUM(AP423:AP431)</f>
      </c>
      <c r="AQ432" s="282">
        <f>+SUM(AQ423:AQ431)</f>
      </c>
      <c r="AR432" s="282">
        <f>+SUM(AR423:AR431)</f>
      </c>
      <c r="AS432" s="282">
        <f>+SUM(AS423:AS431)</f>
      </c>
      <c r="AT432" s="282">
        <f>+SUM(AT423:AT431)</f>
      </c>
      <c r="AU432" s="282">
        <f>+SUM(AU423:AU431)</f>
      </c>
      <c r="AV432" s="282">
        <f>+SUM(AV423:AV431)</f>
      </c>
      <c r="AW432" s="282">
        <f>+SUM(AW423:AW431)</f>
      </c>
      <c r="AX432" s="282"/>
      <c r="AY432" s="273"/>
      <c r="AZ432" s="274">
        <f>SUM(AZ423:AZ431)</f>
      </c>
      <c r="BA432" s="275">
        <f>SUM(BA423:BA431)</f>
      </c>
      <c r="BB432" s="276">
        <f>SUM(BB423:BB431)</f>
      </c>
      <c r="BC432" s="276">
        <f>SUM(BC423:BC431)</f>
      </c>
      <c r="BD432" s="276">
        <f>SUM(BD423:BD431)</f>
      </c>
      <c r="BE432" s="277">
        <f>SUM(BE423:BE431)</f>
      </c>
      <c r="BF432" s="278">
        <f>SUM(BF423:BF431)</f>
      </c>
      <c r="BG432" s="278">
        <f>SUM(BG423:BG431)</f>
      </c>
      <c r="BH432" s="278">
        <f>SUM(BH423:BH431)</f>
      </c>
      <c r="BI432" s="278">
        <f>SUM(BI423:BI431)</f>
      </c>
      <c r="BJ432" s="279">
        <f>SUM(BJ423:BJ431)</f>
      </c>
      <c r="BK432" s="278"/>
      <c r="BL432" s="124"/>
      <c r="BM432" s="2"/>
      <c r="BN432" s="124"/>
      <c r="BO432" s="6"/>
      <c r="BP432" s="124"/>
      <c r="BQ432" s="124"/>
      <c r="BR432" s="124"/>
      <c r="BS432" s="124"/>
      <c r="BT432" s="124"/>
      <c r="BU432" s="124"/>
      <c r="BV432" s="124"/>
      <c r="BW432" s="124"/>
      <c r="BX432" s="6"/>
      <c r="BY432" s="124"/>
      <c r="BZ432" s="124"/>
      <c r="CA432" s="124"/>
      <c r="CB432" s="124"/>
      <c r="CC432" s="124"/>
      <c r="CD432" s="124"/>
      <c r="CE432" s="124"/>
      <c r="CF432" s="124"/>
      <c r="CG432" s="124"/>
      <c r="CH432" s="124"/>
      <c r="CI432" s="124"/>
      <c r="CJ432" s="124"/>
      <c r="CK432" s="124"/>
      <c r="CL432" s="124"/>
      <c r="CM432" s="124"/>
      <c r="CN432" s="124"/>
      <c r="CO432" s="124"/>
      <c r="CP432" s="124"/>
      <c r="CQ432" s="124"/>
      <c r="CR432" s="124"/>
      <c r="CS432" s="124"/>
      <c r="CT432" s="124"/>
      <c r="CU432" s="124"/>
      <c r="CV432" s="124"/>
      <c r="CW432" s="124"/>
      <c r="CX432" s="124"/>
      <c r="CY432" s="124"/>
      <c r="CZ432" s="124"/>
      <c r="DA432" s="124"/>
      <c r="DB432" s="124"/>
      <c r="DC432" s="124"/>
      <c r="DD432" s="124"/>
      <c r="DE432" s="124"/>
      <c r="DF432" s="124"/>
      <c r="DG432" s="124"/>
      <c r="DH432" s="124"/>
      <c r="DI432" s="124"/>
      <c r="DJ432" s="124">
        <f>150/280</f>
      </c>
      <c r="DK432" s="198"/>
      <c r="DL432" s="198"/>
      <c r="DM432" s="144"/>
      <c r="DN432" s="198"/>
      <c r="DO432" s="144"/>
      <c r="DP432" s="198"/>
      <c r="DQ432" s="144"/>
      <c r="DR432" s="6"/>
      <c r="DS432" s="6"/>
      <c r="DT432" s="2"/>
      <c r="DU432" s="2"/>
      <c r="DV432" s="2"/>
      <c r="DW432" s="2"/>
      <c r="DX432" s="2"/>
      <c r="DY432" s="2"/>
      <c r="DZ432" s="2"/>
      <c r="EA432" s="2"/>
      <c r="EB432" s="125"/>
      <c r="EC432" s="6"/>
      <c r="ED432" s="6"/>
      <c r="EE432" s="6"/>
      <c r="EF432" s="124"/>
      <c r="EG432" s="124"/>
      <c r="EH432" s="125"/>
      <c r="EI432" s="125"/>
      <c r="EJ432" s="124"/>
      <c r="EK432" s="2"/>
      <c r="EL432" s="2"/>
    </row>
    <row x14ac:dyDescent="0.25" r="433" customHeight="1" ht="18.75">
      <c r="A433" s="280" t="s">
        <v>253</v>
      </c>
      <c r="B433" s="322">
        <v>0</v>
      </c>
      <c r="C433" s="322">
        <v>0</v>
      </c>
      <c r="D433" s="322">
        <v>0</v>
      </c>
      <c r="E433" s="322">
        <v>0</v>
      </c>
      <c r="F433" s="322">
        <v>0</v>
      </c>
      <c r="G433" s="322">
        <v>0</v>
      </c>
      <c r="H433" s="322">
        <v>0</v>
      </c>
      <c r="I433" s="322">
        <v>0</v>
      </c>
      <c r="J433" s="322">
        <v>0</v>
      </c>
      <c r="K433" s="322">
        <v>0</v>
      </c>
      <c r="L433" s="322">
        <v>0</v>
      </c>
      <c r="M433" s="322">
        <v>0</v>
      </c>
      <c r="N433" s="268">
        <v>0</v>
      </c>
      <c r="O433" s="268">
        <v>0</v>
      </c>
      <c r="P433" s="268">
        <v>0</v>
      </c>
      <c r="Q433" s="268">
        <v>0</v>
      </c>
      <c r="R433" s="268">
        <v>0</v>
      </c>
      <c r="S433" s="268">
        <v>0</v>
      </c>
      <c r="T433" s="268">
        <v>0</v>
      </c>
      <c r="U433" s="268">
        <v>0</v>
      </c>
      <c r="V433" s="268">
        <v>0</v>
      </c>
      <c r="W433" s="268">
        <v>0</v>
      </c>
      <c r="X433" s="268">
        <v>46</v>
      </c>
      <c r="Y433" s="268">
        <v>0</v>
      </c>
      <c r="Z433" s="282">
        <v>72</v>
      </c>
      <c r="AA433" s="282">
        <v>496</v>
      </c>
      <c r="AB433" s="282">
        <v>0</v>
      </c>
      <c r="AC433" s="282">
        <v>30</v>
      </c>
      <c r="AD433" s="282">
        <v>48</v>
      </c>
      <c r="AE433" s="282">
        <v>0</v>
      </c>
      <c r="AF433" s="282">
        <v>0</v>
      </c>
      <c r="AG433" s="282">
        <v>132</v>
      </c>
      <c r="AH433" s="282">
        <v>0</v>
      </c>
      <c r="AI433" s="282">
        <v>200</v>
      </c>
      <c r="AJ433" s="282">
        <v>178</v>
      </c>
      <c r="AK433" s="282">
        <v>0</v>
      </c>
      <c r="AL433" s="282">
        <v>0</v>
      </c>
      <c r="AM433" s="282">
        <v>0</v>
      </c>
      <c r="AN433" s="282">
        <v>0</v>
      </c>
      <c r="AO433" s="282">
        <v>0</v>
      </c>
      <c r="AP433" s="282">
        <v>0</v>
      </c>
      <c r="AQ433" s="282">
        <v>0</v>
      </c>
      <c r="AR433" s="282">
        <v>0</v>
      </c>
      <c r="AS433" s="282">
        <v>0</v>
      </c>
      <c r="AT433" s="282">
        <v>0</v>
      </c>
      <c r="AU433" s="282">
        <v>0</v>
      </c>
      <c r="AV433" s="282">
        <v>0</v>
      </c>
      <c r="AW433" s="268">
        <v>0</v>
      </c>
      <c r="AX433" s="268"/>
      <c r="AY433" s="273"/>
      <c r="AZ433" s="274">
        <f>+AZ443</f>
      </c>
      <c r="BA433" s="275">
        <f>+BA443</f>
      </c>
      <c r="BB433" s="282">
        <f>+BB443</f>
      </c>
      <c r="BC433" s="282">
        <f>+BC443</f>
      </c>
      <c r="BD433" s="282">
        <f>+BD443</f>
      </c>
      <c r="BE433" s="291">
        <f>+BE443</f>
      </c>
      <c r="BF433" s="292">
        <f>+BF443</f>
      </c>
      <c r="BG433" s="292">
        <f>+BG443</f>
      </c>
      <c r="BH433" s="292">
        <f>+BH443</f>
      </c>
      <c r="BI433" s="292">
        <f>+BI443</f>
      </c>
      <c r="BJ433" s="293">
        <f>+BJ443</f>
      </c>
      <c r="BK433" s="292"/>
      <c r="BL433" s="124"/>
      <c r="BM433" s="2"/>
      <c r="BN433" s="124"/>
      <c r="BO433" s="6"/>
      <c r="BP433" s="124"/>
      <c r="BQ433" s="124"/>
      <c r="BR433" s="124"/>
      <c r="BS433" s="124"/>
      <c r="BT433" s="124"/>
      <c r="BU433" s="124"/>
      <c r="BV433" s="124"/>
      <c r="BW433" s="124"/>
      <c r="BX433" s="6"/>
      <c r="BY433" s="124"/>
      <c r="BZ433" s="124"/>
      <c r="CA433" s="124"/>
      <c r="CB433" s="124"/>
      <c r="CC433" s="124"/>
      <c r="CD433" s="124"/>
      <c r="CE433" s="124"/>
      <c r="CF433" s="124"/>
      <c r="CG433" s="124"/>
      <c r="CH433" s="124"/>
      <c r="CI433" s="124"/>
      <c r="CJ433" s="124"/>
      <c r="CK433" s="124"/>
      <c r="CL433" s="124"/>
      <c r="CM433" s="124"/>
      <c r="CN433" s="124"/>
      <c r="CO433" s="124"/>
      <c r="CP433" s="124"/>
      <c r="CQ433" s="124"/>
      <c r="CR433" s="124"/>
      <c r="CS433" s="124"/>
      <c r="CT433" s="124"/>
      <c r="CU433" s="124"/>
      <c r="CV433" s="124"/>
      <c r="CW433" s="124"/>
      <c r="CX433" s="124"/>
      <c r="CY433" s="124"/>
      <c r="CZ433" s="124"/>
      <c r="DA433" s="124"/>
      <c r="DB433" s="124"/>
      <c r="DC433" s="124"/>
      <c r="DD433" s="124"/>
      <c r="DE433" s="124"/>
      <c r="DF433" s="124"/>
      <c r="DG433" s="124"/>
      <c r="DH433" s="124"/>
      <c r="DI433" s="124"/>
      <c r="DJ433" s="124"/>
      <c r="DK433" s="198">
        <f>SUM(B433:M433)</f>
      </c>
      <c r="DL433" s="198">
        <f>SUM(N433:Y433)</f>
      </c>
      <c r="DM433" s="144">
        <f>IFERROR(DL433/DK433*100,0)</f>
      </c>
      <c r="DN433" s="198">
        <f>SUM(Z433:AK433)</f>
      </c>
      <c r="DO433" s="144">
        <f>IFERROR(DN433/DL433*100,0)</f>
      </c>
      <c r="DP433" s="198">
        <f>SUM(AL433:AW433)</f>
      </c>
      <c r="DQ433" s="144">
        <f>IFERROR(DP433/DN433*100,0)</f>
      </c>
      <c r="DR433" s="185">
        <f>SUM(AY433:BJ433)</f>
      </c>
      <c r="DS433" s="249">
        <f>IFERROR(DR433/DP433*100,0)</f>
      </c>
      <c r="DT433" s="2"/>
      <c r="DU433" s="2"/>
      <c r="DV433" s="2"/>
      <c r="DW433" s="2"/>
      <c r="DX433" s="2"/>
      <c r="DY433" s="2"/>
      <c r="DZ433" s="2"/>
      <c r="EA433" s="2"/>
      <c r="EB433" s="125"/>
      <c r="EC433" s="6"/>
      <c r="ED433" s="6"/>
      <c r="EE433" s="6"/>
      <c r="EF433" s="124"/>
      <c r="EG433" s="124"/>
      <c r="EH433" s="125"/>
      <c r="EI433" s="125"/>
      <c r="EJ433" s="124"/>
      <c r="EK433" s="2"/>
      <c r="EL433" s="2"/>
    </row>
    <row x14ac:dyDescent="0.25" r="434" customHeight="1" ht="18.75" hidden="1">
      <c r="A434" s="290" t="s">
        <v>231</v>
      </c>
      <c r="B434" s="282"/>
      <c r="C434" s="282"/>
      <c r="D434" s="282"/>
      <c r="E434" s="282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82"/>
      <c r="AF434" s="282"/>
      <c r="AG434" s="282"/>
      <c r="AH434" s="282"/>
      <c r="AI434" s="282"/>
      <c r="AJ434" s="282"/>
      <c r="AK434" s="282"/>
      <c r="AL434" s="282"/>
      <c r="AM434" s="282"/>
      <c r="AN434" s="282"/>
      <c r="AO434" s="282"/>
      <c r="AP434" s="282"/>
      <c r="AQ434" s="282"/>
      <c r="AR434" s="282"/>
      <c r="AS434" s="282"/>
      <c r="AT434" s="282"/>
      <c r="AU434" s="282"/>
      <c r="AV434" s="282"/>
      <c r="AW434" s="282"/>
      <c r="AX434" s="282"/>
      <c r="AY434" s="273"/>
      <c r="AZ434" s="274"/>
      <c r="BA434" s="275"/>
      <c r="BB434" s="282"/>
      <c r="BC434" s="282"/>
      <c r="BD434" s="282"/>
      <c r="BE434" s="291"/>
      <c r="BF434" s="292"/>
      <c r="BG434" s="292"/>
      <c r="BH434" s="292"/>
      <c r="BI434" s="292"/>
      <c r="BJ434" s="293"/>
      <c r="BK434" s="292"/>
      <c r="BL434" s="124"/>
      <c r="BM434" s="2"/>
      <c r="BN434" s="124"/>
      <c r="BO434" s="6"/>
      <c r="BP434" s="124"/>
      <c r="BQ434" s="124"/>
      <c r="BR434" s="124"/>
      <c r="BS434" s="124"/>
      <c r="BT434" s="124"/>
      <c r="BU434" s="124"/>
      <c r="BV434" s="124"/>
      <c r="BW434" s="124"/>
      <c r="BX434" s="6"/>
      <c r="BY434" s="124"/>
      <c r="BZ434" s="124"/>
      <c r="CA434" s="124"/>
      <c r="CB434" s="124"/>
      <c r="CC434" s="124"/>
      <c r="CD434" s="124"/>
      <c r="CE434" s="124"/>
      <c r="CF434" s="124"/>
      <c r="CG434" s="124"/>
      <c r="CH434" s="124"/>
      <c r="CI434" s="124"/>
      <c r="CJ434" s="124"/>
      <c r="CK434" s="124"/>
      <c r="CL434" s="124"/>
      <c r="CM434" s="124"/>
      <c r="CN434" s="124"/>
      <c r="CO434" s="124"/>
      <c r="CP434" s="124"/>
      <c r="CQ434" s="124"/>
      <c r="CR434" s="124"/>
      <c r="CS434" s="124"/>
      <c r="CT434" s="124"/>
      <c r="CU434" s="124"/>
      <c r="CV434" s="124"/>
      <c r="CW434" s="124"/>
      <c r="CX434" s="124"/>
      <c r="CY434" s="124"/>
      <c r="CZ434" s="124"/>
      <c r="DA434" s="124"/>
      <c r="DB434" s="124"/>
      <c r="DC434" s="124"/>
      <c r="DD434" s="124"/>
      <c r="DE434" s="124"/>
      <c r="DF434" s="124"/>
      <c r="DG434" s="124"/>
      <c r="DH434" s="124"/>
      <c r="DI434" s="124"/>
      <c r="DJ434" s="124"/>
      <c r="DK434" s="198"/>
      <c r="DL434" s="198"/>
      <c r="DM434" s="144"/>
      <c r="DN434" s="198"/>
      <c r="DO434" s="144"/>
      <c r="DP434" s="198"/>
      <c r="DQ434" s="144"/>
      <c r="DR434" s="6"/>
      <c r="DS434" s="6"/>
      <c r="DT434" s="2"/>
      <c r="DU434" s="2"/>
      <c r="DV434" s="2"/>
      <c r="DW434" s="2"/>
      <c r="DX434" s="2"/>
      <c r="DY434" s="2"/>
      <c r="DZ434" s="2"/>
      <c r="EA434" s="2"/>
      <c r="EB434" s="125"/>
      <c r="EC434" s="6"/>
      <c r="ED434" s="6"/>
      <c r="EE434" s="6"/>
      <c r="EF434" s="124"/>
      <c r="EG434" s="124"/>
      <c r="EH434" s="125"/>
      <c r="EI434" s="125"/>
      <c r="EJ434" s="124"/>
      <c r="EK434" s="2"/>
      <c r="EL434" s="2"/>
    </row>
    <row x14ac:dyDescent="0.25" r="435" customHeight="1" ht="18.75" hidden="1">
      <c r="A435" s="290" t="s">
        <v>232</v>
      </c>
      <c r="B435" s="282"/>
      <c r="C435" s="282"/>
      <c r="D435" s="282"/>
      <c r="E435" s="282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  <c r="AD435" s="282"/>
      <c r="AE435" s="282"/>
      <c r="AF435" s="282"/>
      <c r="AG435" s="282"/>
      <c r="AH435" s="282"/>
      <c r="AI435" s="282"/>
      <c r="AJ435" s="282"/>
      <c r="AK435" s="282"/>
      <c r="AL435" s="282"/>
      <c r="AM435" s="282"/>
      <c r="AN435" s="282"/>
      <c r="AO435" s="282"/>
      <c r="AP435" s="282"/>
      <c r="AQ435" s="282"/>
      <c r="AR435" s="282"/>
      <c r="AS435" s="282"/>
      <c r="AT435" s="282"/>
      <c r="AU435" s="282"/>
      <c r="AV435" s="282"/>
      <c r="AW435" s="282"/>
      <c r="AX435" s="282"/>
      <c r="AY435" s="273"/>
      <c r="AZ435" s="274"/>
      <c r="BA435" s="275"/>
      <c r="BB435" s="282"/>
      <c r="BC435" s="282"/>
      <c r="BD435" s="282"/>
      <c r="BE435" s="291"/>
      <c r="BF435" s="292"/>
      <c r="BG435" s="292"/>
      <c r="BH435" s="292"/>
      <c r="BI435" s="292"/>
      <c r="BJ435" s="293"/>
      <c r="BK435" s="292"/>
      <c r="BL435" s="124"/>
      <c r="BM435" s="2"/>
      <c r="BN435" s="124"/>
      <c r="BO435" s="6"/>
      <c r="BP435" s="124"/>
      <c r="BQ435" s="124"/>
      <c r="BR435" s="124"/>
      <c r="BS435" s="124"/>
      <c r="BT435" s="124"/>
      <c r="BU435" s="124"/>
      <c r="BV435" s="124"/>
      <c r="BW435" s="124"/>
      <c r="BX435" s="6"/>
      <c r="BY435" s="124"/>
      <c r="BZ435" s="124"/>
      <c r="CA435" s="124"/>
      <c r="CB435" s="124"/>
      <c r="CC435" s="124"/>
      <c r="CD435" s="124"/>
      <c r="CE435" s="124"/>
      <c r="CF435" s="124"/>
      <c r="CG435" s="124"/>
      <c r="CH435" s="124"/>
      <c r="CI435" s="124"/>
      <c r="CJ435" s="124"/>
      <c r="CK435" s="124"/>
      <c r="CL435" s="124"/>
      <c r="CM435" s="124"/>
      <c r="CN435" s="124"/>
      <c r="CO435" s="124"/>
      <c r="CP435" s="124"/>
      <c r="CQ435" s="124"/>
      <c r="CR435" s="124"/>
      <c r="CS435" s="124"/>
      <c r="CT435" s="124"/>
      <c r="CU435" s="124"/>
      <c r="CV435" s="124"/>
      <c r="CW435" s="124"/>
      <c r="CX435" s="124"/>
      <c r="CY435" s="124"/>
      <c r="CZ435" s="124"/>
      <c r="DA435" s="124"/>
      <c r="DB435" s="124"/>
      <c r="DC435" s="124"/>
      <c r="DD435" s="124"/>
      <c r="DE435" s="124"/>
      <c r="DF435" s="124"/>
      <c r="DG435" s="124"/>
      <c r="DH435" s="124"/>
      <c r="DI435" s="124"/>
      <c r="DJ435" s="124"/>
      <c r="DK435" s="198"/>
      <c r="DL435" s="198"/>
      <c r="DM435" s="144"/>
      <c r="DN435" s="198"/>
      <c r="DO435" s="144"/>
      <c r="DP435" s="198"/>
      <c r="DQ435" s="144"/>
      <c r="DR435" s="6"/>
      <c r="DS435" s="6"/>
      <c r="DT435" s="2"/>
      <c r="DU435" s="2"/>
      <c r="DV435" s="2"/>
      <c r="DW435" s="2"/>
      <c r="DX435" s="2"/>
      <c r="DY435" s="2"/>
      <c r="DZ435" s="2"/>
      <c r="EA435" s="2"/>
      <c r="EB435" s="125"/>
      <c r="EC435" s="6"/>
      <c r="ED435" s="6"/>
      <c r="EE435" s="6"/>
      <c r="EF435" s="124"/>
      <c r="EG435" s="124"/>
      <c r="EH435" s="125"/>
      <c r="EI435" s="125"/>
      <c r="EJ435" s="124"/>
      <c r="EK435" s="2"/>
      <c r="EL435" s="2"/>
    </row>
    <row x14ac:dyDescent="0.25" r="436" customHeight="1" ht="18.75" hidden="1">
      <c r="A436" s="290" t="s">
        <v>233</v>
      </c>
      <c r="B436" s="282"/>
      <c r="C436" s="282"/>
      <c r="D436" s="282"/>
      <c r="E436" s="282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  <c r="AD436" s="282"/>
      <c r="AE436" s="282"/>
      <c r="AF436" s="282"/>
      <c r="AG436" s="282"/>
      <c r="AH436" s="282"/>
      <c r="AI436" s="282"/>
      <c r="AJ436" s="282"/>
      <c r="AK436" s="282"/>
      <c r="AL436" s="282"/>
      <c r="AM436" s="282"/>
      <c r="AN436" s="282"/>
      <c r="AO436" s="282"/>
      <c r="AP436" s="282"/>
      <c r="AQ436" s="282"/>
      <c r="AR436" s="282"/>
      <c r="AS436" s="282"/>
      <c r="AT436" s="282"/>
      <c r="AU436" s="282"/>
      <c r="AV436" s="282"/>
      <c r="AW436" s="282"/>
      <c r="AX436" s="282"/>
      <c r="AY436" s="273"/>
      <c r="AZ436" s="274"/>
      <c r="BA436" s="275"/>
      <c r="BB436" s="282"/>
      <c r="BC436" s="282"/>
      <c r="BD436" s="282"/>
      <c r="BE436" s="291"/>
      <c r="BF436" s="292"/>
      <c r="BG436" s="292"/>
      <c r="BH436" s="292"/>
      <c r="BI436" s="292"/>
      <c r="BJ436" s="293"/>
      <c r="BK436" s="292"/>
      <c r="BL436" s="124"/>
      <c r="BM436" s="2"/>
      <c r="BN436" s="124"/>
      <c r="BO436" s="6"/>
      <c r="BP436" s="124"/>
      <c r="BQ436" s="124"/>
      <c r="BR436" s="124"/>
      <c r="BS436" s="124"/>
      <c r="BT436" s="124"/>
      <c r="BU436" s="124"/>
      <c r="BV436" s="124"/>
      <c r="BW436" s="124"/>
      <c r="BX436" s="6"/>
      <c r="BY436" s="124"/>
      <c r="BZ436" s="124"/>
      <c r="CA436" s="124"/>
      <c r="CB436" s="124"/>
      <c r="CC436" s="124"/>
      <c r="CD436" s="124"/>
      <c r="CE436" s="124"/>
      <c r="CF436" s="124"/>
      <c r="CG436" s="124"/>
      <c r="CH436" s="124"/>
      <c r="CI436" s="124"/>
      <c r="CJ436" s="124"/>
      <c r="CK436" s="124"/>
      <c r="CL436" s="124"/>
      <c r="CM436" s="124"/>
      <c r="CN436" s="124"/>
      <c r="CO436" s="124"/>
      <c r="CP436" s="124"/>
      <c r="CQ436" s="124"/>
      <c r="CR436" s="124"/>
      <c r="CS436" s="124"/>
      <c r="CT436" s="124"/>
      <c r="CU436" s="124"/>
      <c r="CV436" s="124"/>
      <c r="CW436" s="124"/>
      <c r="CX436" s="124"/>
      <c r="CY436" s="124"/>
      <c r="CZ436" s="124"/>
      <c r="DA436" s="124"/>
      <c r="DB436" s="124"/>
      <c r="DC436" s="124"/>
      <c r="DD436" s="124"/>
      <c r="DE436" s="124"/>
      <c r="DF436" s="124"/>
      <c r="DG436" s="124"/>
      <c r="DH436" s="124"/>
      <c r="DI436" s="124"/>
      <c r="DJ436" s="124"/>
      <c r="DK436" s="198"/>
      <c r="DL436" s="198"/>
      <c r="DM436" s="144"/>
      <c r="DN436" s="198"/>
      <c r="DO436" s="144"/>
      <c r="DP436" s="198"/>
      <c r="DQ436" s="144"/>
      <c r="DR436" s="6"/>
      <c r="DS436" s="6"/>
      <c r="DT436" s="2"/>
      <c r="DU436" s="2"/>
      <c r="DV436" s="2"/>
      <c r="DW436" s="2"/>
      <c r="DX436" s="2"/>
      <c r="DY436" s="2"/>
      <c r="DZ436" s="2"/>
      <c r="EA436" s="2"/>
      <c r="EB436" s="125"/>
      <c r="EC436" s="6"/>
      <c r="ED436" s="6"/>
      <c r="EE436" s="6"/>
      <c r="EF436" s="124"/>
      <c r="EG436" s="124"/>
      <c r="EH436" s="125"/>
      <c r="EI436" s="125"/>
      <c r="EJ436" s="124"/>
      <c r="EK436" s="2"/>
      <c r="EL436" s="2"/>
    </row>
    <row x14ac:dyDescent="0.25" r="437" customHeight="1" ht="18.75" hidden="1">
      <c r="A437" s="290" t="s">
        <v>234</v>
      </c>
      <c r="B437" s="282"/>
      <c r="C437" s="282"/>
      <c r="D437" s="282"/>
      <c r="E437" s="282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2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  <c r="AX437" s="282"/>
      <c r="AY437" s="273"/>
      <c r="AZ437" s="274"/>
      <c r="BA437" s="275"/>
      <c r="BB437" s="282"/>
      <c r="BC437" s="282"/>
      <c r="BD437" s="282"/>
      <c r="BE437" s="291"/>
      <c r="BF437" s="292"/>
      <c r="BG437" s="292"/>
      <c r="BH437" s="292"/>
      <c r="BI437" s="292"/>
      <c r="BJ437" s="293"/>
      <c r="BK437" s="292"/>
      <c r="BL437" s="124"/>
      <c r="BM437" s="2"/>
      <c r="BN437" s="124"/>
      <c r="BO437" s="6"/>
      <c r="BP437" s="124"/>
      <c r="BQ437" s="124"/>
      <c r="BR437" s="124"/>
      <c r="BS437" s="124"/>
      <c r="BT437" s="124"/>
      <c r="BU437" s="124"/>
      <c r="BV437" s="124"/>
      <c r="BW437" s="124"/>
      <c r="BX437" s="6"/>
      <c r="BY437" s="124"/>
      <c r="BZ437" s="124"/>
      <c r="CA437" s="124"/>
      <c r="CB437" s="124"/>
      <c r="CC437" s="124"/>
      <c r="CD437" s="124"/>
      <c r="CE437" s="124"/>
      <c r="CF437" s="124"/>
      <c r="CG437" s="124"/>
      <c r="CH437" s="124"/>
      <c r="CI437" s="124"/>
      <c r="CJ437" s="124"/>
      <c r="CK437" s="124"/>
      <c r="CL437" s="124"/>
      <c r="CM437" s="124"/>
      <c r="CN437" s="124"/>
      <c r="CO437" s="124"/>
      <c r="CP437" s="124"/>
      <c r="CQ437" s="124"/>
      <c r="CR437" s="124"/>
      <c r="CS437" s="124"/>
      <c r="CT437" s="124"/>
      <c r="CU437" s="124"/>
      <c r="CV437" s="124"/>
      <c r="CW437" s="124"/>
      <c r="CX437" s="124"/>
      <c r="CY437" s="124"/>
      <c r="CZ437" s="124"/>
      <c r="DA437" s="124"/>
      <c r="DB437" s="124"/>
      <c r="DC437" s="124"/>
      <c r="DD437" s="124"/>
      <c r="DE437" s="124"/>
      <c r="DF437" s="124"/>
      <c r="DG437" s="124"/>
      <c r="DH437" s="124"/>
      <c r="DI437" s="124"/>
      <c r="DJ437" s="124"/>
      <c r="DK437" s="198"/>
      <c r="DL437" s="198"/>
      <c r="DM437" s="144"/>
      <c r="DN437" s="198"/>
      <c r="DO437" s="144"/>
      <c r="DP437" s="198"/>
      <c r="DQ437" s="144"/>
      <c r="DR437" s="6"/>
      <c r="DS437" s="6"/>
      <c r="DT437" s="2"/>
      <c r="DU437" s="2"/>
      <c r="DV437" s="2"/>
      <c r="DW437" s="2"/>
      <c r="DX437" s="2"/>
      <c r="DY437" s="2"/>
      <c r="DZ437" s="2"/>
      <c r="EA437" s="2"/>
      <c r="EB437" s="125"/>
      <c r="EC437" s="6"/>
      <c r="ED437" s="6"/>
      <c r="EE437" s="6"/>
      <c r="EF437" s="124"/>
      <c r="EG437" s="124"/>
      <c r="EH437" s="125"/>
      <c r="EI437" s="125"/>
      <c r="EJ437" s="124"/>
      <c r="EK437" s="2"/>
      <c r="EL437" s="2"/>
    </row>
    <row x14ac:dyDescent="0.25" r="438" customHeight="1" ht="18.75" hidden="1">
      <c r="A438" s="290" t="s">
        <v>235</v>
      </c>
      <c r="B438" s="282"/>
      <c r="C438" s="282"/>
      <c r="D438" s="282"/>
      <c r="E438" s="282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2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  <c r="AX438" s="282"/>
      <c r="AY438" s="273"/>
      <c r="AZ438" s="274"/>
      <c r="BA438" s="275"/>
      <c r="BB438" s="282"/>
      <c r="BC438" s="282"/>
      <c r="BD438" s="282"/>
      <c r="BE438" s="291"/>
      <c r="BF438" s="292"/>
      <c r="BG438" s="292"/>
      <c r="BH438" s="292"/>
      <c r="BI438" s="292"/>
      <c r="BJ438" s="293"/>
      <c r="BK438" s="292"/>
      <c r="BL438" s="124"/>
      <c r="BM438" s="2"/>
      <c r="BN438" s="124"/>
      <c r="BO438" s="6"/>
      <c r="BP438" s="124"/>
      <c r="BQ438" s="124"/>
      <c r="BR438" s="124"/>
      <c r="BS438" s="124"/>
      <c r="BT438" s="124"/>
      <c r="BU438" s="124"/>
      <c r="BV438" s="124"/>
      <c r="BW438" s="124"/>
      <c r="BX438" s="6"/>
      <c r="BY438" s="124"/>
      <c r="BZ438" s="124"/>
      <c r="CA438" s="124"/>
      <c r="CB438" s="124"/>
      <c r="CC438" s="124"/>
      <c r="CD438" s="124"/>
      <c r="CE438" s="124"/>
      <c r="CF438" s="124"/>
      <c r="CG438" s="124"/>
      <c r="CH438" s="124"/>
      <c r="CI438" s="124"/>
      <c r="CJ438" s="124"/>
      <c r="CK438" s="124"/>
      <c r="CL438" s="124"/>
      <c r="CM438" s="124"/>
      <c r="CN438" s="124"/>
      <c r="CO438" s="124"/>
      <c r="CP438" s="124"/>
      <c r="CQ438" s="124"/>
      <c r="CR438" s="124"/>
      <c r="CS438" s="124"/>
      <c r="CT438" s="124"/>
      <c r="CU438" s="124"/>
      <c r="CV438" s="124"/>
      <c r="CW438" s="124"/>
      <c r="CX438" s="124"/>
      <c r="CY438" s="124"/>
      <c r="CZ438" s="124"/>
      <c r="DA438" s="124"/>
      <c r="DB438" s="124"/>
      <c r="DC438" s="124"/>
      <c r="DD438" s="124"/>
      <c r="DE438" s="124"/>
      <c r="DF438" s="124"/>
      <c r="DG438" s="124"/>
      <c r="DH438" s="124"/>
      <c r="DI438" s="124"/>
      <c r="DJ438" s="124"/>
      <c r="DK438" s="198"/>
      <c r="DL438" s="198"/>
      <c r="DM438" s="144"/>
      <c r="DN438" s="198"/>
      <c r="DO438" s="144"/>
      <c r="DP438" s="198"/>
      <c r="DQ438" s="144"/>
      <c r="DR438" s="6"/>
      <c r="DS438" s="6"/>
      <c r="DT438" s="2"/>
      <c r="DU438" s="2"/>
      <c r="DV438" s="2"/>
      <c r="DW438" s="2"/>
      <c r="DX438" s="2"/>
      <c r="DY438" s="2"/>
      <c r="DZ438" s="2"/>
      <c r="EA438" s="2"/>
      <c r="EB438" s="125"/>
      <c r="EC438" s="6"/>
      <c r="ED438" s="6"/>
      <c r="EE438" s="6"/>
      <c r="EF438" s="124"/>
      <c r="EG438" s="124"/>
      <c r="EH438" s="125"/>
      <c r="EI438" s="125"/>
      <c r="EJ438" s="124"/>
      <c r="EK438" s="2"/>
      <c r="EL438" s="2"/>
    </row>
    <row x14ac:dyDescent="0.25" r="439" customHeight="1" ht="18.75" hidden="1">
      <c r="A439" s="290" t="s">
        <v>201</v>
      </c>
      <c r="B439" s="282"/>
      <c r="C439" s="282"/>
      <c r="D439" s="282"/>
      <c r="E439" s="282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73"/>
      <c r="AZ439" s="274"/>
      <c r="BA439" s="275"/>
      <c r="BB439" s="282"/>
      <c r="BC439" s="282"/>
      <c r="BD439" s="282"/>
      <c r="BE439" s="291"/>
      <c r="BF439" s="292"/>
      <c r="BG439" s="292"/>
      <c r="BH439" s="292"/>
      <c r="BI439" s="292"/>
      <c r="BJ439" s="293"/>
      <c r="BK439" s="292"/>
      <c r="BL439" s="124"/>
      <c r="BM439" s="2"/>
      <c r="BN439" s="124"/>
      <c r="BO439" s="6"/>
      <c r="BP439" s="124"/>
      <c r="BQ439" s="124"/>
      <c r="BR439" s="124"/>
      <c r="BS439" s="124"/>
      <c r="BT439" s="124"/>
      <c r="BU439" s="124"/>
      <c r="BV439" s="124"/>
      <c r="BW439" s="124"/>
      <c r="BX439" s="6"/>
      <c r="BY439" s="124"/>
      <c r="BZ439" s="124"/>
      <c r="CA439" s="124"/>
      <c r="CB439" s="124"/>
      <c r="CC439" s="124"/>
      <c r="CD439" s="124"/>
      <c r="CE439" s="124"/>
      <c r="CF439" s="124"/>
      <c r="CG439" s="124"/>
      <c r="CH439" s="124"/>
      <c r="CI439" s="124"/>
      <c r="CJ439" s="124"/>
      <c r="CK439" s="124"/>
      <c r="CL439" s="124"/>
      <c r="CM439" s="124"/>
      <c r="CN439" s="124"/>
      <c r="CO439" s="124"/>
      <c r="CP439" s="124"/>
      <c r="CQ439" s="124"/>
      <c r="CR439" s="124"/>
      <c r="CS439" s="124"/>
      <c r="CT439" s="124"/>
      <c r="CU439" s="124"/>
      <c r="CV439" s="124"/>
      <c r="CW439" s="124"/>
      <c r="CX439" s="124"/>
      <c r="CY439" s="124"/>
      <c r="CZ439" s="124"/>
      <c r="DA439" s="124"/>
      <c r="DB439" s="124"/>
      <c r="DC439" s="124"/>
      <c r="DD439" s="124"/>
      <c r="DE439" s="124"/>
      <c r="DF439" s="124"/>
      <c r="DG439" s="124"/>
      <c r="DH439" s="124"/>
      <c r="DI439" s="124"/>
      <c r="DJ439" s="124"/>
      <c r="DK439" s="198"/>
      <c r="DL439" s="198"/>
      <c r="DM439" s="144"/>
      <c r="DN439" s="198"/>
      <c r="DO439" s="144"/>
      <c r="DP439" s="198"/>
      <c r="DQ439" s="144"/>
      <c r="DR439" s="6"/>
      <c r="DS439" s="6"/>
      <c r="DT439" s="2"/>
      <c r="DU439" s="2"/>
      <c r="DV439" s="2"/>
      <c r="DW439" s="2"/>
      <c r="DX439" s="2"/>
      <c r="DY439" s="2"/>
      <c r="DZ439" s="2"/>
      <c r="EA439" s="2"/>
      <c r="EB439" s="125"/>
      <c r="EC439" s="6"/>
      <c r="ED439" s="6"/>
      <c r="EE439" s="6"/>
      <c r="EF439" s="124"/>
      <c r="EG439" s="124"/>
      <c r="EH439" s="125"/>
      <c r="EI439" s="125"/>
      <c r="EJ439" s="124"/>
      <c r="EK439" s="2"/>
      <c r="EL439" s="2"/>
    </row>
    <row x14ac:dyDescent="0.25" r="440" customHeight="1" ht="18.75" hidden="1">
      <c r="A440" s="290" t="s">
        <v>237</v>
      </c>
      <c r="B440" s="282"/>
      <c r="C440" s="282"/>
      <c r="D440" s="282"/>
      <c r="E440" s="282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2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  <c r="AX440" s="282"/>
      <c r="AY440" s="273"/>
      <c r="AZ440" s="274"/>
      <c r="BA440" s="275"/>
      <c r="BB440" s="282"/>
      <c r="BC440" s="282"/>
      <c r="BD440" s="282"/>
      <c r="BE440" s="291"/>
      <c r="BF440" s="292"/>
      <c r="BG440" s="292"/>
      <c r="BH440" s="292"/>
      <c r="BI440" s="292"/>
      <c r="BJ440" s="293"/>
      <c r="BK440" s="292"/>
      <c r="BL440" s="124"/>
      <c r="BM440" s="2"/>
      <c r="BN440" s="124"/>
      <c r="BO440" s="6"/>
      <c r="BP440" s="124"/>
      <c r="BQ440" s="124"/>
      <c r="BR440" s="124"/>
      <c r="BS440" s="124"/>
      <c r="BT440" s="124"/>
      <c r="BU440" s="124"/>
      <c r="BV440" s="124"/>
      <c r="BW440" s="124"/>
      <c r="BX440" s="6"/>
      <c r="BY440" s="124"/>
      <c r="BZ440" s="124"/>
      <c r="CA440" s="124"/>
      <c r="CB440" s="124"/>
      <c r="CC440" s="124"/>
      <c r="CD440" s="124"/>
      <c r="CE440" s="124"/>
      <c r="CF440" s="124"/>
      <c r="CG440" s="124"/>
      <c r="CH440" s="124"/>
      <c r="CI440" s="124"/>
      <c r="CJ440" s="124"/>
      <c r="CK440" s="124"/>
      <c r="CL440" s="124"/>
      <c r="CM440" s="124"/>
      <c r="CN440" s="124"/>
      <c r="CO440" s="124"/>
      <c r="CP440" s="124"/>
      <c r="CQ440" s="124"/>
      <c r="CR440" s="124"/>
      <c r="CS440" s="124"/>
      <c r="CT440" s="124"/>
      <c r="CU440" s="124"/>
      <c r="CV440" s="124"/>
      <c r="CW440" s="124"/>
      <c r="CX440" s="124"/>
      <c r="CY440" s="124"/>
      <c r="CZ440" s="124"/>
      <c r="DA440" s="124"/>
      <c r="DB440" s="124"/>
      <c r="DC440" s="124"/>
      <c r="DD440" s="124"/>
      <c r="DE440" s="124"/>
      <c r="DF440" s="124"/>
      <c r="DG440" s="124"/>
      <c r="DH440" s="124"/>
      <c r="DI440" s="124"/>
      <c r="DJ440" s="124"/>
      <c r="DK440" s="198"/>
      <c r="DL440" s="198"/>
      <c r="DM440" s="144"/>
      <c r="DN440" s="198"/>
      <c r="DO440" s="144"/>
      <c r="DP440" s="198"/>
      <c r="DQ440" s="144"/>
      <c r="DR440" s="6"/>
      <c r="DS440" s="6"/>
      <c r="DT440" s="2"/>
      <c r="DU440" s="2"/>
      <c r="DV440" s="2"/>
      <c r="DW440" s="2"/>
      <c r="DX440" s="2"/>
      <c r="DY440" s="2"/>
      <c r="DZ440" s="2"/>
      <c r="EA440" s="2"/>
      <c r="EB440" s="125"/>
      <c r="EC440" s="6"/>
      <c r="ED440" s="6"/>
      <c r="EE440" s="6"/>
      <c r="EF440" s="124"/>
      <c r="EG440" s="124"/>
      <c r="EH440" s="125"/>
      <c r="EI440" s="125"/>
      <c r="EJ440" s="124"/>
      <c r="EK440" s="2"/>
      <c r="EL440" s="2"/>
    </row>
    <row x14ac:dyDescent="0.25" r="441" customHeight="1" ht="18.75" hidden="1">
      <c r="A441" s="290" t="s">
        <v>200</v>
      </c>
      <c r="B441" s="282"/>
      <c r="C441" s="282"/>
      <c r="D441" s="282"/>
      <c r="E441" s="282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2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  <c r="AX441" s="282"/>
      <c r="AY441" s="273"/>
      <c r="AZ441" s="274"/>
      <c r="BA441" s="275"/>
      <c r="BB441" s="282"/>
      <c r="BC441" s="282"/>
      <c r="BD441" s="282"/>
      <c r="BE441" s="291"/>
      <c r="BF441" s="292"/>
      <c r="BG441" s="292"/>
      <c r="BH441" s="292"/>
      <c r="BI441" s="292"/>
      <c r="BJ441" s="293"/>
      <c r="BK441" s="292"/>
      <c r="BL441" s="124"/>
      <c r="BM441" s="2"/>
      <c r="BN441" s="124"/>
      <c r="BO441" s="6"/>
      <c r="BP441" s="124"/>
      <c r="BQ441" s="124"/>
      <c r="BR441" s="124"/>
      <c r="BS441" s="124"/>
      <c r="BT441" s="124"/>
      <c r="BU441" s="124"/>
      <c r="BV441" s="124"/>
      <c r="BW441" s="124"/>
      <c r="BX441" s="6"/>
      <c r="BY441" s="124"/>
      <c r="BZ441" s="124"/>
      <c r="CA441" s="124"/>
      <c r="CB441" s="124"/>
      <c r="CC441" s="124"/>
      <c r="CD441" s="124"/>
      <c r="CE441" s="124"/>
      <c r="CF441" s="124"/>
      <c r="CG441" s="124"/>
      <c r="CH441" s="124"/>
      <c r="CI441" s="124"/>
      <c r="CJ441" s="124"/>
      <c r="CK441" s="124"/>
      <c r="CL441" s="124"/>
      <c r="CM441" s="124"/>
      <c r="CN441" s="124"/>
      <c r="CO441" s="124"/>
      <c r="CP441" s="124"/>
      <c r="CQ441" s="124"/>
      <c r="CR441" s="124"/>
      <c r="CS441" s="124"/>
      <c r="CT441" s="124"/>
      <c r="CU441" s="124"/>
      <c r="CV441" s="124"/>
      <c r="CW441" s="124"/>
      <c r="CX441" s="124"/>
      <c r="CY441" s="124"/>
      <c r="CZ441" s="124"/>
      <c r="DA441" s="124"/>
      <c r="DB441" s="124"/>
      <c r="DC441" s="124"/>
      <c r="DD441" s="124"/>
      <c r="DE441" s="124"/>
      <c r="DF441" s="124"/>
      <c r="DG441" s="124"/>
      <c r="DH441" s="124"/>
      <c r="DI441" s="124"/>
      <c r="DJ441" s="124"/>
      <c r="DK441" s="198"/>
      <c r="DL441" s="198"/>
      <c r="DM441" s="144"/>
      <c r="DN441" s="198"/>
      <c r="DO441" s="144"/>
      <c r="DP441" s="198"/>
      <c r="DQ441" s="144"/>
      <c r="DR441" s="6"/>
      <c r="DS441" s="6"/>
      <c r="DT441" s="2"/>
      <c r="DU441" s="2"/>
      <c r="DV441" s="2"/>
      <c r="DW441" s="2"/>
      <c r="DX441" s="2"/>
      <c r="DY441" s="2"/>
      <c r="DZ441" s="2"/>
      <c r="EA441" s="2"/>
      <c r="EB441" s="125"/>
      <c r="EC441" s="6"/>
      <c r="ED441" s="6"/>
      <c r="EE441" s="6"/>
      <c r="EF441" s="124"/>
      <c r="EG441" s="124"/>
      <c r="EH441" s="125"/>
      <c r="EI441" s="125"/>
      <c r="EJ441" s="124"/>
      <c r="EK441" s="2"/>
      <c r="EL441" s="2"/>
    </row>
    <row x14ac:dyDescent="0.25" r="442" customHeight="1" ht="18.75" hidden="1">
      <c r="A442" s="290" t="s">
        <v>238</v>
      </c>
      <c r="B442" s="282"/>
      <c r="C442" s="282"/>
      <c r="D442" s="282"/>
      <c r="E442" s="282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2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  <c r="AX442" s="282"/>
      <c r="AY442" s="273"/>
      <c r="AZ442" s="274"/>
      <c r="BA442" s="275"/>
      <c r="BB442" s="282"/>
      <c r="BC442" s="282"/>
      <c r="BD442" s="282"/>
      <c r="BE442" s="291"/>
      <c r="BF442" s="292"/>
      <c r="BG442" s="292"/>
      <c r="BH442" s="292"/>
      <c r="BI442" s="292"/>
      <c r="BJ442" s="293"/>
      <c r="BK442" s="292"/>
      <c r="BL442" s="124"/>
      <c r="BM442" s="2"/>
      <c r="BN442" s="124"/>
      <c r="BO442" s="6"/>
      <c r="BP442" s="124"/>
      <c r="BQ442" s="124"/>
      <c r="BR442" s="124"/>
      <c r="BS442" s="124"/>
      <c r="BT442" s="124"/>
      <c r="BU442" s="124"/>
      <c r="BV442" s="124"/>
      <c r="BW442" s="124"/>
      <c r="BX442" s="6"/>
      <c r="BY442" s="124"/>
      <c r="BZ442" s="124"/>
      <c r="CA442" s="124"/>
      <c r="CB442" s="124"/>
      <c r="CC442" s="124"/>
      <c r="CD442" s="124"/>
      <c r="CE442" s="124"/>
      <c r="CF442" s="124"/>
      <c r="CG442" s="124"/>
      <c r="CH442" s="124"/>
      <c r="CI442" s="124"/>
      <c r="CJ442" s="124"/>
      <c r="CK442" s="124"/>
      <c r="CL442" s="124"/>
      <c r="CM442" s="124"/>
      <c r="CN442" s="124"/>
      <c r="CO442" s="124"/>
      <c r="CP442" s="124"/>
      <c r="CQ442" s="124"/>
      <c r="CR442" s="124"/>
      <c r="CS442" s="124"/>
      <c r="CT442" s="124"/>
      <c r="CU442" s="124"/>
      <c r="CV442" s="124"/>
      <c r="CW442" s="124"/>
      <c r="CX442" s="124"/>
      <c r="CY442" s="124"/>
      <c r="CZ442" s="124"/>
      <c r="DA442" s="124"/>
      <c r="DB442" s="124"/>
      <c r="DC442" s="124"/>
      <c r="DD442" s="124"/>
      <c r="DE442" s="124"/>
      <c r="DF442" s="124"/>
      <c r="DG442" s="124"/>
      <c r="DH442" s="124"/>
      <c r="DI442" s="124"/>
      <c r="DJ442" s="124"/>
      <c r="DK442" s="198"/>
      <c r="DL442" s="198"/>
      <c r="DM442" s="144"/>
      <c r="DN442" s="198"/>
      <c r="DO442" s="144"/>
      <c r="DP442" s="198"/>
      <c r="DQ442" s="144"/>
      <c r="DR442" s="6"/>
      <c r="DS442" s="6"/>
      <c r="DT442" s="2"/>
      <c r="DU442" s="2"/>
      <c r="DV442" s="2"/>
      <c r="DW442" s="2"/>
      <c r="DX442" s="2"/>
      <c r="DY442" s="2"/>
      <c r="DZ442" s="2"/>
      <c r="EA442" s="2"/>
      <c r="EB442" s="125"/>
      <c r="EC442" s="6"/>
      <c r="ED442" s="6"/>
      <c r="EE442" s="6"/>
      <c r="EF442" s="124"/>
      <c r="EG442" s="124"/>
      <c r="EH442" s="125"/>
      <c r="EI442" s="125"/>
      <c r="EJ442" s="124"/>
      <c r="EK442" s="2"/>
      <c r="EL442" s="2"/>
    </row>
    <row x14ac:dyDescent="0.25" r="443" customHeight="1" ht="18.75">
      <c r="A443" s="304" t="s">
        <v>239</v>
      </c>
      <c r="B443" s="282">
        <f>+SUM(B434:B442)</f>
      </c>
      <c r="C443" s="282">
        <f>+SUM(C434:C442)</f>
      </c>
      <c r="D443" s="282">
        <f>+SUM(D434:D442)</f>
      </c>
      <c r="E443" s="282">
        <f>+SUM(E434:E442)</f>
      </c>
      <c r="F443" s="282">
        <f>+SUM(F434:F442)</f>
      </c>
      <c r="G443" s="282">
        <f>+SUM(G434:G442)</f>
      </c>
      <c r="H443" s="282">
        <f>+SUM(H434:H442)</f>
      </c>
      <c r="I443" s="282">
        <f>+SUM(I434:I442)</f>
      </c>
      <c r="J443" s="282">
        <f>+SUM(J434:J442)</f>
      </c>
      <c r="K443" s="282">
        <f>+SUM(K434:K442)</f>
      </c>
      <c r="L443" s="282">
        <f>+SUM(L434:L442)</f>
      </c>
      <c r="M443" s="282">
        <f>+SUM(M434:M442)</f>
      </c>
      <c r="N443" s="282">
        <f>+SUM(N434:N442)</f>
      </c>
      <c r="O443" s="282">
        <f>+SUM(O434:O442)</f>
      </c>
      <c r="P443" s="282">
        <f>+SUM(P434:P442)</f>
      </c>
      <c r="Q443" s="282">
        <f>+SUM(Q434:Q442)</f>
      </c>
      <c r="R443" s="282">
        <f>+SUM(R434:R442)</f>
      </c>
      <c r="S443" s="282">
        <f>+SUM(S434:S442)</f>
      </c>
      <c r="T443" s="282">
        <f>+SUM(T434:T442)</f>
      </c>
      <c r="U443" s="282">
        <f>+SUM(U434:U442)</f>
      </c>
      <c r="V443" s="282">
        <f>+SUM(V434:V442)</f>
      </c>
      <c r="W443" s="282">
        <f>+SUM(W434:W442)</f>
      </c>
      <c r="X443" s="282">
        <f>+SUM(X434:X442)</f>
      </c>
      <c r="Y443" s="282">
        <f>+SUM(Y434:Y442)</f>
      </c>
      <c r="Z443" s="282">
        <f>+SUM(Z434:Z442)</f>
      </c>
      <c r="AA443" s="282">
        <f>+SUM(AA434:AA442)</f>
      </c>
      <c r="AB443" s="282">
        <f>+SUM(AB434:AB442)</f>
      </c>
      <c r="AC443" s="282">
        <f>+SUM(AC434:AC442)</f>
      </c>
      <c r="AD443" s="282">
        <f>+SUM(AD434:AD442)</f>
      </c>
      <c r="AE443" s="282">
        <f>+SUM(AE434:AE442)</f>
      </c>
      <c r="AF443" s="282">
        <f>+SUM(AF434:AF442)</f>
      </c>
      <c r="AG443" s="282">
        <f>+SUM(AG434:AG442)</f>
      </c>
      <c r="AH443" s="282">
        <f>+SUM(AH434:AH442)</f>
      </c>
      <c r="AI443" s="282">
        <f>+SUM(AI434:AI442)</f>
      </c>
      <c r="AJ443" s="282">
        <f>+SUM(AJ434:AJ442)</f>
      </c>
      <c r="AK443" s="282">
        <f>+SUM(AK434:AK442)</f>
      </c>
      <c r="AL443" s="282">
        <f>+SUM(AL434:AL442)</f>
      </c>
      <c r="AM443" s="282">
        <f>+SUM(AM434:AM442)</f>
      </c>
      <c r="AN443" s="282">
        <f>+SUM(AN434:AN442)</f>
      </c>
      <c r="AO443" s="282">
        <f>+SUM(AO434:AO442)</f>
      </c>
      <c r="AP443" s="282">
        <f>+SUM(AP434:AP442)</f>
      </c>
      <c r="AQ443" s="282">
        <f>+SUM(AQ434:AQ442)</f>
      </c>
      <c r="AR443" s="282">
        <f>+SUM(AR434:AR442)</f>
      </c>
      <c r="AS443" s="282">
        <f>+SUM(AS434:AS442)</f>
      </c>
      <c r="AT443" s="282">
        <f>+SUM(AT434:AT442)</f>
      </c>
      <c r="AU443" s="282">
        <f>+SUM(AU434:AU442)</f>
      </c>
      <c r="AV443" s="282">
        <f>+SUM(AV434:AV442)</f>
      </c>
      <c r="AW443" s="282">
        <f>+SUM(AW434:AW442)</f>
      </c>
      <c r="AX443" s="282"/>
      <c r="AY443" s="273"/>
      <c r="AZ443" s="274">
        <f>+SUM(AZ434:AZ442)</f>
      </c>
      <c r="BA443" s="275">
        <f>+SUM(BA434:BA442)</f>
      </c>
      <c r="BB443" s="282">
        <f>+SUM(BB434:BB442)</f>
      </c>
      <c r="BC443" s="282">
        <f>+SUM(BC434:BC442)</f>
      </c>
      <c r="BD443" s="282">
        <f>+SUM(BD434:BD442)</f>
      </c>
      <c r="BE443" s="291">
        <f>+SUM(BE434:BE442)</f>
      </c>
      <c r="BF443" s="292">
        <f>+SUM(BF434:BF442)</f>
      </c>
      <c r="BG443" s="292">
        <f>+SUM(BG434:BG442)</f>
      </c>
      <c r="BH443" s="292">
        <f>+SUM(BH434:BH442)</f>
      </c>
      <c r="BI443" s="292">
        <f>+SUM(BI434:BI442)</f>
      </c>
      <c r="BJ443" s="293">
        <f>+SUM(BJ434:BJ442)</f>
      </c>
      <c r="BK443" s="292"/>
      <c r="BL443" s="124"/>
      <c r="BM443" s="2"/>
      <c r="BN443" s="124"/>
      <c r="BO443" s="6"/>
      <c r="BP443" s="124"/>
      <c r="BQ443" s="124"/>
      <c r="BR443" s="124"/>
      <c r="BS443" s="124"/>
      <c r="BT443" s="124"/>
      <c r="BU443" s="124"/>
      <c r="BV443" s="124"/>
      <c r="BW443" s="124"/>
      <c r="BX443" s="6"/>
      <c r="BY443" s="124"/>
      <c r="BZ443" s="124"/>
      <c r="CA443" s="124"/>
      <c r="CB443" s="124"/>
      <c r="CC443" s="124"/>
      <c r="CD443" s="124"/>
      <c r="CE443" s="124"/>
      <c r="CF443" s="124"/>
      <c r="CG443" s="124"/>
      <c r="CH443" s="124"/>
      <c r="CI443" s="124"/>
      <c r="CJ443" s="124"/>
      <c r="CK443" s="124"/>
      <c r="CL443" s="124"/>
      <c r="CM443" s="124"/>
      <c r="CN443" s="124"/>
      <c r="CO443" s="124"/>
      <c r="CP443" s="124"/>
      <c r="CQ443" s="124"/>
      <c r="CR443" s="124"/>
      <c r="CS443" s="124"/>
      <c r="CT443" s="124"/>
      <c r="CU443" s="124"/>
      <c r="CV443" s="124"/>
      <c r="CW443" s="124"/>
      <c r="CX443" s="124"/>
      <c r="CY443" s="124"/>
      <c r="CZ443" s="124"/>
      <c r="DA443" s="124"/>
      <c r="DB443" s="124"/>
      <c r="DC443" s="124"/>
      <c r="DD443" s="124"/>
      <c r="DE443" s="124"/>
      <c r="DF443" s="124"/>
      <c r="DG443" s="124"/>
      <c r="DH443" s="124"/>
      <c r="DI443" s="124"/>
      <c r="DJ443" s="124"/>
      <c r="DK443" s="198"/>
      <c r="DL443" s="198"/>
      <c r="DM443" s="144"/>
      <c r="DN443" s="198"/>
      <c r="DO443" s="144"/>
      <c r="DP443" s="198"/>
      <c r="DQ443" s="144"/>
      <c r="DR443" s="6"/>
      <c r="DS443" s="6"/>
      <c r="DT443" s="2"/>
      <c r="DU443" s="2"/>
      <c r="DV443" s="2"/>
      <c r="DW443" s="2"/>
      <c r="DX443" s="2"/>
      <c r="DY443" s="2"/>
      <c r="DZ443" s="2"/>
      <c r="EA443" s="2"/>
      <c r="EB443" s="125"/>
      <c r="EC443" s="6"/>
      <c r="ED443" s="6"/>
      <c r="EE443" s="6"/>
      <c r="EF443" s="124"/>
      <c r="EG443" s="124"/>
      <c r="EH443" s="125"/>
      <c r="EI443" s="125"/>
      <c r="EJ443" s="124"/>
      <c r="EK443" s="2"/>
      <c r="EL443" s="2"/>
    </row>
    <row x14ac:dyDescent="0.25" r="444" customHeight="1" ht="18.75">
      <c r="A444" s="280" t="s">
        <v>254</v>
      </c>
      <c r="B444" s="322">
        <v>0</v>
      </c>
      <c r="C444" s="322">
        <v>0</v>
      </c>
      <c r="D444" s="322">
        <v>0</v>
      </c>
      <c r="E444" s="322">
        <v>0</v>
      </c>
      <c r="F444" s="322">
        <v>0</v>
      </c>
      <c r="G444" s="322">
        <v>0</v>
      </c>
      <c r="H444" s="322">
        <v>0</v>
      </c>
      <c r="I444" s="322">
        <v>0</v>
      </c>
      <c r="J444" s="322">
        <v>0</v>
      </c>
      <c r="K444" s="322">
        <v>0</v>
      </c>
      <c r="L444" s="322">
        <v>131</v>
      </c>
      <c r="M444" s="322">
        <v>38</v>
      </c>
      <c r="N444" s="268">
        <v>55</v>
      </c>
      <c r="O444" s="268">
        <v>48</v>
      </c>
      <c r="P444" s="268">
        <v>0</v>
      </c>
      <c r="Q444" s="268">
        <v>0</v>
      </c>
      <c r="R444" s="268">
        <v>0</v>
      </c>
      <c r="S444" s="268">
        <v>0</v>
      </c>
      <c r="T444" s="268">
        <v>0</v>
      </c>
      <c r="U444" s="268">
        <v>0</v>
      </c>
      <c r="V444" s="268">
        <v>0</v>
      </c>
      <c r="W444" s="268">
        <v>0</v>
      </c>
      <c r="X444" s="268">
        <v>0</v>
      </c>
      <c r="Y444" s="268">
        <v>0</v>
      </c>
      <c r="Z444" s="282">
        <v>0</v>
      </c>
      <c r="AA444" s="282">
        <v>0</v>
      </c>
      <c r="AB444" s="282">
        <v>0</v>
      </c>
      <c r="AC444" s="282">
        <v>0</v>
      </c>
      <c r="AD444" s="282">
        <v>0</v>
      </c>
      <c r="AE444" s="282">
        <v>0</v>
      </c>
      <c r="AF444" s="282">
        <v>0</v>
      </c>
      <c r="AG444" s="282">
        <v>0</v>
      </c>
      <c r="AH444" s="282">
        <v>0</v>
      </c>
      <c r="AI444" s="282">
        <v>0</v>
      </c>
      <c r="AJ444" s="282">
        <v>0</v>
      </c>
      <c r="AK444" s="282">
        <v>0</v>
      </c>
      <c r="AL444" s="282">
        <v>0</v>
      </c>
      <c r="AM444" s="282">
        <v>0</v>
      </c>
      <c r="AN444" s="282">
        <v>0</v>
      </c>
      <c r="AO444" s="282">
        <v>0</v>
      </c>
      <c r="AP444" s="282">
        <v>0</v>
      </c>
      <c r="AQ444" s="282">
        <v>0</v>
      </c>
      <c r="AR444" s="282">
        <v>0</v>
      </c>
      <c r="AS444" s="282">
        <v>0</v>
      </c>
      <c r="AT444" s="282">
        <v>0</v>
      </c>
      <c r="AU444" s="282">
        <f>AU454</f>
      </c>
      <c r="AV444" s="282">
        <f>AV454</f>
      </c>
      <c r="AW444" s="282">
        <f>AW454</f>
      </c>
      <c r="AX444" s="282"/>
      <c r="AY444" s="260"/>
      <c r="AZ444" s="261">
        <f>+AZ454</f>
      </c>
      <c r="BA444" s="262">
        <f>+BA454</f>
      </c>
      <c r="BB444" s="334">
        <f>+BB454</f>
      </c>
      <c r="BC444" s="334">
        <f>+BC454</f>
      </c>
      <c r="BD444" s="334">
        <f>+BD454</f>
      </c>
      <c r="BE444" s="335">
        <f>+BE454</f>
      </c>
      <c r="BF444" s="336">
        <f>+BF454</f>
      </c>
      <c r="BG444" s="336">
        <f>+BG454</f>
      </c>
      <c r="BH444" s="336">
        <f>+BH454</f>
      </c>
      <c r="BI444" s="336">
        <f>+BI454</f>
      </c>
      <c r="BJ444" s="337">
        <f>+BJ454</f>
      </c>
      <c r="BK444" s="336"/>
      <c r="BL444" s="124"/>
      <c r="BM444" s="2"/>
      <c r="BN444" s="124"/>
      <c r="BO444" s="6"/>
      <c r="BP444" s="124"/>
      <c r="BQ444" s="124"/>
      <c r="BR444" s="124"/>
      <c r="BS444" s="124"/>
      <c r="BT444" s="124"/>
      <c r="BU444" s="124"/>
      <c r="BV444" s="124"/>
      <c r="BW444" s="124"/>
      <c r="BX444" s="6"/>
      <c r="BY444" s="124"/>
      <c r="BZ444" s="124"/>
      <c r="CA444" s="124"/>
      <c r="CB444" s="124"/>
      <c r="CC444" s="124"/>
      <c r="CD444" s="124"/>
      <c r="CE444" s="124"/>
      <c r="CF444" s="124"/>
      <c r="CG444" s="124"/>
      <c r="CH444" s="124"/>
      <c r="CI444" s="124"/>
      <c r="CJ444" s="124"/>
      <c r="CK444" s="124"/>
      <c r="CL444" s="124"/>
      <c r="CM444" s="124"/>
      <c r="CN444" s="124"/>
      <c r="CO444" s="124"/>
      <c r="CP444" s="124"/>
      <c r="CQ444" s="124"/>
      <c r="CR444" s="124"/>
      <c r="CS444" s="124"/>
      <c r="CT444" s="124"/>
      <c r="CU444" s="124"/>
      <c r="CV444" s="124"/>
      <c r="CW444" s="124"/>
      <c r="CX444" s="124"/>
      <c r="CY444" s="124"/>
      <c r="CZ444" s="124"/>
      <c r="DA444" s="124"/>
      <c r="DB444" s="124"/>
      <c r="DC444" s="124"/>
      <c r="DD444" s="124"/>
      <c r="DE444" s="124"/>
      <c r="DF444" s="124"/>
      <c r="DG444" s="124"/>
      <c r="DH444" s="124"/>
      <c r="DI444" s="124"/>
      <c r="DJ444" s="124"/>
      <c r="DK444" s="198">
        <f>SUM(B444:M444)</f>
      </c>
      <c r="DL444" s="198">
        <f>SUM(N444:Y444)</f>
      </c>
      <c r="DM444" s="144">
        <f>IFERROR(DL444/DK444*100,0)</f>
      </c>
      <c r="DN444" s="198">
        <f>SUM(Z444:AK444)</f>
      </c>
      <c r="DO444" s="144">
        <f>IFERROR(DN444/DL444*100,0)</f>
      </c>
      <c r="DP444" s="198">
        <f>SUM(AL444:AW444)</f>
      </c>
      <c r="DQ444" s="144">
        <f>IFERROR(DP444/DN444*100,0)</f>
      </c>
      <c r="DR444" s="185">
        <f>SUM(AY444:BJ444)</f>
      </c>
      <c r="DS444" s="249">
        <f>IFERROR(DR444/DP444*100,0)</f>
      </c>
      <c r="DT444" s="2"/>
      <c r="DU444" s="2"/>
      <c r="DV444" s="2"/>
      <c r="DW444" s="2"/>
      <c r="DX444" s="2"/>
      <c r="DY444" s="2"/>
      <c r="DZ444" s="2"/>
      <c r="EA444" s="2"/>
      <c r="EB444" s="125"/>
      <c r="EC444" s="6"/>
      <c r="ED444" s="6"/>
      <c r="EE444" s="6"/>
      <c r="EF444" s="124"/>
      <c r="EG444" s="124"/>
      <c r="EH444" s="125"/>
      <c r="EI444" s="125"/>
      <c r="EJ444" s="124"/>
      <c r="EK444" s="2"/>
      <c r="EL444" s="2"/>
    </row>
    <row x14ac:dyDescent="0.25" r="445" customHeight="1" ht="18.75" hidden="1">
      <c r="A445" s="290" t="s">
        <v>231</v>
      </c>
      <c r="B445" s="282"/>
      <c r="C445" s="282"/>
      <c r="D445" s="282"/>
      <c r="E445" s="282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  <c r="AD445" s="282"/>
      <c r="AE445" s="282"/>
      <c r="AF445" s="282"/>
      <c r="AG445" s="282"/>
      <c r="AH445" s="282"/>
      <c r="AI445" s="282"/>
      <c r="AJ445" s="282"/>
      <c r="AK445" s="282"/>
      <c r="AL445" s="282"/>
      <c r="AM445" s="282"/>
      <c r="AN445" s="282"/>
      <c r="AO445" s="282"/>
      <c r="AP445" s="282"/>
      <c r="AQ445" s="282"/>
      <c r="AR445" s="282"/>
      <c r="AS445" s="282"/>
      <c r="AT445" s="282"/>
      <c r="AU445" s="282"/>
      <c r="AV445" s="282"/>
      <c r="AW445" s="282"/>
      <c r="AX445" s="282"/>
      <c r="AY445" s="273"/>
      <c r="AZ445" s="274"/>
      <c r="BA445" s="275"/>
      <c r="BB445" s="282"/>
      <c r="BC445" s="282"/>
      <c r="BD445" s="282"/>
      <c r="BE445" s="291"/>
      <c r="BF445" s="292"/>
      <c r="BG445" s="292"/>
      <c r="BH445" s="292"/>
      <c r="BI445" s="292"/>
      <c r="BJ445" s="293"/>
      <c r="BK445" s="292"/>
      <c r="BL445" s="124"/>
      <c r="BM445" s="2"/>
      <c r="BN445" s="124"/>
      <c r="BO445" s="6"/>
      <c r="BP445" s="124"/>
      <c r="BQ445" s="124"/>
      <c r="BR445" s="124"/>
      <c r="BS445" s="124"/>
      <c r="BT445" s="124"/>
      <c r="BU445" s="124"/>
      <c r="BV445" s="124"/>
      <c r="BW445" s="124"/>
      <c r="BX445" s="6"/>
      <c r="BY445" s="124"/>
      <c r="BZ445" s="124"/>
      <c r="CA445" s="124"/>
      <c r="CB445" s="124"/>
      <c r="CC445" s="124"/>
      <c r="CD445" s="124"/>
      <c r="CE445" s="124"/>
      <c r="CF445" s="124"/>
      <c r="CG445" s="124"/>
      <c r="CH445" s="124"/>
      <c r="CI445" s="124"/>
      <c r="CJ445" s="124"/>
      <c r="CK445" s="124"/>
      <c r="CL445" s="124"/>
      <c r="CM445" s="124"/>
      <c r="CN445" s="124"/>
      <c r="CO445" s="124"/>
      <c r="CP445" s="124"/>
      <c r="CQ445" s="124"/>
      <c r="CR445" s="124"/>
      <c r="CS445" s="124"/>
      <c r="CT445" s="124"/>
      <c r="CU445" s="124"/>
      <c r="CV445" s="124"/>
      <c r="CW445" s="124"/>
      <c r="CX445" s="124"/>
      <c r="CY445" s="124"/>
      <c r="CZ445" s="124"/>
      <c r="DA445" s="124"/>
      <c r="DB445" s="124"/>
      <c r="DC445" s="124"/>
      <c r="DD445" s="124"/>
      <c r="DE445" s="124"/>
      <c r="DF445" s="124"/>
      <c r="DG445" s="124"/>
      <c r="DH445" s="124"/>
      <c r="DI445" s="124"/>
      <c r="DJ445" s="124"/>
      <c r="DK445" s="198"/>
      <c r="DL445" s="198"/>
      <c r="DM445" s="144"/>
      <c r="DN445" s="198"/>
      <c r="DO445" s="144"/>
      <c r="DP445" s="198"/>
      <c r="DQ445" s="144"/>
      <c r="DR445" s="6"/>
      <c r="DS445" s="6"/>
      <c r="DT445" s="2"/>
      <c r="DU445" s="2"/>
      <c r="DV445" s="2"/>
      <c r="DW445" s="2"/>
      <c r="DX445" s="2"/>
      <c r="DY445" s="2"/>
      <c r="DZ445" s="2"/>
      <c r="EA445" s="2"/>
      <c r="EB445" s="125"/>
      <c r="EC445" s="6"/>
      <c r="ED445" s="6"/>
      <c r="EE445" s="6"/>
      <c r="EF445" s="124"/>
      <c r="EG445" s="124"/>
      <c r="EH445" s="125"/>
      <c r="EI445" s="125"/>
      <c r="EJ445" s="124"/>
      <c r="EK445" s="2"/>
      <c r="EL445" s="2"/>
    </row>
    <row x14ac:dyDescent="0.25" r="446" customHeight="1" ht="18.75" hidden="1">
      <c r="A446" s="290" t="s">
        <v>232</v>
      </c>
      <c r="B446" s="282"/>
      <c r="C446" s="282"/>
      <c r="D446" s="282"/>
      <c r="E446" s="282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  <c r="AD446" s="282"/>
      <c r="AE446" s="282"/>
      <c r="AF446" s="282"/>
      <c r="AG446" s="282"/>
      <c r="AH446" s="282"/>
      <c r="AI446" s="282"/>
      <c r="AJ446" s="282"/>
      <c r="AK446" s="282"/>
      <c r="AL446" s="282"/>
      <c r="AM446" s="282"/>
      <c r="AN446" s="282"/>
      <c r="AO446" s="282"/>
      <c r="AP446" s="282"/>
      <c r="AQ446" s="282"/>
      <c r="AR446" s="282"/>
      <c r="AS446" s="282"/>
      <c r="AT446" s="282"/>
      <c r="AU446" s="282"/>
      <c r="AV446" s="282"/>
      <c r="AW446" s="282"/>
      <c r="AX446" s="282"/>
      <c r="AY446" s="273"/>
      <c r="AZ446" s="274"/>
      <c r="BA446" s="275"/>
      <c r="BB446" s="282"/>
      <c r="BC446" s="282"/>
      <c r="BD446" s="282"/>
      <c r="BE446" s="291"/>
      <c r="BF446" s="292"/>
      <c r="BG446" s="292"/>
      <c r="BH446" s="292"/>
      <c r="BI446" s="292"/>
      <c r="BJ446" s="293"/>
      <c r="BK446" s="292"/>
      <c r="BL446" s="124"/>
      <c r="BM446" s="2"/>
      <c r="BN446" s="124"/>
      <c r="BO446" s="6"/>
      <c r="BP446" s="124"/>
      <c r="BQ446" s="124"/>
      <c r="BR446" s="124"/>
      <c r="BS446" s="124"/>
      <c r="BT446" s="124"/>
      <c r="BU446" s="124"/>
      <c r="BV446" s="124"/>
      <c r="BW446" s="124"/>
      <c r="BX446" s="6"/>
      <c r="BY446" s="124"/>
      <c r="BZ446" s="124"/>
      <c r="CA446" s="124"/>
      <c r="CB446" s="124"/>
      <c r="CC446" s="124"/>
      <c r="CD446" s="124"/>
      <c r="CE446" s="124"/>
      <c r="CF446" s="124"/>
      <c r="CG446" s="124"/>
      <c r="CH446" s="124"/>
      <c r="CI446" s="124"/>
      <c r="CJ446" s="124"/>
      <c r="CK446" s="124"/>
      <c r="CL446" s="124"/>
      <c r="CM446" s="124"/>
      <c r="CN446" s="124"/>
      <c r="CO446" s="124"/>
      <c r="CP446" s="124"/>
      <c r="CQ446" s="124"/>
      <c r="CR446" s="124"/>
      <c r="CS446" s="124"/>
      <c r="CT446" s="124"/>
      <c r="CU446" s="124"/>
      <c r="CV446" s="124"/>
      <c r="CW446" s="124"/>
      <c r="CX446" s="124"/>
      <c r="CY446" s="124"/>
      <c r="CZ446" s="124"/>
      <c r="DA446" s="124"/>
      <c r="DB446" s="124"/>
      <c r="DC446" s="124"/>
      <c r="DD446" s="124"/>
      <c r="DE446" s="124"/>
      <c r="DF446" s="124"/>
      <c r="DG446" s="124"/>
      <c r="DH446" s="124"/>
      <c r="DI446" s="124"/>
      <c r="DJ446" s="124"/>
      <c r="DK446" s="198"/>
      <c r="DL446" s="198"/>
      <c r="DM446" s="144"/>
      <c r="DN446" s="198"/>
      <c r="DO446" s="144"/>
      <c r="DP446" s="198"/>
      <c r="DQ446" s="144"/>
      <c r="DR446" s="6"/>
      <c r="DS446" s="6"/>
      <c r="DT446" s="2"/>
      <c r="DU446" s="2"/>
      <c r="DV446" s="2"/>
      <c r="DW446" s="2"/>
      <c r="DX446" s="2"/>
      <c r="DY446" s="2"/>
      <c r="DZ446" s="2"/>
      <c r="EA446" s="2"/>
      <c r="EB446" s="125"/>
      <c r="EC446" s="6"/>
      <c r="ED446" s="6"/>
      <c r="EE446" s="6"/>
      <c r="EF446" s="124"/>
      <c r="EG446" s="124"/>
      <c r="EH446" s="125"/>
      <c r="EI446" s="125"/>
      <c r="EJ446" s="124"/>
      <c r="EK446" s="2"/>
      <c r="EL446" s="2"/>
    </row>
    <row x14ac:dyDescent="0.25" r="447" customHeight="1" ht="18.75" hidden="1">
      <c r="A447" s="290" t="s">
        <v>233</v>
      </c>
      <c r="B447" s="282"/>
      <c r="C447" s="282"/>
      <c r="D447" s="282"/>
      <c r="E447" s="282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  <c r="AD447" s="282"/>
      <c r="AE447" s="282"/>
      <c r="AF447" s="282"/>
      <c r="AG447" s="282"/>
      <c r="AH447" s="282"/>
      <c r="AI447" s="282"/>
      <c r="AJ447" s="282"/>
      <c r="AK447" s="282"/>
      <c r="AL447" s="282"/>
      <c r="AM447" s="282"/>
      <c r="AN447" s="282"/>
      <c r="AO447" s="282"/>
      <c r="AP447" s="282"/>
      <c r="AQ447" s="282"/>
      <c r="AR447" s="282"/>
      <c r="AS447" s="282"/>
      <c r="AT447" s="282"/>
      <c r="AU447" s="282"/>
      <c r="AV447" s="282"/>
      <c r="AW447" s="282"/>
      <c r="AX447" s="282"/>
      <c r="AY447" s="273"/>
      <c r="AZ447" s="274"/>
      <c r="BA447" s="275"/>
      <c r="BB447" s="282"/>
      <c r="BC447" s="282"/>
      <c r="BD447" s="282"/>
      <c r="BE447" s="291"/>
      <c r="BF447" s="292"/>
      <c r="BG447" s="292"/>
      <c r="BH447" s="292"/>
      <c r="BI447" s="292"/>
      <c r="BJ447" s="293"/>
      <c r="BK447" s="292"/>
      <c r="BL447" s="124"/>
      <c r="BM447" s="2"/>
      <c r="BN447" s="124"/>
      <c r="BO447" s="6"/>
      <c r="BP447" s="124"/>
      <c r="BQ447" s="124"/>
      <c r="BR447" s="124"/>
      <c r="BS447" s="124"/>
      <c r="BT447" s="124"/>
      <c r="BU447" s="124"/>
      <c r="BV447" s="124"/>
      <c r="BW447" s="124"/>
      <c r="BX447" s="6"/>
      <c r="BY447" s="124"/>
      <c r="BZ447" s="124"/>
      <c r="CA447" s="124"/>
      <c r="CB447" s="124"/>
      <c r="CC447" s="124"/>
      <c r="CD447" s="124"/>
      <c r="CE447" s="124"/>
      <c r="CF447" s="124"/>
      <c r="CG447" s="124"/>
      <c r="CH447" s="124"/>
      <c r="CI447" s="124"/>
      <c r="CJ447" s="124"/>
      <c r="CK447" s="124"/>
      <c r="CL447" s="124"/>
      <c r="CM447" s="124"/>
      <c r="CN447" s="124"/>
      <c r="CO447" s="124"/>
      <c r="CP447" s="124"/>
      <c r="CQ447" s="124"/>
      <c r="CR447" s="124"/>
      <c r="CS447" s="124"/>
      <c r="CT447" s="124"/>
      <c r="CU447" s="124"/>
      <c r="CV447" s="124"/>
      <c r="CW447" s="124"/>
      <c r="CX447" s="124"/>
      <c r="CY447" s="124"/>
      <c r="CZ447" s="124"/>
      <c r="DA447" s="124"/>
      <c r="DB447" s="124"/>
      <c r="DC447" s="124"/>
      <c r="DD447" s="124"/>
      <c r="DE447" s="124"/>
      <c r="DF447" s="124"/>
      <c r="DG447" s="124"/>
      <c r="DH447" s="124"/>
      <c r="DI447" s="124"/>
      <c r="DJ447" s="124"/>
      <c r="DK447" s="198"/>
      <c r="DL447" s="198"/>
      <c r="DM447" s="144"/>
      <c r="DN447" s="198"/>
      <c r="DO447" s="144"/>
      <c r="DP447" s="198"/>
      <c r="DQ447" s="144"/>
      <c r="DR447" s="6"/>
      <c r="DS447" s="6"/>
      <c r="DT447" s="2"/>
      <c r="DU447" s="2"/>
      <c r="DV447" s="2"/>
      <c r="DW447" s="2"/>
      <c r="DX447" s="2"/>
      <c r="DY447" s="2"/>
      <c r="DZ447" s="2"/>
      <c r="EA447" s="2"/>
      <c r="EB447" s="125"/>
      <c r="EC447" s="6"/>
      <c r="ED447" s="6"/>
      <c r="EE447" s="6"/>
      <c r="EF447" s="124"/>
      <c r="EG447" s="124"/>
      <c r="EH447" s="125"/>
      <c r="EI447" s="125"/>
      <c r="EJ447" s="124"/>
      <c r="EK447" s="2"/>
      <c r="EL447" s="2"/>
    </row>
    <row x14ac:dyDescent="0.25" r="448" customHeight="1" ht="18.75" hidden="1">
      <c r="A448" s="290" t="s">
        <v>234</v>
      </c>
      <c r="B448" s="282"/>
      <c r="C448" s="282"/>
      <c r="D448" s="282"/>
      <c r="E448" s="282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  <c r="AD448" s="282"/>
      <c r="AE448" s="282"/>
      <c r="AF448" s="282"/>
      <c r="AG448" s="282"/>
      <c r="AH448" s="282"/>
      <c r="AI448" s="282"/>
      <c r="AJ448" s="282"/>
      <c r="AK448" s="282"/>
      <c r="AL448" s="282"/>
      <c r="AM448" s="282"/>
      <c r="AN448" s="282"/>
      <c r="AO448" s="282"/>
      <c r="AP448" s="282"/>
      <c r="AQ448" s="282"/>
      <c r="AR448" s="282"/>
      <c r="AS448" s="282"/>
      <c r="AT448" s="282"/>
      <c r="AU448" s="282"/>
      <c r="AV448" s="282"/>
      <c r="AW448" s="282"/>
      <c r="AX448" s="282"/>
      <c r="AY448" s="273"/>
      <c r="AZ448" s="274"/>
      <c r="BA448" s="275"/>
      <c r="BB448" s="282"/>
      <c r="BC448" s="282"/>
      <c r="BD448" s="282"/>
      <c r="BE448" s="291"/>
      <c r="BF448" s="292"/>
      <c r="BG448" s="292"/>
      <c r="BH448" s="292"/>
      <c r="BI448" s="292"/>
      <c r="BJ448" s="293"/>
      <c r="BK448" s="292"/>
      <c r="BL448" s="124"/>
      <c r="BM448" s="2"/>
      <c r="BN448" s="124"/>
      <c r="BO448" s="6"/>
      <c r="BP448" s="124"/>
      <c r="BQ448" s="124"/>
      <c r="BR448" s="124"/>
      <c r="BS448" s="124"/>
      <c r="BT448" s="124"/>
      <c r="BU448" s="124"/>
      <c r="BV448" s="124"/>
      <c r="BW448" s="124"/>
      <c r="BX448" s="6"/>
      <c r="BY448" s="124"/>
      <c r="BZ448" s="124"/>
      <c r="CA448" s="124"/>
      <c r="CB448" s="124"/>
      <c r="CC448" s="124"/>
      <c r="CD448" s="124"/>
      <c r="CE448" s="124"/>
      <c r="CF448" s="124"/>
      <c r="CG448" s="124"/>
      <c r="CH448" s="124"/>
      <c r="CI448" s="124"/>
      <c r="CJ448" s="124"/>
      <c r="CK448" s="124"/>
      <c r="CL448" s="124"/>
      <c r="CM448" s="124"/>
      <c r="CN448" s="124"/>
      <c r="CO448" s="124"/>
      <c r="CP448" s="124"/>
      <c r="CQ448" s="124"/>
      <c r="CR448" s="124"/>
      <c r="CS448" s="124"/>
      <c r="CT448" s="124"/>
      <c r="CU448" s="124"/>
      <c r="CV448" s="124"/>
      <c r="CW448" s="124"/>
      <c r="CX448" s="124"/>
      <c r="CY448" s="124"/>
      <c r="CZ448" s="124"/>
      <c r="DA448" s="124"/>
      <c r="DB448" s="124"/>
      <c r="DC448" s="124"/>
      <c r="DD448" s="124"/>
      <c r="DE448" s="124"/>
      <c r="DF448" s="124"/>
      <c r="DG448" s="124"/>
      <c r="DH448" s="124"/>
      <c r="DI448" s="124"/>
      <c r="DJ448" s="124"/>
      <c r="DK448" s="198"/>
      <c r="DL448" s="198"/>
      <c r="DM448" s="144"/>
      <c r="DN448" s="198"/>
      <c r="DO448" s="144"/>
      <c r="DP448" s="198"/>
      <c r="DQ448" s="144"/>
      <c r="DR448" s="6"/>
      <c r="DS448" s="6"/>
      <c r="DT448" s="2"/>
      <c r="DU448" s="2"/>
      <c r="DV448" s="2"/>
      <c r="DW448" s="2"/>
      <c r="DX448" s="2"/>
      <c r="DY448" s="2"/>
      <c r="DZ448" s="2"/>
      <c r="EA448" s="2"/>
      <c r="EB448" s="125"/>
      <c r="EC448" s="6"/>
      <c r="ED448" s="6"/>
      <c r="EE448" s="6"/>
      <c r="EF448" s="124"/>
      <c r="EG448" s="124"/>
      <c r="EH448" s="125"/>
      <c r="EI448" s="125"/>
      <c r="EJ448" s="124"/>
      <c r="EK448" s="2"/>
      <c r="EL448" s="2"/>
    </row>
    <row x14ac:dyDescent="0.25" r="449" customHeight="1" ht="18.75" hidden="1">
      <c r="A449" s="290" t="s">
        <v>235</v>
      </c>
      <c r="B449" s="282"/>
      <c r="C449" s="282"/>
      <c r="D449" s="282"/>
      <c r="E449" s="282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  <c r="AD449" s="282"/>
      <c r="AE449" s="282"/>
      <c r="AF449" s="282"/>
      <c r="AG449" s="282"/>
      <c r="AH449" s="282"/>
      <c r="AI449" s="282"/>
      <c r="AJ449" s="282"/>
      <c r="AK449" s="282"/>
      <c r="AL449" s="282"/>
      <c r="AM449" s="282"/>
      <c r="AN449" s="282"/>
      <c r="AO449" s="282"/>
      <c r="AP449" s="282"/>
      <c r="AQ449" s="282"/>
      <c r="AR449" s="282"/>
      <c r="AS449" s="282"/>
      <c r="AT449" s="282"/>
      <c r="AU449" s="282"/>
      <c r="AV449" s="282"/>
      <c r="AW449" s="282"/>
      <c r="AX449" s="282"/>
      <c r="AY449" s="273"/>
      <c r="AZ449" s="274"/>
      <c r="BA449" s="275"/>
      <c r="BB449" s="282"/>
      <c r="BC449" s="282"/>
      <c r="BD449" s="282"/>
      <c r="BE449" s="291"/>
      <c r="BF449" s="292"/>
      <c r="BG449" s="292"/>
      <c r="BH449" s="292"/>
      <c r="BI449" s="292"/>
      <c r="BJ449" s="293"/>
      <c r="BK449" s="292"/>
      <c r="BL449" s="124"/>
      <c r="BM449" s="2"/>
      <c r="BN449" s="124"/>
      <c r="BO449" s="6"/>
      <c r="BP449" s="124"/>
      <c r="BQ449" s="124"/>
      <c r="BR449" s="124"/>
      <c r="BS449" s="124"/>
      <c r="BT449" s="124"/>
      <c r="BU449" s="124"/>
      <c r="BV449" s="124"/>
      <c r="BW449" s="124"/>
      <c r="BX449" s="6"/>
      <c r="BY449" s="124"/>
      <c r="BZ449" s="124"/>
      <c r="CA449" s="124"/>
      <c r="CB449" s="124"/>
      <c r="CC449" s="124"/>
      <c r="CD449" s="124"/>
      <c r="CE449" s="124"/>
      <c r="CF449" s="124"/>
      <c r="CG449" s="124"/>
      <c r="CH449" s="124"/>
      <c r="CI449" s="124"/>
      <c r="CJ449" s="124"/>
      <c r="CK449" s="124"/>
      <c r="CL449" s="124"/>
      <c r="CM449" s="124"/>
      <c r="CN449" s="124"/>
      <c r="CO449" s="124"/>
      <c r="CP449" s="124"/>
      <c r="CQ449" s="124"/>
      <c r="CR449" s="124"/>
      <c r="CS449" s="124"/>
      <c r="CT449" s="124"/>
      <c r="CU449" s="124"/>
      <c r="CV449" s="124"/>
      <c r="CW449" s="124"/>
      <c r="CX449" s="124"/>
      <c r="CY449" s="124"/>
      <c r="CZ449" s="124"/>
      <c r="DA449" s="124"/>
      <c r="DB449" s="124"/>
      <c r="DC449" s="124"/>
      <c r="DD449" s="124"/>
      <c r="DE449" s="124"/>
      <c r="DF449" s="124"/>
      <c r="DG449" s="124"/>
      <c r="DH449" s="124"/>
      <c r="DI449" s="124"/>
      <c r="DJ449" s="124"/>
      <c r="DK449" s="198"/>
      <c r="DL449" s="198"/>
      <c r="DM449" s="144"/>
      <c r="DN449" s="198"/>
      <c r="DO449" s="144"/>
      <c r="DP449" s="198"/>
      <c r="DQ449" s="144"/>
      <c r="DR449" s="6"/>
      <c r="DS449" s="6"/>
      <c r="DT449" s="2"/>
      <c r="DU449" s="2"/>
      <c r="DV449" s="2"/>
      <c r="DW449" s="2"/>
      <c r="DX449" s="2"/>
      <c r="DY449" s="2"/>
      <c r="DZ449" s="2"/>
      <c r="EA449" s="2"/>
      <c r="EB449" s="125"/>
      <c r="EC449" s="6"/>
      <c r="ED449" s="6"/>
      <c r="EE449" s="6"/>
      <c r="EF449" s="124"/>
      <c r="EG449" s="124"/>
      <c r="EH449" s="125"/>
      <c r="EI449" s="125"/>
      <c r="EJ449" s="124"/>
      <c r="EK449" s="2"/>
      <c r="EL449" s="2"/>
    </row>
    <row x14ac:dyDescent="0.25" r="450" customHeight="1" ht="18.75" hidden="1">
      <c r="A450" s="290" t="s">
        <v>201</v>
      </c>
      <c r="B450" s="282"/>
      <c r="C450" s="282"/>
      <c r="D450" s="282"/>
      <c r="E450" s="282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  <c r="AD450" s="282"/>
      <c r="AE450" s="282"/>
      <c r="AF450" s="282"/>
      <c r="AG450" s="282"/>
      <c r="AH450" s="282"/>
      <c r="AI450" s="282"/>
      <c r="AJ450" s="282"/>
      <c r="AK450" s="282"/>
      <c r="AL450" s="282"/>
      <c r="AM450" s="282"/>
      <c r="AN450" s="282"/>
      <c r="AO450" s="282"/>
      <c r="AP450" s="282"/>
      <c r="AQ450" s="282"/>
      <c r="AR450" s="282"/>
      <c r="AS450" s="282"/>
      <c r="AT450" s="282"/>
      <c r="AU450" s="282"/>
      <c r="AV450" s="282"/>
      <c r="AW450" s="282"/>
      <c r="AX450" s="282"/>
      <c r="AY450" s="273"/>
      <c r="AZ450" s="274"/>
      <c r="BA450" s="275"/>
      <c r="BB450" s="282"/>
      <c r="BC450" s="282"/>
      <c r="BD450" s="282"/>
      <c r="BE450" s="291"/>
      <c r="BF450" s="292"/>
      <c r="BG450" s="292"/>
      <c r="BH450" s="292"/>
      <c r="BI450" s="292"/>
      <c r="BJ450" s="293"/>
      <c r="BK450" s="292"/>
      <c r="BL450" s="124"/>
      <c r="BM450" s="2"/>
      <c r="BN450" s="124"/>
      <c r="BO450" s="6"/>
      <c r="BP450" s="124"/>
      <c r="BQ450" s="124"/>
      <c r="BR450" s="124"/>
      <c r="BS450" s="124"/>
      <c r="BT450" s="124"/>
      <c r="BU450" s="124"/>
      <c r="BV450" s="124"/>
      <c r="BW450" s="124"/>
      <c r="BX450" s="6"/>
      <c r="BY450" s="124"/>
      <c r="BZ450" s="124"/>
      <c r="CA450" s="124"/>
      <c r="CB450" s="124"/>
      <c r="CC450" s="124"/>
      <c r="CD450" s="124"/>
      <c r="CE450" s="124"/>
      <c r="CF450" s="124"/>
      <c r="CG450" s="124"/>
      <c r="CH450" s="124"/>
      <c r="CI450" s="124"/>
      <c r="CJ450" s="124"/>
      <c r="CK450" s="124"/>
      <c r="CL450" s="124"/>
      <c r="CM450" s="124"/>
      <c r="CN450" s="124"/>
      <c r="CO450" s="124"/>
      <c r="CP450" s="124"/>
      <c r="CQ450" s="124"/>
      <c r="CR450" s="124"/>
      <c r="CS450" s="124"/>
      <c r="CT450" s="124"/>
      <c r="CU450" s="124"/>
      <c r="CV450" s="124"/>
      <c r="CW450" s="124"/>
      <c r="CX450" s="124"/>
      <c r="CY450" s="124"/>
      <c r="CZ450" s="124"/>
      <c r="DA450" s="124"/>
      <c r="DB450" s="124"/>
      <c r="DC450" s="124"/>
      <c r="DD450" s="124"/>
      <c r="DE450" s="124"/>
      <c r="DF450" s="124"/>
      <c r="DG450" s="124"/>
      <c r="DH450" s="124"/>
      <c r="DI450" s="124"/>
      <c r="DJ450" s="124"/>
      <c r="DK450" s="198"/>
      <c r="DL450" s="198"/>
      <c r="DM450" s="144"/>
      <c r="DN450" s="198"/>
      <c r="DO450" s="144"/>
      <c r="DP450" s="198"/>
      <c r="DQ450" s="144"/>
      <c r="DR450" s="6"/>
      <c r="DS450" s="6"/>
      <c r="DT450" s="2"/>
      <c r="DU450" s="2"/>
      <c r="DV450" s="2"/>
      <c r="DW450" s="2"/>
      <c r="DX450" s="2"/>
      <c r="DY450" s="2"/>
      <c r="DZ450" s="2"/>
      <c r="EA450" s="2"/>
      <c r="EB450" s="125"/>
      <c r="EC450" s="6"/>
      <c r="ED450" s="6"/>
      <c r="EE450" s="6"/>
      <c r="EF450" s="124"/>
      <c r="EG450" s="124"/>
      <c r="EH450" s="125"/>
      <c r="EI450" s="125"/>
      <c r="EJ450" s="124"/>
      <c r="EK450" s="2"/>
      <c r="EL450" s="2"/>
    </row>
    <row x14ac:dyDescent="0.25" r="451" customHeight="1" ht="18.75" hidden="1">
      <c r="A451" s="290" t="s">
        <v>237</v>
      </c>
      <c r="B451" s="282"/>
      <c r="C451" s="282"/>
      <c r="D451" s="282"/>
      <c r="E451" s="282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  <c r="AD451" s="282"/>
      <c r="AE451" s="282"/>
      <c r="AF451" s="282"/>
      <c r="AG451" s="282"/>
      <c r="AH451" s="282"/>
      <c r="AI451" s="282"/>
      <c r="AJ451" s="282"/>
      <c r="AK451" s="282"/>
      <c r="AL451" s="282"/>
      <c r="AM451" s="282"/>
      <c r="AN451" s="282"/>
      <c r="AO451" s="282"/>
      <c r="AP451" s="282"/>
      <c r="AQ451" s="282"/>
      <c r="AR451" s="282"/>
      <c r="AS451" s="282"/>
      <c r="AT451" s="282"/>
      <c r="AU451" s="282"/>
      <c r="AV451" s="282"/>
      <c r="AW451" s="282"/>
      <c r="AX451" s="282"/>
      <c r="AY451" s="273"/>
      <c r="AZ451" s="274"/>
      <c r="BA451" s="275"/>
      <c r="BB451" s="282"/>
      <c r="BC451" s="282"/>
      <c r="BD451" s="282"/>
      <c r="BE451" s="291"/>
      <c r="BF451" s="292"/>
      <c r="BG451" s="292"/>
      <c r="BH451" s="292"/>
      <c r="BI451" s="292"/>
      <c r="BJ451" s="293"/>
      <c r="BK451" s="292"/>
      <c r="BL451" s="124"/>
      <c r="BM451" s="2"/>
      <c r="BN451" s="124"/>
      <c r="BO451" s="6"/>
      <c r="BP451" s="124"/>
      <c r="BQ451" s="124"/>
      <c r="BR451" s="124"/>
      <c r="BS451" s="124"/>
      <c r="BT451" s="124"/>
      <c r="BU451" s="124"/>
      <c r="BV451" s="124"/>
      <c r="BW451" s="124"/>
      <c r="BX451" s="6"/>
      <c r="BY451" s="124"/>
      <c r="BZ451" s="124"/>
      <c r="CA451" s="124"/>
      <c r="CB451" s="124"/>
      <c r="CC451" s="124"/>
      <c r="CD451" s="124"/>
      <c r="CE451" s="124"/>
      <c r="CF451" s="124"/>
      <c r="CG451" s="124"/>
      <c r="CH451" s="124"/>
      <c r="CI451" s="124"/>
      <c r="CJ451" s="124"/>
      <c r="CK451" s="124"/>
      <c r="CL451" s="124"/>
      <c r="CM451" s="124"/>
      <c r="CN451" s="124"/>
      <c r="CO451" s="124"/>
      <c r="CP451" s="124"/>
      <c r="CQ451" s="124"/>
      <c r="CR451" s="124"/>
      <c r="CS451" s="124"/>
      <c r="CT451" s="124"/>
      <c r="CU451" s="124"/>
      <c r="CV451" s="124"/>
      <c r="CW451" s="124"/>
      <c r="CX451" s="124"/>
      <c r="CY451" s="124"/>
      <c r="CZ451" s="124"/>
      <c r="DA451" s="124"/>
      <c r="DB451" s="124"/>
      <c r="DC451" s="124"/>
      <c r="DD451" s="124"/>
      <c r="DE451" s="124"/>
      <c r="DF451" s="124"/>
      <c r="DG451" s="124"/>
      <c r="DH451" s="124"/>
      <c r="DI451" s="124"/>
      <c r="DJ451" s="124"/>
      <c r="DK451" s="198"/>
      <c r="DL451" s="198"/>
      <c r="DM451" s="144"/>
      <c r="DN451" s="198"/>
      <c r="DO451" s="144"/>
      <c r="DP451" s="198"/>
      <c r="DQ451" s="144"/>
      <c r="DR451" s="6"/>
      <c r="DS451" s="6"/>
      <c r="DT451" s="2"/>
      <c r="DU451" s="2"/>
      <c r="DV451" s="2"/>
      <c r="DW451" s="2"/>
      <c r="DX451" s="2"/>
      <c r="DY451" s="2"/>
      <c r="DZ451" s="2"/>
      <c r="EA451" s="2"/>
      <c r="EB451" s="125"/>
      <c r="EC451" s="6"/>
      <c r="ED451" s="6"/>
      <c r="EE451" s="6"/>
      <c r="EF451" s="124"/>
      <c r="EG451" s="124"/>
      <c r="EH451" s="125"/>
      <c r="EI451" s="125"/>
      <c r="EJ451" s="124"/>
      <c r="EK451" s="2"/>
      <c r="EL451" s="2"/>
    </row>
    <row x14ac:dyDescent="0.25" r="452" customHeight="1" ht="18.75" hidden="1">
      <c r="A452" s="290" t="s">
        <v>200</v>
      </c>
      <c r="B452" s="282"/>
      <c r="C452" s="282"/>
      <c r="D452" s="282"/>
      <c r="E452" s="282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  <c r="AD452" s="282"/>
      <c r="AE452" s="282"/>
      <c r="AF452" s="282"/>
      <c r="AG452" s="282"/>
      <c r="AH452" s="282"/>
      <c r="AI452" s="282"/>
      <c r="AJ452" s="282"/>
      <c r="AK452" s="282"/>
      <c r="AL452" s="282"/>
      <c r="AM452" s="282"/>
      <c r="AN452" s="282"/>
      <c r="AO452" s="282"/>
      <c r="AP452" s="282"/>
      <c r="AQ452" s="282"/>
      <c r="AR452" s="282"/>
      <c r="AS452" s="282"/>
      <c r="AT452" s="282"/>
      <c r="AU452" s="282"/>
      <c r="AV452" s="282"/>
      <c r="AW452" s="282"/>
      <c r="AX452" s="282"/>
      <c r="AY452" s="273"/>
      <c r="AZ452" s="274"/>
      <c r="BA452" s="275"/>
      <c r="BB452" s="282">
        <v>13</v>
      </c>
      <c r="BC452" s="282">
        <v>13</v>
      </c>
      <c r="BD452" s="282">
        <v>13</v>
      </c>
      <c r="BE452" s="291">
        <v>13</v>
      </c>
      <c r="BF452" s="292">
        <v>13</v>
      </c>
      <c r="BG452" s="292">
        <v>13</v>
      </c>
      <c r="BH452" s="292">
        <v>13</v>
      </c>
      <c r="BI452" s="292">
        <v>13</v>
      </c>
      <c r="BJ452" s="293">
        <v>13</v>
      </c>
      <c r="BK452" s="292"/>
      <c r="BL452" s="124"/>
      <c r="BM452" s="2"/>
      <c r="BN452" s="124"/>
      <c r="BO452" s="6"/>
      <c r="BP452" s="124"/>
      <c r="BQ452" s="124"/>
      <c r="BR452" s="124"/>
      <c r="BS452" s="124"/>
      <c r="BT452" s="124"/>
      <c r="BU452" s="124"/>
      <c r="BV452" s="124"/>
      <c r="BW452" s="124"/>
      <c r="BX452" s="6"/>
      <c r="BY452" s="124"/>
      <c r="BZ452" s="124"/>
      <c r="CA452" s="124"/>
      <c r="CB452" s="124"/>
      <c r="CC452" s="124"/>
      <c r="CD452" s="124"/>
      <c r="CE452" s="124"/>
      <c r="CF452" s="124"/>
      <c r="CG452" s="124"/>
      <c r="CH452" s="124"/>
      <c r="CI452" s="124"/>
      <c r="CJ452" s="124"/>
      <c r="CK452" s="124"/>
      <c r="CL452" s="124"/>
      <c r="CM452" s="124"/>
      <c r="CN452" s="124"/>
      <c r="CO452" s="124"/>
      <c r="CP452" s="124"/>
      <c r="CQ452" s="124"/>
      <c r="CR452" s="124"/>
      <c r="CS452" s="124"/>
      <c r="CT452" s="124"/>
      <c r="CU452" s="124"/>
      <c r="CV452" s="124"/>
      <c r="CW452" s="124"/>
      <c r="CX452" s="124"/>
      <c r="CY452" s="124"/>
      <c r="CZ452" s="124"/>
      <c r="DA452" s="124"/>
      <c r="DB452" s="124"/>
      <c r="DC452" s="124"/>
      <c r="DD452" s="124"/>
      <c r="DE452" s="124"/>
      <c r="DF452" s="124"/>
      <c r="DG452" s="124"/>
      <c r="DH452" s="124"/>
      <c r="DI452" s="124"/>
      <c r="DJ452" s="124"/>
      <c r="DK452" s="198"/>
      <c r="DL452" s="198"/>
      <c r="DM452" s="144"/>
      <c r="DN452" s="198"/>
      <c r="DO452" s="144"/>
      <c r="DP452" s="198"/>
      <c r="DQ452" s="144"/>
      <c r="DR452" s="6"/>
      <c r="DS452" s="6"/>
      <c r="DT452" s="2"/>
      <c r="DU452" s="2"/>
      <c r="DV452" s="2"/>
      <c r="DW452" s="2"/>
      <c r="DX452" s="2"/>
      <c r="DY452" s="2"/>
      <c r="DZ452" s="2"/>
      <c r="EA452" s="2"/>
      <c r="EB452" s="125"/>
      <c r="EC452" s="6"/>
      <c r="ED452" s="6"/>
      <c r="EE452" s="6"/>
      <c r="EF452" s="124"/>
      <c r="EG452" s="124"/>
      <c r="EH452" s="125"/>
      <c r="EI452" s="125"/>
      <c r="EJ452" s="124"/>
      <c r="EK452" s="2"/>
      <c r="EL452" s="2"/>
    </row>
    <row x14ac:dyDescent="0.25" r="453" customHeight="1" ht="18.75" hidden="1">
      <c r="A453" s="290" t="s">
        <v>238</v>
      </c>
      <c r="B453" s="282"/>
      <c r="C453" s="282"/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2"/>
      <c r="AF453" s="282"/>
      <c r="AG453" s="282"/>
      <c r="AH453" s="282"/>
      <c r="AI453" s="282"/>
      <c r="AJ453" s="282"/>
      <c r="AK453" s="282"/>
      <c r="AL453" s="282"/>
      <c r="AM453" s="282"/>
      <c r="AN453" s="282"/>
      <c r="AO453" s="282"/>
      <c r="AP453" s="282"/>
      <c r="AQ453" s="282"/>
      <c r="AR453" s="282"/>
      <c r="AS453" s="282"/>
      <c r="AT453" s="282"/>
      <c r="AU453" s="282"/>
      <c r="AV453" s="282"/>
      <c r="AW453" s="282"/>
      <c r="AX453" s="282"/>
      <c r="AY453" s="273"/>
      <c r="AZ453" s="274"/>
      <c r="BA453" s="275"/>
      <c r="BB453" s="282"/>
      <c r="BC453" s="282"/>
      <c r="BD453" s="282"/>
      <c r="BE453" s="291"/>
      <c r="BF453" s="292"/>
      <c r="BG453" s="292"/>
      <c r="BH453" s="292"/>
      <c r="BI453" s="292"/>
      <c r="BJ453" s="293"/>
      <c r="BK453" s="292"/>
      <c r="BL453" s="124"/>
      <c r="BM453" s="2"/>
      <c r="BN453" s="124"/>
      <c r="BO453" s="6"/>
      <c r="BP453" s="124"/>
      <c r="BQ453" s="124"/>
      <c r="BR453" s="124"/>
      <c r="BS453" s="124"/>
      <c r="BT453" s="124"/>
      <c r="BU453" s="124"/>
      <c r="BV453" s="124"/>
      <c r="BW453" s="124"/>
      <c r="BX453" s="6"/>
      <c r="BY453" s="124"/>
      <c r="BZ453" s="124"/>
      <c r="CA453" s="124"/>
      <c r="CB453" s="124"/>
      <c r="CC453" s="124"/>
      <c r="CD453" s="124"/>
      <c r="CE453" s="124"/>
      <c r="CF453" s="124"/>
      <c r="CG453" s="124"/>
      <c r="CH453" s="124"/>
      <c r="CI453" s="124"/>
      <c r="CJ453" s="124"/>
      <c r="CK453" s="124"/>
      <c r="CL453" s="124"/>
      <c r="CM453" s="124"/>
      <c r="CN453" s="124"/>
      <c r="CO453" s="124"/>
      <c r="CP453" s="124"/>
      <c r="CQ453" s="124"/>
      <c r="CR453" s="124"/>
      <c r="CS453" s="124"/>
      <c r="CT453" s="124"/>
      <c r="CU453" s="124"/>
      <c r="CV453" s="124"/>
      <c r="CW453" s="124"/>
      <c r="CX453" s="124"/>
      <c r="CY453" s="124"/>
      <c r="CZ453" s="124"/>
      <c r="DA453" s="124"/>
      <c r="DB453" s="124"/>
      <c r="DC453" s="124"/>
      <c r="DD453" s="124"/>
      <c r="DE453" s="124"/>
      <c r="DF453" s="124"/>
      <c r="DG453" s="124"/>
      <c r="DH453" s="124"/>
      <c r="DI453" s="124"/>
      <c r="DJ453" s="124"/>
      <c r="DK453" s="198"/>
      <c r="DL453" s="198"/>
      <c r="DM453" s="144"/>
      <c r="DN453" s="198"/>
      <c r="DO453" s="144"/>
      <c r="DP453" s="198"/>
      <c r="DQ453" s="144"/>
      <c r="DR453" s="6"/>
      <c r="DS453" s="6"/>
      <c r="DT453" s="2"/>
      <c r="DU453" s="2"/>
      <c r="DV453" s="2"/>
      <c r="DW453" s="2"/>
      <c r="DX453" s="2"/>
      <c r="DY453" s="2"/>
      <c r="DZ453" s="2"/>
      <c r="EA453" s="2"/>
      <c r="EB453" s="125"/>
      <c r="EC453" s="6"/>
      <c r="ED453" s="6"/>
      <c r="EE453" s="6"/>
      <c r="EF453" s="124"/>
      <c r="EG453" s="124"/>
      <c r="EH453" s="125"/>
      <c r="EI453" s="125"/>
      <c r="EJ453" s="124"/>
      <c r="EK453" s="2"/>
      <c r="EL453" s="2"/>
    </row>
    <row x14ac:dyDescent="0.25" r="454" customHeight="1" ht="18.75">
      <c r="A454" s="304" t="s">
        <v>239</v>
      </c>
      <c r="B454" s="282">
        <f>+SUM(B445:B453)</f>
      </c>
      <c r="C454" s="282">
        <f>+SUM(C445:C453)</f>
      </c>
      <c r="D454" s="282">
        <f>+SUM(D445:D453)</f>
      </c>
      <c r="E454" s="282">
        <f>+SUM(E445:E453)</f>
      </c>
      <c r="F454" s="282">
        <f>+SUM(F445:F453)</f>
      </c>
      <c r="G454" s="282">
        <f>+SUM(G445:G453)</f>
      </c>
      <c r="H454" s="282">
        <f>+SUM(H445:H453)</f>
      </c>
      <c r="I454" s="282">
        <f>+SUM(I445:I453)</f>
      </c>
      <c r="J454" s="282">
        <f>+SUM(J445:J453)</f>
      </c>
      <c r="K454" s="282">
        <f>+SUM(K445:K453)</f>
      </c>
      <c r="L454" s="282">
        <f>+SUM(L445:L453)</f>
      </c>
      <c r="M454" s="282">
        <f>+SUM(M445:M453)</f>
      </c>
      <c r="N454" s="282">
        <f>+SUM(N445:N453)</f>
      </c>
      <c r="O454" s="282">
        <f>+SUM(O445:O453)</f>
      </c>
      <c r="P454" s="282">
        <f>+SUM(P445:P453)</f>
      </c>
      <c r="Q454" s="282">
        <f>+SUM(Q445:Q453)</f>
      </c>
      <c r="R454" s="282">
        <f>+SUM(R445:R453)</f>
      </c>
      <c r="S454" s="282">
        <f>+SUM(S445:S453)</f>
      </c>
      <c r="T454" s="282">
        <f>+SUM(T445:T453)</f>
      </c>
      <c r="U454" s="282">
        <f>+SUM(U445:U453)</f>
      </c>
      <c r="V454" s="282">
        <f>+SUM(V445:V453)</f>
      </c>
      <c r="W454" s="282">
        <f>+SUM(W445:W453)</f>
      </c>
      <c r="X454" s="282">
        <f>+SUM(X445:X453)</f>
      </c>
      <c r="Y454" s="282">
        <f>+SUM(Y445:Y453)</f>
      </c>
      <c r="Z454" s="282">
        <f>+SUM(Z445:Z453)</f>
      </c>
      <c r="AA454" s="282">
        <f>+SUM(AA445:AA453)</f>
      </c>
      <c r="AB454" s="282">
        <f>+SUM(AB445:AB453)</f>
      </c>
      <c r="AC454" s="282">
        <f>+SUM(AC445:AC453)</f>
      </c>
      <c r="AD454" s="282">
        <f>+SUM(AD445:AD453)</f>
      </c>
      <c r="AE454" s="282">
        <f>+SUM(AE445:AE453)</f>
      </c>
      <c r="AF454" s="282">
        <f>+SUM(AF445:AF453)</f>
      </c>
      <c r="AG454" s="282">
        <f>+SUM(AG445:AG453)</f>
      </c>
      <c r="AH454" s="282">
        <f>+SUM(AH445:AH453)</f>
      </c>
      <c r="AI454" s="282">
        <f>+SUM(AI445:AI453)</f>
      </c>
      <c r="AJ454" s="282">
        <f>+SUM(AJ445:AJ453)</f>
      </c>
      <c r="AK454" s="282">
        <f>+SUM(AK445:AK453)</f>
      </c>
      <c r="AL454" s="282">
        <f>+SUM(AL445:AL453)</f>
      </c>
      <c r="AM454" s="282">
        <f>+SUM(AM445:AM453)</f>
      </c>
      <c r="AN454" s="282">
        <f>+SUM(AN445:AN453)</f>
      </c>
      <c r="AO454" s="282">
        <f>+SUM(AO445:AO453)</f>
      </c>
      <c r="AP454" s="282">
        <f>+SUM(AP445:AP453)</f>
      </c>
      <c r="AQ454" s="282">
        <f>+SUM(AQ445:AQ453)</f>
      </c>
      <c r="AR454" s="282">
        <f>+SUM(AR445:AR453)</f>
      </c>
      <c r="AS454" s="282">
        <f>+SUM(AS445:AS453)</f>
      </c>
      <c r="AT454" s="282">
        <f>+SUM(AT445:AT453)</f>
      </c>
      <c r="AU454" s="282">
        <f>+SUM(AU445:AU453)</f>
      </c>
      <c r="AV454" s="282">
        <f>+SUM(AV445:AV453)</f>
      </c>
      <c r="AW454" s="282">
        <f>+SUM(AW445:AW453)</f>
      </c>
      <c r="AX454" s="282"/>
      <c r="AY454" s="273"/>
      <c r="AZ454" s="274">
        <f>SUM(AZ445:AZ453)</f>
      </c>
      <c r="BA454" s="275">
        <f>SUM(BA445:BA453)</f>
      </c>
      <c r="BB454" s="276">
        <f>SUM(BB445:BB453)</f>
      </c>
      <c r="BC454" s="276">
        <f>SUM(BC445:BC453)</f>
      </c>
      <c r="BD454" s="276">
        <f>SUM(BD445:BD453)</f>
      </c>
      <c r="BE454" s="277">
        <f>SUM(BE445:BE453)</f>
      </c>
      <c r="BF454" s="278">
        <f>SUM(BF445:BF453)</f>
      </c>
      <c r="BG454" s="278">
        <f>SUM(BG445:BG453)</f>
      </c>
      <c r="BH454" s="278">
        <f>SUM(BH445:BH453)</f>
      </c>
      <c r="BI454" s="278">
        <f>SUM(BI445:BI453)</f>
      </c>
      <c r="BJ454" s="279">
        <f>SUM(BJ445:BJ453)</f>
      </c>
      <c r="BK454" s="278"/>
      <c r="BL454" s="124"/>
      <c r="BM454" s="2"/>
      <c r="BN454" s="124"/>
      <c r="BO454" s="6"/>
      <c r="BP454" s="124"/>
      <c r="BQ454" s="124"/>
      <c r="BR454" s="124"/>
      <c r="BS454" s="124"/>
      <c r="BT454" s="124"/>
      <c r="BU454" s="124"/>
      <c r="BV454" s="124"/>
      <c r="BW454" s="124"/>
      <c r="BX454" s="6"/>
      <c r="BY454" s="124"/>
      <c r="BZ454" s="124"/>
      <c r="CA454" s="124"/>
      <c r="CB454" s="124"/>
      <c r="CC454" s="124"/>
      <c r="CD454" s="124"/>
      <c r="CE454" s="124"/>
      <c r="CF454" s="124"/>
      <c r="CG454" s="124"/>
      <c r="CH454" s="124"/>
      <c r="CI454" s="124"/>
      <c r="CJ454" s="124"/>
      <c r="CK454" s="124"/>
      <c r="CL454" s="124"/>
      <c r="CM454" s="124"/>
      <c r="CN454" s="124"/>
      <c r="CO454" s="124"/>
      <c r="CP454" s="124"/>
      <c r="CQ454" s="124"/>
      <c r="CR454" s="124"/>
      <c r="CS454" s="124"/>
      <c r="CT454" s="124"/>
      <c r="CU454" s="124"/>
      <c r="CV454" s="124"/>
      <c r="CW454" s="124"/>
      <c r="CX454" s="124"/>
      <c r="CY454" s="124"/>
      <c r="CZ454" s="124"/>
      <c r="DA454" s="124"/>
      <c r="DB454" s="124"/>
      <c r="DC454" s="124"/>
      <c r="DD454" s="124"/>
      <c r="DE454" s="124"/>
      <c r="DF454" s="124"/>
      <c r="DG454" s="124"/>
      <c r="DH454" s="124"/>
      <c r="DI454" s="124"/>
      <c r="DJ454" s="124"/>
      <c r="DK454" s="198"/>
      <c r="DL454" s="198"/>
      <c r="DM454" s="144"/>
      <c r="DN454" s="198"/>
      <c r="DO454" s="144"/>
      <c r="DP454" s="198"/>
      <c r="DQ454" s="144"/>
      <c r="DR454" s="6"/>
      <c r="DS454" s="6"/>
      <c r="DT454" s="2"/>
      <c r="DU454" s="2"/>
      <c r="DV454" s="2"/>
      <c r="DW454" s="2"/>
      <c r="DX454" s="2"/>
      <c r="DY454" s="2"/>
      <c r="DZ454" s="2"/>
      <c r="EA454" s="2"/>
      <c r="EB454" s="125"/>
      <c r="EC454" s="6"/>
      <c r="ED454" s="6"/>
      <c r="EE454" s="6"/>
      <c r="EF454" s="124"/>
      <c r="EG454" s="124"/>
      <c r="EH454" s="125"/>
      <c r="EI454" s="125"/>
      <c r="EJ454" s="124"/>
      <c r="EK454" s="2"/>
      <c r="EL454" s="2"/>
    </row>
    <row x14ac:dyDescent="0.25" r="455" customHeight="1" ht="18.75">
      <c r="A455" s="280" t="s">
        <v>48</v>
      </c>
      <c r="B455" s="342">
        <v>0</v>
      </c>
      <c r="C455" s="342">
        <v>0</v>
      </c>
      <c r="D455" s="342">
        <v>0</v>
      </c>
      <c r="E455" s="342">
        <v>0</v>
      </c>
      <c r="F455" s="342">
        <v>0</v>
      </c>
      <c r="G455" s="342">
        <v>0</v>
      </c>
      <c r="H455" s="342">
        <v>0</v>
      </c>
      <c r="I455" s="342">
        <v>0</v>
      </c>
      <c r="J455" s="342">
        <v>0</v>
      </c>
      <c r="K455" s="342">
        <v>0</v>
      </c>
      <c r="L455" s="342">
        <v>0</v>
      </c>
      <c r="M455" s="342">
        <v>0</v>
      </c>
      <c r="N455" s="268">
        <v>0</v>
      </c>
      <c r="O455" s="268">
        <v>0</v>
      </c>
      <c r="P455" s="268">
        <v>36</v>
      </c>
      <c r="Q455" s="268">
        <v>7</v>
      </c>
      <c r="R455" s="268">
        <v>0</v>
      </c>
      <c r="S455" s="268">
        <v>8</v>
      </c>
      <c r="T455" s="268">
        <v>8</v>
      </c>
      <c r="U455" s="268">
        <v>0</v>
      </c>
      <c r="V455" s="268">
        <v>18</v>
      </c>
      <c r="W455" s="268">
        <v>12</v>
      </c>
      <c r="X455" s="268">
        <v>24</v>
      </c>
      <c r="Y455" s="268">
        <v>0</v>
      </c>
      <c r="Z455" s="282">
        <v>0</v>
      </c>
      <c r="AA455" s="282">
        <v>15</v>
      </c>
      <c r="AB455" s="282">
        <v>24</v>
      </c>
      <c r="AC455" s="282">
        <v>12</v>
      </c>
      <c r="AD455" s="282">
        <v>12</v>
      </c>
      <c r="AE455" s="282">
        <v>12</v>
      </c>
      <c r="AF455" s="282">
        <v>12</v>
      </c>
      <c r="AG455" s="282">
        <v>12</v>
      </c>
      <c r="AH455" s="282">
        <v>12</v>
      </c>
      <c r="AI455" s="282">
        <v>12</v>
      </c>
      <c r="AJ455" s="282">
        <v>12</v>
      </c>
      <c r="AK455" s="282">
        <v>24</v>
      </c>
      <c r="AL455" s="282">
        <v>32</v>
      </c>
      <c r="AM455" s="282">
        <v>12</v>
      </c>
      <c r="AN455" s="282">
        <v>12</v>
      </c>
      <c r="AO455" s="282">
        <v>12</v>
      </c>
      <c r="AP455" s="282">
        <v>18</v>
      </c>
      <c r="AQ455" s="282">
        <v>24</v>
      </c>
      <c r="AR455" s="282">
        <v>2</v>
      </c>
      <c r="AS455" s="282">
        <v>0</v>
      </c>
      <c r="AT455" s="282">
        <v>0</v>
      </c>
      <c r="AU455" s="282">
        <f>AU465</f>
      </c>
      <c r="AV455" s="282">
        <f>AV465</f>
      </c>
      <c r="AW455" s="282">
        <f>AW465</f>
      </c>
      <c r="AX455" s="282"/>
      <c r="AY455" s="273"/>
      <c r="AZ455" s="274"/>
      <c r="BA455" s="275"/>
      <c r="BB455" s="282"/>
      <c r="BC455" s="282"/>
      <c r="BD455" s="282"/>
      <c r="BE455" s="291"/>
      <c r="BF455" s="292"/>
      <c r="BG455" s="292"/>
      <c r="BH455" s="292"/>
      <c r="BI455" s="292"/>
      <c r="BJ455" s="293"/>
      <c r="BK455" s="292"/>
      <c r="BL455" s="124"/>
      <c r="BM455" s="2"/>
      <c r="BN455" s="124"/>
      <c r="BO455" s="6"/>
      <c r="BP455" s="124"/>
      <c r="BQ455" s="124"/>
      <c r="BR455" s="124"/>
      <c r="BS455" s="124"/>
      <c r="BT455" s="124"/>
      <c r="BU455" s="124"/>
      <c r="BV455" s="124"/>
      <c r="BW455" s="124"/>
      <c r="BX455" s="6"/>
      <c r="BY455" s="124"/>
      <c r="BZ455" s="124"/>
      <c r="CA455" s="124"/>
      <c r="CB455" s="124"/>
      <c r="CC455" s="124"/>
      <c r="CD455" s="124"/>
      <c r="CE455" s="124"/>
      <c r="CF455" s="124"/>
      <c r="CG455" s="124"/>
      <c r="CH455" s="124"/>
      <c r="CI455" s="124"/>
      <c r="CJ455" s="124"/>
      <c r="CK455" s="124"/>
      <c r="CL455" s="124"/>
      <c r="CM455" s="124"/>
      <c r="CN455" s="124"/>
      <c r="CO455" s="124"/>
      <c r="CP455" s="124"/>
      <c r="CQ455" s="124"/>
      <c r="CR455" s="124"/>
      <c r="CS455" s="124"/>
      <c r="CT455" s="124"/>
      <c r="CU455" s="124"/>
      <c r="CV455" s="124"/>
      <c r="CW455" s="124"/>
      <c r="CX455" s="124"/>
      <c r="CY455" s="124"/>
      <c r="CZ455" s="124"/>
      <c r="DA455" s="124"/>
      <c r="DB455" s="124"/>
      <c r="DC455" s="124"/>
      <c r="DD455" s="124"/>
      <c r="DE455" s="124"/>
      <c r="DF455" s="124"/>
      <c r="DG455" s="124"/>
      <c r="DH455" s="124"/>
      <c r="DI455" s="124"/>
      <c r="DJ455" s="124"/>
      <c r="DK455" s="198">
        <f>SUM(B455:M455)</f>
      </c>
      <c r="DL455" s="198">
        <f>SUM(N455:Y455)</f>
      </c>
      <c r="DM455" s="144">
        <f>IFERROR(DL455/DK455*100,0)</f>
      </c>
      <c r="DN455" s="198">
        <f>SUM(Z455:AK455)</f>
      </c>
      <c r="DO455" s="144">
        <f>IFERROR(DN455/DL455*100,0)</f>
      </c>
      <c r="DP455" s="198">
        <f>SUM(AL455:AW455)</f>
      </c>
      <c r="DQ455" s="144">
        <f>IFERROR(DP455/DN455*100,0)</f>
      </c>
      <c r="DR455" s="185">
        <f>SUM(AY455:BJ455)</f>
      </c>
      <c r="DS455" s="249">
        <f>IFERROR(DR455/DP455*100,0)</f>
      </c>
      <c r="DT455" s="2"/>
      <c r="DU455" s="2"/>
      <c r="DV455" s="2"/>
      <c r="DW455" s="2"/>
      <c r="DX455" s="2"/>
      <c r="DY455" s="2"/>
      <c r="DZ455" s="2"/>
      <c r="EA455" s="2"/>
      <c r="EB455" s="125"/>
      <c r="EC455" s="6"/>
      <c r="ED455" s="6"/>
      <c r="EE455" s="6"/>
      <c r="EF455" s="124"/>
      <c r="EG455" s="124"/>
      <c r="EH455" s="125"/>
      <c r="EI455" s="125"/>
      <c r="EJ455" s="124"/>
      <c r="EK455" s="2"/>
      <c r="EL455" s="2"/>
    </row>
    <row x14ac:dyDescent="0.25" r="456" customHeight="1" ht="18.75" hidden="1">
      <c r="A456" s="290" t="s">
        <v>231</v>
      </c>
      <c r="B456" s="282"/>
      <c r="C456" s="282"/>
      <c r="D456" s="282"/>
      <c r="E456" s="282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2"/>
      <c r="AI456" s="282"/>
      <c r="AJ456" s="282"/>
      <c r="AK456" s="282"/>
      <c r="AL456" s="282"/>
      <c r="AM456" s="282"/>
      <c r="AN456" s="282"/>
      <c r="AO456" s="282"/>
      <c r="AP456" s="282"/>
      <c r="AQ456" s="282"/>
      <c r="AR456" s="282"/>
      <c r="AS456" s="282"/>
      <c r="AT456" s="282"/>
      <c r="AU456" s="282"/>
      <c r="AV456" s="282"/>
      <c r="AW456" s="282"/>
      <c r="AX456" s="282"/>
      <c r="AY456" s="273"/>
      <c r="AZ456" s="274"/>
      <c r="BA456" s="275"/>
      <c r="BB456" s="282"/>
      <c r="BC456" s="282"/>
      <c r="BD456" s="282"/>
      <c r="BE456" s="291"/>
      <c r="BF456" s="292"/>
      <c r="BG456" s="292"/>
      <c r="BH456" s="292"/>
      <c r="BI456" s="292"/>
      <c r="BJ456" s="293"/>
      <c r="BK456" s="292"/>
      <c r="BL456" s="124"/>
      <c r="BM456" s="2"/>
      <c r="BN456" s="124"/>
      <c r="BO456" s="6"/>
      <c r="BP456" s="124"/>
      <c r="BQ456" s="124"/>
      <c r="BR456" s="124"/>
      <c r="BS456" s="124"/>
      <c r="BT456" s="124"/>
      <c r="BU456" s="124"/>
      <c r="BV456" s="124"/>
      <c r="BW456" s="124"/>
      <c r="BX456" s="6"/>
      <c r="BY456" s="124"/>
      <c r="BZ456" s="124"/>
      <c r="CA456" s="124"/>
      <c r="CB456" s="124"/>
      <c r="CC456" s="124"/>
      <c r="CD456" s="124"/>
      <c r="CE456" s="124"/>
      <c r="CF456" s="124"/>
      <c r="CG456" s="124"/>
      <c r="CH456" s="124"/>
      <c r="CI456" s="124"/>
      <c r="CJ456" s="124"/>
      <c r="CK456" s="124"/>
      <c r="CL456" s="124"/>
      <c r="CM456" s="124"/>
      <c r="CN456" s="124"/>
      <c r="CO456" s="124"/>
      <c r="CP456" s="124"/>
      <c r="CQ456" s="124"/>
      <c r="CR456" s="124"/>
      <c r="CS456" s="124"/>
      <c r="CT456" s="124"/>
      <c r="CU456" s="124"/>
      <c r="CV456" s="124"/>
      <c r="CW456" s="124"/>
      <c r="CX456" s="124"/>
      <c r="CY456" s="124"/>
      <c r="CZ456" s="124"/>
      <c r="DA456" s="124"/>
      <c r="DB456" s="124"/>
      <c r="DC456" s="124"/>
      <c r="DD456" s="124"/>
      <c r="DE456" s="124"/>
      <c r="DF456" s="124"/>
      <c r="DG456" s="124"/>
      <c r="DH456" s="124"/>
      <c r="DI456" s="124"/>
      <c r="DJ456" s="124"/>
      <c r="DK456" s="198"/>
      <c r="DL456" s="198"/>
      <c r="DM456" s="144"/>
      <c r="DN456" s="198"/>
      <c r="DO456" s="144"/>
      <c r="DP456" s="198"/>
      <c r="DQ456" s="144"/>
      <c r="DR456" s="6"/>
      <c r="DS456" s="6"/>
      <c r="DT456" s="2"/>
      <c r="DU456" s="2"/>
      <c r="DV456" s="2"/>
      <c r="DW456" s="2"/>
      <c r="DX456" s="2"/>
      <c r="DY456" s="2"/>
      <c r="DZ456" s="2"/>
      <c r="EA456" s="2"/>
      <c r="EB456" s="125"/>
      <c r="EC456" s="6"/>
      <c r="ED456" s="6"/>
      <c r="EE456" s="6"/>
      <c r="EF456" s="124"/>
      <c r="EG456" s="124"/>
      <c r="EH456" s="125"/>
      <c r="EI456" s="125"/>
      <c r="EJ456" s="124"/>
      <c r="EK456" s="2"/>
      <c r="EL456" s="2"/>
    </row>
    <row x14ac:dyDescent="0.25" r="457" customHeight="1" ht="18.75" hidden="1">
      <c r="A457" s="290" t="s">
        <v>232</v>
      </c>
      <c r="B457" s="282"/>
      <c r="C457" s="282"/>
      <c r="D457" s="282"/>
      <c r="E457" s="282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  <c r="AD457" s="282"/>
      <c r="AE457" s="282"/>
      <c r="AF457" s="282"/>
      <c r="AG457" s="282"/>
      <c r="AH457" s="282"/>
      <c r="AI457" s="282"/>
      <c r="AJ457" s="282"/>
      <c r="AK457" s="282"/>
      <c r="AL457" s="282"/>
      <c r="AM457" s="282"/>
      <c r="AN457" s="282"/>
      <c r="AO457" s="282"/>
      <c r="AP457" s="282"/>
      <c r="AQ457" s="282"/>
      <c r="AR457" s="282"/>
      <c r="AS457" s="282"/>
      <c r="AT457" s="282"/>
      <c r="AU457" s="282"/>
      <c r="AV457" s="282"/>
      <c r="AW457" s="282"/>
      <c r="AX457" s="282"/>
      <c r="AY457" s="273"/>
      <c r="AZ457" s="274"/>
      <c r="BA457" s="275"/>
      <c r="BB457" s="282"/>
      <c r="BC457" s="282"/>
      <c r="BD457" s="282"/>
      <c r="BE457" s="291"/>
      <c r="BF457" s="292"/>
      <c r="BG457" s="292"/>
      <c r="BH457" s="292"/>
      <c r="BI457" s="292"/>
      <c r="BJ457" s="293"/>
      <c r="BK457" s="292"/>
      <c r="BL457" s="124"/>
      <c r="BM457" s="2"/>
      <c r="BN457" s="124"/>
      <c r="BO457" s="6"/>
      <c r="BP457" s="124"/>
      <c r="BQ457" s="124"/>
      <c r="BR457" s="124"/>
      <c r="BS457" s="124"/>
      <c r="BT457" s="124"/>
      <c r="BU457" s="124"/>
      <c r="BV457" s="124"/>
      <c r="BW457" s="124"/>
      <c r="BX457" s="6"/>
      <c r="BY457" s="124"/>
      <c r="BZ457" s="124"/>
      <c r="CA457" s="124"/>
      <c r="CB457" s="124"/>
      <c r="CC457" s="124"/>
      <c r="CD457" s="124"/>
      <c r="CE457" s="124"/>
      <c r="CF457" s="124"/>
      <c r="CG457" s="124"/>
      <c r="CH457" s="124"/>
      <c r="CI457" s="124"/>
      <c r="CJ457" s="124"/>
      <c r="CK457" s="124"/>
      <c r="CL457" s="124"/>
      <c r="CM457" s="124"/>
      <c r="CN457" s="124"/>
      <c r="CO457" s="124"/>
      <c r="CP457" s="124"/>
      <c r="CQ457" s="124"/>
      <c r="CR457" s="124"/>
      <c r="CS457" s="124"/>
      <c r="CT457" s="124"/>
      <c r="CU457" s="124"/>
      <c r="CV457" s="124"/>
      <c r="CW457" s="124"/>
      <c r="CX457" s="124"/>
      <c r="CY457" s="124"/>
      <c r="CZ457" s="124"/>
      <c r="DA457" s="124"/>
      <c r="DB457" s="124"/>
      <c r="DC457" s="124"/>
      <c r="DD457" s="124"/>
      <c r="DE457" s="124"/>
      <c r="DF457" s="124"/>
      <c r="DG457" s="124"/>
      <c r="DH457" s="124"/>
      <c r="DI457" s="124"/>
      <c r="DJ457" s="124"/>
      <c r="DK457" s="198"/>
      <c r="DL457" s="198"/>
      <c r="DM457" s="144"/>
      <c r="DN457" s="198"/>
      <c r="DO457" s="144"/>
      <c r="DP457" s="198"/>
      <c r="DQ457" s="144"/>
      <c r="DR457" s="6"/>
      <c r="DS457" s="6"/>
      <c r="DT457" s="2"/>
      <c r="DU457" s="2"/>
      <c r="DV457" s="2"/>
      <c r="DW457" s="2"/>
      <c r="DX457" s="2"/>
      <c r="DY457" s="2"/>
      <c r="DZ457" s="2"/>
      <c r="EA457" s="2"/>
      <c r="EB457" s="125"/>
      <c r="EC457" s="6"/>
      <c r="ED457" s="6"/>
      <c r="EE457" s="6"/>
      <c r="EF457" s="124"/>
      <c r="EG457" s="124"/>
      <c r="EH457" s="125"/>
      <c r="EI457" s="125"/>
      <c r="EJ457" s="124"/>
      <c r="EK457" s="2"/>
      <c r="EL457" s="2"/>
    </row>
    <row x14ac:dyDescent="0.25" r="458" customHeight="1" ht="18.75" hidden="1">
      <c r="A458" s="290" t="s">
        <v>233</v>
      </c>
      <c r="B458" s="282"/>
      <c r="C458" s="282"/>
      <c r="D458" s="282"/>
      <c r="E458" s="282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  <c r="AD458" s="282"/>
      <c r="AE458" s="282"/>
      <c r="AF458" s="282"/>
      <c r="AG458" s="282"/>
      <c r="AH458" s="282"/>
      <c r="AI458" s="282"/>
      <c r="AJ458" s="282"/>
      <c r="AK458" s="282"/>
      <c r="AL458" s="282"/>
      <c r="AM458" s="282"/>
      <c r="AN458" s="282"/>
      <c r="AO458" s="282"/>
      <c r="AP458" s="282"/>
      <c r="AQ458" s="282"/>
      <c r="AR458" s="282"/>
      <c r="AS458" s="282"/>
      <c r="AT458" s="282"/>
      <c r="AU458" s="282"/>
      <c r="AV458" s="282"/>
      <c r="AW458" s="282"/>
      <c r="AX458" s="282"/>
      <c r="AY458" s="273"/>
      <c r="AZ458" s="274"/>
      <c r="BA458" s="275"/>
      <c r="BB458" s="282"/>
      <c r="BC458" s="282"/>
      <c r="BD458" s="282"/>
      <c r="BE458" s="291"/>
      <c r="BF458" s="292"/>
      <c r="BG458" s="292"/>
      <c r="BH458" s="292"/>
      <c r="BI458" s="292"/>
      <c r="BJ458" s="293"/>
      <c r="BK458" s="292"/>
      <c r="BL458" s="124"/>
      <c r="BM458" s="2"/>
      <c r="BN458" s="124"/>
      <c r="BO458" s="6"/>
      <c r="BP458" s="124"/>
      <c r="BQ458" s="124"/>
      <c r="BR458" s="124"/>
      <c r="BS458" s="124"/>
      <c r="BT458" s="124"/>
      <c r="BU458" s="124"/>
      <c r="BV458" s="124"/>
      <c r="BW458" s="124"/>
      <c r="BX458" s="6"/>
      <c r="BY458" s="124"/>
      <c r="BZ458" s="124"/>
      <c r="CA458" s="124"/>
      <c r="CB458" s="124"/>
      <c r="CC458" s="124"/>
      <c r="CD458" s="124"/>
      <c r="CE458" s="124"/>
      <c r="CF458" s="124"/>
      <c r="CG458" s="124"/>
      <c r="CH458" s="124"/>
      <c r="CI458" s="124"/>
      <c r="CJ458" s="124"/>
      <c r="CK458" s="124"/>
      <c r="CL458" s="124"/>
      <c r="CM458" s="124"/>
      <c r="CN458" s="124"/>
      <c r="CO458" s="124"/>
      <c r="CP458" s="124"/>
      <c r="CQ458" s="124"/>
      <c r="CR458" s="124"/>
      <c r="CS458" s="124"/>
      <c r="CT458" s="124"/>
      <c r="CU458" s="124"/>
      <c r="CV458" s="124"/>
      <c r="CW458" s="124"/>
      <c r="CX458" s="124"/>
      <c r="CY458" s="124"/>
      <c r="CZ458" s="124"/>
      <c r="DA458" s="124"/>
      <c r="DB458" s="124"/>
      <c r="DC458" s="124"/>
      <c r="DD458" s="124"/>
      <c r="DE458" s="124"/>
      <c r="DF458" s="124"/>
      <c r="DG458" s="124"/>
      <c r="DH458" s="124"/>
      <c r="DI458" s="124"/>
      <c r="DJ458" s="124"/>
      <c r="DK458" s="198"/>
      <c r="DL458" s="198"/>
      <c r="DM458" s="144"/>
      <c r="DN458" s="198"/>
      <c r="DO458" s="144"/>
      <c r="DP458" s="198"/>
      <c r="DQ458" s="144"/>
      <c r="DR458" s="6"/>
      <c r="DS458" s="6"/>
      <c r="DT458" s="2"/>
      <c r="DU458" s="2"/>
      <c r="DV458" s="2"/>
      <c r="DW458" s="2"/>
      <c r="DX458" s="2"/>
      <c r="DY458" s="2"/>
      <c r="DZ458" s="2"/>
      <c r="EA458" s="2"/>
      <c r="EB458" s="125"/>
      <c r="EC458" s="6"/>
      <c r="ED458" s="6"/>
      <c r="EE458" s="6"/>
      <c r="EF458" s="124"/>
      <c r="EG458" s="124"/>
      <c r="EH458" s="125"/>
      <c r="EI458" s="125"/>
      <c r="EJ458" s="124"/>
      <c r="EK458" s="2"/>
      <c r="EL458" s="2"/>
    </row>
    <row x14ac:dyDescent="0.25" r="459" customHeight="1" ht="18.75" hidden="1">
      <c r="A459" s="290" t="s">
        <v>234</v>
      </c>
      <c r="B459" s="282"/>
      <c r="C459" s="282"/>
      <c r="D459" s="282"/>
      <c r="E459" s="282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  <c r="AD459" s="282"/>
      <c r="AE459" s="282"/>
      <c r="AF459" s="282"/>
      <c r="AG459" s="282"/>
      <c r="AH459" s="282"/>
      <c r="AI459" s="282"/>
      <c r="AJ459" s="282"/>
      <c r="AK459" s="282"/>
      <c r="AL459" s="282"/>
      <c r="AM459" s="282"/>
      <c r="AN459" s="282"/>
      <c r="AO459" s="282"/>
      <c r="AP459" s="282"/>
      <c r="AQ459" s="282"/>
      <c r="AR459" s="282"/>
      <c r="AS459" s="282"/>
      <c r="AT459" s="282"/>
      <c r="AU459" s="282"/>
      <c r="AV459" s="282"/>
      <c r="AW459" s="282"/>
      <c r="AX459" s="282"/>
      <c r="AY459" s="273"/>
      <c r="AZ459" s="274"/>
      <c r="BA459" s="275"/>
      <c r="BB459" s="282"/>
      <c r="BC459" s="282"/>
      <c r="BD459" s="282"/>
      <c r="BE459" s="291"/>
      <c r="BF459" s="292"/>
      <c r="BG459" s="292"/>
      <c r="BH459" s="292"/>
      <c r="BI459" s="292"/>
      <c r="BJ459" s="293"/>
      <c r="BK459" s="292"/>
      <c r="BL459" s="124"/>
      <c r="BM459" s="2"/>
      <c r="BN459" s="124"/>
      <c r="BO459" s="6"/>
      <c r="BP459" s="124"/>
      <c r="BQ459" s="124"/>
      <c r="BR459" s="124"/>
      <c r="BS459" s="124"/>
      <c r="BT459" s="124"/>
      <c r="BU459" s="124"/>
      <c r="BV459" s="124"/>
      <c r="BW459" s="124"/>
      <c r="BX459" s="6"/>
      <c r="BY459" s="124"/>
      <c r="BZ459" s="124"/>
      <c r="CA459" s="124"/>
      <c r="CB459" s="124"/>
      <c r="CC459" s="124"/>
      <c r="CD459" s="124"/>
      <c r="CE459" s="124"/>
      <c r="CF459" s="124"/>
      <c r="CG459" s="124"/>
      <c r="CH459" s="124"/>
      <c r="CI459" s="124"/>
      <c r="CJ459" s="124"/>
      <c r="CK459" s="124"/>
      <c r="CL459" s="124"/>
      <c r="CM459" s="124"/>
      <c r="CN459" s="124"/>
      <c r="CO459" s="124"/>
      <c r="CP459" s="124"/>
      <c r="CQ459" s="124"/>
      <c r="CR459" s="124"/>
      <c r="CS459" s="124"/>
      <c r="CT459" s="124"/>
      <c r="CU459" s="124"/>
      <c r="CV459" s="124"/>
      <c r="CW459" s="124"/>
      <c r="CX459" s="124"/>
      <c r="CY459" s="124"/>
      <c r="CZ459" s="124"/>
      <c r="DA459" s="124"/>
      <c r="DB459" s="124"/>
      <c r="DC459" s="124"/>
      <c r="DD459" s="124"/>
      <c r="DE459" s="124"/>
      <c r="DF459" s="124"/>
      <c r="DG459" s="124"/>
      <c r="DH459" s="124"/>
      <c r="DI459" s="124"/>
      <c r="DJ459" s="124"/>
      <c r="DK459" s="198"/>
      <c r="DL459" s="198"/>
      <c r="DM459" s="144"/>
      <c r="DN459" s="198"/>
      <c r="DO459" s="144"/>
      <c r="DP459" s="198"/>
      <c r="DQ459" s="144"/>
      <c r="DR459" s="6"/>
      <c r="DS459" s="6"/>
      <c r="DT459" s="2"/>
      <c r="DU459" s="2"/>
      <c r="DV459" s="2"/>
      <c r="DW459" s="2"/>
      <c r="DX459" s="2"/>
      <c r="DY459" s="2"/>
      <c r="DZ459" s="2"/>
      <c r="EA459" s="2"/>
      <c r="EB459" s="125"/>
      <c r="EC459" s="6"/>
      <c r="ED459" s="6"/>
      <c r="EE459" s="6"/>
      <c r="EF459" s="124"/>
      <c r="EG459" s="124"/>
      <c r="EH459" s="125"/>
      <c r="EI459" s="125"/>
      <c r="EJ459" s="124"/>
      <c r="EK459" s="2"/>
      <c r="EL459" s="2"/>
    </row>
    <row x14ac:dyDescent="0.25" r="460" customHeight="1" ht="18.75" hidden="1">
      <c r="A460" s="290" t="s">
        <v>235</v>
      </c>
      <c r="B460" s="282"/>
      <c r="C460" s="282"/>
      <c r="D460" s="282"/>
      <c r="E460" s="282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  <c r="AA460" s="282"/>
      <c r="AB460" s="282"/>
      <c r="AC460" s="282"/>
      <c r="AD460" s="282"/>
      <c r="AE460" s="282"/>
      <c r="AF460" s="282"/>
      <c r="AG460" s="282"/>
      <c r="AH460" s="282"/>
      <c r="AI460" s="282"/>
      <c r="AJ460" s="282"/>
      <c r="AK460" s="282"/>
      <c r="AL460" s="282"/>
      <c r="AM460" s="282"/>
      <c r="AN460" s="282"/>
      <c r="AO460" s="282"/>
      <c r="AP460" s="282"/>
      <c r="AQ460" s="282"/>
      <c r="AR460" s="282"/>
      <c r="AS460" s="282"/>
      <c r="AT460" s="282"/>
      <c r="AU460" s="282"/>
      <c r="AV460" s="282"/>
      <c r="AW460" s="282"/>
      <c r="AX460" s="282"/>
      <c r="AY460" s="273"/>
      <c r="AZ460" s="274"/>
      <c r="BA460" s="275"/>
      <c r="BB460" s="282"/>
      <c r="BC460" s="282"/>
      <c r="BD460" s="282"/>
      <c r="BE460" s="291"/>
      <c r="BF460" s="292"/>
      <c r="BG460" s="292"/>
      <c r="BH460" s="292"/>
      <c r="BI460" s="292"/>
      <c r="BJ460" s="293"/>
      <c r="BK460" s="292"/>
      <c r="BL460" s="124"/>
      <c r="BM460" s="2"/>
      <c r="BN460" s="124"/>
      <c r="BO460" s="6"/>
      <c r="BP460" s="124"/>
      <c r="BQ460" s="124"/>
      <c r="BR460" s="124"/>
      <c r="BS460" s="124"/>
      <c r="BT460" s="124"/>
      <c r="BU460" s="124"/>
      <c r="BV460" s="124"/>
      <c r="BW460" s="124"/>
      <c r="BX460" s="6"/>
      <c r="BY460" s="124"/>
      <c r="BZ460" s="124"/>
      <c r="CA460" s="124"/>
      <c r="CB460" s="124"/>
      <c r="CC460" s="124"/>
      <c r="CD460" s="124"/>
      <c r="CE460" s="124"/>
      <c r="CF460" s="124"/>
      <c r="CG460" s="124"/>
      <c r="CH460" s="124"/>
      <c r="CI460" s="124"/>
      <c r="CJ460" s="124"/>
      <c r="CK460" s="124"/>
      <c r="CL460" s="124"/>
      <c r="CM460" s="124"/>
      <c r="CN460" s="124"/>
      <c r="CO460" s="124"/>
      <c r="CP460" s="124"/>
      <c r="CQ460" s="124"/>
      <c r="CR460" s="124"/>
      <c r="CS460" s="124"/>
      <c r="CT460" s="124"/>
      <c r="CU460" s="124"/>
      <c r="CV460" s="124"/>
      <c r="CW460" s="124"/>
      <c r="CX460" s="124"/>
      <c r="CY460" s="124"/>
      <c r="CZ460" s="124"/>
      <c r="DA460" s="124"/>
      <c r="DB460" s="124"/>
      <c r="DC460" s="124"/>
      <c r="DD460" s="124"/>
      <c r="DE460" s="124"/>
      <c r="DF460" s="124"/>
      <c r="DG460" s="124"/>
      <c r="DH460" s="124"/>
      <c r="DI460" s="124"/>
      <c r="DJ460" s="124"/>
      <c r="DK460" s="198"/>
      <c r="DL460" s="198"/>
      <c r="DM460" s="144"/>
      <c r="DN460" s="198"/>
      <c r="DO460" s="144"/>
      <c r="DP460" s="198"/>
      <c r="DQ460" s="144"/>
      <c r="DR460" s="6"/>
      <c r="DS460" s="6"/>
      <c r="DT460" s="2"/>
      <c r="DU460" s="2"/>
      <c r="DV460" s="2"/>
      <c r="DW460" s="2"/>
      <c r="DX460" s="2"/>
      <c r="DY460" s="2"/>
      <c r="DZ460" s="2"/>
      <c r="EA460" s="2"/>
      <c r="EB460" s="125"/>
      <c r="EC460" s="6"/>
      <c r="ED460" s="6"/>
      <c r="EE460" s="6"/>
      <c r="EF460" s="124"/>
      <c r="EG460" s="124"/>
      <c r="EH460" s="125"/>
      <c r="EI460" s="125"/>
      <c r="EJ460" s="124"/>
      <c r="EK460" s="2"/>
      <c r="EL460" s="2"/>
    </row>
    <row x14ac:dyDescent="0.25" r="461" customHeight="1" ht="18.75" hidden="1">
      <c r="A461" s="290" t="s">
        <v>201</v>
      </c>
      <c r="B461" s="282"/>
      <c r="C461" s="282"/>
      <c r="D461" s="282"/>
      <c r="E461" s="282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  <c r="AA461" s="282"/>
      <c r="AB461" s="282"/>
      <c r="AC461" s="282"/>
      <c r="AD461" s="282"/>
      <c r="AE461" s="282"/>
      <c r="AF461" s="282"/>
      <c r="AG461" s="282"/>
      <c r="AH461" s="282"/>
      <c r="AI461" s="282"/>
      <c r="AJ461" s="282"/>
      <c r="AK461" s="282"/>
      <c r="AL461" s="282"/>
      <c r="AM461" s="282"/>
      <c r="AN461" s="282"/>
      <c r="AO461" s="282"/>
      <c r="AP461" s="282"/>
      <c r="AQ461" s="282"/>
      <c r="AR461" s="282"/>
      <c r="AS461" s="282"/>
      <c r="AT461" s="282"/>
      <c r="AU461" s="282"/>
      <c r="AV461" s="282"/>
      <c r="AW461" s="282"/>
      <c r="AX461" s="282"/>
      <c r="AY461" s="273"/>
      <c r="AZ461" s="274"/>
      <c r="BA461" s="275"/>
      <c r="BB461" s="282"/>
      <c r="BC461" s="282"/>
      <c r="BD461" s="282"/>
      <c r="BE461" s="291"/>
      <c r="BF461" s="292"/>
      <c r="BG461" s="292"/>
      <c r="BH461" s="292"/>
      <c r="BI461" s="292"/>
      <c r="BJ461" s="293"/>
      <c r="BK461" s="292"/>
      <c r="BL461" s="124"/>
      <c r="BM461" s="2"/>
      <c r="BN461" s="124"/>
      <c r="BO461" s="6"/>
      <c r="BP461" s="124"/>
      <c r="BQ461" s="124"/>
      <c r="BR461" s="124"/>
      <c r="BS461" s="124"/>
      <c r="BT461" s="124"/>
      <c r="BU461" s="124"/>
      <c r="BV461" s="124"/>
      <c r="BW461" s="124"/>
      <c r="BX461" s="6"/>
      <c r="BY461" s="124"/>
      <c r="BZ461" s="124"/>
      <c r="CA461" s="124"/>
      <c r="CB461" s="124"/>
      <c r="CC461" s="124"/>
      <c r="CD461" s="124"/>
      <c r="CE461" s="124"/>
      <c r="CF461" s="124"/>
      <c r="CG461" s="124"/>
      <c r="CH461" s="124"/>
      <c r="CI461" s="124"/>
      <c r="CJ461" s="124"/>
      <c r="CK461" s="124"/>
      <c r="CL461" s="124"/>
      <c r="CM461" s="124"/>
      <c r="CN461" s="124"/>
      <c r="CO461" s="124"/>
      <c r="CP461" s="124"/>
      <c r="CQ461" s="124"/>
      <c r="CR461" s="124"/>
      <c r="CS461" s="124"/>
      <c r="CT461" s="124"/>
      <c r="CU461" s="124"/>
      <c r="CV461" s="124"/>
      <c r="CW461" s="124"/>
      <c r="CX461" s="124"/>
      <c r="CY461" s="124"/>
      <c r="CZ461" s="124"/>
      <c r="DA461" s="124"/>
      <c r="DB461" s="124"/>
      <c r="DC461" s="124"/>
      <c r="DD461" s="124"/>
      <c r="DE461" s="124"/>
      <c r="DF461" s="124"/>
      <c r="DG461" s="124"/>
      <c r="DH461" s="124"/>
      <c r="DI461" s="124"/>
      <c r="DJ461" s="124"/>
      <c r="DK461" s="198"/>
      <c r="DL461" s="198"/>
      <c r="DM461" s="144"/>
      <c r="DN461" s="198"/>
      <c r="DO461" s="144"/>
      <c r="DP461" s="198"/>
      <c r="DQ461" s="144"/>
      <c r="DR461" s="6"/>
      <c r="DS461" s="6"/>
      <c r="DT461" s="2"/>
      <c r="DU461" s="2"/>
      <c r="DV461" s="2"/>
      <c r="DW461" s="2"/>
      <c r="DX461" s="2"/>
      <c r="DY461" s="2"/>
      <c r="DZ461" s="2"/>
      <c r="EA461" s="2"/>
      <c r="EB461" s="125"/>
      <c r="EC461" s="6"/>
      <c r="ED461" s="6"/>
      <c r="EE461" s="6"/>
      <c r="EF461" s="124"/>
      <c r="EG461" s="124"/>
      <c r="EH461" s="125"/>
      <c r="EI461" s="125"/>
      <c r="EJ461" s="124"/>
      <c r="EK461" s="2"/>
      <c r="EL461" s="2"/>
    </row>
    <row x14ac:dyDescent="0.25" r="462" customHeight="1" ht="18.75" hidden="1">
      <c r="A462" s="290" t="s">
        <v>237</v>
      </c>
      <c r="B462" s="282"/>
      <c r="C462" s="282"/>
      <c r="D462" s="282"/>
      <c r="E462" s="282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  <c r="AA462" s="282"/>
      <c r="AB462" s="282"/>
      <c r="AC462" s="282"/>
      <c r="AD462" s="282"/>
      <c r="AE462" s="282"/>
      <c r="AF462" s="282"/>
      <c r="AG462" s="282"/>
      <c r="AH462" s="282"/>
      <c r="AI462" s="282"/>
      <c r="AJ462" s="282"/>
      <c r="AK462" s="282"/>
      <c r="AL462" s="282"/>
      <c r="AM462" s="282"/>
      <c r="AN462" s="282"/>
      <c r="AO462" s="282"/>
      <c r="AP462" s="282"/>
      <c r="AQ462" s="282"/>
      <c r="AR462" s="282"/>
      <c r="AS462" s="282"/>
      <c r="AT462" s="282"/>
      <c r="AU462" s="282"/>
      <c r="AV462" s="282"/>
      <c r="AW462" s="282"/>
      <c r="AX462" s="282"/>
      <c r="AY462" s="273"/>
      <c r="AZ462" s="274"/>
      <c r="BA462" s="275"/>
      <c r="BB462" s="282"/>
      <c r="BC462" s="282"/>
      <c r="BD462" s="282"/>
      <c r="BE462" s="291"/>
      <c r="BF462" s="292"/>
      <c r="BG462" s="292"/>
      <c r="BH462" s="292"/>
      <c r="BI462" s="292"/>
      <c r="BJ462" s="293"/>
      <c r="BK462" s="292"/>
      <c r="BL462" s="124"/>
      <c r="BM462" s="2"/>
      <c r="BN462" s="124"/>
      <c r="BO462" s="6"/>
      <c r="BP462" s="124"/>
      <c r="BQ462" s="124"/>
      <c r="BR462" s="124"/>
      <c r="BS462" s="124"/>
      <c r="BT462" s="124"/>
      <c r="BU462" s="124"/>
      <c r="BV462" s="124"/>
      <c r="BW462" s="124"/>
      <c r="BX462" s="6"/>
      <c r="BY462" s="124"/>
      <c r="BZ462" s="124"/>
      <c r="CA462" s="124"/>
      <c r="CB462" s="124"/>
      <c r="CC462" s="124"/>
      <c r="CD462" s="124"/>
      <c r="CE462" s="124"/>
      <c r="CF462" s="124"/>
      <c r="CG462" s="124"/>
      <c r="CH462" s="124"/>
      <c r="CI462" s="124"/>
      <c r="CJ462" s="124"/>
      <c r="CK462" s="124"/>
      <c r="CL462" s="124"/>
      <c r="CM462" s="124"/>
      <c r="CN462" s="124"/>
      <c r="CO462" s="124"/>
      <c r="CP462" s="124"/>
      <c r="CQ462" s="124"/>
      <c r="CR462" s="124"/>
      <c r="CS462" s="124"/>
      <c r="CT462" s="124"/>
      <c r="CU462" s="124"/>
      <c r="CV462" s="124"/>
      <c r="CW462" s="124"/>
      <c r="CX462" s="124"/>
      <c r="CY462" s="124"/>
      <c r="CZ462" s="124"/>
      <c r="DA462" s="124"/>
      <c r="DB462" s="124"/>
      <c r="DC462" s="124"/>
      <c r="DD462" s="124"/>
      <c r="DE462" s="124"/>
      <c r="DF462" s="124"/>
      <c r="DG462" s="124"/>
      <c r="DH462" s="124"/>
      <c r="DI462" s="124"/>
      <c r="DJ462" s="124"/>
      <c r="DK462" s="198"/>
      <c r="DL462" s="198"/>
      <c r="DM462" s="144"/>
      <c r="DN462" s="198"/>
      <c r="DO462" s="144"/>
      <c r="DP462" s="198"/>
      <c r="DQ462" s="144"/>
      <c r="DR462" s="6"/>
      <c r="DS462" s="6"/>
      <c r="DT462" s="2"/>
      <c r="DU462" s="2"/>
      <c r="DV462" s="2"/>
      <c r="DW462" s="2"/>
      <c r="DX462" s="2"/>
      <c r="DY462" s="2"/>
      <c r="DZ462" s="2"/>
      <c r="EA462" s="2"/>
      <c r="EB462" s="125"/>
      <c r="EC462" s="6"/>
      <c r="ED462" s="6"/>
      <c r="EE462" s="6"/>
      <c r="EF462" s="124"/>
      <c r="EG462" s="124"/>
      <c r="EH462" s="125"/>
      <c r="EI462" s="125"/>
      <c r="EJ462" s="124"/>
      <c r="EK462" s="2"/>
      <c r="EL462" s="2"/>
    </row>
    <row x14ac:dyDescent="0.25" r="463" customHeight="1" ht="18.75" hidden="1">
      <c r="A463" s="290" t="s">
        <v>200</v>
      </c>
      <c r="B463" s="282"/>
      <c r="C463" s="282"/>
      <c r="D463" s="282"/>
      <c r="E463" s="282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  <c r="AA463" s="282"/>
      <c r="AB463" s="282"/>
      <c r="AC463" s="282"/>
      <c r="AD463" s="282"/>
      <c r="AE463" s="282"/>
      <c r="AF463" s="282"/>
      <c r="AG463" s="282"/>
      <c r="AH463" s="282"/>
      <c r="AI463" s="282"/>
      <c r="AJ463" s="282"/>
      <c r="AK463" s="282"/>
      <c r="AL463" s="282">
        <v>32</v>
      </c>
      <c r="AM463" s="282">
        <v>12</v>
      </c>
      <c r="AN463" s="282">
        <v>12</v>
      </c>
      <c r="AO463" s="282">
        <v>12</v>
      </c>
      <c r="AP463" s="282">
        <v>18</v>
      </c>
      <c r="AQ463" s="282">
        <v>24</v>
      </c>
      <c r="AR463" s="282">
        <v>2</v>
      </c>
      <c r="AS463" s="282"/>
      <c r="AT463" s="282"/>
      <c r="AU463" s="282">
        <v>12</v>
      </c>
      <c r="AV463" s="282">
        <v>0</v>
      </c>
      <c r="AW463" s="282"/>
      <c r="AX463" s="282"/>
      <c r="AY463" s="273"/>
      <c r="AZ463" s="274"/>
      <c r="BA463" s="275"/>
      <c r="BB463" s="282"/>
      <c r="BC463" s="282"/>
      <c r="BD463" s="282"/>
      <c r="BE463" s="291"/>
      <c r="BF463" s="292"/>
      <c r="BG463" s="292"/>
      <c r="BH463" s="292"/>
      <c r="BI463" s="292"/>
      <c r="BJ463" s="293"/>
      <c r="BK463" s="292"/>
      <c r="BL463" s="124"/>
      <c r="BM463" s="2"/>
      <c r="BN463" s="124"/>
      <c r="BO463" s="6"/>
      <c r="BP463" s="124"/>
      <c r="BQ463" s="124"/>
      <c r="BR463" s="124"/>
      <c r="BS463" s="124"/>
      <c r="BT463" s="124"/>
      <c r="BU463" s="124"/>
      <c r="BV463" s="124"/>
      <c r="BW463" s="124"/>
      <c r="BX463" s="6"/>
      <c r="BY463" s="124"/>
      <c r="BZ463" s="124"/>
      <c r="CA463" s="124"/>
      <c r="CB463" s="124"/>
      <c r="CC463" s="124"/>
      <c r="CD463" s="124"/>
      <c r="CE463" s="124"/>
      <c r="CF463" s="124"/>
      <c r="CG463" s="124"/>
      <c r="CH463" s="124"/>
      <c r="CI463" s="124"/>
      <c r="CJ463" s="124"/>
      <c r="CK463" s="124"/>
      <c r="CL463" s="124"/>
      <c r="CM463" s="124"/>
      <c r="CN463" s="124"/>
      <c r="CO463" s="124"/>
      <c r="CP463" s="124"/>
      <c r="CQ463" s="124"/>
      <c r="CR463" s="124"/>
      <c r="CS463" s="124"/>
      <c r="CT463" s="124"/>
      <c r="CU463" s="124"/>
      <c r="CV463" s="124"/>
      <c r="CW463" s="124"/>
      <c r="CX463" s="124"/>
      <c r="CY463" s="124"/>
      <c r="CZ463" s="124"/>
      <c r="DA463" s="124"/>
      <c r="DB463" s="124"/>
      <c r="DC463" s="124"/>
      <c r="DD463" s="124"/>
      <c r="DE463" s="124"/>
      <c r="DF463" s="124"/>
      <c r="DG463" s="124"/>
      <c r="DH463" s="124"/>
      <c r="DI463" s="124"/>
      <c r="DJ463" s="124"/>
      <c r="DK463" s="198"/>
      <c r="DL463" s="198"/>
      <c r="DM463" s="144"/>
      <c r="DN463" s="198"/>
      <c r="DO463" s="144"/>
      <c r="DP463" s="198"/>
      <c r="DQ463" s="144"/>
      <c r="DR463" s="6"/>
      <c r="DS463" s="6"/>
      <c r="DT463" s="2"/>
      <c r="DU463" s="2"/>
      <c r="DV463" s="2"/>
      <c r="DW463" s="2"/>
      <c r="DX463" s="2"/>
      <c r="DY463" s="2"/>
      <c r="DZ463" s="2"/>
      <c r="EA463" s="2"/>
      <c r="EB463" s="125"/>
      <c r="EC463" s="6"/>
      <c r="ED463" s="6"/>
      <c r="EE463" s="6"/>
      <c r="EF463" s="124"/>
      <c r="EG463" s="124"/>
      <c r="EH463" s="125"/>
      <c r="EI463" s="125"/>
      <c r="EJ463" s="124"/>
      <c r="EK463" s="2"/>
      <c r="EL463" s="2"/>
    </row>
    <row x14ac:dyDescent="0.25" r="464" customHeight="1" ht="18.75" hidden="1">
      <c r="A464" s="290" t="s">
        <v>238</v>
      </c>
      <c r="B464" s="282"/>
      <c r="C464" s="282"/>
      <c r="D464" s="282"/>
      <c r="E464" s="282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  <c r="AA464" s="282"/>
      <c r="AB464" s="282"/>
      <c r="AC464" s="282"/>
      <c r="AD464" s="282"/>
      <c r="AE464" s="282"/>
      <c r="AF464" s="282"/>
      <c r="AG464" s="282"/>
      <c r="AH464" s="282"/>
      <c r="AI464" s="282"/>
      <c r="AJ464" s="282"/>
      <c r="AK464" s="282"/>
      <c r="AL464" s="282"/>
      <c r="AM464" s="282"/>
      <c r="AN464" s="282"/>
      <c r="AO464" s="282"/>
      <c r="AP464" s="282"/>
      <c r="AQ464" s="282"/>
      <c r="AR464" s="282"/>
      <c r="AS464" s="282"/>
      <c r="AT464" s="282"/>
      <c r="AU464" s="282"/>
      <c r="AV464" s="282"/>
      <c r="AW464" s="282"/>
      <c r="AX464" s="282"/>
      <c r="AY464" s="273"/>
      <c r="AZ464" s="274"/>
      <c r="BA464" s="275"/>
      <c r="BB464" s="282"/>
      <c r="BC464" s="282"/>
      <c r="BD464" s="282"/>
      <c r="BE464" s="291"/>
      <c r="BF464" s="292"/>
      <c r="BG464" s="292"/>
      <c r="BH464" s="292"/>
      <c r="BI464" s="292"/>
      <c r="BJ464" s="293"/>
      <c r="BK464" s="292"/>
      <c r="BL464" s="124"/>
      <c r="BM464" s="2"/>
      <c r="BN464" s="124"/>
      <c r="BO464" s="6"/>
      <c r="BP464" s="124"/>
      <c r="BQ464" s="124"/>
      <c r="BR464" s="124"/>
      <c r="BS464" s="124"/>
      <c r="BT464" s="124"/>
      <c r="BU464" s="124"/>
      <c r="BV464" s="124"/>
      <c r="BW464" s="124"/>
      <c r="BX464" s="6"/>
      <c r="BY464" s="124"/>
      <c r="BZ464" s="124"/>
      <c r="CA464" s="124"/>
      <c r="CB464" s="124"/>
      <c r="CC464" s="124"/>
      <c r="CD464" s="124"/>
      <c r="CE464" s="124"/>
      <c r="CF464" s="124"/>
      <c r="CG464" s="124"/>
      <c r="CH464" s="124"/>
      <c r="CI464" s="124"/>
      <c r="CJ464" s="124"/>
      <c r="CK464" s="124"/>
      <c r="CL464" s="124"/>
      <c r="CM464" s="124"/>
      <c r="CN464" s="124"/>
      <c r="CO464" s="124"/>
      <c r="CP464" s="124"/>
      <c r="CQ464" s="124"/>
      <c r="CR464" s="124"/>
      <c r="CS464" s="124"/>
      <c r="CT464" s="124"/>
      <c r="CU464" s="124"/>
      <c r="CV464" s="124"/>
      <c r="CW464" s="124"/>
      <c r="CX464" s="124"/>
      <c r="CY464" s="124"/>
      <c r="CZ464" s="124"/>
      <c r="DA464" s="124"/>
      <c r="DB464" s="124"/>
      <c r="DC464" s="124"/>
      <c r="DD464" s="124"/>
      <c r="DE464" s="124"/>
      <c r="DF464" s="124"/>
      <c r="DG464" s="124"/>
      <c r="DH464" s="124"/>
      <c r="DI464" s="124"/>
      <c r="DJ464" s="124"/>
      <c r="DK464" s="198"/>
      <c r="DL464" s="198"/>
      <c r="DM464" s="144"/>
      <c r="DN464" s="198"/>
      <c r="DO464" s="144"/>
      <c r="DP464" s="198"/>
      <c r="DQ464" s="144"/>
      <c r="DR464" s="6"/>
      <c r="DS464" s="6"/>
      <c r="DT464" s="2"/>
      <c r="DU464" s="2"/>
      <c r="DV464" s="2"/>
      <c r="DW464" s="2"/>
      <c r="DX464" s="2"/>
      <c r="DY464" s="2"/>
      <c r="DZ464" s="2"/>
      <c r="EA464" s="2"/>
      <c r="EB464" s="125"/>
      <c r="EC464" s="6"/>
      <c r="ED464" s="6"/>
      <c r="EE464" s="6"/>
      <c r="EF464" s="124"/>
      <c r="EG464" s="124"/>
      <c r="EH464" s="125"/>
      <c r="EI464" s="125"/>
      <c r="EJ464" s="124"/>
      <c r="EK464" s="2"/>
      <c r="EL464" s="2"/>
    </row>
    <row x14ac:dyDescent="0.25" r="465" customHeight="1" ht="18.75">
      <c r="A465" s="304" t="s">
        <v>239</v>
      </c>
      <c r="B465" s="282">
        <f>+SUM(B456:B464)</f>
      </c>
      <c r="C465" s="282">
        <f>+SUM(C456:C464)</f>
      </c>
      <c r="D465" s="282">
        <f>+SUM(D456:D464)</f>
      </c>
      <c r="E465" s="282">
        <f>+SUM(E456:E464)</f>
      </c>
      <c r="F465" s="282">
        <f>+SUM(F456:F464)</f>
      </c>
      <c r="G465" s="282">
        <f>+SUM(G456:G464)</f>
      </c>
      <c r="H465" s="282">
        <f>+SUM(H456:H464)</f>
      </c>
      <c r="I465" s="282">
        <f>+SUM(I456:I464)</f>
      </c>
      <c r="J465" s="282">
        <f>+SUM(J456:J464)</f>
      </c>
      <c r="K465" s="282">
        <f>+SUM(K456:K464)</f>
      </c>
      <c r="L465" s="282">
        <f>+SUM(L456:L464)</f>
      </c>
      <c r="M465" s="282">
        <f>+SUM(M456:M464)</f>
      </c>
      <c r="N465" s="282">
        <f>+SUM(N456:N464)</f>
      </c>
      <c r="O465" s="282">
        <f>+SUM(O456:O464)</f>
      </c>
      <c r="P465" s="282">
        <f>+SUM(P456:P464)</f>
      </c>
      <c r="Q465" s="282">
        <f>+SUM(Q456:Q464)</f>
      </c>
      <c r="R465" s="282">
        <f>+SUM(R456:R464)</f>
      </c>
      <c r="S465" s="282">
        <f>+SUM(S456:S464)</f>
      </c>
      <c r="T465" s="282">
        <f>+SUM(T456:T464)</f>
      </c>
      <c r="U465" s="282">
        <f>+SUM(U456:U464)</f>
      </c>
      <c r="V465" s="282">
        <f>+SUM(V456:V464)</f>
      </c>
      <c r="W465" s="282">
        <f>+SUM(W456:W464)</f>
      </c>
      <c r="X465" s="282">
        <f>+SUM(X456:X464)</f>
      </c>
      <c r="Y465" s="282">
        <f>+SUM(Y456:Y464)</f>
      </c>
      <c r="Z465" s="282">
        <f>+SUM(Z456:Z464)</f>
      </c>
      <c r="AA465" s="282">
        <f>+SUM(AA456:AA464)</f>
      </c>
      <c r="AB465" s="282">
        <f>+SUM(AB456:AB464)</f>
      </c>
      <c r="AC465" s="282">
        <f>+SUM(AC456:AC464)</f>
      </c>
      <c r="AD465" s="282">
        <f>+SUM(AD456:AD464)</f>
      </c>
      <c r="AE465" s="282">
        <f>+SUM(AE456:AE464)</f>
      </c>
      <c r="AF465" s="282">
        <f>+SUM(AF456:AF464)</f>
      </c>
      <c r="AG465" s="282">
        <f>+SUM(AG456:AG464)</f>
      </c>
      <c r="AH465" s="282">
        <f>+SUM(AH456:AH464)</f>
      </c>
      <c r="AI465" s="282">
        <f>+SUM(AI456:AI464)</f>
      </c>
      <c r="AJ465" s="282">
        <f>+SUM(AJ456:AJ464)</f>
      </c>
      <c r="AK465" s="282">
        <f>+SUM(AK456:AK464)</f>
      </c>
      <c r="AL465" s="282">
        <f>+SUM(AL456:AL464)</f>
      </c>
      <c r="AM465" s="282">
        <f>+SUM(AM456:AM464)</f>
      </c>
      <c r="AN465" s="282">
        <f>+SUM(AN456:AN464)</f>
      </c>
      <c r="AO465" s="282">
        <f>+SUM(AO456:AO464)</f>
      </c>
      <c r="AP465" s="282">
        <f>+SUM(AP456:AP464)</f>
      </c>
      <c r="AQ465" s="282">
        <f>+SUM(AQ456:AQ464)</f>
      </c>
      <c r="AR465" s="282">
        <f>+SUM(AR456:AR464)</f>
      </c>
      <c r="AS465" s="282">
        <f>+SUM(AS456:AS464)</f>
      </c>
      <c r="AT465" s="282">
        <f>+SUM(AT456:AT464)</f>
      </c>
      <c r="AU465" s="282">
        <f>+SUM(AU456:AU464)</f>
      </c>
      <c r="AV465" s="282">
        <f>+SUM(AV456:AV464)</f>
      </c>
      <c r="AW465" s="282">
        <f>+SUM(AW456:AW464)</f>
      </c>
      <c r="AX465" s="282"/>
      <c r="AY465" s="273"/>
      <c r="AZ465" s="274"/>
      <c r="BA465" s="275"/>
      <c r="BB465" s="282"/>
      <c r="BC465" s="282"/>
      <c r="BD465" s="282"/>
      <c r="BE465" s="291"/>
      <c r="BF465" s="292"/>
      <c r="BG465" s="292"/>
      <c r="BH465" s="292"/>
      <c r="BI465" s="292"/>
      <c r="BJ465" s="293"/>
      <c r="BK465" s="292"/>
      <c r="BL465" s="124"/>
      <c r="BM465" s="2"/>
      <c r="BN465" s="124"/>
      <c r="BO465" s="6"/>
      <c r="BP465" s="124"/>
      <c r="BQ465" s="124"/>
      <c r="BR465" s="124"/>
      <c r="BS465" s="124"/>
      <c r="BT465" s="124"/>
      <c r="BU465" s="124"/>
      <c r="BV465" s="124"/>
      <c r="BW465" s="124"/>
      <c r="BX465" s="6"/>
      <c r="BY465" s="124"/>
      <c r="BZ465" s="124"/>
      <c r="CA465" s="124"/>
      <c r="CB465" s="124"/>
      <c r="CC465" s="124"/>
      <c r="CD465" s="124"/>
      <c r="CE465" s="124"/>
      <c r="CF465" s="124"/>
      <c r="CG465" s="124"/>
      <c r="CH465" s="124"/>
      <c r="CI465" s="124"/>
      <c r="CJ465" s="124"/>
      <c r="CK465" s="124"/>
      <c r="CL465" s="124"/>
      <c r="CM465" s="124"/>
      <c r="CN465" s="124"/>
      <c r="CO465" s="124"/>
      <c r="CP465" s="124"/>
      <c r="CQ465" s="124"/>
      <c r="CR465" s="124"/>
      <c r="CS465" s="124"/>
      <c r="CT465" s="124"/>
      <c r="CU465" s="124"/>
      <c r="CV465" s="124"/>
      <c r="CW465" s="124"/>
      <c r="CX465" s="124"/>
      <c r="CY465" s="124"/>
      <c r="CZ465" s="124"/>
      <c r="DA465" s="124"/>
      <c r="DB465" s="124"/>
      <c r="DC465" s="124"/>
      <c r="DD465" s="124"/>
      <c r="DE465" s="124"/>
      <c r="DF465" s="124"/>
      <c r="DG465" s="124"/>
      <c r="DH465" s="124"/>
      <c r="DI465" s="124"/>
      <c r="DJ465" s="124"/>
      <c r="DK465" s="198"/>
      <c r="DL465" s="198"/>
      <c r="DM465" s="144"/>
      <c r="DN465" s="198"/>
      <c r="DO465" s="144"/>
      <c r="DP465" s="198"/>
      <c r="DQ465" s="144"/>
      <c r="DR465" s="6"/>
      <c r="DS465" s="6"/>
      <c r="DT465" s="2"/>
      <c r="DU465" s="2"/>
      <c r="DV465" s="2"/>
      <c r="DW465" s="2"/>
      <c r="DX465" s="2"/>
      <c r="DY465" s="2"/>
      <c r="DZ465" s="2"/>
      <c r="EA465" s="2"/>
      <c r="EB465" s="125"/>
      <c r="EC465" s="6"/>
      <c r="ED465" s="6"/>
      <c r="EE465" s="6"/>
      <c r="EF465" s="124"/>
      <c r="EG465" s="124"/>
      <c r="EH465" s="125"/>
      <c r="EI465" s="125"/>
      <c r="EJ465" s="124"/>
      <c r="EK465" s="2"/>
      <c r="EL465" s="2"/>
    </row>
    <row x14ac:dyDescent="0.25" r="466" customHeight="1" ht="18.75">
      <c r="A466" s="280" t="s">
        <v>255</v>
      </c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22"/>
      <c r="N466" s="268"/>
      <c r="O466" s="268"/>
      <c r="P466" s="268"/>
      <c r="Q466" s="268"/>
      <c r="R466" s="268"/>
      <c r="S466" s="268"/>
      <c r="T466" s="268"/>
      <c r="U466" s="268"/>
      <c r="V466" s="268"/>
      <c r="W466" s="268"/>
      <c r="X466" s="268"/>
      <c r="Y466" s="268"/>
      <c r="Z466" s="271"/>
      <c r="AA466" s="271"/>
      <c r="AB466" s="271"/>
      <c r="AC466" s="271"/>
      <c r="AD466" s="271"/>
      <c r="AE466" s="271"/>
      <c r="AF466" s="271"/>
      <c r="AG466" s="271"/>
      <c r="AH466" s="271"/>
      <c r="AI466" s="271"/>
      <c r="AJ466" s="271"/>
      <c r="AK466" s="271"/>
      <c r="AL466" s="271"/>
      <c r="AM466" s="271"/>
      <c r="AN466" s="271"/>
      <c r="AO466" s="271"/>
      <c r="AP466" s="271"/>
      <c r="AQ466" s="271"/>
      <c r="AR466" s="271"/>
      <c r="AS466" s="271"/>
      <c r="AT466" s="282">
        <v>12</v>
      </c>
      <c r="AU466" s="282">
        <f>AU476</f>
      </c>
      <c r="AV466" s="282">
        <v>12</v>
      </c>
      <c r="AW466" s="282">
        <v>15</v>
      </c>
      <c r="AX466" s="282"/>
      <c r="AY466" s="283">
        <f>SUM(AY467:AY475)</f>
      </c>
      <c r="AZ466" s="284">
        <f>+AZ476</f>
      </c>
      <c r="BA466" s="262">
        <f>+BA476</f>
      </c>
      <c r="BB466" s="334">
        <f>+BB476</f>
      </c>
      <c r="BC466" s="334">
        <f>+BC476</f>
      </c>
      <c r="BD466" s="334">
        <f>+BD476</f>
      </c>
      <c r="BE466" s="335">
        <f>+BE476</f>
      </c>
      <c r="BF466" s="336">
        <f>+BF476</f>
      </c>
      <c r="BG466" s="336">
        <f>+BG476</f>
      </c>
      <c r="BH466" s="336">
        <f>+BH476</f>
      </c>
      <c r="BI466" s="336">
        <f>+BI476</f>
      </c>
      <c r="BJ466" s="337">
        <f>+BJ476</f>
      </c>
      <c r="BK466" s="336"/>
      <c r="BL466" s="124"/>
      <c r="BM466" s="2"/>
      <c r="BN466" s="124"/>
      <c r="BO466" s="6"/>
      <c r="BP466" s="124"/>
      <c r="BQ466" s="124"/>
      <c r="BR466" s="124"/>
      <c r="BS466" s="124"/>
      <c r="BT466" s="124"/>
      <c r="BU466" s="124"/>
      <c r="BV466" s="124"/>
      <c r="BW466" s="124"/>
      <c r="BX466" s="6"/>
      <c r="BY466" s="124"/>
      <c r="BZ466" s="124"/>
      <c r="CA466" s="124"/>
      <c r="CB466" s="124"/>
      <c r="CC466" s="124"/>
      <c r="CD466" s="124"/>
      <c r="CE466" s="124"/>
      <c r="CF466" s="124"/>
      <c r="CG466" s="124"/>
      <c r="CH466" s="124"/>
      <c r="CI466" s="124"/>
      <c r="CJ466" s="124"/>
      <c r="CK466" s="124"/>
      <c r="CL466" s="124"/>
      <c r="CM466" s="124"/>
      <c r="CN466" s="124"/>
      <c r="CO466" s="124"/>
      <c r="CP466" s="124"/>
      <c r="CQ466" s="124"/>
      <c r="CR466" s="124"/>
      <c r="CS466" s="124"/>
      <c r="CT466" s="124"/>
      <c r="CU466" s="124"/>
      <c r="CV466" s="124"/>
      <c r="CW466" s="124"/>
      <c r="CX466" s="124"/>
      <c r="CY466" s="124"/>
      <c r="CZ466" s="124"/>
      <c r="DA466" s="124"/>
      <c r="DB466" s="124"/>
      <c r="DC466" s="124"/>
      <c r="DD466" s="124"/>
      <c r="DE466" s="124"/>
      <c r="DF466" s="124"/>
      <c r="DG466" s="124"/>
      <c r="DH466" s="124"/>
      <c r="DI466" s="124"/>
      <c r="DJ466" s="124"/>
      <c r="DK466" s="198">
        <f>SUM(B466:M466)</f>
      </c>
      <c r="DL466" s="198">
        <f>SUM(N466:Y466)</f>
      </c>
      <c r="DM466" s="144">
        <f>IFERROR(DL466/DK466*100,0)</f>
      </c>
      <c r="DN466" s="198">
        <f>SUM(Z466:AK466)</f>
      </c>
      <c r="DO466" s="144">
        <f>IFERROR(DN466/DL466*100,0)</f>
      </c>
      <c r="DP466" s="198">
        <f>SUM(AL466:AW466)</f>
      </c>
      <c r="DQ466" s="144">
        <f>IFERROR(DP466/DN466*100,0)</f>
      </c>
      <c r="DR466" s="185">
        <f>SUM(AY466:BJ466)</f>
      </c>
      <c r="DS466" s="249">
        <f>IFERROR(DR466/DP466*100,0)</f>
      </c>
      <c r="DT466" s="2"/>
      <c r="DU466" s="2"/>
      <c r="DV466" s="2"/>
      <c r="DW466" s="2"/>
      <c r="DX466" s="2"/>
      <c r="DY466" s="2"/>
      <c r="DZ466" s="2"/>
      <c r="EA466" s="2"/>
      <c r="EB466" s="125"/>
      <c r="EC466" s="6"/>
      <c r="ED466" s="6"/>
      <c r="EE466" s="6"/>
      <c r="EF466" s="124"/>
      <c r="EG466" s="124"/>
      <c r="EH466" s="125"/>
      <c r="EI466" s="125"/>
      <c r="EJ466" s="124"/>
      <c r="EK466" s="2"/>
      <c r="EL466" s="2"/>
    </row>
    <row x14ac:dyDescent="0.25" r="467" customHeight="1" ht="18.75" hidden="1">
      <c r="A467" s="290" t="s">
        <v>231</v>
      </c>
      <c r="B467" s="282"/>
      <c r="C467" s="282"/>
      <c r="D467" s="282"/>
      <c r="E467" s="282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  <c r="AA467" s="282"/>
      <c r="AB467" s="282"/>
      <c r="AC467" s="282"/>
      <c r="AD467" s="282"/>
      <c r="AE467" s="282"/>
      <c r="AF467" s="282"/>
      <c r="AG467" s="282"/>
      <c r="AH467" s="282"/>
      <c r="AI467" s="282"/>
      <c r="AJ467" s="282"/>
      <c r="AK467" s="282"/>
      <c r="AL467" s="282"/>
      <c r="AM467" s="282"/>
      <c r="AN467" s="282"/>
      <c r="AO467" s="282"/>
      <c r="AP467" s="282"/>
      <c r="AQ467" s="282"/>
      <c r="AR467" s="282"/>
      <c r="AS467" s="282"/>
      <c r="AT467" s="282"/>
      <c r="AU467" s="282"/>
      <c r="AV467" s="282"/>
      <c r="AW467" s="282"/>
      <c r="AX467" s="282"/>
      <c r="AY467" s="273"/>
      <c r="AZ467" s="274"/>
      <c r="BA467" s="275"/>
      <c r="BB467" s="282"/>
      <c r="BC467" s="282"/>
      <c r="BD467" s="282"/>
      <c r="BE467" s="291"/>
      <c r="BF467" s="292"/>
      <c r="BG467" s="292"/>
      <c r="BH467" s="292"/>
      <c r="BI467" s="292"/>
      <c r="BJ467" s="293"/>
      <c r="BK467" s="292"/>
      <c r="BL467" s="124"/>
      <c r="BM467" s="2"/>
      <c r="BN467" s="124"/>
      <c r="BO467" s="6"/>
      <c r="BP467" s="124"/>
      <c r="BQ467" s="124"/>
      <c r="BR467" s="124"/>
      <c r="BS467" s="124"/>
      <c r="BT467" s="124"/>
      <c r="BU467" s="124"/>
      <c r="BV467" s="124"/>
      <c r="BW467" s="124"/>
      <c r="BX467" s="6"/>
      <c r="BY467" s="124"/>
      <c r="BZ467" s="124"/>
      <c r="CA467" s="124"/>
      <c r="CB467" s="124"/>
      <c r="CC467" s="124"/>
      <c r="CD467" s="124"/>
      <c r="CE467" s="124"/>
      <c r="CF467" s="124"/>
      <c r="CG467" s="124"/>
      <c r="CH467" s="124"/>
      <c r="CI467" s="124"/>
      <c r="CJ467" s="124"/>
      <c r="CK467" s="124"/>
      <c r="CL467" s="124"/>
      <c r="CM467" s="124"/>
      <c r="CN467" s="124"/>
      <c r="CO467" s="124"/>
      <c r="CP467" s="124"/>
      <c r="CQ467" s="124"/>
      <c r="CR467" s="124"/>
      <c r="CS467" s="124"/>
      <c r="CT467" s="124"/>
      <c r="CU467" s="124"/>
      <c r="CV467" s="124"/>
      <c r="CW467" s="124"/>
      <c r="CX467" s="124"/>
      <c r="CY467" s="124"/>
      <c r="CZ467" s="124"/>
      <c r="DA467" s="124"/>
      <c r="DB467" s="124"/>
      <c r="DC467" s="124"/>
      <c r="DD467" s="124"/>
      <c r="DE467" s="124"/>
      <c r="DF467" s="124"/>
      <c r="DG467" s="124"/>
      <c r="DH467" s="124"/>
      <c r="DI467" s="124"/>
      <c r="DJ467" s="124"/>
      <c r="DK467" s="198"/>
      <c r="DL467" s="198"/>
      <c r="DM467" s="144"/>
      <c r="DN467" s="198"/>
      <c r="DO467" s="144"/>
      <c r="DP467" s="198"/>
      <c r="DQ467" s="144"/>
      <c r="DR467" s="6"/>
      <c r="DS467" s="6"/>
      <c r="DT467" s="2"/>
      <c r="DU467" s="2"/>
      <c r="DV467" s="2"/>
      <c r="DW467" s="2"/>
      <c r="DX467" s="2"/>
      <c r="DY467" s="2"/>
      <c r="DZ467" s="2"/>
      <c r="EA467" s="2"/>
      <c r="EB467" s="125"/>
      <c r="EC467" s="6"/>
      <c r="ED467" s="6"/>
      <c r="EE467" s="6"/>
      <c r="EF467" s="124"/>
      <c r="EG467" s="124"/>
      <c r="EH467" s="125"/>
      <c r="EI467" s="125"/>
      <c r="EJ467" s="124"/>
      <c r="EK467" s="2"/>
      <c r="EL467" s="2"/>
    </row>
    <row x14ac:dyDescent="0.25" r="468" customHeight="1" ht="18.75" hidden="1">
      <c r="A468" s="290" t="s">
        <v>232</v>
      </c>
      <c r="B468" s="282"/>
      <c r="C468" s="282"/>
      <c r="D468" s="282"/>
      <c r="E468" s="282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  <c r="AA468" s="282"/>
      <c r="AB468" s="282"/>
      <c r="AC468" s="282"/>
      <c r="AD468" s="282"/>
      <c r="AE468" s="282"/>
      <c r="AF468" s="282"/>
      <c r="AG468" s="282"/>
      <c r="AH468" s="282"/>
      <c r="AI468" s="282"/>
      <c r="AJ468" s="282"/>
      <c r="AK468" s="282"/>
      <c r="AL468" s="282"/>
      <c r="AM468" s="282"/>
      <c r="AN468" s="282"/>
      <c r="AO468" s="282"/>
      <c r="AP468" s="282"/>
      <c r="AQ468" s="282"/>
      <c r="AR468" s="282"/>
      <c r="AS468" s="282"/>
      <c r="AT468" s="282"/>
      <c r="AU468" s="282"/>
      <c r="AV468" s="282"/>
      <c r="AW468" s="282"/>
      <c r="AX468" s="282"/>
      <c r="AY468" s="273"/>
      <c r="AZ468" s="274"/>
      <c r="BA468" s="275"/>
      <c r="BB468" s="282"/>
      <c r="BC468" s="282"/>
      <c r="BD468" s="282"/>
      <c r="BE468" s="291"/>
      <c r="BF468" s="292"/>
      <c r="BG468" s="292"/>
      <c r="BH468" s="292"/>
      <c r="BI468" s="292"/>
      <c r="BJ468" s="293"/>
      <c r="BK468" s="292"/>
      <c r="BL468" s="124"/>
      <c r="BM468" s="2"/>
      <c r="BN468" s="124"/>
      <c r="BO468" s="6"/>
      <c r="BP468" s="124"/>
      <c r="BQ468" s="124"/>
      <c r="BR468" s="124"/>
      <c r="BS468" s="124"/>
      <c r="BT468" s="124"/>
      <c r="BU468" s="124"/>
      <c r="BV468" s="124"/>
      <c r="BW468" s="124"/>
      <c r="BX468" s="6"/>
      <c r="BY468" s="124"/>
      <c r="BZ468" s="124"/>
      <c r="CA468" s="124"/>
      <c r="CB468" s="124"/>
      <c r="CC468" s="124"/>
      <c r="CD468" s="124"/>
      <c r="CE468" s="124"/>
      <c r="CF468" s="124"/>
      <c r="CG468" s="124"/>
      <c r="CH468" s="124"/>
      <c r="CI468" s="124"/>
      <c r="CJ468" s="124"/>
      <c r="CK468" s="124"/>
      <c r="CL468" s="124"/>
      <c r="CM468" s="124"/>
      <c r="CN468" s="124"/>
      <c r="CO468" s="124"/>
      <c r="CP468" s="124"/>
      <c r="CQ468" s="124"/>
      <c r="CR468" s="124"/>
      <c r="CS468" s="124"/>
      <c r="CT468" s="124"/>
      <c r="CU468" s="124"/>
      <c r="CV468" s="124"/>
      <c r="CW468" s="124"/>
      <c r="CX468" s="124"/>
      <c r="CY468" s="124"/>
      <c r="CZ468" s="124"/>
      <c r="DA468" s="124"/>
      <c r="DB468" s="124"/>
      <c r="DC468" s="124"/>
      <c r="DD468" s="124"/>
      <c r="DE468" s="124"/>
      <c r="DF468" s="124"/>
      <c r="DG468" s="124"/>
      <c r="DH468" s="124"/>
      <c r="DI468" s="124"/>
      <c r="DJ468" s="124"/>
      <c r="DK468" s="198"/>
      <c r="DL468" s="198"/>
      <c r="DM468" s="144"/>
      <c r="DN468" s="198"/>
      <c r="DO468" s="144"/>
      <c r="DP468" s="198"/>
      <c r="DQ468" s="144"/>
      <c r="DR468" s="6"/>
      <c r="DS468" s="6"/>
      <c r="DT468" s="2"/>
      <c r="DU468" s="2"/>
      <c r="DV468" s="2"/>
      <c r="DW468" s="2"/>
      <c r="DX468" s="2"/>
      <c r="DY468" s="2"/>
      <c r="DZ468" s="2"/>
      <c r="EA468" s="2"/>
      <c r="EB468" s="125"/>
      <c r="EC468" s="6"/>
      <c r="ED468" s="6"/>
      <c r="EE468" s="6"/>
      <c r="EF468" s="124"/>
      <c r="EG468" s="124"/>
      <c r="EH468" s="125"/>
      <c r="EI468" s="125"/>
      <c r="EJ468" s="124"/>
      <c r="EK468" s="2"/>
      <c r="EL468" s="2"/>
    </row>
    <row x14ac:dyDescent="0.25" r="469" customHeight="1" ht="18.75" hidden="1">
      <c r="A469" s="290" t="s">
        <v>233</v>
      </c>
      <c r="B469" s="282"/>
      <c r="C469" s="282"/>
      <c r="D469" s="282"/>
      <c r="E469" s="282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  <c r="AA469" s="282"/>
      <c r="AB469" s="282"/>
      <c r="AC469" s="282"/>
      <c r="AD469" s="282"/>
      <c r="AE469" s="282"/>
      <c r="AF469" s="282"/>
      <c r="AG469" s="282"/>
      <c r="AH469" s="282"/>
      <c r="AI469" s="282"/>
      <c r="AJ469" s="282"/>
      <c r="AK469" s="282"/>
      <c r="AL469" s="282"/>
      <c r="AM469" s="282"/>
      <c r="AN469" s="282"/>
      <c r="AO469" s="282"/>
      <c r="AP469" s="282"/>
      <c r="AQ469" s="282"/>
      <c r="AR469" s="282"/>
      <c r="AS469" s="282"/>
      <c r="AT469" s="282"/>
      <c r="AU469" s="282"/>
      <c r="AV469" s="282"/>
      <c r="AW469" s="282"/>
      <c r="AX469" s="282"/>
      <c r="AY469" s="273"/>
      <c r="AZ469" s="274"/>
      <c r="BA469" s="275"/>
      <c r="BB469" s="282"/>
      <c r="BC469" s="282"/>
      <c r="BD469" s="282"/>
      <c r="BE469" s="291"/>
      <c r="BF469" s="292"/>
      <c r="BG469" s="292"/>
      <c r="BH469" s="292"/>
      <c r="BI469" s="292"/>
      <c r="BJ469" s="293"/>
      <c r="BK469" s="292"/>
      <c r="BL469" s="124"/>
      <c r="BM469" s="2"/>
      <c r="BN469" s="124"/>
      <c r="BO469" s="6"/>
      <c r="BP469" s="124"/>
      <c r="BQ469" s="124"/>
      <c r="BR469" s="124"/>
      <c r="BS469" s="124"/>
      <c r="BT469" s="124"/>
      <c r="BU469" s="124"/>
      <c r="BV469" s="124"/>
      <c r="BW469" s="124"/>
      <c r="BX469" s="6"/>
      <c r="BY469" s="124"/>
      <c r="BZ469" s="124"/>
      <c r="CA469" s="124"/>
      <c r="CB469" s="124"/>
      <c r="CC469" s="124"/>
      <c r="CD469" s="124"/>
      <c r="CE469" s="124"/>
      <c r="CF469" s="124"/>
      <c r="CG469" s="124"/>
      <c r="CH469" s="124"/>
      <c r="CI469" s="124"/>
      <c r="CJ469" s="124"/>
      <c r="CK469" s="124"/>
      <c r="CL469" s="124"/>
      <c r="CM469" s="124"/>
      <c r="CN469" s="124"/>
      <c r="CO469" s="124"/>
      <c r="CP469" s="124"/>
      <c r="CQ469" s="124"/>
      <c r="CR469" s="124"/>
      <c r="CS469" s="124"/>
      <c r="CT469" s="124"/>
      <c r="CU469" s="124"/>
      <c r="CV469" s="124"/>
      <c r="CW469" s="124"/>
      <c r="CX469" s="124"/>
      <c r="CY469" s="124"/>
      <c r="CZ469" s="124"/>
      <c r="DA469" s="124"/>
      <c r="DB469" s="124"/>
      <c r="DC469" s="124"/>
      <c r="DD469" s="124"/>
      <c r="DE469" s="124"/>
      <c r="DF469" s="124"/>
      <c r="DG469" s="124"/>
      <c r="DH469" s="124"/>
      <c r="DI469" s="124"/>
      <c r="DJ469" s="124"/>
      <c r="DK469" s="198"/>
      <c r="DL469" s="198"/>
      <c r="DM469" s="144"/>
      <c r="DN469" s="198"/>
      <c r="DO469" s="144"/>
      <c r="DP469" s="198"/>
      <c r="DQ469" s="144"/>
      <c r="DR469" s="6"/>
      <c r="DS469" s="6"/>
      <c r="DT469" s="2"/>
      <c r="DU469" s="2"/>
      <c r="DV469" s="2"/>
      <c r="DW469" s="2"/>
      <c r="DX469" s="2"/>
      <c r="DY469" s="2"/>
      <c r="DZ469" s="2"/>
      <c r="EA469" s="2"/>
      <c r="EB469" s="125"/>
      <c r="EC469" s="6"/>
      <c r="ED469" s="6"/>
      <c r="EE469" s="6"/>
      <c r="EF469" s="124"/>
      <c r="EG469" s="124"/>
      <c r="EH469" s="125"/>
      <c r="EI469" s="125"/>
      <c r="EJ469" s="124"/>
      <c r="EK469" s="2"/>
      <c r="EL469" s="2"/>
    </row>
    <row x14ac:dyDescent="0.25" r="470" customHeight="1" ht="18.75" hidden="1">
      <c r="A470" s="290" t="s">
        <v>234</v>
      </c>
      <c r="B470" s="282"/>
      <c r="C470" s="282"/>
      <c r="D470" s="282"/>
      <c r="E470" s="282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  <c r="AA470" s="282"/>
      <c r="AB470" s="282"/>
      <c r="AC470" s="282"/>
      <c r="AD470" s="282"/>
      <c r="AE470" s="282"/>
      <c r="AF470" s="282"/>
      <c r="AG470" s="282"/>
      <c r="AH470" s="282"/>
      <c r="AI470" s="282"/>
      <c r="AJ470" s="282"/>
      <c r="AK470" s="282"/>
      <c r="AL470" s="282"/>
      <c r="AM470" s="282"/>
      <c r="AN470" s="282"/>
      <c r="AO470" s="282"/>
      <c r="AP470" s="282"/>
      <c r="AQ470" s="282"/>
      <c r="AR470" s="282"/>
      <c r="AS470" s="282"/>
      <c r="AT470" s="282"/>
      <c r="AU470" s="282"/>
      <c r="AV470" s="282"/>
      <c r="AW470" s="282"/>
      <c r="AX470" s="282"/>
      <c r="AY470" s="273"/>
      <c r="AZ470" s="274"/>
      <c r="BA470" s="275"/>
      <c r="BB470" s="282"/>
      <c r="BC470" s="282"/>
      <c r="BD470" s="282"/>
      <c r="BE470" s="291"/>
      <c r="BF470" s="292"/>
      <c r="BG470" s="292"/>
      <c r="BH470" s="292"/>
      <c r="BI470" s="292"/>
      <c r="BJ470" s="293"/>
      <c r="BK470" s="292"/>
      <c r="BL470" s="124"/>
      <c r="BM470" s="2"/>
      <c r="BN470" s="124"/>
      <c r="BO470" s="6"/>
      <c r="BP470" s="124"/>
      <c r="BQ470" s="124"/>
      <c r="BR470" s="124"/>
      <c r="BS470" s="124"/>
      <c r="BT470" s="124"/>
      <c r="BU470" s="124"/>
      <c r="BV470" s="124"/>
      <c r="BW470" s="124"/>
      <c r="BX470" s="6"/>
      <c r="BY470" s="124"/>
      <c r="BZ470" s="124"/>
      <c r="CA470" s="124"/>
      <c r="CB470" s="124"/>
      <c r="CC470" s="124"/>
      <c r="CD470" s="124"/>
      <c r="CE470" s="124"/>
      <c r="CF470" s="124"/>
      <c r="CG470" s="124"/>
      <c r="CH470" s="124"/>
      <c r="CI470" s="124"/>
      <c r="CJ470" s="124"/>
      <c r="CK470" s="124"/>
      <c r="CL470" s="124"/>
      <c r="CM470" s="124"/>
      <c r="CN470" s="124"/>
      <c r="CO470" s="124"/>
      <c r="CP470" s="124"/>
      <c r="CQ470" s="124"/>
      <c r="CR470" s="124"/>
      <c r="CS470" s="124"/>
      <c r="CT470" s="124"/>
      <c r="CU470" s="124"/>
      <c r="CV470" s="124"/>
      <c r="CW470" s="124"/>
      <c r="CX470" s="124"/>
      <c r="CY470" s="124"/>
      <c r="CZ470" s="124"/>
      <c r="DA470" s="124"/>
      <c r="DB470" s="124"/>
      <c r="DC470" s="124"/>
      <c r="DD470" s="124"/>
      <c r="DE470" s="124"/>
      <c r="DF470" s="124"/>
      <c r="DG470" s="124"/>
      <c r="DH470" s="124"/>
      <c r="DI470" s="124"/>
      <c r="DJ470" s="124"/>
      <c r="DK470" s="198"/>
      <c r="DL470" s="198"/>
      <c r="DM470" s="144"/>
      <c r="DN470" s="198"/>
      <c r="DO470" s="144"/>
      <c r="DP470" s="198"/>
      <c r="DQ470" s="144"/>
      <c r="DR470" s="6"/>
      <c r="DS470" s="6"/>
      <c r="DT470" s="2"/>
      <c r="DU470" s="2"/>
      <c r="DV470" s="2"/>
      <c r="DW470" s="2"/>
      <c r="DX470" s="2"/>
      <c r="DY470" s="2"/>
      <c r="DZ470" s="2"/>
      <c r="EA470" s="2"/>
      <c r="EB470" s="125"/>
      <c r="EC470" s="6"/>
      <c r="ED470" s="6"/>
      <c r="EE470" s="6"/>
      <c r="EF470" s="124"/>
      <c r="EG470" s="124"/>
      <c r="EH470" s="125"/>
      <c r="EI470" s="125"/>
      <c r="EJ470" s="124"/>
      <c r="EK470" s="2"/>
      <c r="EL470" s="2"/>
    </row>
    <row x14ac:dyDescent="0.25" r="471" customHeight="1" ht="18.75" hidden="1">
      <c r="A471" s="290" t="s">
        <v>235</v>
      </c>
      <c r="B471" s="282"/>
      <c r="C471" s="282"/>
      <c r="D471" s="282"/>
      <c r="E471" s="282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  <c r="AD471" s="282"/>
      <c r="AE471" s="282"/>
      <c r="AF471" s="282"/>
      <c r="AG471" s="282"/>
      <c r="AH471" s="282"/>
      <c r="AI471" s="282"/>
      <c r="AJ471" s="282"/>
      <c r="AK471" s="282"/>
      <c r="AL471" s="282"/>
      <c r="AM471" s="282"/>
      <c r="AN471" s="282"/>
      <c r="AO471" s="282"/>
      <c r="AP471" s="282"/>
      <c r="AQ471" s="282"/>
      <c r="AR471" s="282"/>
      <c r="AS471" s="282"/>
      <c r="AT471" s="282"/>
      <c r="AU471" s="282"/>
      <c r="AV471" s="282"/>
      <c r="AW471" s="282"/>
      <c r="AX471" s="282"/>
      <c r="AY471" s="273"/>
      <c r="AZ471" s="274"/>
      <c r="BA471" s="275"/>
      <c r="BB471" s="282"/>
      <c r="BC471" s="282"/>
      <c r="BD471" s="282"/>
      <c r="BE471" s="291"/>
      <c r="BF471" s="292"/>
      <c r="BG471" s="292"/>
      <c r="BH471" s="292"/>
      <c r="BI471" s="292"/>
      <c r="BJ471" s="293"/>
      <c r="BK471" s="292"/>
      <c r="BL471" s="124"/>
      <c r="BM471" s="2"/>
      <c r="BN471" s="124"/>
      <c r="BO471" s="6"/>
      <c r="BP471" s="124"/>
      <c r="BQ471" s="124"/>
      <c r="BR471" s="124"/>
      <c r="BS471" s="124"/>
      <c r="BT471" s="124"/>
      <c r="BU471" s="124"/>
      <c r="BV471" s="124"/>
      <c r="BW471" s="124"/>
      <c r="BX471" s="6"/>
      <c r="BY471" s="124"/>
      <c r="BZ471" s="124"/>
      <c r="CA471" s="124"/>
      <c r="CB471" s="124"/>
      <c r="CC471" s="124"/>
      <c r="CD471" s="124"/>
      <c r="CE471" s="124"/>
      <c r="CF471" s="124"/>
      <c r="CG471" s="124"/>
      <c r="CH471" s="124"/>
      <c r="CI471" s="124"/>
      <c r="CJ471" s="124"/>
      <c r="CK471" s="124"/>
      <c r="CL471" s="124"/>
      <c r="CM471" s="124"/>
      <c r="CN471" s="124"/>
      <c r="CO471" s="124"/>
      <c r="CP471" s="124"/>
      <c r="CQ471" s="124"/>
      <c r="CR471" s="124"/>
      <c r="CS471" s="124"/>
      <c r="CT471" s="124"/>
      <c r="CU471" s="124"/>
      <c r="CV471" s="124"/>
      <c r="CW471" s="124"/>
      <c r="CX471" s="124"/>
      <c r="CY471" s="124"/>
      <c r="CZ471" s="124"/>
      <c r="DA471" s="124"/>
      <c r="DB471" s="124"/>
      <c r="DC471" s="124"/>
      <c r="DD471" s="124"/>
      <c r="DE471" s="124"/>
      <c r="DF471" s="124"/>
      <c r="DG471" s="124"/>
      <c r="DH471" s="124"/>
      <c r="DI471" s="124"/>
      <c r="DJ471" s="124"/>
      <c r="DK471" s="198"/>
      <c r="DL471" s="198"/>
      <c r="DM471" s="144"/>
      <c r="DN471" s="198"/>
      <c r="DO471" s="144"/>
      <c r="DP471" s="198"/>
      <c r="DQ471" s="144"/>
      <c r="DR471" s="6"/>
      <c r="DS471" s="6"/>
      <c r="DT471" s="2"/>
      <c r="DU471" s="2"/>
      <c r="DV471" s="2"/>
      <c r="DW471" s="2"/>
      <c r="DX471" s="2"/>
      <c r="DY471" s="2"/>
      <c r="DZ471" s="2"/>
      <c r="EA471" s="2"/>
      <c r="EB471" s="125"/>
      <c r="EC471" s="6"/>
      <c r="ED471" s="6"/>
      <c r="EE471" s="6"/>
      <c r="EF471" s="124"/>
      <c r="EG471" s="124"/>
      <c r="EH471" s="125"/>
      <c r="EI471" s="125"/>
      <c r="EJ471" s="124"/>
      <c r="EK471" s="2"/>
      <c r="EL471" s="2"/>
    </row>
    <row x14ac:dyDescent="0.25" r="472" customHeight="1" ht="18.75" hidden="1">
      <c r="A472" s="290" t="s">
        <v>201</v>
      </c>
      <c r="B472" s="282"/>
      <c r="C472" s="282"/>
      <c r="D472" s="282"/>
      <c r="E472" s="282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  <c r="AD472" s="282"/>
      <c r="AE472" s="282"/>
      <c r="AF472" s="282"/>
      <c r="AG472" s="282"/>
      <c r="AH472" s="282"/>
      <c r="AI472" s="282"/>
      <c r="AJ472" s="282"/>
      <c r="AK472" s="282"/>
      <c r="AL472" s="282"/>
      <c r="AM472" s="282"/>
      <c r="AN472" s="282"/>
      <c r="AO472" s="282"/>
      <c r="AP472" s="282"/>
      <c r="AQ472" s="282"/>
      <c r="AR472" s="282"/>
      <c r="AS472" s="282"/>
      <c r="AT472" s="282"/>
      <c r="AU472" s="282"/>
      <c r="AV472" s="282"/>
      <c r="AW472" s="282"/>
      <c r="AX472" s="282"/>
      <c r="AY472" s="273"/>
      <c r="AZ472" s="274"/>
      <c r="BA472" s="275"/>
      <c r="BB472" s="282"/>
      <c r="BC472" s="282"/>
      <c r="BD472" s="282"/>
      <c r="BE472" s="291"/>
      <c r="BF472" s="292"/>
      <c r="BG472" s="292"/>
      <c r="BH472" s="292"/>
      <c r="BI472" s="292"/>
      <c r="BJ472" s="293"/>
      <c r="BK472" s="292"/>
      <c r="BL472" s="124"/>
      <c r="BM472" s="2"/>
      <c r="BN472" s="124"/>
      <c r="BO472" s="6"/>
      <c r="BP472" s="124"/>
      <c r="BQ472" s="124"/>
      <c r="BR472" s="124"/>
      <c r="BS472" s="124"/>
      <c r="BT472" s="124"/>
      <c r="BU472" s="124"/>
      <c r="BV472" s="124"/>
      <c r="BW472" s="124"/>
      <c r="BX472" s="6"/>
      <c r="BY472" s="124"/>
      <c r="BZ472" s="124"/>
      <c r="CA472" s="124"/>
      <c r="CB472" s="124"/>
      <c r="CC472" s="124"/>
      <c r="CD472" s="124"/>
      <c r="CE472" s="124"/>
      <c r="CF472" s="124"/>
      <c r="CG472" s="124"/>
      <c r="CH472" s="124"/>
      <c r="CI472" s="124"/>
      <c r="CJ472" s="124"/>
      <c r="CK472" s="124"/>
      <c r="CL472" s="124"/>
      <c r="CM472" s="124"/>
      <c r="CN472" s="124"/>
      <c r="CO472" s="124"/>
      <c r="CP472" s="124"/>
      <c r="CQ472" s="124"/>
      <c r="CR472" s="124"/>
      <c r="CS472" s="124"/>
      <c r="CT472" s="124"/>
      <c r="CU472" s="124"/>
      <c r="CV472" s="124"/>
      <c r="CW472" s="124"/>
      <c r="CX472" s="124"/>
      <c r="CY472" s="124"/>
      <c r="CZ472" s="124"/>
      <c r="DA472" s="124"/>
      <c r="DB472" s="124"/>
      <c r="DC472" s="124"/>
      <c r="DD472" s="124"/>
      <c r="DE472" s="124"/>
      <c r="DF472" s="124"/>
      <c r="DG472" s="124"/>
      <c r="DH472" s="124"/>
      <c r="DI472" s="124"/>
      <c r="DJ472" s="124"/>
      <c r="DK472" s="198"/>
      <c r="DL472" s="198"/>
      <c r="DM472" s="144"/>
      <c r="DN472" s="198"/>
      <c r="DO472" s="144"/>
      <c r="DP472" s="198"/>
      <c r="DQ472" s="144"/>
      <c r="DR472" s="6"/>
      <c r="DS472" s="6"/>
      <c r="DT472" s="2"/>
      <c r="DU472" s="2"/>
      <c r="DV472" s="2"/>
      <c r="DW472" s="2"/>
      <c r="DX472" s="2"/>
      <c r="DY472" s="2"/>
      <c r="DZ472" s="2"/>
      <c r="EA472" s="2"/>
      <c r="EB472" s="125"/>
      <c r="EC472" s="6"/>
      <c r="ED472" s="6"/>
      <c r="EE472" s="6"/>
      <c r="EF472" s="124"/>
      <c r="EG472" s="124"/>
      <c r="EH472" s="125"/>
      <c r="EI472" s="125"/>
      <c r="EJ472" s="124"/>
      <c r="EK472" s="2"/>
      <c r="EL472" s="2"/>
    </row>
    <row x14ac:dyDescent="0.25" r="473" customHeight="1" ht="18.75" hidden="1">
      <c r="A473" s="290" t="s">
        <v>237</v>
      </c>
      <c r="B473" s="282"/>
      <c r="C473" s="282"/>
      <c r="D473" s="282"/>
      <c r="E473" s="282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  <c r="AD473" s="282"/>
      <c r="AE473" s="282"/>
      <c r="AF473" s="282"/>
      <c r="AG473" s="282"/>
      <c r="AH473" s="282"/>
      <c r="AI473" s="282"/>
      <c r="AJ473" s="282"/>
      <c r="AK473" s="282"/>
      <c r="AL473" s="282"/>
      <c r="AM473" s="282"/>
      <c r="AN473" s="282"/>
      <c r="AO473" s="282"/>
      <c r="AP473" s="282"/>
      <c r="AQ473" s="282"/>
      <c r="AR473" s="282"/>
      <c r="AS473" s="282"/>
      <c r="AT473" s="282"/>
      <c r="AU473" s="282"/>
      <c r="AV473" s="282"/>
      <c r="AW473" s="282"/>
      <c r="AX473" s="282"/>
      <c r="AY473" s="273"/>
      <c r="AZ473" s="274"/>
      <c r="BA473" s="275"/>
      <c r="BB473" s="282"/>
      <c r="BC473" s="282"/>
      <c r="BD473" s="282"/>
      <c r="BE473" s="291"/>
      <c r="BF473" s="292"/>
      <c r="BG473" s="292"/>
      <c r="BH473" s="292"/>
      <c r="BI473" s="292"/>
      <c r="BJ473" s="293"/>
      <c r="BK473" s="292"/>
      <c r="BL473" s="124"/>
      <c r="BM473" s="2"/>
      <c r="BN473" s="124"/>
      <c r="BO473" s="6"/>
      <c r="BP473" s="124"/>
      <c r="BQ473" s="124"/>
      <c r="BR473" s="124"/>
      <c r="BS473" s="124"/>
      <c r="BT473" s="124"/>
      <c r="BU473" s="124"/>
      <c r="BV473" s="124"/>
      <c r="BW473" s="124"/>
      <c r="BX473" s="6"/>
      <c r="BY473" s="124"/>
      <c r="BZ473" s="124"/>
      <c r="CA473" s="124"/>
      <c r="CB473" s="124"/>
      <c r="CC473" s="124"/>
      <c r="CD473" s="124"/>
      <c r="CE473" s="124"/>
      <c r="CF473" s="124"/>
      <c r="CG473" s="124"/>
      <c r="CH473" s="124"/>
      <c r="CI473" s="124"/>
      <c r="CJ473" s="124"/>
      <c r="CK473" s="124"/>
      <c r="CL473" s="124"/>
      <c r="CM473" s="124"/>
      <c r="CN473" s="124"/>
      <c r="CO473" s="124"/>
      <c r="CP473" s="124"/>
      <c r="CQ473" s="124"/>
      <c r="CR473" s="124"/>
      <c r="CS473" s="124"/>
      <c r="CT473" s="124"/>
      <c r="CU473" s="124"/>
      <c r="CV473" s="124"/>
      <c r="CW473" s="124"/>
      <c r="CX473" s="124"/>
      <c r="CY473" s="124"/>
      <c r="CZ473" s="124"/>
      <c r="DA473" s="124"/>
      <c r="DB473" s="124"/>
      <c r="DC473" s="124"/>
      <c r="DD473" s="124"/>
      <c r="DE473" s="124"/>
      <c r="DF473" s="124"/>
      <c r="DG473" s="124"/>
      <c r="DH473" s="124"/>
      <c r="DI473" s="124"/>
      <c r="DJ473" s="124"/>
      <c r="DK473" s="198"/>
      <c r="DL473" s="198"/>
      <c r="DM473" s="144"/>
      <c r="DN473" s="198"/>
      <c r="DO473" s="144"/>
      <c r="DP473" s="198"/>
      <c r="DQ473" s="144"/>
      <c r="DR473" s="6"/>
      <c r="DS473" s="6"/>
      <c r="DT473" s="2"/>
      <c r="DU473" s="2"/>
      <c r="DV473" s="2"/>
      <c r="DW473" s="2"/>
      <c r="DX473" s="2"/>
      <c r="DY473" s="2"/>
      <c r="DZ473" s="2"/>
      <c r="EA473" s="2"/>
      <c r="EB473" s="125"/>
      <c r="EC473" s="6"/>
      <c r="ED473" s="6"/>
      <c r="EE473" s="6"/>
      <c r="EF473" s="124"/>
      <c r="EG473" s="124"/>
      <c r="EH473" s="125"/>
      <c r="EI473" s="125"/>
      <c r="EJ473" s="124"/>
      <c r="EK473" s="2"/>
      <c r="EL473" s="2"/>
    </row>
    <row x14ac:dyDescent="0.25" r="474" customHeight="1" ht="18.75" hidden="1">
      <c r="A474" s="290" t="s">
        <v>200</v>
      </c>
      <c r="B474" s="282"/>
      <c r="C474" s="282"/>
      <c r="D474" s="282"/>
      <c r="E474" s="282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2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282"/>
      <c r="AT474" s="282"/>
      <c r="AU474" s="282">
        <v>12</v>
      </c>
      <c r="AV474" s="282">
        <v>12</v>
      </c>
      <c r="AW474" s="282">
        <v>12</v>
      </c>
      <c r="AX474" s="282"/>
      <c r="AY474" s="273">
        <v>19</v>
      </c>
      <c r="AZ474" s="274">
        <v>11</v>
      </c>
      <c r="BA474" s="275">
        <v>12</v>
      </c>
      <c r="BB474" s="282">
        <v>12</v>
      </c>
      <c r="BC474" s="282">
        <v>12</v>
      </c>
      <c r="BD474" s="282">
        <v>12</v>
      </c>
      <c r="BE474" s="291">
        <v>12</v>
      </c>
      <c r="BF474" s="292">
        <v>12</v>
      </c>
      <c r="BG474" s="292">
        <v>12</v>
      </c>
      <c r="BH474" s="292">
        <v>12</v>
      </c>
      <c r="BI474" s="292">
        <v>12</v>
      </c>
      <c r="BJ474" s="293">
        <v>12</v>
      </c>
      <c r="BK474" s="292"/>
      <c r="BL474" s="124"/>
      <c r="BM474" s="2"/>
      <c r="BN474" s="124"/>
      <c r="BO474" s="6"/>
      <c r="BP474" s="124"/>
      <c r="BQ474" s="124"/>
      <c r="BR474" s="124"/>
      <c r="BS474" s="124"/>
      <c r="BT474" s="124"/>
      <c r="BU474" s="124"/>
      <c r="BV474" s="124"/>
      <c r="BW474" s="124"/>
      <c r="BX474" s="6"/>
      <c r="BY474" s="124"/>
      <c r="BZ474" s="124"/>
      <c r="CA474" s="124"/>
      <c r="CB474" s="124"/>
      <c r="CC474" s="124"/>
      <c r="CD474" s="124"/>
      <c r="CE474" s="124"/>
      <c r="CF474" s="124"/>
      <c r="CG474" s="124"/>
      <c r="CH474" s="124"/>
      <c r="CI474" s="124"/>
      <c r="CJ474" s="124"/>
      <c r="CK474" s="124"/>
      <c r="CL474" s="124"/>
      <c r="CM474" s="124"/>
      <c r="CN474" s="124"/>
      <c r="CO474" s="124"/>
      <c r="CP474" s="124"/>
      <c r="CQ474" s="124"/>
      <c r="CR474" s="124"/>
      <c r="CS474" s="124"/>
      <c r="CT474" s="124"/>
      <c r="CU474" s="124"/>
      <c r="CV474" s="124"/>
      <c r="CW474" s="124"/>
      <c r="CX474" s="124"/>
      <c r="CY474" s="124"/>
      <c r="CZ474" s="124"/>
      <c r="DA474" s="124"/>
      <c r="DB474" s="124"/>
      <c r="DC474" s="124"/>
      <c r="DD474" s="124"/>
      <c r="DE474" s="124"/>
      <c r="DF474" s="124"/>
      <c r="DG474" s="124"/>
      <c r="DH474" s="124"/>
      <c r="DI474" s="124"/>
      <c r="DJ474" s="124"/>
      <c r="DK474" s="198"/>
      <c r="DL474" s="198"/>
      <c r="DM474" s="144"/>
      <c r="DN474" s="198"/>
      <c r="DO474" s="144"/>
      <c r="DP474" s="198"/>
      <c r="DQ474" s="144"/>
      <c r="DR474" s="6"/>
      <c r="DS474" s="6"/>
      <c r="DT474" s="2"/>
      <c r="DU474" s="2"/>
      <c r="DV474" s="2"/>
      <c r="DW474" s="2"/>
      <c r="DX474" s="2"/>
      <c r="DY474" s="2"/>
      <c r="DZ474" s="2"/>
      <c r="EA474" s="2"/>
      <c r="EB474" s="125"/>
      <c r="EC474" s="6"/>
      <c r="ED474" s="6"/>
      <c r="EE474" s="6"/>
      <c r="EF474" s="124"/>
      <c r="EG474" s="124"/>
      <c r="EH474" s="125"/>
      <c r="EI474" s="125"/>
      <c r="EJ474" s="124"/>
      <c r="EK474" s="2"/>
      <c r="EL474" s="2"/>
    </row>
    <row x14ac:dyDescent="0.25" r="475" customHeight="1" ht="18.75" hidden="1">
      <c r="A475" s="290" t="s">
        <v>238</v>
      </c>
      <c r="B475" s="282"/>
      <c r="C475" s="282"/>
      <c r="D475" s="282"/>
      <c r="E475" s="282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2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282"/>
      <c r="AT475" s="282">
        <v>12</v>
      </c>
      <c r="AU475" s="282"/>
      <c r="AV475" s="282"/>
      <c r="AW475" s="282"/>
      <c r="AX475" s="282"/>
      <c r="AY475" s="273"/>
      <c r="AZ475" s="274"/>
      <c r="BA475" s="275"/>
      <c r="BB475" s="282"/>
      <c r="BC475" s="282"/>
      <c r="BD475" s="282"/>
      <c r="BE475" s="291"/>
      <c r="BF475" s="292"/>
      <c r="BG475" s="292"/>
      <c r="BH475" s="292"/>
      <c r="BI475" s="292"/>
      <c r="BJ475" s="293"/>
      <c r="BK475" s="292"/>
      <c r="BL475" s="124"/>
      <c r="BM475" s="2"/>
      <c r="BN475" s="124"/>
      <c r="BO475" s="6"/>
      <c r="BP475" s="124"/>
      <c r="BQ475" s="124"/>
      <c r="BR475" s="124"/>
      <c r="BS475" s="124"/>
      <c r="BT475" s="124"/>
      <c r="BU475" s="124"/>
      <c r="BV475" s="124"/>
      <c r="BW475" s="124"/>
      <c r="BX475" s="6"/>
      <c r="BY475" s="124"/>
      <c r="BZ475" s="124"/>
      <c r="CA475" s="124"/>
      <c r="CB475" s="124"/>
      <c r="CC475" s="124"/>
      <c r="CD475" s="124"/>
      <c r="CE475" s="124"/>
      <c r="CF475" s="124"/>
      <c r="CG475" s="124"/>
      <c r="CH475" s="124"/>
      <c r="CI475" s="124"/>
      <c r="CJ475" s="124"/>
      <c r="CK475" s="124"/>
      <c r="CL475" s="124"/>
      <c r="CM475" s="124"/>
      <c r="CN475" s="124"/>
      <c r="CO475" s="124"/>
      <c r="CP475" s="124"/>
      <c r="CQ475" s="124"/>
      <c r="CR475" s="124"/>
      <c r="CS475" s="124"/>
      <c r="CT475" s="124"/>
      <c r="CU475" s="124"/>
      <c r="CV475" s="124"/>
      <c r="CW475" s="124"/>
      <c r="CX475" s="124"/>
      <c r="CY475" s="124"/>
      <c r="CZ475" s="124"/>
      <c r="DA475" s="124"/>
      <c r="DB475" s="124"/>
      <c r="DC475" s="124"/>
      <c r="DD475" s="124"/>
      <c r="DE475" s="124"/>
      <c r="DF475" s="124"/>
      <c r="DG475" s="124"/>
      <c r="DH475" s="124"/>
      <c r="DI475" s="124"/>
      <c r="DJ475" s="124"/>
      <c r="DK475" s="198"/>
      <c r="DL475" s="198"/>
      <c r="DM475" s="144"/>
      <c r="DN475" s="198"/>
      <c r="DO475" s="144"/>
      <c r="DP475" s="198"/>
      <c r="DQ475" s="144"/>
      <c r="DR475" s="6"/>
      <c r="DS475" s="6"/>
      <c r="DT475" s="2"/>
      <c r="DU475" s="2"/>
      <c r="DV475" s="2"/>
      <c r="DW475" s="2"/>
      <c r="DX475" s="2"/>
      <c r="DY475" s="2"/>
      <c r="DZ475" s="2"/>
      <c r="EA475" s="2"/>
      <c r="EB475" s="125"/>
      <c r="EC475" s="6"/>
      <c r="ED475" s="6"/>
      <c r="EE475" s="6"/>
      <c r="EF475" s="124"/>
      <c r="EG475" s="124"/>
      <c r="EH475" s="125"/>
      <c r="EI475" s="125"/>
      <c r="EJ475" s="124"/>
      <c r="EK475" s="2"/>
      <c r="EL475" s="2"/>
    </row>
    <row x14ac:dyDescent="0.25" r="476" customHeight="1" ht="18.75">
      <c r="A476" s="304" t="s">
        <v>239</v>
      </c>
      <c r="B476" s="282">
        <f>+SUM(B467:B475)</f>
      </c>
      <c r="C476" s="282">
        <f>+SUM(C467:C475)</f>
      </c>
      <c r="D476" s="282">
        <f>+SUM(D467:D475)</f>
      </c>
      <c r="E476" s="282">
        <f>+SUM(E467:E475)</f>
      </c>
      <c r="F476" s="282">
        <f>+SUM(F467:F475)</f>
      </c>
      <c r="G476" s="282">
        <f>+SUM(G467:G475)</f>
      </c>
      <c r="H476" s="282">
        <f>+SUM(H467:H475)</f>
      </c>
      <c r="I476" s="282">
        <f>+SUM(I467:I475)</f>
      </c>
      <c r="J476" s="282">
        <f>+SUM(J467:J475)</f>
      </c>
      <c r="K476" s="282">
        <f>+SUM(K467:K475)</f>
      </c>
      <c r="L476" s="282">
        <f>+SUM(L467:L475)</f>
      </c>
      <c r="M476" s="282">
        <f>+SUM(M467:M475)</f>
      </c>
      <c r="N476" s="282">
        <f>+SUM(N467:N475)</f>
      </c>
      <c r="O476" s="282">
        <f>+SUM(O467:O475)</f>
      </c>
      <c r="P476" s="282">
        <f>+SUM(P467:P475)</f>
      </c>
      <c r="Q476" s="282">
        <f>+SUM(Q467:Q475)</f>
      </c>
      <c r="R476" s="282">
        <f>+SUM(R467:R475)</f>
      </c>
      <c r="S476" s="282">
        <f>+SUM(S467:S475)</f>
      </c>
      <c r="T476" s="282">
        <f>+SUM(T467:T475)</f>
      </c>
      <c r="U476" s="282">
        <f>+SUM(U467:U475)</f>
      </c>
      <c r="V476" s="282">
        <f>+SUM(V467:V475)</f>
      </c>
      <c r="W476" s="282">
        <f>+SUM(W467:W475)</f>
      </c>
      <c r="X476" s="282">
        <f>+SUM(X467:X475)</f>
      </c>
      <c r="Y476" s="282">
        <f>+SUM(Y467:Y475)</f>
      </c>
      <c r="Z476" s="282">
        <f>+SUM(Z467:Z475)</f>
      </c>
      <c r="AA476" s="282">
        <f>+SUM(AA467:AA475)</f>
      </c>
      <c r="AB476" s="282">
        <f>+SUM(AB467:AB475)</f>
      </c>
      <c r="AC476" s="282">
        <f>+SUM(AC467:AC475)</f>
      </c>
      <c r="AD476" s="282">
        <f>+SUM(AD467:AD475)</f>
      </c>
      <c r="AE476" s="282">
        <f>+SUM(AE467:AE475)</f>
      </c>
      <c r="AF476" s="282">
        <f>+SUM(AF467:AF475)</f>
      </c>
      <c r="AG476" s="282">
        <f>+SUM(AG467:AG475)</f>
      </c>
      <c r="AH476" s="282">
        <f>+SUM(AH467:AH475)</f>
      </c>
      <c r="AI476" s="282">
        <f>+SUM(AI467:AI475)</f>
      </c>
      <c r="AJ476" s="282">
        <f>+SUM(AJ467:AJ475)</f>
      </c>
      <c r="AK476" s="282">
        <f>+SUM(AK467:AK475)</f>
      </c>
      <c r="AL476" s="282">
        <f>+SUM(AL467:AL475)</f>
      </c>
      <c r="AM476" s="282">
        <f>+SUM(AM467:AM475)</f>
      </c>
      <c r="AN476" s="282">
        <f>+SUM(AN467:AN475)</f>
      </c>
      <c r="AO476" s="282">
        <f>+SUM(AO467:AO475)</f>
      </c>
      <c r="AP476" s="282">
        <f>+SUM(AP467:AP475)</f>
      </c>
      <c r="AQ476" s="282">
        <f>+SUM(AQ467:AQ475)</f>
      </c>
      <c r="AR476" s="282">
        <f>+SUM(AR467:AR475)</f>
      </c>
      <c r="AS476" s="282">
        <f>+SUM(AS467:AS475)</f>
      </c>
      <c r="AT476" s="282">
        <f>+SUM(AT467:AT475)</f>
      </c>
      <c r="AU476" s="282">
        <f>+SUM(AU467:AU475)</f>
      </c>
      <c r="AV476" s="282">
        <f>+SUM(AV467:AV475)</f>
      </c>
      <c r="AW476" s="282">
        <f>+SUM(AW467:AW475)</f>
      </c>
      <c r="AX476" s="282"/>
      <c r="AY476" s="327">
        <f>SUM(AY467:AY475)</f>
      </c>
      <c r="AZ476" s="328">
        <v>12</v>
      </c>
      <c r="BA476" s="275">
        <f>SUM(BA467:BA475)</f>
      </c>
      <c r="BB476" s="276">
        <f>SUM(BB467:BB475)</f>
      </c>
      <c r="BC476" s="276">
        <f>SUM(BC467:BC475)</f>
      </c>
      <c r="BD476" s="276">
        <f>SUM(BD467:BD475)</f>
      </c>
      <c r="BE476" s="277">
        <f>SUM(BE467:BE475)</f>
      </c>
      <c r="BF476" s="278">
        <f>SUM(BF467:BF475)</f>
      </c>
      <c r="BG476" s="278">
        <f>SUM(BG467:BG475)</f>
      </c>
      <c r="BH476" s="278">
        <f>SUM(BH467:BH475)</f>
      </c>
      <c r="BI476" s="278">
        <f>SUM(BI467:BI475)</f>
      </c>
      <c r="BJ476" s="279">
        <f>SUM(BJ467:BJ475)</f>
      </c>
      <c r="BK476" s="278"/>
      <c r="BL476" s="124"/>
      <c r="BM476" s="2"/>
      <c r="BN476" s="124"/>
      <c r="BO476" s="6"/>
      <c r="BP476" s="124"/>
      <c r="BQ476" s="124"/>
      <c r="BR476" s="124"/>
      <c r="BS476" s="124"/>
      <c r="BT476" s="124"/>
      <c r="BU476" s="124"/>
      <c r="BV476" s="124"/>
      <c r="BW476" s="124"/>
      <c r="BX476" s="6"/>
      <c r="BY476" s="124"/>
      <c r="BZ476" s="124"/>
      <c r="CA476" s="124"/>
      <c r="CB476" s="124"/>
      <c r="CC476" s="124"/>
      <c r="CD476" s="124"/>
      <c r="CE476" s="124"/>
      <c r="CF476" s="124"/>
      <c r="CG476" s="124"/>
      <c r="CH476" s="124"/>
      <c r="CI476" s="124"/>
      <c r="CJ476" s="124"/>
      <c r="CK476" s="124"/>
      <c r="CL476" s="124"/>
      <c r="CM476" s="124"/>
      <c r="CN476" s="124"/>
      <c r="CO476" s="124"/>
      <c r="CP476" s="124"/>
      <c r="CQ476" s="124"/>
      <c r="CR476" s="124"/>
      <c r="CS476" s="124"/>
      <c r="CT476" s="124"/>
      <c r="CU476" s="124"/>
      <c r="CV476" s="124"/>
      <c r="CW476" s="124"/>
      <c r="CX476" s="124"/>
      <c r="CY476" s="124"/>
      <c r="CZ476" s="124"/>
      <c r="DA476" s="124"/>
      <c r="DB476" s="124"/>
      <c r="DC476" s="124"/>
      <c r="DD476" s="124"/>
      <c r="DE476" s="124"/>
      <c r="DF476" s="124"/>
      <c r="DG476" s="124"/>
      <c r="DH476" s="124"/>
      <c r="DI476" s="124"/>
      <c r="DJ476" s="124"/>
      <c r="DK476" s="198"/>
      <c r="DL476" s="198"/>
      <c r="DM476" s="144"/>
      <c r="DN476" s="198"/>
      <c r="DO476" s="144"/>
      <c r="DP476" s="198"/>
      <c r="DQ476" s="144"/>
      <c r="DR476" s="6"/>
      <c r="DS476" s="6"/>
      <c r="DT476" s="2"/>
      <c r="DU476" s="2"/>
      <c r="DV476" s="2"/>
      <c r="DW476" s="2"/>
      <c r="DX476" s="2"/>
      <c r="DY476" s="2"/>
      <c r="DZ476" s="2"/>
      <c r="EA476" s="2"/>
      <c r="EB476" s="125"/>
      <c r="EC476" s="6"/>
      <c r="ED476" s="6"/>
      <c r="EE476" s="6"/>
      <c r="EF476" s="124"/>
      <c r="EG476" s="124"/>
      <c r="EH476" s="125"/>
      <c r="EI476" s="125"/>
      <c r="EJ476" s="124"/>
      <c r="EK476" s="2"/>
      <c r="EL476" s="2"/>
    </row>
    <row x14ac:dyDescent="0.25" r="477" customHeight="1" ht="18.75">
      <c r="A477" s="280" t="s">
        <v>256</v>
      </c>
      <c r="B477" s="322">
        <v>48</v>
      </c>
      <c r="C477" s="322">
        <v>4</v>
      </c>
      <c r="D477" s="322">
        <v>18</v>
      </c>
      <c r="E477" s="322">
        <v>0</v>
      </c>
      <c r="F477" s="322">
        <v>43</v>
      </c>
      <c r="G477" s="322">
        <v>26</v>
      </c>
      <c r="H477" s="322">
        <v>2</v>
      </c>
      <c r="I477" s="322">
        <v>106</v>
      </c>
      <c r="J477" s="322">
        <v>72</v>
      </c>
      <c r="K477" s="322">
        <v>211</v>
      </c>
      <c r="L477" s="322">
        <v>406</v>
      </c>
      <c r="M477" s="322">
        <v>20</v>
      </c>
      <c r="N477" s="268">
        <v>0</v>
      </c>
      <c r="O477" s="268">
        <v>0</v>
      </c>
      <c r="P477" s="268">
        <v>0</v>
      </c>
      <c r="Q477" s="268">
        <v>0</v>
      </c>
      <c r="R477" s="268">
        <v>0</v>
      </c>
      <c r="S477" s="268">
        <v>0</v>
      </c>
      <c r="T477" s="268">
        <v>0</v>
      </c>
      <c r="U477" s="268">
        <v>0</v>
      </c>
      <c r="V477" s="268">
        <v>0</v>
      </c>
      <c r="W477" s="268">
        <v>4</v>
      </c>
      <c r="X477" s="268">
        <v>0</v>
      </c>
      <c r="Y477" s="268">
        <v>355</v>
      </c>
      <c r="Z477" s="282">
        <v>90</v>
      </c>
      <c r="AA477" s="282">
        <v>24</v>
      </c>
      <c r="AB477" s="282">
        <v>44</v>
      </c>
      <c r="AC477" s="282">
        <v>0</v>
      </c>
      <c r="AD477" s="282">
        <v>0</v>
      </c>
      <c r="AE477" s="282">
        <v>12</v>
      </c>
      <c r="AF477" s="282">
        <v>0</v>
      </c>
      <c r="AG477" s="282">
        <v>0</v>
      </c>
      <c r="AH477" s="282">
        <v>0</v>
      </c>
      <c r="AI477" s="282">
        <v>0</v>
      </c>
      <c r="AJ477" s="282">
        <v>0</v>
      </c>
      <c r="AK477" s="282">
        <v>0</v>
      </c>
      <c r="AL477" s="282">
        <v>0</v>
      </c>
      <c r="AM477" s="282">
        <v>25</v>
      </c>
      <c r="AN477" s="282">
        <v>0</v>
      </c>
      <c r="AO477" s="282">
        <v>6</v>
      </c>
      <c r="AP477" s="282">
        <v>0</v>
      </c>
      <c r="AQ477" s="282">
        <v>0</v>
      </c>
      <c r="AR477" s="282">
        <v>0</v>
      </c>
      <c r="AS477" s="282">
        <v>0</v>
      </c>
      <c r="AT477" s="282">
        <v>54</v>
      </c>
      <c r="AU477" s="282">
        <v>0</v>
      </c>
      <c r="AV477" s="282">
        <v>0</v>
      </c>
      <c r="AW477" s="268">
        <v>252</v>
      </c>
      <c r="AX477" s="268"/>
      <c r="AY477" s="273"/>
      <c r="AZ477" s="274">
        <f>+AZ487</f>
      </c>
      <c r="BA477" s="275">
        <f>+BA487</f>
      </c>
      <c r="BB477" s="282">
        <f>+BB487</f>
      </c>
      <c r="BC477" s="282">
        <f>+BC487</f>
      </c>
      <c r="BD477" s="282">
        <f>+BD487</f>
      </c>
      <c r="BE477" s="291">
        <f>+BE487</f>
      </c>
      <c r="BF477" s="292">
        <f>+BF487</f>
      </c>
      <c r="BG477" s="292">
        <f>+BG487</f>
      </c>
      <c r="BH477" s="292">
        <f>+BH487</f>
      </c>
      <c r="BI477" s="292">
        <f>+BI487</f>
      </c>
      <c r="BJ477" s="293">
        <f>+BJ487</f>
      </c>
      <c r="BK477" s="292"/>
      <c r="BL477" s="124"/>
      <c r="BM477" s="2"/>
      <c r="BN477" s="124"/>
      <c r="BO477" s="6"/>
      <c r="BP477" s="124"/>
      <c r="BQ477" s="124"/>
      <c r="BR477" s="124"/>
      <c r="BS477" s="124"/>
      <c r="BT477" s="124"/>
      <c r="BU477" s="124"/>
      <c r="BV477" s="124"/>
      <c r="BW477" s="124"/>
      <c r="BX477" s="6"/>
      <c r="BY477" s="124"/>
      <c r="BZ477" s="124"/>
      <c r="CA477" s="124"/>
      <c r="CB477" s="124"/>
      <c r="CC477" s="124"/>
      <c r="CD477" s="124"/>
      <c r="CE477" s="124"/>
      <c r="CF477" s="124"/>
      <c r="CG477" s="124"/>
      <c r="CH477" s="124"/>
      <c r="CI477" s="124"/>
      <c r="CJ477" s="124"/>
      <c r="CK477" s="124"/>
      <c r="CL477" s="124"/>
      <c r="CM477" s="124"/>
      <c r="CN477" s="124"/>
      <c r="CO477" s="124"/>
      <c r="CP477" s="124"/>
      <c r="CQ477" s="124"/>
      <c r="CR477" s="124"/>
      <c r="CS477" s="124"/>
      <c r="CT477" s="124"/>
      <c r="CU477" s="124"/>
      <c r="CV477" s="124"/>
      <c r="CW477" s="124"/>
      <c r="CX477" s="124"/>
      <c r="CY477" s="124"/>
      <c r="CZ477" s="124"/>
      <c r="DA477" s="124"/>
      <c r="DB477" s="124"/>
      <c r="DC477" s="124"/>
      <c r="DD477" s="124"/>
      <c r="DE477" s="124"/>
      <c r="DF477" s="124"/>
      <c r="DG477" s="124"/>
      <c r="DH477" s="124"/>
      <c r="DI477" s="124"/>
      <c r="DJ477" s="124"/>
      <c r="DK477" s="198">
        <f>SUM(B477:M477)</f>
      </c>
      <c r="DL477" s="198">
        <f>SUM(N477:Y477)</f>
      </c>
      <c r="DM477" s="144">
        <f>IFERROR(DL477/DK477*100,0)</f>
      </c>
      <c r="DN477" s="198">
        <f>SUM(Z477:AK477)</f>
      </c>
      <c r="DO477" s="144">
        <f>IFERROR(DN477/DL477*100,0)</f>
      </c>
      <c r="DP477" s="198">
        <f>SUM(AL477:AW477)</f>
      </c>
      <c r="DQ477" s="144">
        <f>IFERROR(DP477/DN477*100,0)</f>
      </c>
      <c r="DR477" s="185">
        <f>SUM(AY477:BJ477)</f>
      </c>
      <c r="DS477" s="249">
        <f>IFERROR(DR477/DP477*100,0)</f>
      </c>
      <c r="DT477" s="2"/>
      <c r="DU477" s="2"/>
      <c r="DV477" s="2"/>
      <c r="DW477" s="2"/>
      <c r="DX477" s="2"/>
      <c r="DY477" s="2"/>
      <c r="DZ477" s="2"/>
      <c r="EA477" s="2"/>
      <c r="EB477" s="125"/>
      <c r="EC477" s="6"/>
      <c r="ED477" s="6"/>
      <c r="EE477" s="6"/>
      <c r="EF477" s="124"/>
      <c r="EG477" s="124"/>
      <c r="EH477" s="125"/>
      <c r="EI477" s="125"/>
      <c r="EJ477" s="124"/>
      <c r="EK477" s="2"/>
      <c r="EL477" s="2"/>
    </row>
    <row x14ac:dyDescent="0.25" r="478" customHeight="1" ht="18.75" hidden="1">
      <c r="A478" s="290" t="s">
        <v>231</v>
      </c>
      <c r="B478" s="282"/>
      <c r="C478" s="282"/>
      <c r="D478" s="282"/>
      <c r="E478" s="282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2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282"/>
      <c r="AT478" s="282"/>
      <c r="AU478" s="282"/>
      <c r="AV478" s="282"/>
      <c r="AW478" s="282"/>
      <c r="AX478" s="282"/>
      <c r="AY478" s="273"/>
      <c r="AZ478" s="274"/>
      <c r="BA478" s="275"/>
      <c r="BB478" s="282"/>
      <c r="BC478" s="282"/>
      <c r="BD478" s="282"/>
      <c r="BE478" s="291"/>
      <c r="BF478" s="292"/>
      <c r="BG478" s="292"/>
      <c r="BH478" s="292"/>
      <c r="BI478" s="292"/>
      <c r="BJ478" s="293"/>
      <c r="BK478" s="292"/>
      <c r="BL478" s="124"/>
      <c r="BM478" s="2"/>
      <c r="BN478" s="124"/>
      <c r="BO478" s="6"/>
      <c r="BP478" s="124"/>
      <c r="BQ478" s="124"/>
      <c r="BR478" s="124"/>
      <c r="BS478" s="124"/>
      <c r="BT478" s="124"/>
      <c r="BU478" s="124"/>
      <c r="BV478" s="124"/>
      <c r="BW478" s="124"/>
      <c r="BX478" s="6"/>
      <c r="BY478" s="124"/>
      <c r="BZ478" s="124"/>
      <c r="CA478" s="124"/>
      <c r="CB478" s="124"/>
      <c r="CC478" s="124"/>
      <c r="CD478" s="124"/>
      <c r="CE478" s="124"/>
      <c r="CF478" s="124"/>
      <c r="CG478" s="124"/>
      <c r="CH478" s="124"/>
      <c r="CI478" s="124"/>
      <c r="CJ478" s="124"/>
      <c r="CK478" s="124"/>
      <c r="CL478" s="124"/>
      <c r="CM478" s="124"/>
      <c r="CN478" s="124"/>
      <c r="CO478" s="124"/>
      <c r="CP478" s="124"/>
      <c r="CQ478" s="124"/>
      <c r="CR478" s="124"/>
      <c r="CS478" s="124"/>
      <c r="CT478" s="124"/>
      <c r="CU478" s="124"/>
      <c r="CV478" s="124"/>
      <c r="CW478" s="124"/>
      <c r="CX478" s="124"/>
      <c r="CY478" s="124"/>
      <c r="CZ478" s="124"/>
      <c r="DA478" s="124"/>
      <c r="DB478" s="124"/>
      <c r="DC478" s="124"/>
      <c r="DD478" s="124"/>
      <c r="DE478" s="124"/>
      <c r="DF478" s="124"/>
      <c r="DG478" s="124"/>
      <c r="DH478" s="124"/>
      <c r="DI478" s="124"/>
      <c r="DJ478" s="124"/>
      <c r="DK478" s="198"/>
      <c r="DL478" s="198"/>
      <c r="DM478" s="144"/>
      <c r="DN478" s="198"/>
      <c r="DO478" s="144"/>
      <c r="DP478" s="198"/>
      <c r="DQ478" s="144"/>
      <c r="DR478" s="6"/>
      <c r="DS478" s="6"/>
      <c r="DT478" s="2"/>
      <c r="DU478" s="2"/>
      <c r="DV478" s="2"/>
      <c r="DW478" s="2"/>
      <c r="DX478" s="2"/>
      <c r="DY478" s="2"/>
      <c r="DZ478" s="2"/>
      <c r="EA478" s="2"/>
      <c r="EB478" s="125"/>
      <c r="EC478" s="6"/>
      <c r="ED478" s="6"/>
      <c r="EE478" s="6"/>
      <c r="EF478" s="124"/>
      <c r="EG478" s="124"/>
      <c r="EH478" s="125"/>
      <c r="EI478" s="125"/>
      <c r="EJ478" s="124"/>
      <c r="EK478" s="2"/>
      <c r="EL478" s="2"/>
    </row>
    <row x14ac:dyDescent="0.25" r="479" customHeight="1" ht="18.75" hidden="1">
      <c r="A479" s="290" t="s">
        <v>232</v>
      </c>
      <c r="B479" s="282"/>
      <c r="C479" s="282"/>
      <c r="D479" s="282"/>
      <c r="E479" s="282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2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282"/>
      <c r="AT479" s="282"/>
      <c r="AU479" s="282"/>
      <c r="AV479" s="282"/>
      <c r="AW479" s="282"/>
      <c r="AX479" s="282"/>
      <c r="AY479" s="273"/>
      <c r="AZ479" s="274"/>
      <c r="BA479" s="275"/>
      <c r="BB479" s="282"/>
      <c r="BC479" s="282"/>
      <c r="BD479" s="282"/>
      <c r="BE479" s="291"/>
      <c r="BF479" s="292"/>
      <c r="BG479" s="292"/>
      <c r="BH479" s="292"/>
      <c r="BI479" s="292"/>
      <c r="BJ479" s="293"/>
      <c r="BK479" s="292"/>
      <c r="BL479" s="124"/>
      <c r="BM479" s="2"/>
      <c r="BN479" s="124"/>
      <c r="BO479" s="6"/>
      <c r="BP479" s="124"/>
      <c r="BQ479" s="124"/>
      <c r="BR479" s="124"/>
      <c r="BS479" s="124"/>
      <c r="BT479" s="124"/>
      <c r="BU479" s="124"/>
      <c r="BV479" s="124"/>
      <c r="BW479" s="124"/>
      <c r="BX479" s="6"/>
      <c r="BY479" s="124"/>
      <c r="BZ479" s="124"/>
      <c r="CA479" s="124"/>
      <c r="CB479" s="124"/>
      <c r="CC479" s="124"/>
      <c r="CD479" s="124"/>
      <c r="CE479" s="124"/>
      <c r="CF479" s="124"/>
      <c r="CG479" s="124"/>
      <c r="CH479" s="124"/>
      <c r="CI479" s="124"/>
      <c r="CJ479" s="124"/>
      <c r="CK479" s="124"/>
      <c r="CL479" s="124"/>
      <c r="CM479" s="124"/>
      <c r="CN479" s="124"/>
      <c r="CO479" s="124"/>
      <c r="CP479" s="124"/>
      <c r="CQ479" s="124"/>
      <c r="CR479" s="124"/>
      <c r="CS479" s="124"/>
      <c r="CT479" s="124"/>
      <c r="CU479" s="124"/>
      <c r="CV479" s="124"/>
      <c r="CW479" s="124"/>
      <c r="CX479" s="124"/>
      <c r="CY479" s="124"/>
      <c r="CZ479" s="124"/>
      <c r="DA479" s="124"/>
      <c r="DB479" s="124"/>
      <c r="DC479" s="124"/>
      <c r="DD479" s="124"/>
      <c r="DE479" s="124"/>
      <c r="DF479" s="124"/>
      <c r="DG479" s="124"/>
      <c r="DH479" s="124"/>
      <c r="DI479" s="124"/>
      <c r="DJ479" s="124"/>
      <c r="DK479" s="198"/>
      <c r="DL479" s="198"/>
      <c r="DM479" s="144"/>
      <c r="DN479" s="198"/>
      <c r="DO479" s="144"/>
      <c r="DP479" s="198"/>
      <c r="DQ479" s="144"/>
      <c r="DR479" s="6"/>
      <c r="DS479" s="6"/>
      <c r="DT479" s="2"/>
      <c r="DU479" s="2"/>
      <c r="DV479" s="2"/>
      <c r="DW479" s="2"/>
      <c r="DX479" s="2"/>
      <c r="DY479" s="2"/>
      <c r="DZ479" s="2"/>
      <c r="EA479" s="2"/>
      <c r="EB479" s="125"/>
      <c r="EC479" s="6"/>
      <c r="ED479" s="6"/>
      <c r="EE479" s="6"/>
      <c r="EF479" s="124"/>
      <c r="EG479" s="124"/>
      <c r="EH479" s="125"/>
      <c r="EI479" s="125"/>
      <c r="EJ479" s="124"/>
      <c r="EK479" s="2"/>
      <c r="EL479" s="2"/>
    </row>
    <row x14ac:dyDescent="0.25" r="480" customHeight="1" ht="18.75" hidden="1">
      <c r="A480" s="290" t="s">
        <v>233</v>
      </c>
      <c r="B480" s="282"/>
      <c r="C480" s="282"/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  <c r="AD480" s="282"/>
      <c r="AE480" s="282"/>
      <c r="AF480" s="282"/>
      <c r="AG480" s="282"/>
      <c r="AH480" s="282"/>
      <c r="AI480" s="282"/>
      <c r="AJ480" s="282"/>
      <c r="AK480" s="282"/>
      <c r="AL480" s="282"/>
      <c r="AM480" s="282"/>
      <c r="AN480" s="282"/>
      <c r="AO480" s="282"/>
      <c r="AP480" s="282"/>
      <c r="AQ480" s="282"/>
      <c r="AR480" s="282"/>
      <c r="AS480" s="282"/>
      <c r="AT480" s="282"/>
      <c r="AU480" s="282"/>
      <c r="AV480" s="282"/>
      <c r="AW480" s="282"/>
      <c r="AX480" s="282"/>
      <c r="AY480" s="273"/>
      <c r="AZ480" s="274"/>
      <c r="BA480" s="275"/>
      <c r="BB480" s="282"/>
      <c r="BC480" s="282"/>
      <c r="BD480" s="282"/>
      <c r="BE480" s="291"/>
      <c r="BF480" s="292"/>
      <c r="BG480" s="292"/>
      <c r="BH480" s="292"/>
      <c r="BI480" s="292"/>
      <c r="BJ480" s="293"/>
      <c r="BK480" s="292"/>
      <c r="BL480" s="124"/>
      <c r="BM480" s="2"/>
      <c r="BN480" s="124"/>
      <c r="BO480" s="6"/>
      <c r="BP480" s="124"/>
      <c r="BQ480" s="124"/>
      <c r="BR480" s="124"/>
      <c r="BS480" s="124"/>
      <c r="BT480" s="124"/>
      <c r="BU480" s="124"/>
      <c r="BV480" s="124"/>
      <c r="BW480" s="124"/>
      <c r="BX480" s="6"/>
      <c r="BY480" s="124"/>
      <c r="BZ480" s="124"/>
      <c r="CA480" s="124"/>
      <c r="CB480" s="124"/>
      <c r="CC480" s="124"/>
      <c r="CD480" s="124"/>
      <c r="CE480" s="124"/>
      <c r="CF480" s="124"/>
      <c r="CG480" s="124"/>
      <c r="CH480" s="124"/>
      <c r="CI480" s="124"/>
      <c r="CJ480" s="124"/>
      <c r="CK480" s="124"/>
      <c r="CL480" s="124"/>
      <c r="CM480" s="124"/>
      <c r="CN480" s="124"/>
      <c r="CO480" s="124"/>
      <c r="CP480" s="124"/>
      <c r="CQ480" s="124"/>
      <c r="CR480" s="124"/>
      <c r="CS480" s="124"/>
      <c r="CT480" s="124"/>
      <c r="CU480" s="124"/>
      <c r="CV480" s="124"/>
      <c r="CW480" s="124"/>
      <c r="CX480" s="124"/>
      <c r="CY480" s="124"/>
      <c r="CZ480" s="124"/>
      <c r="DA480" s="124"/>
      <c r="DB480" s="124"/>
      <c r="DC480" s="124"/>
      <c r="DD480" s="124"/>
      <c r="DE480" s="124"/>
      <c r="DF480" s="124"/>
      <c r="DG480" s="124"/>
      <c r="DH480" s="124"/>
      <c r="DI480" s="124"/>
      <c r="DJ480" s="124"/>
      <c r="DK480" s="198"/>
      <c r="DL480" s="198"/>
      <c r="DM480" s="144"/>
      <c r="DN480" s="198"/>
      <c r="DO480" s="144"/>
      <c r="DP480" s="198"/>
      <c r="DQ480" s="144"/>
      <c r="DR480" s="6"/>
      <c r="DS480" s="6"/>
      <c r="DT480" s="2"/>
      <c r="DU480" s="2"/>
      <c r="DV480" s="2"/>
      <c r="DW480" s="2"/>
      <c r="DX480" s="2"/>
      <c r="DY480" s="2"/>
      <c r="DZ480" s="2"/>
      <c r="EA480" s="2"/>
      <c r="EB480" s="125"/>
      <c r="EC480" s="6"/>
      <c r="ED480" s="6"/>
      <c r="EE480" s="6"/>
      <c r="EF480" s="124"/>
      <c r="EG480" s="124"/>
      <c r="EH480" s="125"/>
      <c r="EI480" s="125"/>
      <c r="EJ480" s="124"/>
      <c r="EK480" s="2"/>
      <c r="EL480" s="2"/>
    </row>
    <row x14ac:dyDescent="0.25" r="481" customHeight="1" ht="18.75" hidden="1">
      <c r="A481" s="290" t="s">
        <v>234</v>
      </c>
      <c r="B481" s="282"/>
      <c r="C481" s="282"/>
      <c r="D481" s="282"/>
      <c r="E481" s="282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  <c r="AC481" s="282"/>
      <c r="AD481" s="282"/>
      <c r="AE481" s="282"/>
      <c r="AF481" s="282"/>
      <c r="AG481" s="282"/>
      <c r="AH481" s="282"/>
      <c r="AI481" s="282"/>
      <c r="AJ481" s="282"/>
      <c r="AK481" s="282"/>
      <c r="AL481" s="282"/>
      <c r="AM481" s="282"/>
      <c r="AN481" s="282"/>
      <c r="AO481" s="282"/>
      <c r="AP481" s="282"/>
      <c r="AQ481" s="282"/>
      <c r="AR481" s="282"/>
      <c r="AS481" s="282"/>
      <c r="AT481" s="282"/>
      <c r="AU481" s="282"/>
      <c r="AV481" s="282"/>
      <c r="AW481" s="282"/>
      <c r="AX481" s="282"/>
      <c r="AY481" s="273"/>
      <c r="AZ481" s="274"/>
      <c r="BA481" s="275"/>
      <c r="BB481" s="282"/>
      <c r="BC481" s="282"/>
      <c r="BD481" s="282"/>
      <c r="BE481" s="291"/>
      <c r="BF481" s="292"/>
      <c r="BG481" s="292"/>
      <c r="BH481" s="292"/>
      <c r="BI481" s="292"/>
      <c r="BJ481" s="293"/>
      <c r="BK481" s="292"/>
      <c r="BL481" s="124"/>
      <c r="BM481" s="2"/>
      <c r="BN481" s="124"/>
      <c r="BO481" s="6"/>
      <c r="BP481" s="124"/>
      <c r="BQ481" s="124"/>
      <c r="BR481" s="124"/>
      <c r="BS481" s="124"/>
      <c r="BT481" s="124"/>
      <c r="BU481" s="124"/>
      <c r="BV481" s="124"/>
      <c r="BW481" s="124"/>
      <c r="BX481" s="6"/>
      <c r="BY481" s="124"/>
      <c r="BZ481" s="124"/>
      <c r="CA481" s="124"/>
      <c r="CB481" s="124"/>
      <c r="CC481" s="124"/>
      <c r="CD481" s="124"/>
      <c r="CE481" s="124"/>
      <c r="CF481" s="124"/>
      <c r="CG481" s="124"/>
      <c r="CH481" s="124"/>
      <c r="CI481" s="124"/>
      <c r="CJ481" s="124"/>
      <c r="CK481" s="124"/>
      <c r="CL481" s="124"/>
      <c r="CM481" s="124"/>
      <c r="CN481" s="124"/>
      <c r="CO481" s="124"/>
      <c r="CP481" s="124"/>
      <c r="CQ481" s="124"/>
      <c r="CR481" s="124"/>
      <c r="CS481" s="124"/>
      <c r="CT481" s="124"/>
      <c r="CU481" s="124"/>
      <c r="CV481" s="124"/>
      <c r="CW481" s="124"/>
      <c r="CX481" s="124"/>
      <c r="CY481" s="124"/>
      <c r="CZ481" s="124"/>
      <c r="DA481" s="124"/>
      <c r="DB481" s="124"/>
      <c r="DC481" s="124"/>
      <c r="DD481" s="124"/>
      <c r="DE481" s="124"/>
      <c r="DF481" s="124"/>
      <c r="DG481" s="124"/>
      <c r="DH481" s="124"/>
      <c r="DI481" s="124"/>
      <c r="DJ481" s="124"/>
      <c r="DK481" s="198"/>
      <c r="DL481" s="198"/>
      <c r="DM481" s="144"/>
      <c r="DN481" s="198"/>
      <c r="DO481" s="144"/>
      <c r="DP481" s="198"/>
      <c r="DQ481" s="144"/>
      <c r="DR481" s="6"/>
      <c r="DS481" s="6"/>
      <c r="DT481" s="2"/>
      <c r="DU481" s="2"/>
      <c r="DV481" s="2"/>
      <c r="DW481" s="2"/>
      <c r="DX481" s="2"/>
      <c r="DY481" s="2"/>
      <c r="DZ481" s="2"/>
      <c r="EA481" s="2"/>
      <c r="EB481" s="125"/>
      <c r="EC481" s="6"/>
      <c r="ED481" s="6"/>
      <c r="EE481" s="6"/>
      <c r="EF481" s="124"/>
      <c r="EG481" s="124"/>
      <c r="EH481" s="125"/>
      <c r="EI481" s="125"/>
      <c r="EJ481" s="124"/>
      <c r="EK481" s="2"/>
      <c r="EL481" s="2"/>
    </row>
    <row x14ac:dyDescent="0.25" r="482" customHeight="1" ht="18.75" hidden="1">
      <c r="A482" s="290" t="s">
        <v>235</v>
      </c>
      <c r="B482" s="282"/>
      <c r="C482" s="282"/>
      <c r="D482" s="282"/>
      <c r="E482" s="282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  <c r="AC482" s="282"/>
      <c r="AD482" s="282"/>
      <c r="AE482" s="282"/>
      <c r="AF482" s="282"/>
      <c r="AG482" s="282"/>
      <c r="AH482" s="282"/>
      <c r="AI482" s="282"/>
      <c r="AJ482" s="282"/>
      <c r="AK482" s="282"/>
      <c r="AL482" s="282"/>
      <c r="AM482" s="282"/>
      <c r="AN482" s="282"/>
      <c r="AO482" s="282"/>
      <c r="AP482" s="282"/>
      <c r="AQ482" s="282"/>
      <c r="AR482" s="282"/>
      <c r="AS482" s="282"/>
      <c r="AT482" s="282"/>
      <c r="AU482" s="282"/>
      <c r="AV482" s="282"/>
      <c r="AW482" s="282"/>
      <c r="AX482" s="282"/>
      <c r="AY482" s="273"/>
      <c r="AZ482" s="274"/>
      <c r="BA482" s="275"/>
      <c r="BB482" s="282"/>
      <c r="BC482" s="282"/>
      <c r="BD482" s="282"/>
      <c r="BE482" s="291"/>
      <c r="BF482" s="292"/>
      <c r="BG482" s="292"/>
      <c r="BH482" s="292"/>
      <c r="BI482" s="292"/>
      <c r="BJ482" s="293"/>
      <c r="BK482" s="292"/>
      <c r="BL482" s="124"/>
      <c r="BM482" s="2"/>
      <c r="BN482" s="124"/>
      <c r="BO482" s="6"/>
      <c r="BP482" s="124"/>
      <c r="BQ482" s="124"/>
      <c r="BR482" s="124"/>
      <c r="BS482" s="124"/>
      <c r="BT482" s="124"/>
      <c r="BU482" s="124"/>
      <c r="BV482" s="124"/>
      <c r="BW482" s="124"/>
      <c r="BX482" s="6"/>
      <c r="BY482" s="124"/>
      <c r="BZ482" s="124"/>
      <c r="CA482" s="124"/>
      <c r="CB482" s="124"/>
      <c r="CC482" s="124"/>
      <c r="CD482" s="124"/>
      <c r="CE482" s="124"/>
      <c r="CF482" s="124"/>
      <c r="CG482" s="124"/>
      <c r="CH482" s="124"/>
      <c r="CI482" s="124"/>
      <c r="CJ482" s="124"/>
      <c r="CK482" s="124"/>
      <c r="CL482" s="124"/>
      <c r="CM482" s="124"/>
      <c r="CN482" s="124"/>
      <c r="CO482" s="124"/>
      <c r="CP482" s="124"/>
      <c r="CQ482" s="124"/>
      <c r="CR482" s="124"/>
      <c r="CS482" s="124"/>
      <c r="CT482" s="124"/>
      <c r="CU482" s="124"/>
      <c r="CV482" s="124"/>
      <c r="CW482" s="124"/>
      <c r="CX482" s="124"/>
      <c r="CY482" s="124"/>
      <c r="CZ482" s="124"/>
      <c r="DA482" s="124"/>
      <c r="DB482" s="124"/>
      <c r="DC482" s="124"/>
      <c r="DD482" s="124"/>
      <c r="DE482" s="124"/>
      <c r="DF482" s="124"/>
      <c r="DG482" s="124"/>
      <c r="DH482" s="124"/>
      <c r="DI482" s="124"/>
      <c r="DJ482" s="124"/>
      <c r="DK482" s="198"/>
      <c r="DL482" s="198"/>
      <c r="DM482" s="144"/>
      <c r="DN482" s="198"/>
      <c r="DO482" s="144"/>
      <c r="DP482" s="198"/>
      <c r="DQ482" s="144"/>
      <c r="DR482" s="6"/>
      <c r="DS482" s="6"/>
      <c r="DT482" s="2"/>
      <c r="DU482" s="2"/>
      <c r="DV482" s="2"/>
      <c r="DW482" s="2"/>
      <c r="DX482" s="2"/>
      <c r="DY482" s="2"/>
      <c r="DZ482" s="2"/>
      <c r="EA482" s="2"/>
      <c r="EB482" s="125"/>
      <c r="EC482" s="6"/>
      <c r="ED482" s="6"/>
      <c r="EE482" s="6"/>
      <c r="EF482" s="124"/>
      <c r="EG482" s="124"/>
      <c r="EH482" s="125"/>
      <c r="EI482" s="125"/>
      <c r="EJ482" s="124"/>
      <c r="EK482" s="2"/>
      <c r="EL482" s="2"/>
    </row>
    <row x14ac:dyDescent="0.25" r="483" customHeight="1" ht="18.75" hidden="1">
      <c r="A483" s="290" t="s">
        <v>201</v>
      </c>
      <c r="B483" s="282"/>
      <c r="C483" s="282"/>
      <c r="D483" s="282"/>
      <c r="E483" s="282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  <c r="AC483" s="282"/>
      <c r="AD483" s="282"/>
      <c r="AE483" s="282"/>
      <c r="AF483" s="282"/>
      <c r="AG483" s="282"/>
      <c r="AH483" s="282"/>
      <c r="AI483" s="282"/>
      <c r="AJ483" s="282"/>
      <c r="AK483" s="282"/>
      <c r="AL483" s="282"/>
      <c r="AM483" s="282"/>
      <c r="AN483" s="282"/>
      <c r="AO483" s="282"/>
      <c r="AP483" s="282"/>
      <c r="AQ483" s="282"/>
      <c r="AR483" s="282"/>
      <c r="AS483" s="282"/>
      <c r="AT483" s="282"/>
      <c r="AU483" s="282"/>
      <c r="AV483" s="282"/>
      <c r="AW483" s="282">
        <v>240</v>
      </c>
      <c r="AX483" s="282"/>
      <c r="AY483" s="273"/>
      <c r="AZ483" s="274"/>
      <c r="BA483" s="275"/>
      <c r="BB483" s="282"/>
      <c r="BC483" s="282"/>
      <c r="BD483" s="282"/>
      <c r="BE483" s="291"/>
      <c r="BF483" s="292"/>
      <c r="BG483" s="292"/>
      <c r="BH483" s="292"/>
      <c r="BI483" s="292"/>
      <c r="BJ483" s="293"/>
      <c r="BK483" s="292"/>
      <c r="BL483" s="124"/>
      <c r="BM483" s="2"/>
      <c r="BN483" s="124"/>
      <c r="BO483" s="6"/>
      <c r="BP483" s="124"/>
      <c r="BQ483" s="124"/>
      <c r="BR483" s="124"/>
      <c r="BS483" s="124"/>
      <c r="BT483" s="124"/>
      <c r="BU483" s="124"/>
      <c r="BV483" s="124"/>
      <c r="BW483" s="124"/>
      <c r="BX483" s="6"/>
      <c r="BY483" s="124"/>
      <c r="BZ483" s="124"/>
      <c r="CA483" s="124"/>
      <c r="CB483" s="124"/>
      <c r="CC483" s="124"/>
      <c r="CD483" s="124"/>
      <c r="CE483" s="124"/>
      <c r="CF483" s="124"/>
      <c r="CG483" s="124"/>
      <c r="CH483" s="124"/>
      <c r="CI483" s="124"/>
      <c r="CJ483" s="124"/>
      <c r="CK483" s="124"/>
      <c r="CL483" s="124"/>
      <c r="CM483" s="124"/>
      <c r="CN483" s="124"/>
      <c r="CO483" s="124"/>
      <c r="CP483" s="124"/>
      <c r="CQ483" s="124"/>
      <c r="CR483" s="124"/>
      <c r="CS483" s="124"/>
      <c r="CT483" s="124"/>
      <c r="CU483" s="124"/>
      <c r="CV483" s="124"/>
      <c r="CW483" s="124"/>
      <c r="CX483" s="124"/>
      <c r="CY483" s="124"/>
      <c r="CZ483" s="124"/>
      <c r="DA483" s="124"/>
      <c r="DB483" s="124"/>
      <c r="DC483" s="124"/>
      <c r="DD483" s="124"/>
      <c r="DE483" s="124"/>
      <c r="DF483" s="124"/>
      <c r="DG483" s="124"/>
      <c r="DH483" s="124"/>
      <c r="DI483" s="124"/>
      <c r="DJ483" s="124"/>
      <c r="DK483" s="198"/>
      <c r="DL483" s="198"/>
      <c r="DM483" s="144"/>
      <c r="DN483" s="198"/>
      <c r="DO483" s="144"/>
      <c r="DP483" s="198"/>
      <c r="DQ483" s="144"/>
      <c r="DR483" s="6"/>
      <c r="DS483" s="6"/>
      <c r="DT483" s="2"/>
      <c r="DU483" s="2"/>
      <c r="DV483" s="2"/>
      <c r="DW483" s="2"/>
      <c r="DX483" s="2"/>
      <c r="DY483" s="2"/>
      <c r="DZ483" s="2"/>
      <c r="EA483" s="2"/>
      <c r="EB483" s="125"/>
      <c r="EC483" s="6"/>
      <c r="ED483" s="6"/>
      <c r="EE483" s="6"/>
      <c r="EF483" s="124"/>
      <c r="EG483" s="124"/>
      <c r="EH483" s="125"/>
      <c r="EI483" s="125"/>
      <c r="EJ483" s="124"/>
      <c r="EK483" s="2"/>
      <c r="EL483" s="2"/>
    </row>
    <row x14ac:dyDescent="0.25" r="484" customHeight="1" ht="18.75" hidden="1">
      <c r="A484" s="290" t="s">
        <v>237</v>
      </c>
      <c r="B484" s="282"/>
      <c r="C484" s="282"/>
      <c r="D484" s="282"/>
      <c r="E484" s="282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  <c r="AC484" s="282"/>
      <c r="AD484" s="282"/>
      <c r="AE484" s="282"/>
      <c r="AF484" s="282"/>
      <c r="AG484" s="282"/>
      <c r="AH484" s="282"/>
      <c r="AI484" s="282"/>
      <c r="AJ484" s="282"/>
      <c r="AK484" s="282"/>
      <c r="AL484" s="282"/>
      <c r="AM484" s="282">
        <v>25</v>
      </c>
      <c r="AN484" s="282"/>
      <c r="AO484" s="282"/>
      <c r="AP484" s="282"/>
      <c r="AQ484" s="282"/>
      <c r="AR484" s="282"/>
      <c r="AS484" s="282"/>
      <c r="AT484" s="282">
        <v>54</v>
      </c>
      <c r="AU484" s="282"/>
      <c r="AV484" s="282"/>
      <c r="AW484" s="282"/>
      <c r="AX484" s="282"/>
      <c r="AY484" s="273"/>
      <c r="AZ484" s="274"/>
      <c r="BA484" s="275"/>
      <c r="BB484" s="282"/>
      <c r="BC484" s="282"/>
      <c r="BD484" s="282"/>
      <c r="BE484" s="291"/>
      <c r="BF484" s="292"/>
      <c r="BG484" s="292"/>
      <c r="BH484" s="292"/>
      <c r="BI484" s="292"/>
      <c r="BJ484" s="293"/>
      <c r="BK484" s="292"/>
      <c r="BL484" s="124"/>
      <c r="BM484" s="2"/>
      <c r="BN484" s="124"/>
      <c r="BO484" s="6"/>
      <c r="BP484" s="124"/>
      <c r="BQ484" s="124"/>
      <c r="BR484" s="124"/>
      <c r="BS484" s="124"/>
      <c r="BT484" s="124"/>
      <c r="BU484" s="124"/>
      <c r="BV484" s="124"/>
      <c r="BW484" s="124"/>
      <c r="BX484" s="6"/>
      <c r="BY484" s="124"/>
      <c r="BZ484" s="124"/>
      <c r="CA484" s="124"/>
      <c r="CB484" s="124"/>
      <c r="CC484" s="124"/>
      <c r="CD484" s="124"/>
      <c r="CE484" s="124"/>
      <c r="CF484" s="124"/>
      <c r="CG484" s="124"/>
      <c r="CH484" s="124"/>
      <c r="CI484" s="124"/>
      <c r="CJ484" s="124"/>
      <c r="CK484" s="124"/>
      <c r="CL484" s="124"/>
      <c r="CM484" s="124"/>
      <c r="CN484" s="124"/>
      <c r="CO484" s="124"/>
      <c r="CP484" s="124"/>
      <c r="CQ484" s="124"/>
      <c r="CR484" s="124"/>
      <c r="CS484" s="124"/>
      <c r="CT484" s="124"/>
      <c r="CU484" s="124"/>
      <c r="CV484" s="124"/>
      <c r="CW484" s="124"/>
      <c r="CX484" s="124"/>
      <c r="CY484" s="124"/>
      <c r="CZ484" s="124"/>
      <c r="DA484" s="124"/>
      <c r="DB484" s="124"/>
      <c r="DC484" s="124"/>
      <c r="DD484" s="124"/>
      <c r="DE484" s="124"/>
      <c r="DF484" s="124"/>
      <c r="DG484" s="124"/>
      <c r="DH484" s="124"/>
      <c r="DI484" s="124"/>
      <c r="DJ484" s="124"/>
      <c r="DK484" s="198"/>
      <c r="DL484" s="198"/>
      <c r="DM484" s="144"/>
      <c r="DN484" s="198"/>
      <c r="DO484" s="144"/>
      <c r="DP484" s="198"/>
      <c r="DQ484" s="144"/>
      <c r="DR484" s="6"/>
      <c r="DS484" s="6"/>
      <c r="DT484" s="2"/>
      <c r="DU484" s="2"/>
      <c r="DV484" s="2"/>
      <c r="DW484" s="2"/>
      <c r="DX484" s="2"/>
      <c r="DY484" s="2"/>
      <c r="DZ484" s="2"/>
      <c r="EA484" s="2"/>
      <c r="EB484" s="125"/>
      <c r="EC484" s="6"/>
      <c r="ED484" s="6"/>
      <c r="EE484" s="6"/>
      <c r="EF484" s="124"/>
      <c r="EG484" s="124"/>
      <c r="EH484" s="125"/>
      <c r="EI484" s="125"/>
      <c r="EJ484" s="124"/>
      <c r="EK484" s="2"/>
      <c r="EL484" s="2"/>
    </row>
    <row x14ac:dyDescent="0.25" r="485" customHeight="1" ht="18.75" hidden="1">
      <c r="A485" s="290" t="s">
        <v>200</v>
      </c>
      <c r="B485" s="282"/>
      <c r="C485" s="282"/>
      <c r="D485" s="282"/>
      <c r="E485" s="282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  <c r="AC485" s="282"/>
      <c r="AD485" s="282"/>
      <c r="AE485" s="282"/>
      <c r="AF485" s="282"/>
      <c r="AG485" s="282"/>
      <c r="AH485" s="282"/>
      <c r="AI485" s="282"/>
      <c r="AJ485" s="282"/>
      <c r="AK485" s="282"/>
      <c r="AL485" s="282"/>
      <c r="AM485" s="282"/>
      <c r="AN485" s="282"/>
      <c r="AO485" s="282"/>
      <c r="AP485" s="282"/>
      <c r="AQ485" s="282"/>
      <c r="AR485" s="282"/>
      <c r="AS485" s="282"/>
      <c r="AT485" s="282"/>
      <c r="AU485" s="282"/>
      <c r="AV485" s="282"/>
      <c r="AW485" s="282"/>
      <c r="AX485" s="282"/>
      <c r="AY485" s="273"/>
      <c r="AZ485" s="274"/>
      <c r="BA485" s="275"/>
      <c r="BB485" s="282"/>
      <c r="BC485" s="282"/>
      <c r="BD485" s="282"/>
      <c r="BE485" s="291"/>
      <c r="BF485" s="292"/>
      <c r="BG485" s="292"/>
      <c r="BH485" s="292"/>
      <c r="BI485" s="292"/>
      <c r="BJ485" s="293"/>
      <c r="BK485" s="292"/>
      <c r="BL485" s="124"/>
      <c r="BM485" s="2"/>
      <c r="BN485" s="124"/>
      <c r="BO485" s="6"/>
      <c r="BP485" s="124"/>
      <c r="BQ485" s="124"/>
      <c r="BR485" s="124"/>
      <c r="BS485" s="124"/>
      <c r="BT485" s="124"/>
      <c r="BU485" s="124"/>
      <c r="BV485" s="124"/>
      <c r="BW485" s="124"/>
      <c r="BX485" s="6"/>
      <c r="BY485" s="124"/>
      <c r="BZ485" s="124"/>
      <c r="CA485" s="124"/>
      <c r="CB485" s="124"/>
      <c r="CC485" s="124"/>
      <c r="CD485" s="124"/>
      <c r="CE485" s="124"/>
      <c r="CF485" s="124"/>
      <c r="CG485" s="124"/>
      <c r="CH485" s="124"/>
      <c r="CI485" s="124"/>
      <c r="CJ485" s="124"/>
      <c r="CK485" s="124"/>
      <c r="CL485" s="124"/>
      <c r="CM485" s="124"/>
      <c r="CN485" s="124"/>
      <c r="CO485" s="124"/>
      <c r="CP485" s="124"/>
      <c r="CQ485" s="124"/>
      <c r="CR485" s="124"/>
      <c r="CS485" s="124"/>
      <c r="CT485" s="124"/>
      <c r="CU485" s="124"/>
      <c r="CV485" s="124"/>
      <c r="CW485" s="124"/>
      <c r="CX485" s="124"/>
      <c r="CY485" s="124"/>
      <c r="CZ485" s="124"/>
      <c r="DA485" s="124"/>
      <c r="DB485" s="124"/>
      <c r="DC485" s="124"/>
      <c r="DD485" s="124"/>
      <c r="DE485" s="124"/>
      <c r="DF485" s="124"/>
      <c r="DG485" s="124"/>
      <c r="DH485" s="124"/>
      <c r="DI485" s="124"/>
      <c r="DJ485" s="124"/>
      <c r="DK485" s="198"/>
      <c r="DL485" s="198"/>
      <c r="DM485" s="144"/>
      <c r="DN485" s="198"/>
      <c r="DO485" s="144"/>
      <c r="DP485" s="198"/>
      <c r="DQ485" s="144"/>
      <c r="DR485" s="6"/>
      <c r="DS485" s="6"/>
      <c r="DT485" s="2"/>
      <c r="DU485" s="2"/>
      <c r="DV485" s="2"/>
      <c r="DW485" s="2"/>
      <c r="DX485" s="2"/>
      <c r="DY485" s="2"/>
      <c r="DZ485" s="2"/>
      <c r="EA485" s="2"/>
      <c r="EB485" s="125"/>
      <c r="EC485" s="6"/>
      <c r="ED485" s="6"/>
      <c r="EE485" s="6"/>
      <c r="EF485" s="124"/>
      <c r="EG485" s="124"/>
      <c r="EH485" s="125"/>
      <c r="EI485" s="125"/>
      <c r="EJ485" s="124"/>
      <c r="EK485" s="2"/>
      <c r="EL485" s="2"/>
    </row>
    <row x14ac:dyDescent="0.25" r="486" customHeight="1" ht="18.75" hidden="1">
      <c r="A486" s="290" t="s">
        <v>238</v>
      </c>
      <c r="B486" s="282"/>
      <c r="C486" s="282"/>
      <c r="D486" s="282"/>
      <c r="E486" s="282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  <c r="AC486" s="282"/>
      <c r="AD486" s="282"/>
      <c r="AE486" s="282"/>
      <c r="AF486" s="282"/>
      <c r="AG486" s="282"/>
      <c r="AH486" s="282"/>
      <c r="AI486" s="282"/>
      <c r="AJ486" s="282"/>
      <c r="AK486" s="282"/>
      <c r="AL486" s="282"/>
      <c r="AM486" s="282"/>
      <c r="AN486" s="282"/>
      <c r="AO486" s="282">
        <v>6</v>
      </c>
      <c r="AP486" s="282"/>
      <c r="AQ486" s="282"/>
      <c r="AR486" s="282"/>
      <c r="AS486" s="282"/>
      <c r="AT486" s="282"/>
      <c r="AU486" s="282"/>
      <c r="AV486" s="282"/>
      <c r="AW486" s="282">
        <v>12</v>
      </c>
      <c r="AX486" s="282"/>
      <c r="AY486" s="273"/>
      <c r="AZ486" s="274"/>
      <c r="BA486" s="275"/>
      <c r="BB486" s="282"/>
      <c r="BC486" s="282"/>
      <c r="BD486" s="282"/>
      <c r="BE486" s="291"/>
      <c r="BF486" s="292"/>
      <c r="BG486" s="292"/>
      <c r="BH486" s="292"/>
      <c r="BI486" s="292"/>
      <c r="BJ486" s="293"/>
      <c r="BK486" s="292"/>
      <c r="BL486" s="124"/>
      <c r="BM486" s="2"/>
      <c r="BN486" s="124"/>
      <c r="BO486" s="6"/>
      <c r="BP486" s="124"/>
      <c r="BQ486" s="124"/>
      <c r="BR486" s="124"/>
      <c r="BS486" s="124"/>
      <c r="BT486" s="124"/>
      <c r="BU486" s="124"/>
      <c r="BV486" s="124"/>
      <c r="BW486" s="124"/>
      <c r="BX486" s="6"/>
      <c r="BY486" s="124"/>
      <c r="BZ486" s="124"/>
      <c r="CA486" s="124"/>
      <c r="CB486" s="124"/>
      <c r="CC486" s="124"/>
      <c r="CD486" s="124"/>
      <c r="CE486" s="124"/>
      <c r="CF486" s="124"/>
      <c r="CG486" s="124"/>
      <c r="CH486" s="124"/>
      <c r="CI486" s="124"/>
      <c r="CJ486" s="124"/>
      <c r="CK486" s="124"/>
      <c r="CL486" s="124"/>
      <c r="CM486" s="124"/>
      <c r="CN486" s="124"/>
      <c r="CO486" s="124"/>
      <c r="CP486" s="124"/>
      <c r="CQ486" s="124"/>
      <c r="CR486" s="124"/>
      <c r="CS486" s="124"/>
      <c r="CT486" s="124"/>
      <c r="CU486" s="124"/>
      <c r="CV486" s="124"/>
      <c r="CW486" s="124"/>
      <c r="CX486" s="124"/>
      <c r="CY486" s="124"/>
      <c r="CZ486" s="124"/>
      <c r="DA486" s="124"/>
      <c r="DB486" s="124"/>
      <c r="DC486" s="124"/>
      <c r="DD486" s="124"/>
      <c r="DE486" s="124"/>
      <c r="DF486" s="124"/>
      <c r="DG486" s="124"/>
      <c r="DH486" s="124"/>
      <c r="DI486" s="124"/>
      <c r="DJ486" s="124"/>
      <c r="DK486" s="198"/>
      <c r="DL486" s="198"/>
      <c r="DM486" s="144"/>
      <c r="DN486" s="198"/>
      <c r="DO486" s="144"/>
      <c r="DP486" s="198"/>
      <c r="DQ486" s="144"/>
      <c r="DR486" s="6"/>
      <c r="DS486" s="6"/>
      <c r="DT486" s="2"/>
      <c r="DU486" s="2"/>
      <c r="DV486" s="2"/>
      <c r="DW486" s="2"/>
      <c r="DX486" s="2"/>
      <c r="DY486" s="2"/>
      <c r="DZ486" s="2"/>
      <c r="EA486" s="2"/>
      <c r="EB486" s="125"/>
      <c r="EC486" s="6"/>
      <c r="ED486" s="6"/>
      <c r="EE486" s="6"/>
      <c r="EF486" s="124"/>
      <c r="EG486" s="124"/>
      <c r="EH486" s="125"/>
      <c r="EI486" s="125"/>
      <c r="EJ486" s="124"/>
      <c r="EK486" s="2"/>
      <c r="EL486" s="2"/>
    </row>
    <row x14ac:dyDescent="0.25" r="487" customHeight="1" ht="18.75">
      <c r="A487" s="304" t="s">
        <v>239</v>
      </c>
      <c r="B487" s="282">
        <f>+SUM(B478:B486)</f>
      </c>
      <c r="C487" s="282">
        <f>+SUM(C478:C486)</f>
      </c>
      <c r="D487" s="282">
        <f>+SUM(D478:D486)</f>
      </c>
      <c r="E487" s="282">
        <f>+SUM(E478:E486)</f>
      </c>
      <c r="F487" s="282">
        <f>+SUM(F478:F486)</f>
      </c>
      <c r="G487" s="282">
        <f>+SUM(G478:G486)</f>
      </c>
      <c r="H487" s="282">
        <f>+SUM(H478:H486)</f>
      </c>
      <c r="I487" s="282">
        <f>+SUM(I478:I486)</f>
      </c>
      <c r="J487" s="282">
        <f>+SUM(J478:J486)</f>
      </c>
      <c r="K487" s="282">
        <f>+SUM(K478:K486)</f>
      </c>
      <c r="L487" s="282">
        <f>+SUM(L478:L486)</f>
      </c>
      <c r="M487" s="282">
        <f>+SUM(M478:M486)</f>
      </c>
      <c r="N487" s="282">
        <f>+SUM(N478:N486)</f>
      </c>
      <c r="O487" s="282">
        <f>+SUM(O478:O486)</f>
      </c>
      <c r="P487" s="282">
        <f>+SUM(P478:P486)</f>
      </c>
      <c r="Q487" s="282">
        <f>+SUM(Q478:Q486)</f>
      </c>
      <c r="R487" s="282">
        <f>+SUM(R478:R486)</f>
      </c>
      <c r="S487" s="282">
        <f>+SUM(S478:S486)</f>
      </c>
      <c r="T487" s="282">
        <f>+SUM(T478:T486)</f>
      </c>
      <c r="U487" s="282">
        <f>+SUM(U478:U486)</f>
      </c>
      <c r="V487" s="282">
        <f>+SUM(V478:V486)</f>
      </c>
      <c r="W487" s="282">
        <f>+SUM(W478:W486)</f>
      </c>
      <c r="X487" s="282">
        <f>+SUM(X478:X486)</f>
      </c>
      <c r="Y487" s="282">
        <f>+SUM(Y478:Y486)</f>
      </c>
      <c r="Z487" s="282">
        <f>+SUM(Z478:Z486)</f>
      </c>
      <c r="AA487" s="282">
        <f>+SUM(AA478:AA486)</f>
      </c>
      <c r="AB487" s="282">
        <f>+SUM(AB478:AB486)</f>
      </c>
      <c r="AC487" s="282">
        <f>+SUM(AC478:AC486)</f>
      </c>
      <c r="AD487" s="282">
        <f>+SUM(AD478:AD486)</f>
      </c>
      <c r="AE487" s="282">
        <f>+SUM(AE478:AE486)</f>
      </c>
      <c r="AF487" s="282">
        <f>+SUM(AF478:AF486)</f>
      </c>
      <c r="AG487" s="282">
        <f>+SUM(AG478:AG486)</f>
      </c>
      <c r="AH487" s="282">
        <f>+SUM(AH478:AH486)</f>
      </c>
      <c r="AI487" s="282">
        <f>+SUM(AI478:AI486)</f>
      </c>
      <c r="AJ487" s="282">
        <f>+SUM(AJ478:AJ486)</f>
      </c>
      <c r="AK487" s="282">
        <f>+SUM(AK478:AK486)</f>
      </c>
      <c r="AL487" s="282">
        <f>+SUM(AL478:AL486)</f>
      </c>
      <c r="AM487" s="282">
        <f>+SUM(AM478:AM486)</f>
      </c>
      <c r="AN487" s="282">
        <f>+SUM(AN478:AN486)</f>
      </c>
      <c r="AO487" s="282">
        <f>+SUM(AO478:AO486)</f>
      </c>
      <c r="AP487" s="282">
        <f>+SUM(AP478:AP486)</f>
      </c>
      <c r="AQ487" s="282">
        <f>+SUM(AQ478:AQ486)</f>
      </c>
      <c r="AR487" s="282">
        <f>+SUM(AR478:AR486)</f>
      </c>
      <c r="AS487" s="282">
        <f>+SUM(AS478:AS486)</f>
      </c>
      <c r="AT487" s="282">
        <f>+SUM(AT478:AT486)</f>
      </c>
      <c r="AU487" s="282">
        <f>+SUM(AU478:AU486)</f>
      </c>
      <c r="AV487" s="282">
        <f>+SUM(AV478:AV486)</f>
      </c>
      <c r="AW487" s="282">
        <f>+SUM(AW478:AW486)</f>
      </c>
      <c r="AX487" s="282"/>
      <c r="AY487" s="273"/>
      <c r="AZ487" s="274">
        <f>+SUM(AZ478:AZ486)</f>
      </c>
      <c r="BA487" s="275">
        <f>+SUM(BA478:BA486)</f>
      </c>
      <c r="BB487" s="282">
        <f>+SUM(BB478:BB486)</f>
      </c>
      <c r="BC487" s="282">
        <f>+SUM(BC478:BC486)</f>
      </c>
      <c r="BD487" s="282">
        <f>+SUM(BD478:BD486)</f>
      </c>
      <c r="BE487" s="291">
        <f>+SUM(BE478:BE486)</f>
      </c>
      <c r="BF487" s="292">
        <f>+SUM(BF478:BF486)</f>
      </c>
      <c r="BG487" s="292">
        <f>+SUM(BG478:BG486)</f>
      </c>
      <c r="BH487" s="292">
        <f>+SUM(BH478:BH486)</f>
      </c>
      <c r="BI487" s="292">
        <f>+SUM(BI478:BI486)</f>
      </c>
      <c r="BJ487" s="293">
        <f>+SUM(BJ478:BJ486)</f>
      </c>
      <c r="BK487" s="292"/>
      <c r="BL487" s="124"/>
      <c r="BM487" s="2"/>
      <c r="BN487" s="124"/>
      <c r="BO487" s="6"/>
      <c r="BP487" s="124"/>
      <c r="BQ487" s="124"/>
      <c r="BR487" s="124"/>
      <c r="BS487" s="124"/>
      <c r="BT487" s="124"/>
      <c r="BU487" s="124"/>
      <c r="BV487" s="124"/>
      <c r="BW487" s="124"/>
      <c r="BX487" s="6"/>
      <c r="BY487" s="124"/>
      <c r="BZ487" s="124"/>
      <c r="CA487" s="124"/>
      <c r="CB487" s="124"/>
      <c r="CC487" s="124"/>
      <c r="CD487" s="124"/>
      <c r="CE487" s="124"/>
      <c r="CF487" s="124"/>
      <c r="CG487" s="124"/>
      <c r="CH487" s="124"/>
      <c r="CI487" s="124"/>
      <c r="CJ487" s="124"/>
      <c r="CK487" s="124"/>
      <c r="CL487" s="124"/>
      <c r="CM487" s="124"/>
      <c r="CN487" s="124"/>
      <c r="CO487" s="124"/>
      <c r="CP487" s="124"/>
      <c r="CQ487" s="124"/>
      <c r="CR487" s="124"/>
      <c r="CS487" s="124"/>
      <c r="CT487" s="124"/>
      <c r="CU487" s="124"/>
      <c r="CV487" s="124"/>
      <c r="CW487" s="124"/>
      <c r="CX487" s="124"/>
      <c r="CY487" s="124"/>
      <c r="CZ487" s="124"/>
      <c r="DA487" s="124"/>
      <c r="DB487" s="124"/>
      <c r="DC487" s="124"/>
      <c r="DD487" s="124"/>
      <c r="DE487" s="124"/>
      <c r="DF487" s="124"/>
      <c r="DG487" s="124"/>
      <c r="DH487" s="124"/>
      <c r="DI487" s="124"/>
      <c r="DJ487" s="124"/>
      <c r="DK487" s="198"/>
      <c r="DL487" s="198"/>
      <c r="DM487" s="144"/>
      <c r="DN487" s="198"/>
      <c r="DO487" s="144"/>
      <c r="DP487" s="198"/>
      <c r="DQ487" s="144"/>
      <c r="DR487" s="6"/>
      <c r="DS487" s="6"/>
      <c r="DT487" s="2"/>
      <c r="DU487" s="2"/>
      <c r="DV487" s="2"/>
      <c r="DW487" s="2"/>
      <c r="DX487" s="2"/>
      <c r="DY487" s="2"/>
      <c r="DZ487" s="2"/>
      <c r="EA487" s="2"/>
      <c r="EB487" s="125"/>
      <c r="EC487" s="6"/>
      <c r="ED487" s="6"/>
      <c r="EE487" s="6"/>
      <c r="EF487" s="124"/>
      <c r="EG487" s="124"/>
      <c r="EH487" s="125"/>
      <c r="EI487" s="125"/>
      <c r="EJ487" s="124"/>
      <c r="EK487" s="2"/>
      <c r="EL487" s="2"/>
    </row>
    <row x14ac:dyDescent="0.25" r="488" customHeight="1" ht="18.75">
      <c r="A488" s="280" t="s">
        <v>56</v>
      </c>
      <c r="B488" s="322">
        <v>9</v>
      </c>
      <c r="C488" s="322">
        <v>0</v>
      </c>
      <c r="D488" s="322">
        <v>64</v>
      </c>
      <c r="E488" s="322">
        <v>228</v>
      </c>
      <c r="F488" s="322">
        <v>2</v>
      </c>
      <c r="G488" s="322">
        <v>0</v>
      </c>
      <c r="H488" s="322">
        <v>0</v>
      </c>
      <c r="I488" s="322">
        <v>0</v>
      </c>
      <c r="J488" s="322">
        <v>0</v>
      </c>
      <c r="K488" s="322">
        <v>0</v>
      </c>
      <c r="L488" s="322">
        <v>0</v>
      </c>
      <c r="M488" s="322">
        <v>0</v>
      </c>
      <c r="N488" s="268">
        <v>0</v>
      </c>
      <c r="O488" s="268">
        <v>0</v>
      </c>
      <c r="P488" s="268">
        <v>0</v>
      </c>
      <c r="Q488" s="268">
        <v>0</v>
      </c>
      <c r="R488" s="268">
        <v>0</v>
      </c>
      <c r="S488" s="268">
        <v>0</v>
      </c>
      <c r="T488" s="268">
        <v>0</v>
      </c>
      <c r="U488" s="268">
        <v>0</v>
      </c>
      <c r="V488" s="268">
        <v>0</v>
      </c>
      <c r="W488" s="268">
        <v>0</v>
      </c>
      <c r="X488" s="268">
        <v>22</v>
      </c>
      <c r="Y488" s="268">
        <v>153</v>
      </c>
      <c r="Z488" s="282">
        <v>177</v>
      </c>
      <c r="AA488" s="282">
        <v>0</v>
      </c>
      <c r="AB488" s="282">
        <v>3</v>
      </c>
      <c r="AC488" s="282">
        <v>252</v>
      </c>
      <c r="AD488" s="282">
        <v>216</v>
      </c>
      <c r="AE488" s="282">
        <v>0</v>
      </c>
      <c r="AF488" s="282">
        <v>0</v>
      </c>
      <c r="AG488" s="282">
        <v>13</v>
      </c>
      <c r="AH488" s="282">
        <v>136</v>
      </c>
      <c r="AI488" s="282">
        <v>0</v>
      </c>
      <c r="AJ488" s="282">
        <v>0</v>
      </c>
      <c r="AK488" s="282">
        <v>0</v>
      </c>
      <c r="AL488" s="282">
        <v>0</v>
      </c>
      <c r="AM488" s="282">
        <v>0</v>
      </c>
      <c r="AN488" s="282">
        <v>0</v>
      </c>
      <c r="AO488" s="282">
        <v>0</v>
      </c>
      <c r="AP488" s="282">
        <v>23</v>
      </c>
      <c r="AQ488" s="282">
        <v>0</v>
      </c>
      <c r="AR488" s="282">
        <v>0</v>
      </c>
      <c r="AS488" s="282">
        <v>0</v>
      </c>
      <c r="AT488" s="282">
        <v>60</v>
      </c>
      <c r="AU488" s="282">
        <v>28</v>
      </c>
      <c r="AV488" s="282">
        <v>0</v>
      </c>
      <c r="AW488" s="268">
        <v>5</v>
      </c>
      <c r="AX488" s="268"/>
      <c r="AY488" s="273"/>
      <c r="AZ488" s="274">
        <f>+AZ498</f>
      </c>
      <c r="BA488" s="275">
        <f>+BA498</f>
      </c>
      <c r="BB488" s="282">
        <f>+BB498</f>
      </c>
      <c r="BC488" s="282">
        <f>+BC498</f>
      </c>
      <c r="BD488" s="282">
        <f>+BD498</f>
      </c>
      <c r="BE488" s="291">
        <f>+BE498</f>
      </c>
      <c r="BF488" s="292">
        <f>+BF498</f>
      </c>
      <c r="BG488" s="292">
        <f>+BG498</f>
      </c>
      <c r="BH488" s="292">
        <f>+BH498</f>
      </c>
      <c r="BI488" s="292">
        <f>+BI498</f>
      </c>
      <c r="BJ488" s="293">
        <f>+BJ498</f>
      </c>
      <c r="BK488" s="292"/>
      <c r="BL488" s="124"/>
      <c r="BM488" s="2"/>
      <c r="BN488" s="124"/>
      <c r="BO488" s="6"/>
      <c r="BP488" s="124"/>
      <c r="BQ488" s="124"/>
      <c r="BR488" s="124"/>
      <c r="BS488" s="124"/>
      <c r="BT488" s="124"/>
      <c r="BU488" s="124"/>
      <c r="BV488" s="124"/>
      <c r="BW488" s="124"/>
      <c r="BX488" s="6"/>
      <c r="BY488" s="124"/>
      <c r="BZ488" s="124"/>
      <c r="CA488" s="124"/>
      <c r="CB488" s="124"/>
      <c r="CC488" s="124"/>
      <c r="CD488" s="124"/>
      <c r="CE488" s="124"/>
      <c r="CF488" s="124"/>
      <c r="CG488" s="124"/>
      <c r="CH488" s="124"/>
      <c r="CI488" s="124"/>
      <c r="CJ488" s="124"/>
      <c r="CK488" s="124"/>
      <c r="CL488" s="124"/>
      <c r="CM488" s="124"/>
      <c r="CN488" s="124"/>
      <c r="CO488" s="124"/>
      <c r="CP488" s="124"/>
      <c r="CQ488" s="124"/>
      <c r="CR488" s="124"/>
      <c r="CS488" s="124"/>
      <c r="CT488" s="124"/>
      <c r="CU488" s="124"/>
      <c r="CV488" s="124"/>
      <c r="CW488" s="124"/>
      <c r="CX488" s="124"/>
      <c r="CY488" s="124"/>
      <c r="CZ488" s="124"/>
      <c r="DA488" s="124"/>
      <c r="DB488" s="124"/>
      <c r="DC488" s="124"/>
      <c r="DD488" s="124"/>
      <c r="DE488" s="124"/>
      <c r="DF488" s="124"/>
      <c r="DG488" s="124"/>
      <c r="DH488" s="124"/>
      <c r="DI488" s="124"/>
      <c r="DJ488" s="124"/>
      <c r="DK488" s="198">
        <f>SUM(B488:M488)</f>
      </c>
      <c r="DL488" s="198">
        <f>SUM(N488:Y488)</f>
      </c>
      <c r="DM488" s="144">
        <f>IFERROR(DL488/DK488*100,0)</f>
      </c>
      <c r="DN488" s="198">
        <f>SUM(Z488:AK488)</f>
      </c>
      <c r="DO488" s="144">
        <f>IFERROR(DN488/DL488*100,0)</f>
      </c>
      <c r="DP488" s="198">
        <f>SUM(AL488:AW488)</f>
      </c>
      <c r="DQ488" s="144">
        <f>IFERROR(DP488/DN488*100,0)</f>
      </c>
      <c r="DR488" s="185">
        <f>SUM(AY488:BJ488)</f>
      </c>
      <c r="DS488" s="249">
        <f>IFERROR(DR488/DP488*100,0)</f>
      </c>
      <c r="DT488" s="2"/>
      <c r="DU488" s="2"/>
      <c r="DV488" s="2"/>
      <c r="DW488" s="2"/>
      <c r="DX488" s="2"/>
      <c r="DY488" s="2"/>
      <c r="DZ488" s="2"/>
      <c r="EA488" s="2"/>
      <c r="EB488" s="125"/>
      <c r="EC488" s="6"/>
      <c r="ED488" s="6"/>
      <c r="EE488" s="6"/>
      <c r="EF488" s="124"/>
      <c r="EG488" s="124"/>
      <c r="EH488" s="125"/>
      <c r="EI488" s="125"/>
      <c r="EJ488" s="124"/>
      <c r="EK488" s="2"/>
      <c r="EL488" s="2"/>
    </row>
    <row x14ac:dyDescent="0.25" r="489" customHeight="1" ht="18.75" hidden="1">
      <c r="A489" s="290" t="s">
        <v>231</v>
      </c>
      <c r="B489" s="282"/>
      <c r="C489" s="282"/>
      <c r="D489" s="282"/>
      <c r="E489" s="282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  <c r="AC489" s="282"/>
      <c r="AD489" s="282"/>
      <c r="AE489" s="282"/>
      <c r="AF489" s="282"/>
      <c r="AG489" s="282"/>
      <c r="AH489" s="282"/>
      <c r="AI489" s="282"/>
      <c r="AJ489" s="282"/>
      <c r="AK489" s="282"/>
      <c r="AL489" s="282"/>
      <c r="AM489" s="282"/>
      <c r="AN489" s="282"/>
      <c r="AO489" s="282"/>
      <c r="AP489" s="282"/>
      <c r="AQ489" s="282"/>
      <c r="AR489" s="282"/>
      <c r="AS489" s="282"/>
      <c r="AT489" s="282"/>
      <c r="AU489" s="282"/>
      <c r="AV489" s="282"/>
      <c r="AW489" s="282"/>
      <c r="AX489" s="282"/>
      <c r="AY489" s="273"/>
      <c r="AZ489" s="274"/>
      <c r="BA489" s="275"/>
      <c r="BB489" s="282"/>
      <c r="BC489" s="282"/>
      <c r="BD489" s="282"/>
      <c r="BE489" s="291"/>
      <c r="BF489" s="292"/>
      <c r="BG489" s="292"/>
      <c r="BH489" s="292"/>
      <c r="BI489" s="292"/>
      <c r="BJ489" s="293"/>
      <c r="BK489" s="292"/>
      <c r="BL489" s="124"/>
      <c r="BM489" s="2"/>
      <c r="BN489" s="124"/>
      <c r="BO489" s="6"/>
      <c r="BP489" s="124"/>
      <c r="BQ489" s="124"/>
      <c r="BR489" s="124"/>
      <c r="BS489" s="124"/>
      <c r="BT489" s="124"/>
      <c r="BU489" s="124"/>
      <c r="BV489" s="124"/>
      <c r="BW489" s="124"/>
      <c r="BX489" s="6"/>
      <c r="BY489" s="124"/>
      <c r="BZ489" s="124"/>
      <c r="CA489" s="124"/>
      <c r="CB489" s="124"/>
      <c r="CC489" s="124"/>
      <c r="CD489" s="124"/>
      <c r="CE489" s="124"/>
      <c r="CF489" s="124"/>
      <c r="CG489" s="124"/>
      <c r="CH489" s="124"/>
      <c r="CI489" s="124"/>
      <c r="CJ489" s="124"/>
      <c r="CK489" s="124"/>
      <c r="CL489" s="124"/>
      <c r="CM489" s="124"/>
      <c r="CN489" s="124"/>
      <c r="CO489" s="124"/>
      <c r="CP489" s="124"/>
      <c r="CQ489" s="124"/>
      <c r="CR489" s="124"/>
      <c r="CS489" s="124"/>
      <c r="CT489" s="124"/>
      <c r="CU489" s="124"/>
      <c r="CV489" s="124"/>
      <c r="CW489" s="124"/>
      <c r="CX489" s="124"/>
      <c r="CY489" s="124"/>
      <c r="CZ489" s="124"/>
      <c r="DA489" s="124"/>
      <c r="DB489" s="124"/>
      <c r="DC489" s="124"/>
      <c r="DD489" s="124"/>
      <c r="DE489" s="124"/>
      <c r="DF489" s="124"/>
      <c r="DG489" s="124"/>
      <c r="DH489" s="124"/>
      <c r="DI489" s="124"/>
      <c r="DJ489" s="124"/>
      <c r="DK489" s="198"/>
      <c r="DL489" s="198"/>
      <c r="DM489" s="144"/>
      <c r="DN489" s="198"/>
      <c r="DO489" s="144"/>
      <c r="DP489" s="198"/>
      <c r="DQ489" s="144"/>
      <c r="DR489" s="6"/>
      <c r="DS489" s="6"/>
      <c r="DT489" s="2"/>
      <c r="DU489" s="2"/>
      <c r="DV489" s="2"/>
      <c r="DW489" s="2"/>
      <c r="DX489" s="2"/>
      <c r="DY489" s="2"/>
      <c r="DZ489" s="2"/>
      <c r="EA489" s="2"/>
      <c r="EB489" s="125"/>
      <c r="EC489" s="6"/>
      <c r="ED489" s="6"/>
      <c r="EE489" s="6"/>
      <c r="EF489" s="124"/>
      <c r="EG489" s="124"/>
      <c r="EH489" s="125"/>
      <c r="EI489" s="125"/>
      <c r="EJ489" s="124"/>
      <c r="EK489" s="2"/>
      <c r="EL489" s="2"/>
    </row>
    <row x14ac:dyDescent="0.25" r="490" customHeight="1" ht="18.75" hidden="1">
      <c r="A490" s="290" t="s">
        <v>232</v>
      </c>
      <c r="B490" s="282"/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  <c r="AC490" s="282"/>
      <c r="AD490" s="282"/>
      <c r="AE490" s="282"/>
      <c r="AF490" s="282"/>
      <c r="AG490" s="282"/>
      <c r="AH490" s="282"/>
      <c r="AI490" s="282"/>
      <c r="AJ490" s="282"/>
      <c r="AK490" s="282"/>
      <c r="AL490" s="282"/>
      <c r="AM490" s="282"/>
      <c r="AN490" s="282"/>
      <c r="AO490" s="282"/>
      <c r="AP490" s="282"/>
      <c r="AQ490" s="282"/>
      <c r="AR490" s="282"/>
      <c r="AS490" s="282"/>
      <c r="AT490" s="282"/>
      <c r="AU490" s="282"/>
      <c r="AV490" s="282"/>
      <c r="AW490" s="282"/>
      <c r="AX490" s="282"/>
      <c r="AY490" s="273"/>
      <c r="AZ490" s="274"/>
      <c r="BA490" s="275"/>
      <c r="BB490" s="282"/>
      <c r="BC490" s="282"/>
      <c r="BD490" s="282"/>
      <c r="BE490" s="291"/>
      <c r="BF490" s="292"/>
      <c r="BG490" s="292"/>
      <c r="BH490" s="292"/>
      <c r="BI490" s="292"/>
      <c r="BJ490" s="293"/>
      <c r="BK490" s="292"/>
      <c r="BL490" s="124"/>
      <c r="BM490" s="2"/>
      <c r="BN490" s="124"/>
      <c r="BO490" s="6"/>
      <c r="BP490" s="124"/>
      <c r="BQ490" s="124"/>
      <c r="BR490" s="124"/>
      <c r="BS490" s="124"/>
      <c r="BT490" s="124"/>
      <c r="BU490" s="124"/>
      <c r="BV490" s="124"/>
      <c r="BW490" s="124"/>
      <c r="BX490" s="6"/>
      <c r="BY490" s="124"/>
      <c r="BZ490" s="124"/>
      <c r="CA490" s="124"/>
      <c r="CB490" s="124"/>
      <c r="CC490" s="124"/>
      <c r="CD490" s="124"/>
      <c r="CE490" s="124"/>
      <c r="CF490" s="124"/>
      <c r="CG490" s="124"/>
      <c r="CH490" s="124"/>
      <c r="CI490" s="124"/>
      <c r="CJ490" s="124"/>
      <c r="CK490" s="124"/>
      <c r="CL490" s="124"/>
      <c r="CM490" s="124"/>
      <c r="CN490" s="124"/>
      <c r="CO490" s="124"/>
      <c r="CP490" s="124"/>
      <c r="CQ490" s="124"/>
      <c r="CR490" s="124"/>
      <c r="CS490" s="124"/>
      <c r="CT490" s="124"/>
      <c r="CU490" s="124"/>
      <c r="CV490" s="124"/>
      <c r="CW490" s="124"/>
      <c r="CX490" s="124"/>
      <c r="CY490" s="124"/>
      <c r="CZ490" s="124"/>
      <c r="DA490" s="124"/>
      <c r="DB490" s="124"/>
      <c r="DC490" s="124"/>
      <c r="DD490" s="124"/>
      <c r="DE490" s="124"/>
      <c r="DF490" s="124"/>
      <c r="DG490" s="124"/>
      <c r="DH490" s="124"/>
      <c r="DI490" s="124"/>
      <c r="DJ490" s="124"/>
      <c r="DK490" s="198"/>
      <c r="DL490" s="198"/>
      <c r="DM490" s="144"/>
      <c r="DN490" s="198"/>
      <c r="DO490" s="144"/>
      <c r="DP490" s="198"/>
      <c r="DQ490" s="144"/>
      <c r="DR490" s="6"/>
      <c r="DS490" s="6"/>
      <c r="DT490" s="2"/>
      <c r="DU490" s="2"/>
      <c r="DV490" s="2"/>
      <c r="DW490" s="2"/>
      <c r="DX490" s="2"/>
      <c r="DY490" s="2"/>
      <c r="DZ490" s="2"/>
      <c r="EA490" s="2"/>
      <c r="EB490" s="125"/>
      <c r="EC490" s="6"/>
      <c r="ED490" s="6"/>
      <c r="EE490" s="6"/>
      <c r="EF490" s="124"/>
      <c r="EG490" s="124"/>
      <c r="EH490" s="125"/>
      <c r="EI490" s="125"/>
      <c r="EJ490" s="124"/>
      <c r="EK490" s="2"/>
      <c r="EL490" s="2"/>
    </row>
    <row x14ac:dyDescent="0.25" r="491" customHeight="1" ht="18.75" hidden="1">
      <c r="A491" s="290" t="s">
        <v>233</v>
      </c>
      <c r="B491" s="282"/>
      <c r="C491" s="282"/>
      <c r="D491" s="282"/>
      <c r="E491" s="282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  <c r="AC491" s="282"/>
      <c r="AD491" s="282"/>
      <c r="AE491" s="282"/>
      <c r="AF491" s="282"/>
      <c r="AG491" s="282"/>
      <c r="AH491" s="282"/>
      <c r="AI491" s="282"/>
      <c r="AJ491" s="282"/>
      <c r="AK491" s="282"/>
      <c r="AL491" s="282"/>
      <c r="AM491" s="282"/>
      <c r="AN491" s="282"/>
      <c r="AO491" s="282"/>
      <c r="AP491" s="282"/>
      <c r="AQ491" s="282"/>
      <c r="AR491" s="282"/>
      <c r="AS491" s="282"/>
      <c r="AT491" s="282">
        <v>88</v>
      </c>
      <c r="AU491" s="282"/>
      <c r="AV491" s="282"/>
      <c r="AW491" s="282"/>
      <c r="AX491" s="282"/>
      <c r="AY491" s="273"/>
      <c r="AZ491" s="274"/>
      <c r="BA491" s="275"/>
      <c r="BB491" s="282"/>
      <c r="BC491" s="282"/>
      <c r="BD491" s="282"/>
      <c r="BE491" s="291"/>
      <c r="BF491" s="292"/>
      <c r="BG491" s="292"/>
      <c r="BH491" s="292"/>
      <c r="BI491" s="292"/>
      <c r="BJ491" s="293"/>
      <c r="BK491" s="292"/>
      <c r="BL491" s="124"/>
      <c r="BM491" s="2"/>
      <c r="BN491" s="124"/>
      <c r="BO491" s="6"/>
      <c r="BP491" s="124"/>
      <c r="BQ491" s="124"/>
      <c r="BR491" s="124"/>
      <c r="BS491" s="124"/>
      <c r="BT491" s="124"/>
      <c r="BU491" s="124"/>
      <c r="BV491" s="124"/>
      <c r="BW491" s="124"/>
      <c r="BX491" s="6"/>
      <c r="BY491" s="124"/>
      <c r="BZ491" s="124"/>
      <c r="CA491" s="124"/>
      <c r="CB491" s="124"/>
      <c r="CC491" s="124"/>
      <c r="CD491" s="124"/>
      <c r="CE491" s="124"/>
      <c r="CF491" s="124"/>
      <c r="CG491" s="124"/>
      <c r="CH491" s="124"/>
      <c r="CI491" s="124"/>
      <c r="CJ491" s="124"/>
      <c r="CK491" s="124"/>
      <c r="CL491" s="124"/>
      <c r="CM491" s="124"/>
      <c r="CN491" s="124"/>
      <c r="CO491" s="124"/>
      <c r="CP491" s="124"/>
      <c r="CQ491" s="124"/>
      <c r="CR491" s="124"/>
      <c r="CS491" s="124"/>
      <c r="CT491" s="124"/>
      <c r="CU491" s="124"/>
      <c r="CV491" s="124"/>
      <c r="CW491" s="124"/>
      <c r="CX491" s="124"/>
      <c r="CY491" s="124"/>
      <c r="CZ491" s="124"/>
      <c r="DA491" s="124"/>
      <c r="DB491" s="124"/>
      <c r="DC491" s="124"/>
      <c r="DD491" s="124"/>
      <c r="DE491" s="124"/>
      <c r="DF491" s="124"/>
      <c r="DG491" s="124"/>
      <c r="DH491" s="124"/>
      <c r="DI491" s="124"/>
      <c r="DJ491" s="124"/>
      <c r="DK491" s="198"/>
      <c r="DL491" s="198"/>
      <c r="DM491" s="144"/>
      <c r="DN491" s="198"/>
      <c r="DO491" s="144"/>
      <c r="DP491" s="198"/>
      <c r="DQ491" s="144"/>
      <c r="DR491" s="6"/>
      <c r="DS491" s="6"/>
      <c r="DT491" s="2"/>
      <c r="DU491" s="2"/>
      <c r="DV491" s="2"/>
      <c r="DW491" s="2"/>
      <c r="DX491" s="2"/>
      <c r="DY491" s="2"/>
      <c r="DZ491" s="2"/>
      <c r="EA491" s="2"/>
      <c r="EB491" s="125"/>
      <c r="EC491" s="6"/>
      <c r="ED491" s="6"/>
      <c r="EE491" s="6"/>
      <c r="EF491" s="124"/>
      <c r="EG491" s="124"/>
      <c r="EH491" s="125"/>
      <c r="EI491" s="125"/>
      <c r="EJ491" s="124"/>
      <c r="EK491" s="2"/>
      <c r="EL491" s="2"/>
    </row>
    <row x14ac:dyDescent="0.25" r="492" customHeight="1" ht="18.75" hidden="1">
      <c r="A492" s="290" t="s">
        <v>234</v>
      </c>
      <c r="B492" s="282"/>
      <c r="C492" s="282"/>
      <c r="D492" s="282"/>
      <c r="E492" s="282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  <c r="AC492" s="282"/>
      <c r="AD492" s="282"/>
      <c r="AE492" s="282"/>
      <c r="AF492" s="282"/>
      <c r="AG492" s="282"/>
      <c r="AH492" s="282"/>
      <c r="AI492" s="282"/>
      <c r="AJ492" s="282"/>
      <c r="AK492" s="282"/>
      <c r="AL492" s="282"/>
      <c r="AM492" s="282"/>
      <c r="AN492" s="282"/>
      <c r="AO492" s="282"/>
      <c r="AP492" s="282"/>
      <c r="AQ492" s="282"/>
      <c r="AR492" s="282"/>
      <c r="AS492" s="282"/>
      <c r="AT492" s="282"/>
      <c r="AU492" s="282"/>
      <c r="AV492" s="282"/>
      <c r="AW492" s="282"/>
      <c r="AX492" s="282"/>
      <c r="AY492" s="273"/>
      <c r="AZ492" s="274"/>
      <c r="BA492" s="275"/>
      <c r="BB492" s="282"/>
      <c r="BC492" s="282"/>
      <c r="BD492" s="282"/>
      <c r="BE492" s="291"/>
      <c r="BF492" s="292"/>
      <c r="BG492" s="292"/>
      <c r="BH492" s="292"/>
      <c r="BI492" s="292"/>
      <c r="BJ492" s="293"/>
      <c r="BK492" s="292"/>
      <c r="BL492" s="124"/>
      <c r="BM492" s="2"/>
      <c r="BN492" s="124"/>
      <c r="BO492" s="6"/>
      <c r="BP492" s="124"/>
      <c r="BQ492" s="124"/>
      <c r="BR492" s="124"/>
      <c r="BS492" s="124"/>
      <c r="BT492" s="124"/>
      <c r="BU492" s="124"/>
      <c r="BV492" s="124"/>
      <c r="BW492" s="124"/>
      <c r="BX492" s="6"/>
      <c r="BY492" s="124"/>
      <c r="BZ492" s="124"/>
      <c r="CA492" s="124"/>
      <c r="CB492" s="124"/>
      <c r="CC492" s="124"/>
      <c r="CD492" s="124"/>
      <c r="CE492" s="124"/>
      <c r="CF492" s="124"/>
      <c r="CG492" s="124"/>
      <c r="CH492" s="124"/>
      <c r="CI492" s="124"/>
      <c r="CJ492" s="124"/>
      <c r="CK492" s="124"/>
      <c r="CL492" s="124"/>
      <c r="CM492" s="124"/>
      <c r="CN492" s="124"/>
      <c r="CO492" s="124"/>
      <c r="CP492" s="124"/>
      <c r="CQ492" s="124"/>
      <c r="CR492" s="124"/>
      <c r="CS492" s="124"/>
      <c r="CT492" s="124"/>
      <c r="CU492" s="124"/>
      <c r="CV492" s="124"/>
      <c r="CW492" s="124"/>
      <c r="CX492" s="124"/>
      <c r="CY492" s="124"/>
      <c r="CZ492" s="124"/>
      <c r="DA492" s="124"/>
      <c r="DB492" s="124"/>
      <c r="DC492" s="124"/>
      <c r="DD492" s="124"/>
      <c r="DE492" s="124"/>
      <c r="DF492" s="124"/>
      <c r="DG492" s="124"/>
      <c r="DH492" s="124"/>
      <c r="DI492" s="124"/>
      <c r="DJ492" s="124"/>
      <c r="DK492" s="198"/>
      <c r="DL492" s="198"/>
      <c r="DM492" s="144"/>
      <c r="DN492" s="198"/>
      <c r="DO492" s="144"/>
      <c r="DP492" s="198"/>
      <c r="DQ492" s="144"/>
      <c r="DR492" s="6"/>
      <c r="DS492" s="6"/>
      <c r="DT492" s="2"/>
      <c r="DU492" s="2"/>
      <c r="DV492" s="2"/>
      <c r="DW492" s="2"/>
      <c r="DX492" s="2"/>
      <c r="DY492" s="2"/>
      <c r="DZ492" s="2"/>
      <c r="EA492" s="2"/>
      <c r="EB492" s="125"/>
      <c r="EC492" s="6"/>
      <c r="ED492" s="6"/>
      <c r="EE492" s="6"/>
      <c r="EF492" s="124"/>
      <c r="EG492" s="124"/>
      <c r="EH492" s="125"/>
      <c r="EI492" s="125"/>
      <c r="EJ492" s="124"/>
      <c r="EK492" s="2"/>
      <c r="EL492" s="2"/>
    </row>
    <row x14ac:dyDescent="0.25" r="493" customHeight="1" ht="18.75" hidden="1">
      <c r="A493" s="290" t="s">
        <v>235</v>
      </c>
      <c r="B493" s="282"/>
      <c r="C493" s="282"/>
      <c r="D493" s="282"/>
      <c r="E493" s="282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  <c r="AC493" s="282"/>
      <c r="AD493" s="282"/>
      <c r="AE493" s="282"/>
      <c r="AF493" s="282"/>
      <c r="AG493" s="282"/>
      <c r="AH493" s="282"/>
      <c r="AI493" s="282"/>
      <c r="AJ493" s="282"/>
      <c r="AK493" s="282"/>
      <c r="AL493" s="282"/>
      <c r="AM493" s="282"/>
      <c r="AN493" s="282"/>
      <c r="AO493" s="282"/>
      <c r="AP493" s="282"/>
      <c r="AQ493" s="282"/>
      <c r="AR493" s="282"/>
      <c r="AS493" s="282"/>
      <c r="AT493" s="282"/>
      <c r="AU493" s="282"/>
      <c r="AV493" s="282"/>
      <c r="AW493" s="282"/>
      <c r="AX493" s="282"/>
      <c r="AY493" s="273"/>
      <c r="AZ493" s="274"/>
      <c r="BA493" s="275"/>
      <c r="BB493" s="282"/>
      <c r="BC493" s="282"/>
      <c r="BD493" s="282"/>
      <c r="BE493" s="291"/>
      <c r="BF493" s="292"/>
      <c r="BG493" s="292"/>
      <c r="BH493" s="292"/>
      <c r="BI493" s="292"/>
      <c r="BJ493" s="293"/>
      <c r="BK493" s="292"/>
      <c r="BL493" s="124"/>
      <c r="BM493" s="2"/>
      <c r="BN493" s="124"/>
      <c r="BO493" s="6"/>
      <c r="BP493" s="124"/>
      <c r="BQ493" s="124"/>
      <c r="BR493" s="124"/>
      <c r="BS493" s="124"/>
      <c r="BT493" s="124"/>
      <c r="BU493" s="124"/>
      <c r="BV493" s="124"/>
      <c r="BW493" s="124"/>
      <c r="BX493" s="6"/>
      <c r="BY493" s="124"/>
      <c r="BZ493" s="124"/>
      <c r="CA493" s="124"/>
      <c r="CB493" s="124"/>
      <c r="CC493" s="124"/>
      <c r="CD493" s="124"/>
      <c r="CE493" s="124"/>
      <c r="CF493" s="124"/>
      <c r="CG493" s="124"/>
      <c r="CH493" s="124"/>
      <c r="CI493" s="124"/>
      <c r="CJ493" s="124"/>
      <c r="CK493" s="124"/>
      <c r="CL493" s="124"/>
      <c r="CM493" s="124"/>
      <c r="CN493" s="124"/>
      <c r="CO493" s="124"/>
      <c r="CP493" s="124"/>
      <c r="CQ493" s="124"/>
      <c r="CR493" s="124"/>
      <c r="CS493" s="124"/>
      <c r="CT493" s="124"/>
      <c r="CU493" s="124"/>
      <c r="CV493" s="124"/>
      <c r="CW493" s="124"/>
      <c r="CX493" s="124"/>
      <c r="CY493" s="124"/>
      <c r="CZ493" s="124"/>
      <c r="DA493" s="124"/>
      <c r="DB493" s="124"/>
      <c r="DC493" s="124"/>
      <c r="DD493" s="124"/>
      <c r="DE493" s="124"/>
      <c r="DF493" s="124"/>
      <c r="DG493" s="124"/>
      <c r="DH493" s="124"/>
      <c r="DI493" s="124"/>
      <c r="DJ493" s="124"/>
      <c r="DK493" s="198"/>
      <c r="DL493" s="198"/>
      <c r="DM493" s="144"/>
      <c r="DN493" s="198"/>
      <c r="DO493" s="144"/>
      <c r="DP493" s="198"/>
      <c r="DQ493" s="144"/>
      <c r="DR493" s="6"/>
      <c r="DS493" s="6"/>
      <c r="DT493" s="2"/>
      <c r="DU493" s="2"/>
      <c r="DV493" s="2"/>
      <c r="DW493" s="2"/>
      <c r="DX493" s="2"/>
      <c r="DY493" s="2"/>
      <c r="DZ493" s="2"/>
      <c r="EA493" s="2"/>
      <c r="EB493" s="125"/>
      <c r="EC493" s="6"/>
      <c r="ED493" s="6"/>
      <c r="EE493" s="6"/>
      <c r="EF493" s="124"/>
      <c r="EG493" s="124"/>
      <c r="EH493" s="125"/>
      <c r="EI493" s="125"/>
      <c r="EJ493" s="124"/>
      <c r="EK493" s="2"/>
      <c r="EL493" s="2"/>
    </row>
    <row x14ac:dyDescent="0.25" r="494" customHeight="1" ht="18.75" hidden="1">
      <c r="A494" s="290" t="s">
        <v>201</v>
      </c>
      <c r="B494" s="282"/>
      <c r="C494" s="282"/>
      <c r="D494" s="282"/>
      <c r="E494" s="282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  <c r="AC494" s="282"/>
      <c r="AD494" s="282"/>
      <c r="AE494" s="282"/>
      <c r="AF494" s="282"/>
      <c r="AG494" s="282"/>
      <c r="AH494" s="282"/>
      <c r="AI494" s="282"/>
      <c r="AJ494" s="282"/>
      <c r="AK494" s="282"/>
      <c r="AL494" s="282"/>
      <c r="AM494" s="282"/>
      <c r="AN494" s="282"/>
      <c r="AO494" s="282"/>
      <c r="AP494" s="282"/>
      <c r="AQ494" s="282"/>
      <c r="AR494" s="282"/>
      <c r="AS494" s="282"/>
      <c r="AT494" s="282"/>
      <c r="AU494" s="282"/>
      <c r="AV494" s="282"/>
      <c r="AW494" s="282"/>
      <c r="AX494" s="282"/>
      <c r="AY494" s="273"/>
      <c r="AZ494" s="274"/>
      <c r="BA494" s="275"/>
      <c r="BB494" s="282"/>
      <c r="BC494" s="282"/>
      <c r="BD494" s="282"/>
      <c r="BE494" s="291"/>
      <c r="BF494" s="292"/>
      <c r="BG494" s="292"/>
      <c r="BH494" s="292"/>
      <c r="BI494" s="292"/>
      <c r="BJ494" s="293"/>
      <c r="BK494" s="292"/>
      <c r="BL494" s="124"/>
      <c r="BM494" s="2"/>
      <c r="BN494" s="124"/>
      <c r="BO494" s="6"/>
      <c r="BP494" s="124"/>
      <c r="BQ494" s="124"/>
      <c r="BR494" s="124"/>
      <c r="BS494" s="124"/>
      <c r="BT494" s="124"/>
      <c r="BU494" s="124"/>
      <c r="BV494" s="124"/>
      <c r="BW494" s="124"/>
      <c r="BX494" s="6"/>
      <c r="BY494" s="124"/>
      <c r="BZ494" s="124"/>
      <c r="CA494" s="124"/>
      <c r="CB494" s="124"/>
      <c r="CC494" s="124"/>
      <c r="CD494" s="124"/>
      <c r="CE494" s="124"/>
      <c r="CF494" s="124"/>
      <c r="CG494" s="124"/>
      <c r="CH494" s="124"/>
      <c r="CI494" s="124"/>
      <c r="CJ494" s="124"/>
      <c r="CK494" s="124"/>
      <c r="CL494" s="124"/>
      <c r="CM494" s="124"/>
      <c r="CN494" s="124"/>
      <c r="CO494" s="124"/>
      <c r="CP494" s="124"/>
      <c r="CQ494" s="124"/>
      <c r="CR494" s="124"/>
      <c r="CS494" s="124"/>
      <c r="CT494" s="124"/>
      <c r="CU494" s="124"/>
      <c r="CV494" s="124"/>
      <c r="CW494" s="124"/>
      <c r="CX494" s="124"/>
      <c r="CY494" s="124"/>
      <c r="CZ494" s="124"/>
      <c r="DA494" s="124"/>
      <c r="DB494" s="124"/>
      <c r="DC494" s="124"/>
      <c r="DD494" s="124"/>
      <c r="DE494" s="124"/>
      <c r="DF494" s="124"/>
      <c r="DG494" s="124"/>
      <c r="DH494" s="124"/>
      <c r="DI494" s="124"/>
      <c r="DJ494" s="124"/>
      <c r="DK494" s="198"/>
      <c r="DL494" s="198"/>
      <c r="DM494" s="144"/>
      <c r="DN494" s="198"/>
      <c r="DO494" s="144"/>
      <c r="DP494" s="198"/>
      <c r="DQ494" s="144"/>
      <c r="DR494" s="6"/>
      <c r="DS494" s="6"/>
      <c r="DT494" s="2"/>
      <c r="DU494" s="2"/>
      <c r="DV494" s="2"/>
      <c r="DW494" s="2"/>
      <c r="DX494" s="2"/>
      <c r="DY494" s="2"/>
      <c r="DZ494" s="2"/>
      <c r="EA494" s="2"/>
      <c r="EB494" s="125"/>
      <c r="EC494" s="6"/>
      <c r="ED494" s="6"/>
      <c r="EE494" s="6"/>
      <c r="EF494" s="124"/>
      <c r="EG494" s="124"/>
      <c r="EH494" s="125"/>
      <c r="EI494" s="125"/>
      <c r="EJ494" s="124"/>
      <c r="EK494" s="2"/>
      <c r="EL494" s="2"/>
    </row>
    <row x14ac:dyDescent="0.25" r="495" customHeight="1" ht="18.75" hidden="1">
      <c r="A495" s="290" t="s">
        <v>237</v>
      </c>
      <c r="B495" s="282"/>
      <c r="C495" s="282"/>
      <c r="D495" s="282"/>
      <c r="E495" s="282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  <c r="AC495" s="282"/>
      <c r="AD495" s="282"/>
      <c r="AE495" s="282"/>
      <c r="AF495" s="282"/>
      <c r="AG495" s="282"/>
      <c r="AH495" s="282"/>
      <c r="AI495" s="282"/>
      <c r="AJ495" s="282"/>
      <c r="AK495" s="282"/>
      <c r="AL495" s="282"/>
      <c r="AM495" s="282"/>
      <c r="AN495" s="282"/>
      <c r="AO495" s="282"/>
      <c r="AP495" s="282">
        <v>23</v>
      </c>
      <c r="AQ495" s="282"/>
      <c r="AR495" s="282"/>
      <c r="AS495" s="282"/>
      <c r="AT495" s="282"/>
      <c r="AU495" s="282"/>
      <c r="AV495" s="282"/>
      <c r="AW495" s="282"/>
      <c r="AX495" s="282"/>
      <c r="AY495" s="273"/>
      <c r="AZ495" s="274"/>
      <c r="BA495" s="275"/>
      <c r="BB495" s="282"/>
      <c r="BC495" s="282"/>
      <c r="BD495" s="282"/>
      <c r="BE495" s="291"/>
      <c r="BF495" s="292"/>
      <c r="BG495" s="292"/>
      <c r="BH495" s="292"/>
      <c r="BI495" s="292"/>
      <c r="BJ495" s="293"/>
      <c r="BK495" s="292"/>
      <c r="BL495" s="124"/>
      <c r="BM495" s="2"/>
      <c r="BN495" s="124"/>
      <c r="BO495" s="6"/>
      <c r="BP495" s="124"/>
      <c r="BQ495" s="124"/>
      <c r="BR495" s="124"/>
      <c r="BS495" s="124"/>
      <c r="BT495" s="124"/>
      <c r="BU495" s="124"/>
      <c r="BV495" s="124"/>
      <c r="BW495" s="124"/>
      <c r="BX495" s="6"/>
      <c r="BY495" s="124"/>
      <c r="BZ495" s="124"/>
      <c r="CA495" s="124"/>
      <c r="CB495" s="124"/>
      <c r="CC495" s="124"/>
      <c r="CD495" s="124"/>
      <c r="CE495" s="124"/>
      <c r="CF495" s="124"/>
      <c r="CG495" s="124"/>
      <c r="CH495" s="124"/>
      <c r="CI495" s="124"/>
      <c r="CJ495" s="124"/>
      <c r="CK495" s="124"/>
      <c r="CL495" s="124"/>
      <c r="CM495" s="124"/>
      <c r="CN495" s="124"/>
      <c r="CO495" s="124"/>
      <c r="CP495" s="124"/>
      <c r="CQ495" s="124"/>
      <c r="CR495" s="124"/>
      <c r="CS495" s="124"/>
      <c r="CT495" s="124"/>
      <c r="CU495" s="124"/>
      <c r="CV495" s="124"/>
      <c r="CW495" s="124"/>
      <c r="CX495" s="124"/>
      <c r="CY495" s="124"/>
      <c r="CZ495" s="124"/>
      <c r="DA495" s="124"/>
      <c r="DB495" s="124"/>
      <c r="DC495" s="124"/>
      <c r="DD495" s="124"/>
      <c r="DE495" s="124"/>
      <c r="DF495" s="124"/>
      <c r="DG495" s="124"/>
      <c r="DH495" s="124"/>
      <c r="DI495" s="124"/>
      <c r="DJ495" s="124"/>
      <c r="DK495" s="198"/>
      <c r="DL495" s="198"/>
      <c r="DM495" s="144"/>
      <c r="DN495" s="198"/>
      <c r="DO495" s="144"/>
      <c r="DP495" s="198"/>
      <c r="DQ495" s="144"/>
      <c r="DR495" s="6"/>
      <c r="DS495" s="6"/>
      <c r="DT495" s="2"/>
      <c r="DU495" s="2"/>
      <c r="DV495" s="2"/>
      <c r="DW495" s="2"/>
      <c r="DX495" s="2"/>
      <c r="DY495" s="2"/>
      <c r="DZ495" s="2"/>
      <c r="EA495" s="2"/>
      <c r="EB495" s="125"/>
      <c r="EC495" s="6"/>
      <c r="ED495" s="6"/>
      <c r="EE495" s="6"/>
      <c r="EF495" s="124"/>
      <c r="EG495" s="124"/>
      <c r="EH495" s="125"/>
      <c r="EI495" s="125"/>
      <c r="EJ495" s="124"/>
      <c r="EK495" s="2"/>
      <c r="EL495" s="2"/>
    </row>
    <row x14ac:dyDescent="0.25" r="496" customHeight="1" ht="18.75" hidden="1">
      <c r="A496" s="290" t="s">
        <v>200</v>
      </c>
      <c r="B496" s="282"/>
      <c r="C496" s="282"/>
      <c r="D496" s="282"/>
      <c r="E496" s="282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  <c r="AC496" s="282"/>
      <c r="AD496" s="282"/>
      <c r="AE496" s="282"/>
      <c r="AF496" s="282"/>
      <c r="AG496" s="282"/>
      <c r="AH496" s="282"/>
      <c r="AI496" s="282"/>
      <c r="AJ496" s="282"/>
      <c r="AK496" s="282"/>
      <c r="AL496" s="282"/>
      <c r="AM496" s="282"/>
      <c r="AN496" s="282"/>
      <c r="AO496" s="282"/>
      <c r="AP496" s="282"/>
      <c r="AQ496" s="282"/>
      <c r="AR496" s="282"/>
      <c r="AS496" s="282"/>
      <c r="AT496" s="282"/>
      <c r="AU496" s="282"/>
      <c r="AV496" s="282"/>
      <c r="AW496" s="282"/>
      <c r="AX496" s="282"/>
      <c r="AY496" s="273"/>
      <c r="AZ496" s="274"/>
      <c r="BA496" s="275"/>
      <c r="BB496" s="282"/>
      <c r="BC496" s="282"/>
      <c r="BD496" s="282"/>
      <c r="BE496" s="291"/>
      <c r="BF496" s="292"/>
      <c r="BG496" s="292"/>
      <c r="BH496" s="292"/>
      <c r="BI496" s="292"/>
      <c r="BJ496" s="293"/>
      <c r="BK496" s="292"/>
      <c r="BL496" s="124"/>
      <c r="BM496" s="2"/>
      <c r="BN496" s="124"/>
      <c r="BO496" s="6"/>
      <c r="BP496" s="124"/>
      <c r="BQ496" s="124"/>
      <c r="BR496" s="124"/>
      <c r="BS496" s="124"/>
      <c r="BT496" s="124"/>
      <c r="BU496" s="124"/>
      <c r="BV496" s="124"/>
      <c r="BW496" s="124"/>
      <c r="BX496" s="6"/>
      <c r="BY496" s="124"/>
      <c r="BZ496" s="124"/>
      <c r="CA496" s="124"/>
      <c r="CB496" s="124"/>
      <c r="CC496" s="124"/>
      <c r="CD496" s="124"/>
      <c r="CE496" s="124"/>
      <c r="CF496" s="124"/>
      <c r="CG496" s="124"/>
      <c r="CH496" s="124"/>
      <c r="CI496" s="124"/>
      <c r="CJ496" s="124"/>
      <c r="CK496" s="124"/>
      <c r="CL496" s="124"/>
      <c r="CM496" s="124"/>
      <c r="CN496" s="124"/>
      <c r="CO496" s="124"/>
      <c r="CP496" s="124"/>
      <c r="CQ496" s="124"/>
      <c r="CR496" s="124"/>
      <c r="CS496" s="124"/>
      <c r="CT496" s="124"/>
      <c r="CU496" s="124"/>
      <c r="CV496" s="124"/>
      <c r="CW496" s="124"/>
      <c r="CX496" s="124"/>
      <c r="CY496" s="124"/>
      <c r="CZ496" s="124"/>
      <c r="DA496" s="124"/>
      <c r="DB496" s="124"/>
      <c r="DC496" s="124"/>
      <c r="DD496" s="124"/>
      <c r="DE496" s="124"/>
      <c r="DF496" s="124"/>
      <c r="DG496" s="124"/>
      <c r="DH496" s="124"/>
      <c r="DI496" s="124"/>
      <c r="DJ496" s="124"/>
      <c r="DK496" s="198"/>
      <c r="DL496" s="198"/>
      <c r="DM496" s="144"/>
      <c r="DN496" s="198"/>
      <c r="DO496" s="144"/>
      <c r="DP496" s="198"/>
      <c r="DQ496" s="144"/>
      <c r="DR496" s="6"/>
      <c r="DS496" s="6"/>
      <c r="DT496" s="2"/>
      <c r="DU496" s="2"/>
      <c r="DV496" s="2"/>
      <c r="DW496" s="2"/>
      <c r="DX496" s="2"/>
      <c r="DY496" s="2"/>
      <c r="DZ496" s="2"/>
      <c r="EA496" s="2"/>
      <c r="EB496" s="125"/>
      <c r="EC496" s="6"/>
      <c r="ED496" s="6"/>
      <c r="EE496" s="6"/>
      <c r="EF496" s="124"/>
      <c r="EG496" s="124"/>
      <c r="EH496" s="125"/>
      <c r="EI496" s="125"/>
      <c r="EJ496" s="124"/>
      <c r="EK496" s="2"/>
      <c r="EL496" s="2"/>
    </row>
    <row x14ac:dyDescent="0.25" r="497" customHeight="1" ht="18.75" hidden="1">
      <c r="A497" s="290" t="s">
        <v>238</v>
      </c>
      <c r="B497" s="282"/>
      <c r="C497" s="282"/>
      <c r="D497" s="282"/>
      <c r="E497" s="282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  <c r="AC497" s="282"/>
      <c r="AD497" s="282"/>
      <c r="AE497" s="282"/>
      <c r="AF497" s="282"/>
      <c r="AG497" s="282"/>
      <c r="AH497" s="282"/>
      <c r="AI497" s="282"/>
      <c r="AJ497" s="282"/>
      <c r="AK497" s="282"/>
      <c r="AL497" s="282"/>
      <c r="AM497" s="282"/>
      <c r="AN497" s="282"/>
      <c r="AO497" s="282"/>
      <c r="AP497" s="282"/>
      <c r="AQ497" s="282"/>
      <c r="AR497" s="282"/>
      <c r="AS497" s="282"/>
      <c r="AT497" s="282"/>
      <c r="AU497" s="282">
        <v>4</v>
      </c>
      <c r="AV497" s="282"/>
      <c r="AW497" s="282">
        <v>5</v>
      </c>
      <c r="AX497" s="282"/>
      <c r="AY497" s="273"/>
      <c r="AZ497" s="274"/>
      <c r="BA497" s="275"/>
      <c r="BB497" s="282"/>
      <c r="BC497" s="282"/>
      <c r="BD497" s="282"/>
      <c r="BE497" s="291"/>
      <c r="BF497" s="292"/>
      <c r="BG497" s="292"/>
      <c r="BH497" s="292"/>
      <c r="BI497" s="292"/>
      <c r="BJ497" s="293"/>
      <c r="BK497" s="292"/>
      <c r="BL497" s="124"/>
      <c r="BM497" s="2"/>
      <c r="BN497" s="124"/>
      <c r="BO497" s="6"/>
      <c r="BP497" s="124"/>
      <c r="BQ497" s="124"/>
      <c r="BR497" s="124"/>
      <c r="BS497" s="124"/>
      <c r="BT497" s="124"/>
      <c r="BU497" s="124"/>
      <c r="BV497" s="124"/>
      <c r="BW497" s="124"/>
      <c r="BX497" s="6"/>
      <c r="BY497" s="124"/>
      <c r="BZ497" s="124"/>
      <c r="CA497" s="124"/>
      <c r="CB497" s="124"/>
      <c r="CC497" s="124"/>
      <c r="CD497" s="124"/>
      <c r="CE497" s="124"/>
      <c r="CF497" s="124"/>
      <c r="CG497" s="124"/>
      <c r="CH497" s="124"/>
      <c r="CI497" s="124"/>
      <c r="CJ497" s="124"/>
      <c r="CK497" s="124"/>
      <c r="CL497" s="124"/>
      <c r="CM497" s="124"/>
      <c r="CN497" s="124"/>
      <c r="CO497" s="124"/>
      <c r="CP497" s="124"/>
      <c r="CQ497" s="124"/>
      <c r="CR497" s="124"/>
      <c r="CS497" s="124"/>
      <c r="CT497" s="124"/>
      <c r="CU497" s="124"/>
      <c r="CV497" s="124"/>
      <c r="CW497" s="124"/>
      <c r="CX497" s="124"/>
      <c r="CY497" s="124"/>
      <c r="CZ497" s="124"/>
      <c r="DA497" s="124"/>
      <c r="DB497" s="124"/>
      <c r="DC497" s="124"/>
      <c r="DD497" s="124"/>
      <c r="DE497" s="124"/>
      <c r="DF497" s="124"/>
      <c r="DG497" s="124"/>
      <c r="DH497" s="124"/>
      <c r="DI497" s="124"/>
      <c r="DJ497" s="124"/>
      <c r="DK497" s="198"/>
      <c r="DL497" s="198"/>
      <c r="DM497" s="144"/>
      <c r="DN497" s="198"/>
      <c r="DO497" s="144"/>
      <c r="DP497" s="198"/>
      <c r="DQ497" s="144"/>
      <c r="DR497" s="6"/>
      <c r="DS497" s="6"/>
      <c r="DT497" s="2"/>
      <c r="DU497" s="2"/>
      <c r="DV497" s="2"/>
      <c r="DW497" s="2"/>
      <c r="DX497" s="2"/>
      <c r="DY497" s="2"/>
      <c r="DZ497" s="2"/>
      <c r="EA497" s="2"/>
      <c r="EB497" s="125"/>
      <c r="EC497" s="6"/>
      <c r="ED497" s="6"/>
      <c r="EE497" s="6"/>
      <c r="EF497" s="124"/>
      <c r="EG497" s="124"/>
      <c r="EH497" s="125"/>
      <c r="EI497" s="125"/>
      <c r="EJ497" s="124"/>
      <c r="EK497" s="2"/>
      <c r="EL497" s="2"/>
    </row>
    <row x14ac:dyDescent="0.25" r="498" customHeight="1" ht="18.75">
      <c r="A498" s="304" t="s">
        <v>239</v>
      </c>
      <c r="B498" s="282">
        <f>+SUM(B489:B497)</f>
      </c>
      <c r="C498" s="282">
        <f>+SUM(C489:C497)</f>
      </c>
      <c r="D498" s="282">
        <f>+SUM(D489:D497)</f>
      </c>
      <c r="E498" s="282">
        <f>+SUM(E489:E497)</f>
      </c>
      <c r="F498" s="282">
        <f>+SUM(F489:F497)</f>
      </c>
      <c r="G498" s="282">
        <f>+SUM(G489:G497)</f>
      </c>
      <c r="H498" s="282">
        <f>+SUM(H489:H497)</f>
      </c>
      <c r="I498" s="282">
        <f>+SUM(I489:I497)</f>
      </c>
      <c r="J498" s="282">
        <f>+SUM(J489:J497)</f>
      </c>
      <c r="K498" s="282">
        <f>+SUM(K489:K497)</f>
      </c>
      <c r="L498" s="282">
        <f>+SUM(L489:L497)</f>
      </c>
      <c r="M498" s="282">
        <f>+SUM(M489:M497)</f>
      </c>
      <c r="N498" s="282">
        <f>+SUM(N489:N497)</f>
      </c>
      <c r="O498" s="282">
        <f>+SUM(O489:O497)</f>
      </c>
      <c r="P498" s="282">
        <f>+SUM(P489:P497)</f>
      </c>
      <c r="Q498" s="282">
        <f>+SUM(Q489:Q497)</f>
      </c>
      <c r="R498" s="282">
        <f>+SUM(R489:R497)</f>
      </c>
      <c r="S498" s="282">
        <f>+SUM(S489:S497)</f>
      </c>
      <c r="T498" s="282">
        <f>+SUM(T489:T497)</f>
      </c>
      <c r="U498" s="282">
        <f>+SUM(U489:U497)</f>
      </c>
      <c r="V498" s="282">
        <f>+SUM(V489:V497)</f>
      </c>
      <c r="W498" s="282">
        <f>+SUM(W489:W497)</f>
      </c>
      <c r="X498" s="282">
        <f>+SUM(X489:X497)</f>
      </c>
      <c r="Y498" s="282">
        <f>+SUM(Y489:Y497)</f>
      </c>
      <c r="Z498" s="282">
        <f>+SUM(Z489:Z497)</f>
      </c>
      <c r="AA498" s="282">
        <f>+SUM(AA489:AA497)</f>
      </c>
      <c r="AB498" s="282">
        <f>+SUM(AB489:AB497)</f>
      </c>
      <c r="AC498" s="282">
        <f>+SUM(AC489:AC497)</f>
      </c>
      <c r="AD498" s="282">
        <f>+SUM(AD489:AD497)</f>
      </c>
      <c r="AE498" s="282">
        <f>+SUM(AE489:AE497)</f>
      </c>
      <c r="AF498" s="282">
        <f>+SUM(AF489:AF497)</f>
      </c>
      <c r="AG498" s="282">
        <f>+SUM(AG489:AG497)</f>
      </c>
      <c r="AH498" s="282">
        <f>+SUM(AH489:AH497)</f>
      </c>
      <c r="AI498" s="282">
        <f>+SUM(AI489:AI497)</f>
      </c>
      <c r="AJ498" s="282">
        <f>+SUM(AJ489:AJ497)</f>
      </c>
      <c r="AK498" s="282">
        <f>+SUM(AK489:AK497)</f>
      </c>
      <c r="AL498" s="282">
        <f>+SUM(AL489:AL497)</f>
      </c>
      <c r="AM498" s="282">
        <f>+SUM(AM489:AM497)</f>
      </c>
      <c r="AN498" s="282">
        <f>+SUM(AN489:AN497)</f>
      </c>
      <c r="AO498" s="282">
        <f>+SUM(AO489:AO497)</f>
      </c>
      <c r="AP498" s="282">
        <f>+SUM(AP489:AP497)</f>
      </c>
      <c r="AQ498" s="282">
        <f>+SUM(AQ489:AQ497)</f>
      </c>
      <c r="AR498" s="282">
        <f>+SUM(AR489:AR497)</f>
      </c>
      <c r="AS498" s="282">
        <f>+SUM(AS489:AS497)</f>
      </c>
      <c r="AT498" s="282">
        <f>+SUM(AT489:AT497)</f>
      </c>
      <c r="AU498" s="282">
        <f>+SUM(AU489:AU497)</f>
      </c>
      <c r="AV498" s="282">
        <f>+SUM(AV489:AV497)</f>
      </c>
      <c r="AW498" s="282">
        <f>+SUM(AW489:AW497)</f>
      </c>
      <c r="AX498" s="282"/>
      <c r="AY498" s="273"/>
      <c r="AZ498" s="274">
        <f>+SUM(AZ489:AZ497)</f>
      </c>
      <c r="BA498" s="275">
        <f>+SUM(BA489:BA497)</f>
      </c>
      <c r="BB498" s="282">
        <f>+SUM(BB489:BB497)</f>
      </c>
      <c r="BC498" s="282">
        <f>+SUM(BC489:BC497)</f>
      </c>
      <c r="BD498" s="282">
        <f>+SUM(BD489:BD497)</f>
      </c>
      <c r="BE498" s="291">
        <f>+SUM(BE489:BE497)</f>
      </c>
      <c r="BF498" s="292">
        <f>+SUM(BF489:BF497)</f>
      </c>
      <c r="BG498" s="292">
        <f>+SUM(BG489:BG497)</f>
      </c>
      <c r="BH498" s="292">
        <f>+SUM(BH489:BH497)</f>
      </c>
      <c r="BI498" s="292">
        <f>+SUM(BI489:BI497)</f>
      </c>
      <c r="BJ498" s="293">
        <f>+SUM(BJ489:BJ497)</f>
      </c>
      <c r="BK498" s="292"/>
      <c r="BL498" s="124"/>
      <c r="BM498" s="2"/>
      <c r="BN498" s="124"/>
      <c r="BO498" s="6"/>
      <c r="BP498" s="124"/>
      <c r="BQ498" s="124"/>
      <c r="BR498" s="124"/>
      <c r="BS498" s="124"/>
      <c r="BT498" s="124"/>
      <c r="BU498" s="124"/>
      <c r="BV498" s="124"/>
      <c r="BW498" s="124"/>
      <c r="BX498" s="6"/>
      <c r="BY498" s="124"/>
      <c r="BZ498" s="124"/>
      <c r="CA498" s="124"/>
      <c r="CB498" s="124"/>
      <c r="CC498" s="124"/>
      <c r="CD498" s="124"/>
      <c r="CE498" s="124"/>
      <c r="CF498" s="124"/>
      <c r="CG498" s="124"/>
      <c r="CH498" s="124"/>
      <c r="CI498" s="124"/>
      <c r="CJ498" s="124"/>
      <c r="CK498" s="124"/>
      <c r="CL498" s="124"/>
      <c r="CM498" s="124"/>
      <c r="CN498" s="124"/>
      <c r="CO498" s="124"/>
      <c r="CP498" s="124"/>
      <c r="CQ498" s="124"/>
      <c r="CR498" s="124"/>
      <c r="CS498" s="124"/>
      <c r="CT498" s="124"/>
      <c r="CU498" s="124"/>
      <c r="CV498" s="124"/>
      <c r="CW498" s="124"/>
      <c r="CX498" s="124"/>
      <c r="CY498" s="124"/>
      <c r="CZ498" s="124"/>
      <c r="DA498" s="124"/>
      <c r="DB498" s="124"/>
      <c r="DC498" s="124"/>
      <c r="DD498" s="124"/>
      <c r="DE498" s="124"/>
      <c r="DF498" s="124"/>
      <c r="DG498" s="124"/>
      <c r="DH498" s="124"/>
      <c r="DI498" s="124"/>
      <c r="DJ498" s="124"/>
      <c r="DK498" s="198"/>
      <c r="DL498" s="198"/>
      <c r="DM498" s="144"/>
      <c r="DN498" s="198"/>
      <c r="DO498" s="144"/>
      <c r="DP498" s="198"/>
      <c r="DQ498" s="144"/>
      <c r="DR498" s="6"/>
      <c r="DS498" s="6"/>
      <c r="DT498" s="2"/>
      <c r="DU498" s="2"/>
      <c r="DV498" s="2"/>
      <c r="DW498" s="2"/>
      <c r="DX498" s="2"/>
      <c r="DY498" s="2"/>
      <c r="DZ498" s="2"/>
      <c r="EA498" s="2"/>
      <c r="EB498" s="125"/>
      <c r="EC498" s="6"/>
      <c r="ED498" s="6"/>
      <c r="EE498" s="6"/>
      <c r="EF498" s="124"/>
      <c r="EG498" s="124"/>
      <c r="EH498" s="125"/>
      <c r="EI498" s="125"/>
      <c r="EJ498" s="124"/>
      <c r="EK498" s="2"/>
      <c r="EL498" s="2"/>
    </row>
    <row x14ac:dyDescent="0.25" r="499" customHeight="1" ht="18.75">
      <c r="A499" s="280" t="s">
        <v>257</v>
      </c>
      <c r="B499" s="342">
        <v>0</v>
      </c>
      <c r="C499" s="342">
        <v>0</v>
      </c>
      <c r="D499" s="342">
        <v>0</v>
      </c>
      <c r="E499" s="342">
        <v>0</v>
      </c>
      <c r="F499" s="342">
        <v>87</v>
      </c>
      <c r="G499" s="342">
        <v>56</v>
      </c>
      <c r="H499" s="342">
        <v>0</v>
      </c>
      <c r="I499" s="342">
        <v>287</v>
      </c>
      <c r="J499" s="342">
        <v>0</v>
      </c>
      <c r="K499" s="342">
        <v>0</v>
      </c>
      <c r="L499" s="342">
        <v>0</v>
      </c>
      <c r="M499" s="342">
        <v>0</v>
      </c>
      <c r="N499" s="268">
        <v>0</v>
      </c>
      <c r="O499" s="268">
        <v>0</v>
      </c>
      <c r="P499" s="268">
        <v>0</v>
      </c>
      <c r="Q499" s="268">
        <v>0</v>
      </c>
      <c r="R499" s="268">
        <v>0</v>
      </c>
      <c r="S499" s="268">
        <v>0</v>
      </c>
      <c r="T499" s="268">
        <v>0</v>
      </c>
      <c r="U499" s="268">
        <v>0</v>
      </c>
      <c r="V499" s="268">
        <v>0</v>
      </c>
      <c r="W499" s="268">
        <v>0</v>
      </c>
      <c r="X499" s="268">
        <v>0</v>
      </c>
      <c r="Y499" s="268">
        <v>0</v>
      </c>
      <c r="Z499" s="282">
        <v>0</v>
      </c>
      <c r="AA499" s="282">
        <v>0</v>
      </c>
      <c r="AB499" s="282">
        <v>0</v>
      </c>
      <c r="AC499" s="282">
        <v>0</v>
      </c>
      <c r="AD499" s="282">
        <v>0</v>
      </c>
      <c r="AE499" s="282">
        <v>0</v>
      </c>
      <c r="AF499" s="282">
        <v>0</v>
      </c>
      <c r="AG499" s="282">
        <v>0</v>
      </c>
      <c r="AH499" s="282">
        <v>0</v>
      </c>
      <c r="AI499" s="282">
        <v>0</v>
      </c>
      <c r="AJ499" s="282">
        <v>0</v>
      </c>
      <c r="AK499" s="282">
        <v>0</v>
      </c>
      <c r="AL499" s="282">
        <v>0</v>
      </c>
      <c r="AM499" s="282">
        <v>0</v>
      </c>
      <c r="AN499" s="282">
        <v>0</v>
      </c>
      <c r="AO499" s="282">
        <v>0</v>
      </c>
      <c r="AP499" s="282">
        <v>0</v>
      </c>
      <c r="AQ499" s="282">
        <v>0</v>
      </c>
      <c r="AR499" s="282">
        <v>0</v>
      </c>
      <c r="AS499" s="282">
        <v>3</v>
      </c>
      <c r="AT499" s="282">
        <v>12</v>
      </c>
      <c r="AU499" s="271"/>
      <c r="AV499" s="282">
        <v>6</v>
      </c>
      <c r="AW499" s="268">
        <v>0</v>
      </c>
      <c r="AX499" s="268"/>
      <c r="AY499" s="273"/>
      <c r="AZ499" s="274">
        <f>+AZ509</f>
      </c>
      <c r="BA499" s="275">
        <f>+BA509</f>
      </c>
      <c r="BB499" s="282">
        <f>+BB509</f>
      </c>
      <c r="BC499" s="282">
        <f>+BC509</f>
      </c>
      <c r="BD499" s="282">
        <f>+BD509</f>
      </c>
      <c r="BE499" s="291">
        <f>+BE509</f>
      </c>
      <c r="BF499" s="292">
        <f>+BF509</f>
      </c>
      <c r="BG499" s="292">
        <f>+BG509</f>
      </c>
      <c r="BH499" s="292">
        <f>+BH509</f>
      </c>
      <c r="BI499" s="292">
        <f>+BI509</f>
      </c>
      <c r="BJ499" s="293">
        <f>+BJ509</f>
      </c>
      <c r="BK499" s="292"/>
      <c r="BL499" s="124"/>
      <c r="BM499" s="2"/>
      <c r="BN499" s="124"/>
      <c r="BO499" s="6"/>
      <c r="BP499" s="124"/>
      <c r="BQ499" s="124"/>
      <c r="BR499" s="124"/>
      <c r="BS499" s="124"/>
      <c r="BT499" s="124"/>
      <c r="BU499" s="124"/>
      <c r="BV499" s="124"/>
      <c r="BW499" s="124"/>
      <c r="BX499" s="6"/>
      <c r="BY499" s="124"/>
      <c r="BZ499" s="124"/>
      <c r="CA499" s="124"/>
      <c r="CB499" s="124"/>
      <c r="CC499" s="124"/>
      <c r="CD499" s="124"/>
      <c r="CE499" s="124"/>
      <c r="CF499" s="124"/>
      <c r="CG499" s="124"/>
      <c r="CH499" s="124"/>
      <c r="CI499" s="124"/>
      <c r="CJ499" s="124"/>
      <c r="CK499" s="124"/>
      <c r="CL499" s="124"/>
      <c r="CM499" s="124"/>
      <c r="CN499" s="124"/>
      <c r="CO499" s="124"/>
      <c r="CP499" s="124"/>
      <c r="CQ499" s="124"/>
      <c r="CR499" s="124"/>
      <c r="CS499" s="124"/>
      <c r="CT499" s="124"/>
      <c r="CU499" s="124"/>
      <c r="CV499" s="124"/>
      <c r="CW499" s="124"/>
      <c r="CX499" s="124"/>
      <c r="CY499" s="124"/>
      <c r="CZ499" s="124"/>
      <c r="DA499" s="124"/>
      <c r="DB499" s="124"/>
      <c r="DC499" s="124"/>
      <c r="DD499" s="124"/>
      <c r="DE499" s="124"/>
      <c r="DF499" s="124"/>
      <c r="DG499" s="124"/>
      <c r="DH499" s="124"/>
      <c r="DI499" s="124"/>
      <c r="DJ499" s="124"/>
      <c r="DK499" s="198">
        <f>SUM(B499:M499)</f>
      </c>
      <c r="DL499" s="198">
        <f>SUM(N499:Y499)</f>
      </c>
      <c r="DM499" s="144">
        <f>IFERROR(DL499/DK499*100,0)</f>
      </c>
      <c r="DN499" s="198">
        <f>SUM(Z499:AK499)</f>
      </c>
      <c r="DO499" s="144">
        <f>IFERROR(DN499/DL499*100,0)</f>
      </c>
      <c r="DP499" s="198">
        <f>SUM(AL499:AW499)</f>
      </c>
      <c r="DQ499" s="144">
        <f>IFERROR(DP499/DN499*100,0)</f>
      </c>
      <c r="DR499" s="185">
        <f>SUM(AY499:BJ499)</f>
      </c>
      <c r="DS499" s="249">
        <f>IFERROR(DR499/DP499*100,0)</f>
      </c>
      <c r="DT499" s="2"/>
      <c r="DU499" s="2"/>
      <c r="DV499" s="2"/>
      <c r="DW499" s="2"/>
      <c r="DX499" s="2"/>
      <c r="DY499" s="2"/>
      <c r="DZ499" s="2"/>
      <c r="EA499" s="2"/>
      <c r="EB499" s="125"/>
      <c r="EC499" s="6"/>
      <c r="ED499" s="6"/>
      <c r="EE499" s="6"/>
      <c r="EF499" s="124"/>
      <c r="EG499" s="124"/>
      <c r="EH499" s="125"/>
      <c r="EI499" s="125"/>
      <c r="EJ499" s="124"/>
      <c r="EK499" s="2"/>
      <c r="EL499" s="2"/>
    </row>
    <row x14ac:dyDescent="0.25" r="500" customHeight="1" ht="18.75" hidden="1">
      <c r="A500" s="290" t="s">
        <v>231</v>
      </c>
      <c r="B500" s="282"/>
      <c r="C500" s="282"/>
      <c r="D500" s="282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  <c r="AC500" s="282"/>
      <c r="AD500" s="282"/>
      <c r="AE500" s="282"/>
      <c r="AF500" s="282"/>
      <c r="AG500" s="282"/>
      <c r="AH500" s="282"/>
      <c r="AI500" s="282"/>
      <c r="AJ500" s="282"/>
      <c r="AK500" s="282"/>
      <c r="AL500" s="282"/>
      <c r="AM500" s="282"/>
      <c r="AN500" s="282"/>
      <c r="AO500" s="282"/>
      <c r="AP500" s="282"/>
      <c r="AQ500" s="282"/>
      <c r="AR500" s="282"/>
      <c r="AS500" s="282"/>
      <c r="AT500" s="282"/>
      <c r="AU500" s="282"/>
      <c r="AV500" s="282"/>
      <c r="AW500" s="282"/>
      <c r="AX500" s="282"/>
      <c r="AY500" s="273"/>
      <c r="AZ500" s="274"/>
      <c r="BA500" s="275"/>
      <c r="BB500" s="282"/>
      <c r="BC500" s="282"/>
      <c r="BD500" s="282"/>
      <c r="BE500" s="291"/>
      <c r="BF500" s="292"/>
      <c r="BG500" s="292"/>
      <c r="BH500" s="292"/>
      <c r="BI500" s="292"/>
      <c r="BJ500" s="293"/>
      <c r="BK500" s="292"/>
      <c r="BL500" s="124"/>
      <c r="BM500" s="2"/>
      <c r="BN500" s="124"/>
      <c r="BO500" s="6"/>
      <c r="BP500" s="124"/>
      <c r="BQ500" s="124"/>
      <c r="BR500" s="124"/>
      <c r="BS500" s="124"/>
      <c r="BT500" s="124"/>
      <c r="BU500" s="124"/>
      <c r="BV500" s="124"/>
      <c r="BW500" s="124"/>
      <c r="BX500" s="6"/>
      <c r="BY500" s="124"/>
      <c r="BZ500" s="124"/>
      <c r="CA500" s="124"/>
      <c r="CB500" s="124"/>
      <c r="CC500" s="124"/>
      <c r="CD500" s="124"/>
      <c r="CE500" s="124"/>
      <c r="CF500" s="124"/>
      <c r="CG500" s="124"/>
      <c r="CH500" s="124"/>
      <c r="CI500" s="124"/>
      <c r="CJ500" s="124"/>
      <c r="CK500" s="124"/>
      <c r="CL500" s="124"/>
      <c r="CM500" s="124"/>
      <c r="CN500" s="124"/>
      <c r="CO500" s="124"/>
      <c r="CP500" s="124"/>
      <c r="CQ500" s="124"/>
      <c r="CR500" s="124"/>
      <c r="CS500" s="124"/>
      <c r="CT500" s="124"/>
      <c r="CU500" s="124"/>
      <c r="CV500" s="124"/>
      <c r="CW500" s="124"/>
      <c r="CX500" s="124"/>
      <c r="CY500" s="124"/>
      <c r="CZ500" s="124"/>
      <c r="DA500" s="124"/>
      <c r="DB500" s="124"/>
      <c r="DC500" s="124"/>
      <c r="DD500" s="124"/>
      <c r="DE500" s="124"/>
      <c r="DF500" s="124"/>
      <c r="DG500" s="124"/>
      <c r="DH500" s="124"/>
      <c r="DI500" s="124"/>
      <c r="DJ500" s="124"/>
      <c r="DK500" s="198"/>
      <c r="DL500" s="198"/>
      <c r="DM500" s="144"/>
      <c r="DN500" s="198"/>
      <c r="DO500" s="144"/>
      <c r="DP500" s="198"/>
      <c r="DQ500" s="144"/>
      <c r="DR500" s="6"/>
      <c r="DS500" s="6"/>
      <c r="DT500" s="2"/>
      <c r="DU500" s="2"/>
      <c r="DV500" s="2"/>
      <c r="DW500" s="2"/>
      <c r="DX500" s="2"/>
      <c r="DY500" s="2"/>
      <c r="DZ500" s="2"/>
      <c r="EA500" s="2"/>
      <c r="EB500" s="125"/>
      <c r="EC500" s="6"/>
      <c r="ED500" s="6"/>
      <c r="EE500" s="6"/>
      <c r="EF500" s="124"/>
      <c r="EG500" s="124"/>
      <c r="EH500" s="125"/>
      <c r="EI500" s="125"/>
      <c r="EJ500" s="124"/>
      <c r="EK500" s="2"/>
      <c r="EL500" s="2"/>
    </row>
    <row x14ac:dyDescent="0.25" r="501" customHeight="1" ht="18.75" hidden="1">
      <c r="A501" s="290" t="s">
        <v>232</v>
      </c>
      <c r="B501" s="282"/>
      <c r="C501" s="282"/>
      <c r="D501" s="282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  <c r="AC501" s="282"/>
      <c r="AD501" s="282"/>
      <c r="AE501" s="282"/>
      <c r="AF501" s="282"/>
      <c r="AG501" s="282"/>
      <c r="AH501" s="282"/>
      <c r="AI501" s="282"/>
      <c r="AJ501" s="282"/>
      <c r="AK501" s="282"/>
      <c r="AL501" s="282"/>
      <c r="AM501" s="282"/>
      <c r="AN501" s="282"/>
      <c r="AO501" s="282"/>
      <c r="AP501" s="282"/>
      <c r="AQ501" s="282"/>
      <c r="AR501" s="282"/>
      <c r="AS501" s="282"/>
      <c r="AT501" s="282"/>
      <c r="AU501" s="282"/>
      <c r="AV501" s="282"/>
      <c r="AW501" s="282"/>
      <c r="AX501" s="282"/>
      <c r="AY501" s="273"/>
      <c r="AZ501" s="274"/>
      <c r="BA501" s="275"/>
      <c r="BB501" s="282"/>
      <c r="BC501" s="282"/>
      <c r="BD501" s="282"/>
      <c r="BE501" s="291"/>
      <c r="BF501" s="292"/>
      <c r="BG501" s="292"/>
      <c r="BH501" s="292"/>
      <c r="BI501" s="292"/>
      <c r="BJ501" s="293"/>
      <c r="BK501" s="292"/>
      <c r="BL501" s="124"/>
      <c r="BM501" s="2"/>
      <c r="BN501" s="124"/>
      <c r="BO501" s="6"/>
      <c r="BP501" s="124"/>
      <c r="BQ501" s="124"/>
      <c r="BR501" s="124"/>
      <c r="BS501" s="124"/>
      <c r="BT501" s="124"/>
      <c r="BU501" s="124"/>
      <c r="BV501" s="124"/>
      <c r="BW501" s="124"/>
      <c r="BX501" s="6"/>
      <c r="BY501" s="124"/>
      <c r="BZ501" s="124"/>
      <c r="CA501" s="124"/>
      <c r="CB501" s="124"/>
      <c r="CC501" s="124"/>
      <c r="CD501" s="124"/>
      <c r="CE501" s="124"/>
      <c r="CF501" s="124"/>
      <c r="CG501" s="124"/>
      <c r="CH501" s="124"/>
      <c r="CI501" s="124"/>
      <c r="CJ501" s="124"/>
      <c r="CK501" s="124"/>
      <c r="CL501" s="124"/>
      <c r="CM501" s="124"/>
      <c r="CN501" s="124"/>
      <c r="CO501" s="124"/>
      <c r="CP501" s="124"/>
      <c r="CQ501" s="124"/>
      <c r="CR501" s="124"/>
      <c r="CS501" s="124"/>
      <c r="CT501" s="124"/>
      <c r="CU501" s="124"/>
      <c r="CV501" s="124"/>
      <c r="CW501" s="124"/>
      <c r="CX501" s="124"/>
      <c r="CY501" s="124"/>
      <c r="CZ501" s="124"/>
      <c r="DA501" s="124"/>
      <c r="DB501" s="124"/>
      <c r="DC501" s="124"/>
      <c r="DD501" s="124"/>
      <c r="DE501" s="124"/>
      <c r="DF501" s="124"/>
      <c r="DG501" s="124"/>
      <c r="DH501" s="124"/>
      <c r="DI501" s="124"/>
      <c r="DJ501" s="124"/>
      <c r="DK501" s="198"/>
      <c r="DL501" s="198"/>
      <c r="DM501" s="144"/>
      <c r="DN501" s="198"/>
      <c r="DO501" s="144"/>
      <c r="DP501" s="198"/>
      <c r="DQ501" s="144"/>
      <c r="DR501" s="6"/>
      <c r="DS501" s="6"/>
      <c r="DT501" s="2"/>
      <c r="DU501" s="2"/>
      <c r="DV501" s="2"/>
      <c r="DW501" s="2"/>
      <c r="DX501" s="2"/>
      <c r="DY501" s="2"/>
      <c r="DZ501" s="2"/>
      <c r="EA501" s="2"/>
      <c r="EB501" s="125"/>
      <c r="EC501" s="6"/>
      <c r="ED501" s="6"/>
      <c r="EE501" s="6"/>
      <c r="EF501" s="124"/>
      <c r="EG501" s="124"/>
      <c r="EH501" s="125"/>
      <c r="EI501" s="125"/>
      <c r="EJ501" s="124"/>
      <c r="EK501" s="2"/>
      <c r="EL501" s="2"/>
    </row>
    <row x14ac:dyDescent="0.25" r="502" customHeight="1" ht="18.75" hidden="1">
      <c r="A502" s="290" t="s">
        <v>233</v>
      </c>
      <c r="B502" s="282"/>
      <c r="C502" s="282"/>
      <c r="D502" s="282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  <c r="AC502" s="282"/>
      <c r="AD502" s="282"/>
      <c r="AE502" s="282"/>
      <c r="AF502" s="282"/>
      <c r="AG502" s="282"/>
      <c r="AH502" s="282"/>
      <c r="AI502" s="282"/>
      <c r="AJ502" s="282"/>
      <c r="AK502" s="282"/>
      <c r="AL502" s="282"/>
      <c r="AM502" s="282"/>
      <c r="AN502" s="282"/>
      <c r="AO502" s="282"/>
      <c r="AP502" s="282"/>
      <c r="AQ502" s="282"/>
      <c r="AR502" s="282"/>
      <c r="AS502" s="282"/>
      <c r="AT502" s="282"/>
      <c r="AU502" s="282"/>
      <c r="AV502" s="282"/>
      <c r="AW502" s="282"/>
      <c r="AX502" s="282"/>
      <c r="AY502" s="273"/>
      <c r="AZ502" s="274"/>
      <c r="BA502" s="275"/>
      <c r="BB502" s="282"/>
      <c r="BC502" s="282"/>
      <c r="BD502" s="282"/>
      <c r="BE502" s="291"/>
      <c r="BF502" s="292"/>
      <c r="BG502" s="292"/>
      <c r="BH502" s="292"/>
      <c r="BI502" s="292"/>
      <c r="BJ502" s="293"/>
      <c r="BK502" s="292"/>
      <c r="BL502" s="124"/>
      <c r="BM502" s="2"/>
      <c r="BN502" s="124"/>
      <c r="BO502" s="6"/>
      <c r="BP502" s="124"/>
      <c r="BQ502" s="124"/>
      <c r="BR502" s="124"/>
      <c r="BS502" s="124"/>
      <c r="BT502" s="124"/>
      <c r="BU502" s="124"/>
      <c r="BV502" s="124"/>
      <c r="BW502" s="124"/>
      <c r="BX502" s="6"/>
      <c r="BY502" s="124"/>
      <c r="BZ502" s="124"/>
      <c r="CA502" s="124"/>
      <c r="CB502" s="124"/>
      <c r="CC502" s="124"/>
      <c r="CD502" s="124"/>
      <c r="CE502" s="124"/>
      <c r="CF502" s="124"/>
      <c r="CG502" s="124"/>
      <c r="CH502" s="124"/>
      <c r="CI502" s="124"/>
      <c r="CJ502" s="124"/>
      <c r="CK502" s="124"/>
      <c r="CL502" s="124"/>
      <c r="CM502" s="124"/>
      <c r="CN502" s="124"/>
      <c r="CO502" s="124"/>
      <c r="CP502" s="124"/>
      <c r="CQ502" s="124"/>
      <c r="CR502" s="124"/>
      <c r="CS502" s="124"/>
      <c r="CT502" s="124"/>
      <c r="CU502" s="124"/>
      <c r="CV502" s="124"/>
      <c r="CW502" s="124"/>
      <c r="CX502" s="124"/>
      <c r="CY502" s="124"/>
      <c r="CZ502" s="124"/>
      <c r="DA502" s="124"/>
      <c r="DB502" s="124"/>
      <c r="DC502" s="124"/>
      <c r="DD502" s="124"/>
      <c r="DE502" s="124"/>
      <c r="DF502" s="124"/>
      <c r="DG502" s="124"/>
      <c r="DH502" s="124"/>
      <c r="DI502" s="124"/>
      <c r="DJ502" s="124"/>
      <c r="DK502" s="198"/>
      <c r="DL502" s="198"/>
      <c r="DM502" s="144"/>
      <c r="DN502" s="198"/>
      <c r="DO502" s="144"/>
      <c r="DP502" s="198"/>
      <c r="DQ502" s="144"/>
      <c r="DR502" s="6"/>
      <c r="DS502" s="6"/>
      <c r="DT502" s="2"/>
      <c r="DU502" s="2"/>
      <c r="DV502" s="2"/>
      <c r="DW502" s="2"/>
      <c r="DX502" s="2"/>
      <c r="DY502" s="2"/>
      <c r="DZ502" s="2"/>
      <c r="EA502" s="2"/>
      <c r="EB502" s="125"/>
      <c r="EC502" s="6"/>
      <c r="ED502" s="6"/>
      <c r="EE502" s="6"/>
      <c r="EF502" s="124"/>
      <c r="EG502" s="124"/>
      <c r="EH502" s="125"/>
      <c r="EI502" s="125"/>
      <c r="EJ502" s="124"/>
      <c r="EK502" s="2"/>
      <c r="EL502" s="2"/>
    </row>
    <row x14ac:dyDescent="0.25" r="503" customHeight="1" ht="18.75" hidden="1">
      <c r="A503" s="290" t="s">
        <v>234</v>
      </c>
      <c r="B503" s="282"/>
      <c r="C503" s="282"/>
      <c r="D503" s="282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  <c r="AC503" s="282"/>
      <c r="AD503" s="282"/>
      <c r="AE503" s="282"/>
      <c r="AF503" s="282"/>
      <c r="AG503" s="282"/>
      <c r="AH503" s="282"/>
      <c r="AI503" s="282"/>
      <c r="AJ503" s="282"/>
      <c r="AK503" s="282"/>
      <c r="AL503" s="282"/>
      <c r="AM503" s="282"/>
      <c r="AN503" s="282"/>
      <c r="AO503" s="282"/>
      <c r="AP503" s="282"/>
      <c r="AQ503" s="282"/>
      <c r="AR503" s="282"/>
      <c r="AS503" s="282"/>
      <c r="AT503" s="282"/>
      <c r="AU503" s="282"/>
      <c r="AV503" s="282"/>
      <c r="AW503" s="282"/>
      <c r="AX503" s="282"/>
      <c r="AY503" s="273"/>
      <c r="AZ503" s="274"/>
      <c r="BA503" s="275"/>
      <c r="BB503" s="282"/>
      <c r="BC503" s="282"/>
      <c r="BD503" s="282"/>
      <c r="BE503" s="291"/>
      <c r="BF503" s="292"/>
      <c r="BG503" s="292"/>
      <c r="BH503" s="292"/>
      <c r="BI503" s="292"/>
      <c r="BJ503" s="293"/>
      <c r="BK503" s="292"/>
      <c r="BL503" s="124"/>
      <c r="BM503" s="2"/>
      <c r="BN503" s="124"/>
      <c r="BO503" s="6"/>
      <c r="BP503" s="124"/>
      <c r="BQ503" s="124"/>
      <c r="BR503" s="124"/>
      <c r="BS503" s="124"/>
      <c r="BT503" s="124"/>
      <c r="BU503" s="124"/>
      <c r="BV503" s="124"/>
      <c r="BW503" s="124"/>
      <c r="BX503" s="6"/>
      <c r="BY503" s="124"/>
      <c r="BZ503" s="124"/>
      <c r="CA503" s="124"/>
      <c r="CB503" s="124"/>
      <c r="CC503" s="124"/>
      <c r="CD503" s="124"/>
      <c r="CE503" s="124"/>
      <c r="CF503" s="124"/>
      <c r="CG503" s="124"/>
      <c r="CH503" s="124"/>
      <c r="CI503" s="124"/>
      <c r="CJ503" s="124"/>
      <c r="CK503" s="124"/>
      <c r="CL503" s="124"/>
      <c r="CM503" s="124"/>
      <c r="CN503" s="124"/>
      <c r="CO503" s="124"/>
      <c r="CP503" s="124"/>
      <c r="CQ503" s="124"/>
      <c r="CR503" s="124"/>
      <c r="CS503" s="124"/>
      <c r="CT503" s="124"/>
      <c r="CU503" s="124"/>
      <c r="CV503" s="124"/>
      <c r="CW503" s="124"/>
      <c r="CX503" s="124"/>
      <c r="CY503" s="124"/>
      <c r="CZ503" s="124"/>
      <c r="DA503" s="124"/>
      <c r="DB503" s="124"/>
      <c r="DC503" s="124"/>
      <c r="DD503" s="124"/>
      <c r="DE503" s="124"/>
      <c r="DF503" s="124"/>
      <c r="DG503" s="124"/>
      <c r="DH503" s="124"/>
      <c r="DI503" s="124"/>
      <c r="DJ503" s="124"/>
      <c r="DK503" s="198"/>
      <c r="DL503" s="198"/>
      <c r="DM503" s="144"/>
      <c r="DN503" s="198"/>
      <c r="DO503" s="144"/>
      <c r="DP503" s="198"/>
      <c r="DQ503" s="144"/>
      <c r="DR503" s="6"/>
      <c r="DS503" s="6"/>
      <c r="DT503" s="2"/>
      <c r="DU503" s="2"/>
      <c r="DV503" s="2"/>
      <c r="DW503" s="2"/>
      <c r="DX503" s="2"/>
      <c r="DY503" s="2"/>
      <c r="DZ503" s="2"/>
      <c r="EA503" s="2"/>
      <c r="EB503" s="125"/>
      <c r="EC503" s="6"/>
      <c r="ED503" s="6"/>
      <c r="EE503" s="6"/>
      <c r="EF503" s="124"/>
      <c r="EG503" s="124"/>
      <c r="EH503" s="125"/>
      <c r="EI503" s="125"/>
      <c r="EJ503" s="124"/>
      <c r="EK503" s="2"/>
      <c r="EL503" s="2"/>
    </row>
    <row x14ac:dyDescent="0.25" r="504" customHeight="1" ht="18.75" hidden="1">
      <c r="A504" s="290" t="s">
        <v>235</v>
      </c>
      <c r="B504" s="282"/>
      <c r="C504" s="282"/>
      <c r="D504" s="282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  <c r="AC504" s="282"/>
      <c r="AD504" s="282"/>
      <c r="AE504" s="282"/>
      <c r="AF504" s="282"/>
      <c r="AG504" s="282"/>
      <c r="AH504" s="282"/>
      <c r="AI504" s="282"/>
      <c r="AJ504" s="282"/>
      <c r="AK504" s="282"/>
      <c r="AL504" s="282"/>
      <c r="AM504" s="282"/>
      <c r="AN504" s="282"/>
      <c r="AO504" s="282"/>
      <c r="AP504" s="282"/>
      <c r="AQ504" s="282"/>
      <c r="AR504" s="282"/>
      <c r="AS504" s="282"/>
      <c r="AT504" s="282"/>
      <c r="AU504" s="282"/>
      <c r="AV504" s="282"/>
      <c r="AW504" s="282"/>
      <c r="AX504" s="282"/>
      <c r="AY504" s="273"/>
      <c r="AZ504" s="274"/>
      <c r="BA504" s="275"/>
      <c r="BB504" s="282"/>
      <c r="BC504" s="282"/>
      <c r="BD504" s="282"/>
      <c r="BE504" s="291"/>
      <c r="BF504" s="292"/>
      <c r="BG504" s="292"/>
      <c r="BH504" s="292"/>
      <c r="BI504" s="292"/>
      <c r="BJ504" s="293"/>
      <c r="BK504" s="292"/>
      <c r="BL504" s="124"/>
      <c r="BM504" s="2"/>
      <c r="BN504" s="124"/>
      <c r="BO504" s="6"/>
      <c r="BP504" s="124"/>
      <c r="BQ504" s="124"/>
      <c r="BR504" s="124"/>
      <c r="BS504" s="124"/>
      <c r="BT504" s="124"/>
      <c r="BU504" s="124"/>
      <c r="BV504" s="124"/>
      <c r="BW504" s="124"/>
      <c r="BX504" s="6"/>
      <c r="BY504" s="124"/>
      <c r="BZ504" s="124"/>
      <c r="CA504" s="124"/>
      <c r="CB504" s="124"/>
      <c r="CC504" s="124"/>
      <c r="CD504" s="124"/>
      <c r="CE504" s="124"/>
      <c r="CF504" s="124"/>
      <c r="CG504" s="124"/>
      <c r="CH504" s="124"/>
      <c r="CI504" s="124"/>
      <c r="CJ504" s="124"/>
      <c r="CK504" s="124"/>
      <c r="CL504" s="124"/>
      <c r="CM504" s="124"/>
      <c r="CN504" s="124"/>
      <c r="CO504" s="124"/>
      <c r="CP504" s="124"/>
      <c r="CQ504" s="124"/>
      <c r="CR504" s="124"/>
      <c r="CS504" s="124"/>
      <c r="CT504" s="124"/>
      <c r="CU504" s="124"/>
      <c r="CV504" s="124"/>
      <c r="CW504" s="124"/>
      <c r="CX504" s="124"/>
      <c r="CY504" s="124"/>
      <c r="CZ504" s="124"/>
      <c r="DA504" s="124"/>
      <c r="DB504" s="124"/>
      <c r="DC504" s="124"/>
      <c r="DD504" s="124"/>
      <c r="DE504" s="124"/>
      <c r="DF504" s="124"/>
      <c r="DG504" s="124"/>
      <c r="DH504" s="124"/>
      <c r="DI504" s="124"/>
      <c r="DJ504" s="124"/>
      <c r="DK504" s="198"/>
      <c r="DL504" s="198"/>
      <c r="DM504" s="144"/>
      <c r="DN504" s="198"/>
      <c r="DO504" s="144"/>
      <c r="DP504" s="198"/>
      <c r="DQ504" s="144"/>
      <c r="DR504" s="6"/>
      <c r="DS504" s="6"/>
      <c r="DT504" s="2"/>
      <c r="DU504" s="2"/>
      <c r="DV504" s="2"/>
      <c r="DW504" s="2"/>
      <c r="DX504" s="2"/>
      <c r="DY504" s="2"/>
      <c r="DZ504" s="2"/>
      <c r="EA504" s="2"/>
      <c r="EB504" s="125"/>
      <c r="EC504" s="6"/>
      <c r="ED504" s="6"/>
      <c r="EE504" s="6"/>
      <c r="EF504" s="124"/>
      <c r="EG504" s="124"/>
      <c r="EH504" s="125"/>
      <c r="EI504" s="125"/>
      <c r="EJ504" s="124"/>
      <c r="EK504" s="2"/>
      <c r="EL504" s="2"/>
    </row>
    <row x14ac:dyDescent="0.25" r="505" customHeight="1" ht="18.75" hidden="1">
      <c r="A505" s="290" t="s">
        <v>201</v>
      </c>
      <c r="B505" s="282"/>
      <c r="C505" s="282"/>
      <c r="D505" s="282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  <c r="AC505" s="282"/>
      <c r="AD505" s="282"/>
      <c r="AE505" s="282"/>
      <c r="AF505" s="282"/>
      <c r="AG505" s="282"/>
      <c r="AH505" s="282"/>
      <c r="AI505" s="282"/>
      <c r="AJ505" s="282"/>
      <c r="AK505" s="282"/>
      <c r="AL505" s="282"/>
      <c r="AM505" s="282"/>
      <c r="AN505" s="282"/>
      <c r="AO505" s="282"/>
      <c r="AP505" s="282"/>
      <c r="AQ505" s="282"/>
      <c r="AR505" s="282"/>
      <c r="AS505" s="282"/>
      <c r="AT505" s="282"/>
      <c r="AU505" s="282"/>
      <c r="AV505" s="282"/>
      <c r="AW505" s="282"/>
      <c r="AX505" s="282"/>
      <c r="AY505" s="273"/>
      <c r="AZ505" s="274"/>
      <c r="BA505" s="275"/>
      <c r="BB505" s="282"/>
      <c r="BC505" s="282"/>
      <c r="BD505" s="282"/>
      <c r="BE505" s="291"/>
      <c r="BF505" s="292"/>
      <c r="BG505" s="292"/>
      <c r="BH505" s="292"/>
      <c r="BI505" s="292"/>
      <c r="BJ505" s="293"/>
      <c r="BK505" s="292"/>
      <c r="BL505" s="124"/>
      <c r="BM505" s="2"/>
      <c r="BN505" s="124"/>
      <c r="BO505" s="6"/>
      <c r="BP505" s="124"/>
      <c r="BQ505" s="124"/>
      <c r="BR505" s="124"/>
      <c r="BS505" s="124"/>
      <c r="BT505" s="124"/>
      <c r="BU505" s="124"/>
      <c r="BV505" s="124"/>
      <c r="BW505" s="124"/>
      <c r="BX505" s="6"/>
      <c r="BY505" s="124"/>
      <c r="BZ505" s="124"/>
      <c r="CA505" s="124"/>
      <c r="CB505" s="124"/>
      <c r="CC505" s="124"/>
      <c r="CD505" s="124"/>
      <c r="CE505" s="124"/>
      <c r="CF505" s="124"/>
      <c r="CG505" s="124"/>
      <c r="CH505" s="124"/>
      <c r="CI505" s="124"/>
      <c r="CJ505" s="124"/>
      <c r="CK505" s="124"/>
      <c r="CL505" s="124"/>
      <c r="CM505" s="124"/>
      <c r="CN505" s="124"/>
      <c r="CO505" s="124"/>
      <c r="CP505" s="124"/>
      <c r="CQ505" s="124"/>
      <c r="CR505" s="124"/>
      <c r="CS505" s="124"/>
      <c r="CT505" s="124"/>
      <c r="CU505" s="124"/>
      <c r="CV505" s="124"/>
      <c r="CW505" s="124"/>
      <c r="CX505" s="124"/>
      <c r="CY505" s="124"/>
      <c r="CZ505" s="124"/>
      <c r="DA505" s="124"/>
      <c r="DB505" s="124"/>
      <c r="DC505" s="124"/>
      <c r="DD505" s="124"/>
      <c r="DE505" s="124"/>
      <c r="DF505" s="124"/>
      <c r="DG505" s="124"/>
      <c r="DH505" s="124"/>
      <c r="DI505" s="124"/>
      <c r="DJ505" s="124"/>
      <c r="DK505" s="198"/>
      <c r="DL505" s="198"/>
      <c r="DM505" s="144"/>
      <c r="DN505" s="198"/>
      <c r="DO505" s="144"/>
      <c r="DP505" s="198"/>
      <c r="DQ505" s="144"/>
      <c r="DR505" s="6"/>
      <c r="DS505" s="6"/>
      <c r="DT505" s="2"/>
      <c r="DU505" s="2"/>
      <c r="DV505" s="2"/>
      <c r="DW505" s="2"/>
      <c r="DX505" s="2"/>
      <c r="DY505" s="2"/>
      <c r="DZ505" s="2"/>
      <c r="EA505" s="2"/>
      <c r="EB505" s="125"/>
      <c r="EC505" s="6"/>
      <c r="ED505" s="6"/>
      <c r="EE505" s="6"/>
      <c r="EF505" s="124"/>
      <c r="EG505" s="124"/>
      <c r="EH505" s="125"/>
      <c r="EI505" s="125"/>
      <c r="EJ505" s="124"/>
      <c r="EK505" s="2"/>
      <c r="EL505" s="2"/>
    </row>
    <row x14ac:dyDescent="0.25" r="506" customHeight="1" ht="18.75" hidden="1">
      <c r="A506" s="290" t="s">
        <v>237</v>
      </c>
      <c r="B506" s="282"/>
      <c r="C506" s="282"/>
      <c r="D506" s="282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  <c r="AC506" s="282"/>
      <c r="AD506" s="282"/>
      <c r="AE506" s="282"/>
      <c r="AF506" s="282"/>
      <c r="AG506" s="282"/>
      <c r="AH506" s="282"/>
      <c r="AI506" s="282"/>
      <c r="AJ506" s="282"/>
      <c r="AK506" s="282"/>
      <c r="AL506" s="282"/>
      <c r="AM506" s="282"/>
      <c r="AN506" s="282"/>
      <c r="AO506" s="282"/>
      <c r="AP506" s="282"/>
      <c r="AQ506" s="282"/>
      <c r="AR506" s="282"/>
      <c r="AS506" s="282"/>
      <c r="AT506" s="282"/>
      <c r="AU506" s="282"/>
      <c r="AV506" s="282"/>
      <c r="AW506" s="282"/>
      <c r="AX506" s="282"/>
      <c r="AY506" s="273"/>
      <c r="AZ506" s="274"/>
      <c r="BA506" s="275"/>
      <c r="BB506" s="282"/>
      <c r="BC506" s="282"/>
      <c r="BD506" s="282"/>
      <c r="BE506" s="291"/>
      <c r="BF506" s="292"/>
      <c r="BG506" s="292"/>
      <c r="BH506" s="292"/>
      <c r="BI506" s="292"/>
      <c r="BJ506" s="293"/>
      <c r="BK506" s="292"/>
      <c r="BL506" s="124"/>
      <c r="BM506" s="2"/>
      <c r="BN506" s="124"/>
      <c r="BO506" s="6"/>
      <c r="BP506" s="124"/>
      <c r="BQ506" s="124"/>
      <c r="BR506" s="124"/>
      <c r="BS506" s="124"/>
      <c r="BT506" s="124"/>
      <c r="BU506" s="124"/>
      <c r="BV506" s="124"/>
      <c r="BW506" s="124"/>
      <c r="BX506" s="6"/>
      <c r="BY506" s="124"/>
      <c r="BZ506" s="124"/>
      <c r="CA506" s="124"/>
      <c r="CB506" s="124"/>
      <c r="CC506" s="124"/>
      <c r="CD506" s="124"/>
      <c r="CE506" s="124"/>
      <c r="CF506" s="124"/>
      <c r="CG506" s="124"/>
      <c r="CH506" s="124"/>
      <c r="CI506" s="124"/>
      <c r="CJ506" s="124"/>
      <c r="CK506" s="124"/>
      <c r="CL506" s="124"/>
      <c r="CM506" s="124"/>
      <c r="CN506" s="124"/>
      <c r="CO506" s="124"/>
      <c r="CP506" s="124"/>
      <c r="CQ506" s="124"/>
      <c r="CR506" s="124"/>
      <c r="CS506" s="124"/>
      <c r="CT506" s="124"/>
      <c r="CU506" s="124"/>
      <c r="CV506" s="124"/>
      <c r="CW506" s="124"/>
      <c r="CX506" s="124"/>
      <c r="CY506" s="124"/>
      <c r="CZ506" s="124"/>
      <c r="DA506" s="124"/>
      <c r="DB506" s="124"/>
      <c r="DC506" s="124"/>
      <c r="DD506" s="124"/>
      <c r="DE506" s="124"/>
      <c r="DF506" s="124"/>
      <c r="DG506" s="124"/>
      <c r="DH506" s="124"/>
      <c r="DI506" s="124"/>
      <c r="DJ506" s="124"/>
      <c r="DK506" s="198"/>
      <c r="DL506" s="198"/>
      <c r="DM506" s="144"/>
      <c r="DN506" s="198"/>
      <c r="DO506" s="144"/>
      <c r="DP506" s="198"/>
      <c r="DQ506" s="144"/>
      <c r="DR506" s="6"/>
      <c r="DS506" s="6"/>
      <c r="DT506" s="2"/>
      <c r="DU506" s="2"/>
      <c r="DV506" s="2"/>
      <c r="DW506" s="2"/>
      <c r="DX506" s="2"/>
      <c r="DY506" s="2"/>
      <c r="DZ506" s="2"/>
      <c r="EA506" s="2"/>
      <c r="EB506" s="125"/>
      <c r="EC506" s="6"/>
      <c r="ED506" s="6"/>
      <c r="EE506" s="6"/>
      <c r="EF506" s="124"/>
      <c r="EG506" s="124"/>
      <c r="EH506" s="125"/>
      <c r="EI506" s="125"/>
      <c r="EJ506" s="124"/>
      <c r="EK506" s="2"/>
      <c r="EL506" s="2"/>
    </row>
    <row x14ac:dyDescent="0.25" r="507" customHeight="1" ht="18.75" hidden="1">
      <c r="A507" s="290" t="s">
        <v>200</v>
      </c>
      <c r="B507" s="282"/>
      <c r="C507" s="282"/>
      <c r="D507" s="282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  <c r="AC507" s="282"/>
      <c r="AD507" s="282"/>
      <c r="AE507" s="282"/>
      <c r="AF507" s="282"/>
      <c r="AG507" s="282"/>
      <c r="AH507" s="282"/>
      <c r="AI507" s="282"/>
      <c r="AJ507" s="282"/>
      <c r="AK507" s="282"/>
      <c r="AL507" s="282"/>
      <c r="AM507" s="282"/>
      <c r="AN507" s="282"/>
      <c r="AO507" s="282"/>
      <c r="AP507" s="282"/>
      <c r="AQ507" s="282"/>
      <c r="AR507" s="282"/>
      <c r="AS507" s="282"/>
      <c r="AT507" s="282"/>
      <c r="AU507" s="282"/>
      <c r="AV507" s="282"/>
      <c r="AW507" s="282"/>
      <c r="AX507" s="282"/>
      <c r="AY507" s="273"/>
      <c r="AZ507" s="274"/>
      <c r="BA507" s="275"/>
      <c r="BB507" s="282"/>
      <c r="BC507" s="282"/>
      <c r="BD507" s="282"/>
      <c r="BE507" s="291"/>
      <c r="BF507" s="292"/>
      <c r="BG507" s="292"/>
      <c r="BH507" s="292"/>
      <c r="BI507" s="292"/>
      <c r="BJ507" s="293"/>
      <c r="BK507" s="292"/>
      <c r="BL507" s="124"/>
      <c r="BM507" s="2"/>
      <c r="BN507" s="124"/>
      <c r="BO507" s="6"/>
      <c r="BP507" s="124"/>
      <c r="BQ507" s="124"/>
      <c r="BR507" s="124"/>
      <c r="BS507" s="124"/>
      <c r="BT507" s="124"/>
      <c r="BU507" s="124"/>
      <c r="BV507" s="124"/>
      <c r="BW507" s="124"/>
      <c r="BX507" s="6"/>
      <c r="BY507" s="124"/>
      <c r="BZ507" s="124"/>
      <c r="CA507" s="124"/>
      <c r="CB507" s="124"/>
      <c r="CC507" s="124"/>
      <c r="CD507" s="124"/>
      <c r="CE507" s="124"/>
      <c r="CF507" s="124"/>
      <c r="CG507" s="124"/>
      <c r="CH507" s="124"/>
      <c r="CI507" s="124"/>
      <c r="CJ507" s="124"/>
      <c r="CK507" s="124"/>
      <c r="CL507" s="124"/>
      <c r="CM507" s="124"/>
      <c r="CN507" s="124"/>
      <c r="CO507" s="124"/>
      <c r="CP507" s="124"/>
      <c r="CQ507" s="124"/>
      <c r="CR507" s="124"/>
      <c r="CS507" s="124"/>
      <c r="CT507" s="124"/>
      <c r="CU507" s="124"/>
      <c r="CV507" s="124"/>
      <c r="CW507" s="124"/>
      <c r="CX507" s="124"/>
      <c r="CY507" s="124"/>
      <c r="CZ507" s="124"/>
      <c r="DA507" s="124"/>
      <c r="DB507" s="124"/>
      <c r="DC507" s="124"/>
      <c r="DD507" s="124"/>
      <c r="DE507" s="124"/>
      <c r="DF507" s="124"/>
      <c r="DG507" s="124"/>
      <c r="DH507" s="124"/>
      <c r="DI507" s="124"/>
      <c r="DJ507" s="124"/>
      <c r="DK507" s="198"/>
      <c r="DL507" s="198"/>
      <c r="DM507" s="144"/>
      <c r="DN507" s="198"/>
      <c r="DO507" s="144"/>
      <c r="DP507" s="198"/>
      <c r="DQ507" s="144"/>
      <c r="DR507" s="6"/>
      <c r="DS507" s="6"/>
      <c r="DT507" s="2"/>
      <c r="DU507" s="2"/>
      <c r="DV507" s="2"/>
      <c r="DW507" s="2"/>
      <c r="DX507" s="2"/>
      <c r="DY507" s="2"/>
      <c r="DZ507" s="2"/>
      <c r="EA507" s="2"/>
      <c r="EB507" s="125"/>
      <c r="EC507" s="6"/>
      <c r="ED507" s="6"/>
      <c r="EE507" s="6"/>
      <c r="EF507" s="124"/>
      <c r="EG507" s="124"/>
      <c r="EH507" s="125"/>
      <c r="EI507" s="125"/>
      <c r="EJ507" s="124"/>
      <c r="EK507" s="2"/>
      <c r="EL507" s="2"/>
    </row>
    <row x14ac:dyDescent="0.25" r="508" customHeight="1" ht="18.75" hidden="1">
      <c r="A508" s="290" t="s">
        <v>238</v>
      </c>
      <c r="B508" s="282"/>
      <c r="C508" s="282"/>
      <c r="D508" s="282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  <c r="AC508" s="282"/>
      <c r="AD508" s="282"/>
      <c r="AE508" s="282"/>
      <c r="AF508" s="282"/>
      <c r="AG508" s="282"/>
      <c r="AH508" s="282"/>
      <c r="AI508" s="282"/>
      <c r="AJ508" s="282"/>
      <c r="AK508" s="282"/>
      <c r="AL508" s="282"/>
      <c r="AM508" s="282"/>
      <c r="AN508" s="282"/>
      <c r="AO508" s="282"/>
      <c r="AP508" s="282"/>
      <c r="AQ508" s="282"/>
      <c r="AR508" s="282"/>
      <c r="AS508" s="282">
        <v>3</v>
      </c>
      <c r="AT508" s="282">
        <v>12</v>
      </c>
      <c r="AU508" s="282"/>
      <c r="AV508" s="282"/>
      <c r="AW508" s="282"/>
      <c r="AX508" s="282"/>
      <c r="AY508" s="273"/>
      <c r="AZ508" s="274"/>
      <c r="BA508" s="275"/>
      <c r="BB508" s="282"/>
      <c r="BC508" s="282"/>
      <c r="BD508" s="282"/>
      <c r="BE508" s="291"/>
      <c r="BF508" s="292"/>
      <c r="BG508" s="292"/>
      <c r="BH508" s="292"/>
      <c r="BI508" s="292"/>
      <c r="BJ508" s="293"/>
      <c r="BK508" s="292"/>
      <c r="BL508" s="124"/>
      <c r="BM508" s="2"/>
      <c r="BN508" s="124"/>
      <c r="BO508" s="6"/>
      <c r="BP508" s="124"/>
      <c r="BQ508" s="124"/>
      <c r="BR508" s="124"/>
      <c r="BS508" s="124"/>
      <c r="BT508" s="124"/>
      <c r="BU508" s="124"/>
      <c r="BV508" s="124"/>
      <c r="BW508" s="124"/>
      <c r="BX508" s="6"/>
      <c r="BY508" s="124"/>
      <c r="BZ508" s="124"/>
      <c r="CA508" s="124"/>
      <c r="CB508" s="124"/>
      <c r="CC508" s="124"/>
      <c r="CD508" s="124"/>
      <c r="CE508" s="124"/>
      <c r="CF508" s="124"/>
      <c r="CG508" s="124"/>
      <c r="CH508" s="124"/>
      <c r="CI508" s="124"/>
      <c r="CJ508" s="124"/>
      <c r="CK508" s="124"/>
      <c r="CL508" s="124"/>
      <c r="CM508" s="124"/>
      <c r="CN508" s="124"/>
      <c r="CO508" s="124"/>
      <c r="CP508" s="124"/>
      <c r="CQ508" s="124"/>
      <c r="CR508" s="124"/>
      <c r="CS508" s="124"/>
      <c r="CT508" s="124"/>
      <c r="CU508" s="124"/>
      <c r="CV508" s="124"/>
      <c r="CW508" s="124"/>
      <c r="CX508" s="124"/>
      <c r="CY508" s="124"/>
      <c r="CZ508" s="124"/>
      <c r="DA508" s="124"/>
      <c r="DB508" s="124"/>
      <c r="DC508" s="124"/>
      <c r="DD508" s="124"/>
      <c r="DE508" s="124"/>
      <c r="DF508" s="124"/>
      <c r="DG508" s="124"/>
      <c r="DH508" s="124"/>
      <c r="DI508" s="124"/>
      <c r="DJ508" s="124"/>
      <c r="DK508" s="198"/>
      <c r="DL508" s="198"/>
      <c r="DM508" s="144"/>
      <c r="DN508" s="198"/>
      <c r="DO508" s="144"/>
      <c r="DP508" s="198"/>
      <c r="DQ508" s="144"/>
      <c r="DR508" s="6"/>
      <c r="DS508" s="6"/>
      <c r="DT508" s="2"/>
      <c r="DU508" s="2"/>
      <c r="DV508" s="2"/>
      <c r="DW508" s="2"/>
      <c r="DX508" s="2"/>
      <c r="DY508" s="2"/>
      <c r="DZ508" s="2"/>
      <c r="EA508" s="2"/>
      <c r="EB508" s="125"/>
      <c r="EC508" s="6"/>
      <c r="ED508" s="6"/>
      <c r="EE508" s="6"/>
      <c r="EF508" s="124"/>
      <c r="EG508" s="124"/>
      <c r="EH508" s="125"/>
      <c r="EI508" s="125"/>
      <c r="EJ508" s="124"/>
      <c r="EK508" s="2"/>
      <c r="EL508" s="2"/>
    </row>
    <row x14ac:dyDescent="0.25" r="509" customHeight="1" ht="18.75">
      <c r="A509" s="304" t="s">
        <v>239</v>
      </c>
      <c r="B509" s="282">
        <f>+SUM(B500:B508)</f>
      </c>
      <c r="C509" s="282">
        <f>+SUM(C500:C508)</f>
      </c>
      <c r="D509" s="282">
        <f>+SUM(D500:D508)</f>
      </c>
      <c r="E509" s="282">
        <f>+SUM(E500:E508)</f>
      </c>
      <c r="F509" s="282">
        <f>+SUM(F500:F508)</f>
      </c>
      <c r="G509" s="282">
        <f>+SUM(G500:G508)</f>
      </c>
      <c r="H509" s="282">
        <f>+SUM(H500:H508)</f>
      </c>
      <c r="I509" s="282">
        <f>+SUM(I500:I508)</f>
      </c>
      <c r="J509" s="282">
        <f>+SUM(J500:J508)</f>
      </c>
      <c r="K509" s="282">
        <f>+SUM(K500:K508)</f>
      </c>
      <c r="L509" s="282">
        <f>+SUM(L500:L508)</f>
      </c>
      <c r="M509" s="282">
        <f>+SUM(M500:M508)</f>
      </c>
      <c r="N509" s="282">
        <f>+SUM(N500:N508)</f>
      </c>
      <c r="O509" s="282">
        <f>+SUM(O500:O508)</f>
      </c>
      <c r="P509" s="282">
        <f>+SUM(P500:P508)</f>
      </c>
      <c r="Q509" s="282">
        <f>+SUM(Q500:Q508)</f>
      </c>
      <c r="R509" s="282">
        <f>+SUM(R500:R508)</f>
      </c>
      <c r="S509" s="282">
        <f>+SUM(S500:S508)</f>
      </c>
      <c r="T509" s="282">
        <f>+SUM(T500:T508)</f>
      </c>
      <c r="U509" s="282">
        <f>+SUM(U500:U508)</f>
      </c>
      <c r="V509" s="282">
        <f>+SUM(V500:V508)</f>
      </c>
      <c r="W509" s="282">
        <f>+SUM(W500:W508)</f>
      </c>
      <c r="X509" s="282">
        <f>+SUM(X500:X508)</f>
      </c>
      <c r="Y509" s="282">
        <f>+SUM(Y500:Y508)</f>
      </c>
      <c r="Z509" s="282">
        <f>+SUM(Z500:Z508)</f>
      </c>
      <c r="AA509" s="282">
        <f>+SUM(AA500:AA508)</f>
      </c>
      <c r="AB509" s="282">
        <f>+SUM(AB500:AB508)</f>
      </c>
      <c r="AC509" s="282">
        <f>+SUM(AC500:AC508)</f>
      </c>
      <c r="AD509" s="282">
        <f>+SUM(AD500:AD508)</f>
      </c>
      <c r="AE509" s="282">
        <f>+SUM(AE500:AE508)</f>
      </c>
      <c r="AF509" s="282">
        <f>+SUM(AF500:AF508)</f>
      </c>
      <c r="AG509" s="282">
        <f>+SUM(AG500:AG508)</f>
      </c>
      <c r="AH509" s="282">
        <f>+SUM(AH500:AH508)</f>
      </c>
      <c r="AI509" s="282">
        <f>+SUM(AI500:AI508)</f>
      </c>
      <c r="AJ509" s="282">
        <f>+SUM(AJ500:AJ508)</f>
      </c>
      <c r="AK509" s="282">
        <f>+SUM(AK500:AK508)</f>
      </c>
      <c r="AL509" s="282">
        <f>+SUM(AL500:AL508)</f>
      </c>
      <c r="AM509" s="282">
        <f>+SUM(AM500:AM508)</f>
      </c>
      <c r="AN509" s="282">
        <f>+SUM(AN500:AN508)</f>
      </c>
      <c r="AO509" s="282">
        <f>+SUM(AO500:AO508)</f>
      </c>
      <c r="AP509" s="282">
        <f>+SUM(AP500:AP508)</f>
      </c>
      <c r="AQ509" s="282">
        <f>+SUM(AQ500:AQ508)</f>
      </c>
      <c r="AR509" s="282">
        <f>+SUM(AR500:AR508)</f>
      </c>
      <c r="AS509" s="282">
        <f>+SUM(AS500:AS508)</f>
      </c>
      <c r="AT509" s="282">
        <f>+SUM(AT500:AT508)</f>
      </c>
      <c r="AU509" s="282">
        <f>+SUM(AU500:AU508)</f>
      </c>
      <c r="AV509" s="282">
        <f>+SUM(AV500:AV508)</f>
      </c>
      <c r="AW509" s="282">
        <f>+SUM(AW500:AW508)</f>
      </c>
      <c r="AX509" s="282"/>
      <c r="AY509" s="273"/>
      <c r="AZ509" s="274">
        <f>+SUM(AZ500:AZ508)</f>
      </c>
      <c r="BA509" s="275">
        <f>+SUM(BA500:BA508)</f>
      </c>
      <c r="BB509" s="282">
        <f>+SUM(BB500:BB508)</f>
      </c>
      <c r="BC509" s="282">
        <f>+SUM(BC500:BC508)</f>
      </c>
      <c r="BD509" s="282">
        <f>+SUM(BD500:BD508)</f>
      </c>
      <c r="BE509" s="291">
        <f>+SUM(BE500:BE508)</f>
      </c>
      <c r="BF509" s="292">
        <f>+SUM(BF500:BF508)</f>
      </c>
      <c r="BG509" s="292">
        <f>+SUM(BG500:BG508)</f>
      </c>
      <c r="BH509" s="292">
        <f>+SUM(BH500:BH508)</f>
      </c>
      <c r="BI509" s="292">
        <f>+SUM(BI500:BI508)</f>
      </c>
      <c r="BJ509" s="293">
        <f>+SUM(BJ500:BJ508)</f>
      </c>
      <c r="BK509" s="292"/>
      <c r="BL509" s="124"/>
      <c r="BM509" s="2"/>
      <c r="BN509" s="124"/>
      <c r="BO509" s="6"/>
      <c r="BP509" s="124"/>
      <c r="BQ509" s="124"/>
      <c r="BR509" s="124"/>
      <c r="BS509" s="124"/>
      <c r="BT509" s="124"/>
      <c r="BU509" s="124"/>
      <c r="BV509" s="124"/>
      <c r="BW509" s="124"/>
      <c r="BX509" s="6"/>
      <c r="BY509" s="124"/>
      <c r="BZ509" s="124"/>
      <c r="CA509" s="124"/>
      <c r="CB509" s="124"/>
      <c r="CC509" s="124"/>
      <c r="CD509" s="124"/>
      <c r="CE509" s="124"/>
      <c r="CF509" s="124"/>
      <c r="CG509" s="124"/>
      <c r="CH509" s="124"/>
      <c r="CI509" s="124"/>
      <c r="CJ509" s="124"/>
      <c r="CK509" s="124"/>
      <c r="CL509" s="124"/>
      <c r="CM509" s="124"/>
      <c r="CN509" s="124"/>
      <c r="CO509" s="124"/>
      <c r="CP509" s="124"/>
      <c r="CQ509" s="124"/>
      <c r="CR509" s="124"/>
      <c r="CS509" s="124"/>
      <c r="CT509" s="124"/>
      <c r="CU509" s="124"/>
      <c r="CV509" s="124"/>
      <c r="CW509" s="124"/>
      <c r="CX509" s="124"/>
      <c r="CY509" s="124"/>
      <c r="CZ509" s="124"/>
      <c r="DA509" s="124"/>
      <c r="DB509" s="124"/>
      <c r="DC509" s="124"/>
      <c r="DD509" s="124"/>
      <c r="DE509" s="124"/>
      <c r="DF509" s="124"/>
      <c r="DG509" s="124"/>
      <c r="DH509" s="124"/>
      <c r="DI509" s="124"/>
      <c r="DJ509" s="124"/>
      <c r="DK509" s="198"/>
      <c r="DL509" s="198"/>
      <c r="DM509" s="144"/>
      <c r="DN509" s="198"/>
      <c r="DO509" s="144"/>
      <c r="DP509" s="198"/>
      <c r="DQ509" s="144"/>
      <c r="DR509" s="6"/>
      <c r="DS509" s="6"/>
      <c r="DT509" s="2"/>
      <c r="DU509" s="2"/>
      <c r="DV509" s="2"/>
      <c r="DW509" s="2"/>
      <c r="DX509" s="2"/>
      <c r="DY509" s="2"/>
      <c r="DZ509" s="2"/>
      <c r="EA509" s="2"/>
      <c r="EB509" s="125"/>
      <c r="EC509" s="6"/>
      <c r="ED509" s="6"/>
      <c r="EE509" s="6"/>
      <c r="EF509" s="124"/>
      <c r="EG509" s="124"/>
      <c r="EH509" s="125"/>
      <c r="EI509" s="125"/>
      <c r="EJ509" s="124"/>
      <c r="EK509" s="2"/>
      <c r="EL509" s="2"/>
    </row>
    <row x14ac:dyDescent="0.25" r="510" customHeight="1" ht="18.75">
      <c r="A510" s="280" t="s">
        <v>52</v>
      </c>
      <c r="B510" s="342">
        <v>0</v>
      </c>
      <c r="C510" s="342">
        <v>0</v>
      </c>
      <c r="D510" s="342">
        <v>0</v>
      </c>
      <c r="E510" s="342">
        <v>0</v>
      </c>
      <c r="F510" s="342">
        <v>0</v>
      </c>
      <c r="G510" s="342">
        <v>36</v>
      </c>
      <c r="H510" s="342">
        <v>-20</v>
      </c>
      <c r="I510" s="342">
        <v>0</v>
      </c>
      <c r="J510" s="342">
        <v>0</v>
      </c>
      <c r="K510" s="342">
        <v>0</v>
      </c>
      <c r="L510" s="342">
        <v>0</v>
      </c>
      <c r="M510" s="342">
        <v>0</v>
      </c>
      <c r="N510" s="268">
        <v>0</v>
      </c>
      <c r="O510" s="268">
        <v>0</v>
      </c>
      <c r="P510" s="268">
        <v>0</v>
      </c>
      <c r="Q510" s="268">
        <v>0</v>
      </c>
      <c r="R510" s="268">
        <v>1</v>
      </c>
      <c r="S510" s="268">
        <v>10</v>
      </c>
      <c r="T510" s="268">
        <v>0</v>
      </c>
      <c r="U510" s="268">
        <v>0</v>
      </c>
      <c r="V510" s="268">
        <v>0</v>
      </c>
      <c r="W510" s="268">
        <v>3</v>
      </c>
      <c r="X510" s="268">
        <v>1</v>
      </c>
      <c r="Y510" s="268">
        <v>-1</v>
      </c>
      <c r="Z510" s="282">
        <v>0</v>
      </c>
      <c r="AA510" s="282">
        <v>2</v>
      </c>
      <c r="AB510" s="282">
        <v>0</v>
      </c>
      <c r="AC510" s="282">
        <v>0</v>
      </c>
      <c r="AD510" s="282">
        <v>0</v>
      </c>
      <c r="AE510" s="282">
        <v>0</v>
      </c>
      <c r="AF510" s="282">
        <v>0</v>
      </c>
      <c r="AG510" s="282">
        <v>0</v>
      </c>
      <c r="AH510" s="282">
        <v>0</v>
      </c>
      <c r="AI510" s="282">
        <v>0</v>
      </c>
      <c r="AJ510" s="282">
        <v>46</v>
      </c>
      <c r="AK510" s="282">
        <v>0</v>
      </c>
      <c r="AL510" s="282">
        <v>0</v>
      </c>
      <c r="AM510" s="282">
        <v>0</v>
      </c>
      <c r="AN510" s="282">
        <v>0</v>
      </c>
      <c r="AO510" s="282">
        <v>28</v>
      </c>
      <c r="AP510" s="282">
        <v>0</v>
      </c>
      <c r="AQ510" s="282">
        <v>0</v>
      </c>
      <c r="AR510" s="282">
        <v>0</v>
      </c>
      <c r="AS510" s="282">
        <v>0</v>
      </c>
      <c r="AT510" s="282">
        <v>12</v>
      </c>
      <c r="AU510" s="282">
        <v>0</v>
      </c>
      <c r="AV510" s="282">
        <v>24</v>
      </c>
      <c r="AW510" s="268">
        <v>0</v>
      </c>
      <c r="AX510" s="268"/>
      <c r="AY510" s="273"/>
      <c r="AZ510" s="274">
        <f>+AZ520</f>
      </c>
      <c r="BA510" s="275">
        <f>+BA520</f>
      </c>
      <c r="BB510" s="282">
        <f>+BB520</f>
      </c>
      <c r="BC510" s="282">
        <f>+BC520</f>
      </c>
      <c r="BD510" s="282">
        <f>+BD520</f>
      </c>
      <c r="BE510" s="291">
        <f>+BE520</f>
      </c>
      <c r="BF510" s="292">
        <f>+BF520</f>
      </c>
      <c r="BG510" s="292">
        <f>+BG520</f>
      </c>
      <c r="BH510" s="292">
        <f>+BH520</f>
      </c>
      <c r="BI510" s="292">
        <f>+BI520</f>
      </c>
      <c r="BJ510" s="293">
        <f>+BJ520</f>
      </c>
      <c r="BK510" s="292"/>
      <c r="BL510" s="124"/>
      <c r="BM510" s="2"/>
      <c r="BN510" s="124"/>
      <c r="BO510" s="6"/>
      <c r="BP510" s="124"/>
      <c r="BQ510" s="124"/>
      <c r="BR510" s="124"/>
      <c r="BS510" s="124"/>
      <c r="BT510" s="124"/>
      <c r="BU510" s="124"/>
      <c r="BV510" s="124"/>
      <c r="BW510" s="124"/>
      <c r="BX510" s="6"/>
      <c r="BY510" s="124"/>
      <c r="BZ510" s="124"/>
      <c r="CA510" s="124"/>
      <c r="CB510" s="124"/>
      <c r="CC510" s="124"/>
      <c r="CD510" s="124"/>
      <c r="CE510" s="124"/>
      <c r="CF510" s="124"/>
      <c r="CG510" s="124"/>
      <c r="CH510" s="124"/>
      <c r="CI510" s="124"/>
      <c r="CJ510" s="124"/>
      <c r="CK510" s="124"/>
      <c r="CL510" s="124"/>
      <c r="CM510" s="124"/>
      <c r="CN510" s="124"/>
      <c r="CO510" s="124"/>
      <c r="CP510" s="124"/>
      <c r="CQ510" s="124"/>
      <c r="CR510" s="124"/>
      <c r="CS510" s="124"/>
      <c r="CT510" s="124"/>
      <c r="CU510" s="124"/>
      <c r="CV510" s="124"/>
      <c r="CW510" s="124"/>
      <c r="CX510" s="124"/>
      <c r="CY510" s="124"/>
      <c r="CZ510" s="124"/>
      <c r="DA510" s="124"/>
      <c r="DB510" s="124"/>
      <c r="DC510" s="124"/>
      <c r="DD510" s="124"/>
      <c r="DE510" s="124"/>
      <c r="DF510" s="124"/>
      <c r="DG510" s="124"/>
      <c r="DH510" s="124"/>
      <c r="DI510" s="124"/>
      <c r="DJ510" s="124"/>
      <c r="DK510" s="198">
        <f>SUM(B510:M510)</f>
      </c>
      <c r="DL510" s="198">
        <f>SUM(N510:Y510)</f>
      </c>
      <c r="DM510" s="144">
        <f>IFERROR(DL510/DK510*100,0)</f>
      </c>
      <c r="DN510" s="198">
        <f>SUM(Z510:AK510)</f>
      </c>
      <c r="DO510" s="144">
        <f>IFERROR(DN510/DL510*100,0)</f>
      </c>
      <c r="DP510" s="198">
        <f>SUM(AL510:AW510)</f>
      </c>
      <c r="DQ510" s="144">
        <f>IFERROR(DP510/DN510*100,0)</f>
      </c>
      <c r="DR510" s="185">
        <f>SUM(AY510:BJ510)</f>
      </c>
      <c r="DS510" s="249">
        <f>IFERROR(DR510/DP510*100,0)</f>
      </c>
      <c r="DT510" s="2"/>
      <c r="DU510" s="2"/>
      <c r="DV510" s="2"/>
      <c r="DW510" s="2"/>
      <c r="DX510" s="2"/>
      <c r="DY510" s="2"/>
      <c r="DZ510" s="2"/>
      <c r="EA510" s="2"/>
      <c r="EB510" s="125"/>
      <c r="EC510" s="6"/>
      <c r="ED510" s="6"/>
      <c r="EE510" s="6"/>
      <c r="EF510" s="124"/>
      <c r="EG510" s="124"/>
      <c r="EH510" s="125"/>
      <c r="EI510" s="125"/>
      <c r="EJ510" s="124"/>
      <c r="EK510" s="2"/>
      <c r="EL510" s="2"/>
    </row>
    <row x14ac:dyDescent="0.25" r="511" customHeight="1" ht="18.75" hidden="1">
      <c r="A511" s="290" t="s">
        <v>231</v>
      </c>
      <c r="B511" s="282"/>
      <c r="C511" s="282"/>
      <c r="D511" s="282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  <c r="AG511" s="282"/>
      <c r="AH511" s="282"/>
      <c r="AI511" s="282"/>
      <c r="AJ511" s="282"/>
      <c r="AK511" s="282"/>
      <c r="AL511" s="282"/>
      <c r="AM511" s="282"/>
      <c r="AN511" s="282"/>
      <c r="AO511" s="282"/>
      <c r="AP511" s="282"/>
      <c r="AQ511" s="282"/>
      <c r="AR511" s="282"/>
      <c r="AS511" s="282"/>
      <c r="AT511" s="282"/>
      <c r="AU511" s="282"/>
      <c r="AV511" s="282"/>
      <c r="AW511" s="282"/>
      <c r="AX511" s="282"/>
      <c r="AY511" s="273"/>
      <c r="AZ511" s="274"/>
      <c r="BA511" s="275"/>
      <c r="BB511" s="282"/>
      <c r="BC511" s="282"/>
      <c r="BD511" s="282"/>
      <c r="BE511" s="291"/>
      <c r="BF511" s="292"/>
      <c r="BG511" s="292"/>
      <c r="BH511" s="292"/>
      <c r="BI511" s="292"/>
      <c r="BJ511" s="293"/>
      <c r="BK511" s="292"/>
      <c r="BL511" s="124"/>
      <c r="BM511" s="2"/>
      <c r="BN511" s="124"/>
      <c r="BO511" s="6"/>
      <c r="BP511" s="124"/>
      <c r="BQ511" s="124"/>
      <c r="BR511" s="124"/>
      <c r="BS511" s="124"/>
      <c r="BT511" s="124"/>
      <c r="BU511" s="124"/>
      <c r="BV511" s="124"/>
      <c r="BW511" s="124"/>
      <c r="BX511" s="6"/>
      <c r="BY511" s="124"/>
      <c r="BZ511" s="124"/>
      <c r="CA511" s="124"/>
      <c r="CB511" s="124"/>
      <c r="CC511" s="124"/>
      <c r="CD511" s="124"/>
      <c r="CE511" s="124"/>
      <c r="CF511" s="124"/>
      <c r="CG511" s="124"/>
      <c r="CH511" s="124"/>
      <c r="CI511" s="124"/>
      <c r="CJ511" s="124"/>
      <c r="CK511" s="124"/>
      <c r="CL511" s="124"/>
      <c r="CM511" s="124"/>
      <c r="CN511" s="124"/>
      <c r="CO511" s="124"/>
      <c r="CP511" s="124"/>
      <c r="CQ511" s="124"/>
      <c r="CR511" s="124"/>
      <c r="CS511" s="124"/>
      <c r="CT511" s="124"/>
      <c r="CU511" s="124"/>
      <c r="CV511" s="124"/>
      <c r="CW511" s="124"/>
      <c r="CX511" s="124"/>
      <c r="CY511" s="124"/>
      <c r="CZ511" s="124"/>
      <c r="DA511" s="124"/>
      <c r="DB511" s="124"/>
      <c r="DC511" s="124"/>
      <c r="DD511" s="124"/>
      <c r="DE511" s="124"/>
      <c r="DF511" s="124"/>
      <c r="DG511" s="124"/>
      <c r="DH511" s="124"/>
      <c r="DI511" s="124"/>
      <c r="DJ511" s="124"/>
      <c r="DK511" s="198"/>
      <c r="DL511" s="198"/>
      <c r="DM511" s="144"/>
      <c r="DN511" s="198"/>
      <c r="DO511" s="144"/>
      <c r="DP511" s="198"/>
      <c r="DQ511" s="144"/>
      <c r="DR511" s="6"/>
      <c r="DS511" s="6"/>
      <c r="DT511" s="2"/>
      <c r="DU511" s="2"/>
      <c r="DV511" s="2"/>
      <c r="DW511" s="2"/>
      <c r="DX511" s="2"/>
      <c r="DY511" s="2"/>
      <c r="DZ511" s="2"/>
      <c r="EA511" s="2"/>
      <c r="EB511" s="125"/>
      <c r="EC511" s="6"/>
      <c r="ED511" s="6"/>
      <c r="EE511" s="6"/>
      <c r="EF511" s="124"/>
      <c r="EG511" s="124"/>
      <c r="EH511" s="125"/>
      <c r="EI511" s="125"/>
      <c r="EJ511" s="124"/>
      <c r="EK511" s="2"/>
      <c r="EL511" s="2"/>
    </row>
    <row x14ac:dyDescent="0.25" r="512" customHeight="1" ht="18.75" hidden="1">
      <c r="A512" s="290" t="s">
        <v>232</v>
      </c>
      <c r="B512" s="282"/>
      <c r="C512" s="282"/>
      <c r="D512" s="282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  <c r="AC512" s="282"/>
      <c r="AD512" s="282"/>
      <c r="AE512" s="282"/>
      <c r="AF512" s="282"/>
      <c r="AG512" s="282"/>
      <c r="AH512" s="282"/>
      <c r="AI512" s="282"/>
      <c r="AJ512" s="282"/>
      <c r="AK512" s="282"/>
      <c r="AL512" s="282"/>
      <c r="AM512" s="282"/>
      <c r="AN512" s="282"/>
      <c r="AO512" s="282"/>
      <c r="AP512" s="282"/>
      <c r="AQ512" s="282"/>
      <c r="AR512" s="282"/>
      <c r="AS512" s="282"/>
      <c r="AT512" s="282"/>
      <c r="AU512" s="282"/>
      <c r="AV512" s="282"/>
      <c r="AW512" s="282"/>
      <c r="AX512" s="282"/>
      <c r="AY512" s="273"/>
      <c r="AZ512" s="274"/>
      <c r="BA512" s="275"/>
      <c r="BB512" s="282"/>
      <c r="BC512" s="282"/>
      <c r="BD512" s="282"/>
      <c r="BE512" s="291"/>
      <c r="BF512" s="292"/>
      <c r="BG512" s="292"/>
      <c r="BH512" s="292"/>
      <c r="BI512" s="292"/>
      <c r="BJ512" s="293"/>
      <c r="BK512" s="292"/>
      <c r="BL512" s="124"/>
      <c r="BM512" s="2"/>
      <c r="BN512" s="124"/>
      <c r="BO512" s="6"/>
      <c r="BP512" s="124"/>
      <c r="BQ512" s="124"/>
      <c r="BR512" s="124"/>
      <c r="BS512" s="124"/>
      <c r="BT512" s="124"/>
      <c r="BU512" s="124"/>
      <c r="BV512" s="124"/>
      <c r="BW512" s="124"/>
      <c r="BX512" s="6"/>
      <c r="BY512" s="124"/>
      <c r="BZ512" s="124"/>
      <c r="CA512" s="124"/>
      <c r="CB512" s="124"/>
      <c r="CC512" s="124"/>
      <c r="CD512" s="124"/>
      <c r="CE512" s="124"/>
      <c r="CF512" s="124"/>
      <c r="CG512" s="124"/>
      <c r="CH512" s="124"/>
      <c r="CI512" s="124"/>
      <c r="CJ512" s="124"/>
      <c r="CK512" s="124"/>
      <c r="CL512" s="124"/>
      <c r="CM512" s="124"/>
      <c r="CN512" s="124"/>
      <c r="CO512" s="124"/>
      <c r="CP512" s="124"/>
      <c r="CQ512" s="124"/>
      <c r="CR512" s="124"/>
      <c r="CS512" s="124"/>
      <c r="CT512" s="124"/>
      <c r="CU512" s="124"/>
      <c r="CV512" s="124"/>
      <c r="CW512" s="124"/>
      <c r="CX512" s="124"/>
      <c r="CY512" s="124"/>
      <c r="CZ512" s="124"/>
      <c r="DA512" s="124"/>
      <c r="DB512" s="124"/>
      <c r="DC512" s="124"/>
      <c r="DD512" s="124"/>
      <c r="DE512" s="124"/>
      <c r="DF512" s="124"/>
      <c r="DG512" s="124"/>
      <c r="DH512" s="124"/>
      <c r="DI512" s="124"/>
      <c r="DJ512" s="124"/>
      <c r="DK512" s="198"/>
      <c r="DL512" s="198"/>
      <c r="DM512" s="144"/>
      <c r="DN512" s="198"/>
      <c r="DO512" s="144"/>
      <c r="DP512" s="198"/>
      <c r="DQ512" s="144"/>
      <c r="DR512" s="6"/>
      <c r="DS512" s="6"/>
      <c r="DT512" s="2"/>
      <c r="DU512" s="2"/>
      <c r="DV512" s="2"/>
      <c r="DW512" s="2"/>
      <c r="DX512" s="2"/>
      <c r="DY512" s="2"/>
      <c r="DZ512" s="2"/>
      <c r="EA512" s="2"/>
      <c r="EB512" s="125"/>
      <c r="EC512" s="6"/>
      <c r="ED512" s="6"/>
      <c r="EE512" s="6"/>
      <c r="EF512" s="124"/>
      <c r="EG512" s="124"/>
      <c r="EH512" s="125"/>
      <c r="EI512" s="125"/>
      <c r="EJ512" s="124"/>
      <c r="EK512" s="2"/>
      <c r="EL512" s="2"/>
    </row>
    <row x14ac:dyDescent="0.25" r="513" customHeight="1" ht="18.75" hidden="1">
      <c r="A513" s="290" t="s">
        <v>233</v>
      </c>
      <c r="B513" s="282"/>
      <c r="C513" s="282"/>
      <c r="D513" s="282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  <c r="AC513" s="282"/>
      <c r="AD513" s="282"/>
      <c r="AE513" s="282"/>
      <c r="AF513" s="282"/>
      <c r="AG513" s="282"/>
      <c r="AH513" s="282"/>
      <c r="AI513" s="282"/>
      <c r="AJ513" s="282"/>
      <c r="AK513" s="282"/>
      <c r="AL513" s="282"/>
      <c r="AM513" s="282"/>
      <c r="AN513" s="282"/>
      <c r="AO513" s="282"/>
      <c r="AP513" s="282"/>
      <c r="AQ513" s="282"/>
      <c r="AR513" s="282"/>
      <c r="AS513" s="282"/>
      <c r="AT513" s="282"/>
      <c r="AU513" s="282"/>
      <c r="AV513" s="282"/>
      <c r="AW513" s="282"/>
      <c r="AX513" s="282"/>
      <c r="AY513" s="273"/>
      <c r="AZ513" s="274"/>
      <c r="BA513" s="275"/>
      <c r="BB513" s="282"/>
      <c r="BC513" s="282"/>
      <c r="BD513" s="282"/>
      <c r="BE513" s="291"/>
      <c r="BF513" s="292"/>
      <c r="BG513" s="292"/>
      <c r="BH513" s="292"/>
      <c r="BI513" s="292"/>
      <c r="BJ513" s="293"/>
      <c r="BK513" s="292"/>
      <c r="BL513" s="124"/>
      <c r="BM513" s="2"/>
      <c r="BN513" s="124"/>
      <c r="BO513" s="6"/>
      <c r="BP513" s="124"/>
      <c r="BQ513" s="124"/>
      <c r="BR513" s="124"/>
      <c r="BS513" s="124"/>
      <c r="BT513" s="124"/>
      <c r="BU513" s="124"/>
      <c r="BV513" s="124"/>
      <c r="BW513" s="124"/>
      <c r="BX513" s="6"/>
      <c r="BY513" s="124"/>
      <c r="BZ513" s="124"/>
      <c r="CA513" s="124"/>
      <c r="CB513" s="124"/>
      <c r="CC513" s="124"/>
      <c r="CD513" s="124"/>
      <c r="CE513" s="124"/>
      <c r="CF513" s="124"/>
      <c r="CG513" s="124"/>
      <c r="CH513" s="124"/>
      <c r="CI513" s="124"/>
      <c r="CJ513" s="124"/>
      <c r="CK513" s="124"/>
      <c r="CL513" s="124"/>
      <c r="CM513" s="124"/>
      <c r="CN513" s="124"/>
      <c r="CO513" s="124"/>
      <c r="CP513" s="124"/>
      <c r="CQ513" s="124"/>
      <c r="CR513" s="124"/>
      <c r="CS513" s="124"/>
      <c r="CT513" s="124"/>
      <c r="CU513" s="124"/>
      <c r="CV513" s="124"/>
      <c r="CW513" s="124"/>
      <c r="CX513" s="124"/>
      <c r="CY513" s="124"/>
      <c r="CZ513" s="124"/>
      <c r="DA513" s="124"/>
      <c r="DB513" s="124"/>
      <c r="DC513" s="124"/>
      <c r="DD513" s="124"/>
      <c r="DE513" s="124"/>
      <c r="DF513" s="124"/>
      <c r="DG513" s="124"/>
      <c r="DH513" s="124"/>
      <c r="DI513" s="124"/>
      <c r="DJ513" s="124"/>
      <c r="DK513" s="198"/>
      <c r="DL513" s="198"/>
      <c r="DM513" s="144"/>
      <c r="DN513" s="198"/>
      <c r="DO513" s="144"/>
      <c r="DP513" s="198"/>
      <c r="DQ513" s="144"/>
      <c r="DR513" s="6"/>
      <c r="DS513" s="6"/>
      <c r="DT513" s="2"/>
      <c r="DU513" s="2"/>
      <c r="DV513" s="2"/>
      <c r="DW513" s="2"/>
      <c r="DX513" s="2"/>
      <c r="DY513" s="2"/>
      <c r="DZ513" s="2"/>
      <c r="EA513" s="2"/>
      <c r="EB513" s="125"/>
      <c r="EC513" s="6"/>
      <c r="ED513" s="6"/>
      <c r="EE513" s="6"/>
      <c r="EF513" s="124"/>
      <c r="EG513" s="124"/>
      <c r="EH513" s="125"/>
      <c r="EI513" s="125"/>
      <c r="EJ513" s="124"/>
      <c r="EK513" s="2"/>
      <c r="EL513" s="2"/>
    </row>
    <row x14ac:dyDescent="0.25" r="514" customHeight="1" ht="18.75" hidden="1">
      <c r="A514" s="290" t="s">
        <v>234</v>
      </c>
      <c r="B514" s="282"/>
      <c r="C514" s="282"/>
      <c r="D514" s="282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  <c r="AC514" s="282"/>
      <c r="AD514" s="282"/>
      <c r="AE514" s="282"/>
      <c r="AF514" s="282"/>
      <c r="AG514" s="282"/>
      <c r="AH514" s="282"/>
      <c r="AI514" s="282"/>
      <c r="AJ514" s="282"/>
      <c r="AK514" s="282"/>
      <c r="AL514" s="282"/>
      <c r="AM514" s="282"/>
      <c r="AN514" s="282"/>
      <c r="AO514" s="282"/>
      <c r="AP514" s="282"/>
      <c r="AQ514" s="282"/>
      <c r="AR514" s="282"/>
      <c r="AS514" s="282"/>
      <c r="AT514" s="282"/>
      <c r="AU514" s="282"/>
      <c r="AV514" s="282"/>
      <c r="AW514" s="282"/>
      <c r="AX514" s="282"/>
      <c r="AY514" s="273"/>
      <c r="AZ514" s="274"/>
      <c r="BA514" s="275"/>
      <c r="BB514" s="282"/>
      <c r="BC514" s="282"/>
      <c r="BD514" s="282"/>
      <c r="BE514" s="291"/>
      <c r="BF514" s="292"/>
      <c r="BG514" s="292"/>
      <c r="BH514" s="292"/>
      <c r="BI514" s="292"/>
      <c r="BJ514" s="293"/>
      <c r="BK514" s="292"/>
      <c r="BL514" s="124"/>
      <c r="BM514" s="2"/>
      <c r="BN514" s="124"/>
      <c r="BO514" s="6"/>
      <c r="BP514" s="124"/>
      <c r="BQ514" s="124"/>
      <c r="BR514" s="124"/>
      <c r="BS514" s="124"/>
      <c r="BT514" s="124"/>
      <c r="BU514" s="124"/>
      <c r="BV514" s="124"/>
      <c r="BW514" s="124"/>
      <c r="BX514" s="6"/>
      <c r="BY514" s="124"/>
      <c r="BZ514" s="124"/>
      <c r="CA514" s="124"/>
      <c r="CB514" s="124"/>
      <c r="CC514" s="124"/>
      <c r="CD514" s="124"/>
      <c r="CE514" s="124"/>
      <c r="CF514" s="124"/>
      <c r="CG514" s="124"/>
      <c r="CH514" s="124"/>
      <c r="CI514" s="124"/>
      <c r="CJ514" s="124"/>
      <c r="CK514" s="124"/>
      <c r="CL514" s="124"/>
      <c r="CM514" s="124"/>
      <c r="CN514" s="124"/>
      <c r="CO514" s="124"/>
      <c r="CP514" s="124"/>
      <c r="CQ514" s="124"/>
      <c r="CR514" s="124"/>
      <c r="CS514" s="124"/>
      <c r="CT514" s="124"/>
      <c r="CU514" s="124"/>
      <c r="CV514" s="124"/>
      <c r="CW514" s="124"/>
      <c r="CX514" s="124"/>
      <c r="CY514" s="124"/>
      <c r="CZ514" s="124"/>
      <c r="DA514" s="124"/>
      <c r="DB514" s="124"/>
      <c r="DC514" s="124"/>
      <c r="DD514" s="124"/>
      <c r="DE514" s="124"/>
      <c r="DF514" s="124"/>
      <c r="DG514" s="124"/>
      <c r="DH514" s="124"/>
      <c r="DI514" s="124"/>
      <c r="DJ514" s="124"/>
      <c r="DK514" s="198"/>
      <c r="DL514" s="198"/>
      <c r="DM514" s="144"/>
      <c r="DN514" s="198"/>
      <c r="DO514" s="144"/>
      <c r="DP514" s="198"/>
      <c r="DQ514" s="144"/>
      <c r="DR514" s="6"/>
      <c r="DS514" s="6"/>
      <c r="DT514" s="2"/>
      <c r="DU514" s="2"/>
      <c r="DV514" s="2"/>
      <c r="DW514" s="2"/>
      <c r="DX514" s="2"/>
      <c r="DY514" s="2"/>
      <c r="DZ514" s="2"/>
      <c r="EA514" s="2"/>
      <c r="EB514" s="125"/>
      <c r="EC514" s="6"/>
      <c r="ED514" s="6"/>
      <c r="EE514" s="6"/>
      <c r="EF514" s="124"/>
      <c r="EG514" s="124"/>
      <c r="EH514" s="125"/>
      <c r="EI514" s="125"/>
      <c r="EJ514" s="124"/>
      <c r="EK514" s="2"/>
      <c r="EL514" s="2"/>
    </row>
    <row x14ac:dyDescent="0.25" r="515" customHeight="1" ht="18.75" hidden="1">
      <c r="A515" s="290" t="s">
        <v>235</v>
      </c>
      <c r="B515" s="282"/>
      <c r="C515" s="282"/>
      <c r="D515" s="282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  <c r="AC515" s="282"/>
      <c r="AD515" s="282"/>
      <c r="AE515" s="282"/>
      <c r="AF515" s="282"/>
      <c r="AG515" s="282"/>
      <c r="AH515" s="282"/>
      <c r="AI515" s="282"/>
      <c r="AJ515" s="282"/>
      <c r="AK515" s="282"/>
      <c r="AL515" s="282"/>
      <c r="AM515" s="282"/>
      <c r="AN515" s="282"/>
      <c r="AO515" s="282"/>
      <c r="AP515" s="282"/>
      <c r="AQ515" s="282"/>
      <c r="AR515" s="282"/>
      <c r="AS515" s="282"/>
      <c r="AT515" s="282"/>
      <c r="AU515" s="282"/>
      <c r="AV515" s="282"/>
      <c r="AW515" s="282"/>
      <c r="AX515" s="282"/>
      <c r="AY515" s="273"/>
      <c r="AZ515" s="274"/>
      <c r="BA515" s="275"/>
      <c r="BB515" s="282"/>
      <c r="BC515" s="282"/>
      <c r="BD515" s="282"/>
      <c r="BE515" s="291"/>
      <c r="BF515" s="292"/>
      <c r="BG515" s="292"/>
      <c r="BH515" s="292"/>
      <c r="BI515" s="292"/>
      <c r="BJ515" s="293"/>
      <c r="BK515" s="292"/>
      <c r="BL515" s="124"/>
      <c r="BM515" s="2"/>
      <c r="BN515" s="124"/>
      <c r="BO515" s="6"/>
      <c r="BP515" s="124"/>
      <c r="BQ515" s="124"/>
      <c r="BR515" s="124"/>
      <c r="BS515" s="124"/>
      <c r="BT515" s="124"/>
      <c r="BU515" s="124"/>
      <c r="BV515" s="124"/>
      <c r="BW515" s="124"/>
      <c r="BX515" s="6"/>
      <c r="BY515" s="124"/>
      <c r="BZ515" s="124"/>
      <c r="CA515" s="124"/>
      <c r="CB515" s="124"/>
      <c r="CC515" s="124"/>
      <c r="CD515" s="124"/>
      <c r="CE515" s="124"/>
      <c r="CF515" s="124"/>
      <c r="CG515" s="124"/>
      <c r="CH515" s="124"/>
      <c r="CI515" s="124"/>
      <c r="CJ515" s="124"/>
      <c r="CK515" s="124"/>
      <c r="CL515" s="124"/>
      <c r="CM515" s="124"/>
      <c r="CN515" s="124"/>
      <c r="CO515" s="124"/>
      <c r="CP515" s="124"/>
      <c r="CQ515" s="124"/>
      <c r="CR515" s="124"/>
      <c r="CS515" s="124"/>
      <c r="CT515" s="124"/>
      <c r="CU515" s="124"/>
      <c r="CV515" s="124"/>
      <c r="CW515" s="124"/>
      <c r="CX515" s="124"/>
      <c r="CY515" s="124"/>
      <c r="CZ515" s="124"/>
      <c r="DA515" s="124"/>
      <c r="DB515" s="124"/>
      <c r="DC515" s="124"/>
      <c r="DD515" s="124"/>
      <c r="DE515" s="124"/>
      <c r="DF515" s="124"/>
      <c r="DG515" s="124"/>
      <c r="DH515" s="124"/>
      <c r="DI515" s="124"/>
      <c r="DJ515" s="124"/>
      <c r="DK515" s="198"/>
      <c r="DL515" s="198"/>
      <c r="DM515" s="144"/>
      <c r="DN515" s="198"/>
      <c r="DO515" s="144"/>
      <c r="DP515" s="198"/>
      <c r="DQ515" s="144"/>
      <c r="DR515" s="6"/>
      <c r="DS515" s="6"/>
      <c r="DT515" s="2"/>
      <c r="DU515" s="2"/>
      <c r="DV515" s="2"/>
      <c r="DW515" s="2"/>
      <c r="DX515" s="2"/>
      <c r="DY515" s="2"/>
      <c r="DZ515" s="2"/>
      <c r="EA515" s="2"/>
      <c r="EB515" s="125"/>
      <c r="EC515" s="6"/>
      <c r="ED515" s="6"/>
      <c r="EE515" s="6"/>
      <c r="EF515" s="124"/>
      <c r="EG515" s="124"/>
      <c r="EH515" s="125"/>
      <c r="EI515" s="125"/>
      <c r="EJ515" s="124"/>
      <c r="EK515" s="2"/>
      <c r="EL515" s="2"/>
    </row>
    <row x14ac:dyDescent="0.25" r="516" customHeight="1" ht="18.75" hidden="1">
      <c r="A516" s="290" t="s">
        <v>201</v>
      </c>
      <c r="B516" s="282"/>
      <c r="C516" s="282"/>
      <c r="D516" s="282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  <c r="AC516" s="282"/>
      <c r="AD516" s="282"/>
      <c r="AE516" s="282"/>
      <c r="AF516" s="282"/>
      <c r="AG516" s="282"/>
      <c r="AH516" s="282"/>
      <c r="AI516" s="282"/>
      <c r="AJ516" s="282"/>
      <c r="AK516" s="282"/>
      <c r="AL516" s="282"/>
      <c r="AM516" s="282"/>
      <c r="AN516" s="282"/>
      <c r="AO516" s="282"/>
      <c r="AP516" s="282"/>
      <c r="AQ516" s="282"/>
      <c r="AR516" s="282"/>
      <c r="AS516" s="282"/>
      <c r="AT516" s="282"/>
      <c r="AU516" s="282"/>
      <c r="AV516" s="282"/>
      <c r="AW516" s="282"/>
      <c r="AX516" s="282"/>
      <c r="AY516" s="273"/>
      <c r="AZ516" s="274"/>
      <c r="BA516" s="275"/>
      <c r="BB516" s="282"/>
      <c r="BC516" s="282"/>
      <c r="BD516" s="282"/>
      <c r="BE516" s="291"/>
      <c r="BF516" s="292"/>
      <c r="BG516" s="292"/>
      <c r="BH516" s="292"/>
      <c r="BI516" s="292"/>
      <c r="BJ516" s="293"/>
      <c r="BK516" s="292"/>
      <c r="BL516" s="124"/>
      <c r="BM516" s="2"/>
      <c r="BN516" s="124"/>
      <c r="BO516" s="6"/>
      <c r="BP516" s="124"/>
      <c r="BQ516" s="124"/>
      <c r="BR516" s="124"/>
      <c r="BS516" s="124"/>
      <c r="BT516" s="124"/>
      <c r="BU516" s="124"/>
      <c r="BV516" s="124"/>
      <c r="BW516" s="124"/>
      <c r="BX516" s="6"/>
      <c r="BY516" s="124"/>
      <c r="BZ516" s="124"/>
      <c r="CA516" s="124"/>
      <c r="CB516" s="124"/>
      <c r="CC516" s="124"/>
      <c r="CD516" s="124"/>
      <c r="CE516" s="124"/>
      <c r="CF516" s="124"/>
      <c r="CG516" s="124"/>
      <c r="CH516" s="124"/>
      <c r="CI516" s="124"/>
      <c r="CJ516" s="124"/>
      <c r="CK516" s="124"/>
      <c r="CL516" s="124"/>
      <c r="CM516" s="124"/>
      <c r="CN516" s="124"/>
      <c r="CO516" s="124"/>
      <c r="CP516" s="124"/>
      <c r="CQ516" s="124"/>
      <c r="CR516" s="124"/>
      <c r="CS516" s="124"/>
      <c r="CT516" s="124"/>
      <c r="CU516" s="124"/>
      <c r="CV516" s="124"/>
      <c r="CW516" s="124"/>
      <c r="CX516" s="124"/>
      <c r="CY516" s="124"/>
      <c r="CZ516" s="124"/>
      <c r="DA516" s="124"/>
      <c r="DB516" s="124"/>
      <c r="DC516" s="124"/>
      <c r="DD516" s="124"/>
      <c r="DE516" s="124"/>
      <c r="DF516" s="124"/>
      <c r="DG516" s="124"/>
      <c r="DH516" s="124"/>
      <c r="DI516" s="124"/>
      <c r="DJ516" s="124"/>
      <c r="DK516" s="198"/>
      <c r="DL516" s="198"/>
      <c r="DM516" s="144"/>
      <c r="DN516" s="198"/>
      <c r="DO516" s="144"/>
      <c r="DP516" s="198"/>
      <c r="DQ516" s="144"/>
      <c r="DR516" s="6"/>
      <c r="DS516" s="6"/>
      <c r="DT516" s="2"/>
      <c r="DU516" s="2"/>
      <c r="DV516" s="2"/>
      <c r="DW516" s="2"/>
      <c r="DX516" s="2"/>
      <c r="DY516" s="2"/>
      <c r="DZ516" s="2"/>
      <c r="EA516" s="2"/>
      <c r="EB516" s="125"/>
      <c r="EC516" s="6"/>
      <c r="ED516" s="6"/>
      <c r="EE516" s="6"/>
      <c r="EF516" s="124"/>
      <c r="EG516" s="124"/>
      <c r="EH516" s="125"/>
      <c r="EI516" s="125"/>
      <c r="EJ516" s="124"/>
      <c r="EK516" s="2"/>
      <c r="EL516" s="2"/>
    </row>
    <row x14ac:dyDescent="0.25" r="517" customHeight="1" ht="18.75" hidden="1">
      <c r="A517" s="290" t="s">
        <v>237</v>
      </c>
      <c r="B517" s="282"/>
      <c r="C517" s="282"/>
      <c r="D517" s="282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  <c r="AC517" s="282"/>
      <c r="AD517" s="282"/>
      <c r="AE517" s="282"/>
      <c r="AF517" s="282"/>
      <c r="AG517" s="282"/>
      <c r="AH517" s="282"/>
      <c r="AI517" s="282"/>
      <c r="AJ517" s="282"/>
      <c r="AK517" s="282"/>
      <c r="AL517" s="282"/>
      <c r="AM517" s="282"/>
      <c r="AN517" s="282"/>
      <c r="AO517" s="282"/>
      <c r="AP517" s="282"/>
      <c r="AQ517" s="282"/>
      <c r="AR517" s="282"/>
      <c r="AS517" s="282"/>
      <c r="AT517" s="282"/>
      <c r="AU517" s="282"/>
      <c r="AV517" s="282"/>
      <c r="AW517" s="282"/>
      <c r="AX517" s="282"/>
      <c r="AY517" s="273"/>
      <c r="AZ517" s="274"/>
      <c r="BA517" s="275"/>
      <c r="BB517" s="282"/>
      <c r="BC517" s="282"/>
      <c r="BD517" s="282"/>
      <c r="BE517" s="291"/>
      <c r="BF517" s="292"/>
      <c r="BG517" s="292"/>
      <c r="BH517" s="292"/>
      <c r="BI517" s="292"/>
      <c r="BJ517" s="293"/>
      <c r="BK517" s="292"/>
      <c r="BL517" s="124"/>
      <c r="BM517" s="2"/>
      <c r="BN517" s="124"/>
      <c r="BO517" s="6"/>
      <c r="BP517" s="124"/>
      <c r="BQ517" s="124"/>
      <c r="BR517" s="124"/>
      <c r="BS517" s="124"/>
      <c r="BT517" s="124"/>
      <c r="BU517" s="124"/>
      <c r="BV517" s="124"/>
      <c r="BW517" s="124"/>
      <c r="BX517" s="6"/>
      <c r="BY517" s="124"/>
      <c r="BZ517" s="124"/>
      <c r="CA517" s="124"/>
      <c r="CB517" s="124"/>
      <c r="CC517" s="124"/>
      <c r="CD517" s="124"/>
      <c r="CE517" s="124"/>
      <c r="CF517" s="124"/>
      <c r="CG517" s="124"/>
      <c r="CH517" s="124"/>
      <c r="CI517" s="124"/>
      <c r="CJ517" s="124"/>
      <c r="CK517" s="124"/>
      <c r="CL517" s="124"/>
      <c r="CM517" s="124"/>
      <c r="CN517" s="124"/>
      <c r="CO517" s="124"/>
      <c r="CP517" s="124"/>
      <c r="CQ517" s="124"/>
      <c r="CR517" s="124"/>
      <c r="CS517" s="124"/>
      <c r="CT517" s="124"/>
      <c r="CU517" s="124"/>
      <c r="CV517" s="124"/>
      <c r="CW517" s="124"/>
      <c r="CX517" s="124"/>
      <c r="CY517" s="124"/>
      <c r="CZ517" s="124"/>
      <c r="DA517" s="124"/>
      <c r="DB517" s="124"/>
      <c r="DC517" s="124"/>
      <c r="DD517" s="124"/>
      <c r="DE517" s="124"/>
      <c r="DF517" s="124"/>
      <c r="DG517" s="124"/>
      <c r="DH517" s="124"/>
      <c r="DI517" s="124"/>
      <c r="DJ517" s="124"/>
      <c r="DK517" s="198"/>
      <c r="DL517" s="198"/>
      <c r="DM517" s="144"/>
      <c r="DN517" s="198"/>
      <c r="DO517" s="144"/>
      <c r="DP517" s="198"/>
      <c r="DQ517" s="144"/>
      <c r="DR517" s="6"/>
      <c r="DS517" s="6"/>
      <c r="DT517" s="2"/>
      <c r="DU517" s="2"/>
      <c r="DV517" s="2"/>
      <c r="DW517" s="2"/>
      <c r="DX517" s="2"/>
      <c r="DY517" s="2"/>
      <c r="DZ517" s="2"/>
      <c r="EA517" s="2"/>
      <c r="EB517" s="125"/>
      <c r="EC517" s="6"/>
      <c r="ED517" s="6"/>
      <c r="EE517" s="6"/>
      <c r="EF517" s="124"/>
      <c r="EG517" s="124"/>
      <c r="EH517" s="125"/>
      <c r="EI517" s="125"/>
      <c r="EJ517" s="124"/>
      <c r="EK517" s="2"/>
      <c r="EL517" s="2"/>
    </row>
    <row x14ac:dyDescent="0.25" r="518" customHeight="1" ht="18.75" hidden="1">
      <c r="A518" s="290" t="s">
        <v>200</v>
      </c>
      <c r="B518" s="282"/>
      <c r="C518" s="282"/>
      <c r="D518" s="282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  <c r="AC518" s="282"/>
      <c r="AD518" s="282"/>
      <c r="AE518" s="282"/>
      <c r="AF518" s="282"/>
      <c r="AG518" s="282"/>
      <c r="AH518" s="282"/>
      <c r="AI518" s="282"/>
      <c r="AJ518" s="282"/>
      <c r="AK518" s="282"/>
      <c r="AL518" s="282"/>
      <c r="AM518" s="282"/>
      <c r="AN518" s="282"/>
      <c r="AO518" s="282"/>
      <c r="AP518" s="282"/>
      <c r="AQ518" s="282"/>
      <c r="AR518" s="282"/>
      <c r="AS518" s="282"/>
      <c r="AT518" s="282"/>
      <c r="AU518" s="282"/>
      <c r="AV518" s="282"/>
      <c r="AW518" s="282"/>
      <c r="AX518" s="282"/>
      <c r="AY518" s="273"/>
      <c r="AZ518" s="274"/>
      <c r="BA518" s="275"/>
      <c r="BB518" s="282"/>
      <c r="BC518" s="282"/>
      <c r="BD518" s="282"/>
      <c r="BE518" s="291"/>
      <c r="BF518" s="292"/>
      <c r="BG518" s="292"/>
      <c r="BH518" s="292"/>
      <c r="BI518" s="292"/>
      <c r="BJ518" s="293"/>
      <c r="BK518" s="292"/>
      <c r="BL518" s="124"/>
      <c r="BM518" s="2"/>
      <c r="BN518" s="124"/>
      <c r="BO518" s="6"/>
      <c r="BP518" s="124"/>
      <c r="BQ518" s="124"/>
      <c r="BR518" s="124"/>
      <c r="BS518" s="124"/>
      <c r="BT518" s="124"/>
      <c r="BU518" s="124"/>
      <c r="BV518" s="124"/>
      <c r="BW518" s="124"/>
      <c r="BX518" s="6"/>
      <c r="BY518" s="124"/>
      <c r="BZ518" s="124"/>
      <c r="CA518" s="124"/>
      <c r="CB518" s="124"/>
      <c r="CC518" s="124"/>
      <c r="CD518" s="124"/>
      <c r="CE518" s="124"/>
      <c r="CF518" s="124"/>
      <c r="CG518" s="124"/>
      <c r="CH518" s="124"/>
      <c r="CI518" s="124"/>
      <c r="CJ518" s="124"/>
      <c r="CK518" s="124"/>
      <c r="CL518" s="124"/>
      <c r="CM518" s="124"/>
      <c r="CN518" s="124"/>
      <c r="CO518" s="124"/>
      <c r="CP518" s="124"/>
      <c r="CQ518" s="124"/>
      <c r="CR518" s="124"/>
      <c r="CS518" s="124"/>
      <c r="CT518" s="124"/>
      <c r="CU518" s="124"/>
      <c r="CV518" s="124"/>
      <c r="CW518" s="124"/>
      <c r="CX518" s="124"/>
      <c r="CY518" s="124"/>
      <c r="CZ518" s="124"/>
      <c r="DA518" s="124"/>
      <c r="DB518" s="124"/>
      <c r="DC518" s="124"/>
      <c r="DD518" s="124"/>
      <c r="DE518" s="124"/>
      <c r="DF518" s="124"/>
      <c r="DG518" s="124"/>
      <c r="DH518" s="124"/>
      <c r="DI518" s="124"/>
      <c r="DJ518" s="124"/>
      <c r="DK518" s="198"/>
      <c r="DL518" s="198"/>
      <c r="DM518" s="144"/>
      <c r="DN518" s="198"/>
      <c r="DO518" s="144"/>
      <c r="DP518" s="198"/>
      <c r="DQ518" s="144"/>
      <c r="DR518" s="6"/>
      <c r="DS518" s="6"/>
      <c r="DT518" s="2"/>
      <c r="DU518" s="2"/>
      <c r="DV518" s="2"/>
      <c r="DW518" s="2"/>
      <c r="DX518" s="2"/>
      <c r="DY518" s="2"/>
      <c r="DZ518" s="2"/>
      <c r="EA518" s="2"/>
      <c r="EB518" s="125"/>
      <c r="EC518" s="6"/>
      <c r="ED518" s="6"/>
      <c r="EE518" s="6"/>
      <c r="EF518" s="124"/>
      <c r="EG518" s="124"/>
      <c r="EH518" s="125"/>
      <c r="EI518" s="125"/>
      <c r="EJ518" s="124"/>
      <c r="EK518" s="2"/>
      <c r="EL518" s="2"/>
    </row>
    <row x14ac:dyDescent="0.25" r="519" customHeight="1" ht="18.75" hidden="1">
      <c r="A519" s="290" t="s">
        <v>238</v>
      </c>
      <c r="B519" s="282"/>
      <c r="C519" s="282"/>
      <c r="D519" s="282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  <c r="AC519" s="282"/>
      <c r="AD519" s="282"/>
      <c r="AE519" s="282"/>
      <c r="AF519" s="282"/>
      <c r="AG519" s="282"/>
      <c r="AH519" s="282"/>
      <c r="AI519" s="282"/>
      <c r="AJ519" s="282"/>
      <c r="AK519" s="282"/>
      <c r="AL519" s="282"/>
      <c r="AM519" s="282"/>
      <c r="AN519" s="282"/>
      <c r="AO519" s="282">
        <v>28</v>
      </c>
      <c r="AP519" s="282"/>
      <c r="AQ519" s="282"/>
      <c r="AR519" s="282"/>
      <c r="AS519" s="282"/>
      <c r="AT519" s="282">
        <v>12</v>
      </c>
      <c r="AU519" s="282"/>
      <c r="AV519" s="282"/>
      <c r="AW519" s="282"/>
      <c r="AX519" s="282"/>
      <c r="AY519" s="273"/>
      <c r="AZ519" s="274"/>
      <c r="BA519" s="275"/>
      <c r="BB519" s="282"/>
      <c r="BC519" s="282"/>
      <c r="BD519" s="282"/>
      <c r="BE519" s="291"/>
      <c r="BF519" s="292"/>
      <c r="BG519" s="292"/>
      <c r="BH519" s="292"/>
      <c r="BI519" s="292"/>
      <c r="BJ519" s="293"/>
      <c r="BK519" s="292"/>
      <c r="BL519" s="124"/>
      <c r="BM519" s="2"/>
      <c r="BN519" s="124"/>
      <c r="BO519" s="6"/>
      <c r="BP519" s="124"/>
      <c r="BQ519" s="124"/>
      <c r="BR519" s="124"/>
      <c r="BS519" s="124"/>
      <c r="BT519" s="124"/>
      <c r="BU519" s="124"/>
      <c r="BV519" s="124"/>
      <c r="BW519" s="124"/>
      <c r="BX519" s="6"/>
      <c r="BY519" s="124"/>
      <c r="BZ519" s="124"/>
      <c r="CA519" s="124"/>
      <c r="CB519" s="124"/>
      <c r="CC519" s="124"/>
      <c r="CD519" s="124"/>
      <c r="CE519" s="124"/>
      <c r="CF519" s="124"/>
      <c r="CG519" s="124"/>
      <c r="CH519" s="124"/>
      <c r="CI519" s="124"/>
      <c r="CJ519" s="124"/>
      <c r="CK519" s="124"/>
      <c r="CL519" s="124"/>
      <c r="CM519" s="124"/>
      <c r="CN519" s="124"/>
      <c r="CO519" s="124"/>
      <c r="CP519" s="124"/>
      <c r="CQ519" s="124"/>
      <c r="CR519" s="124"/>
      <c r="CS519" s="124"/>
      <c r="CT519" s="124"/>
      <c r="CU519" s="124"/>
      <c r="CV519" s="124"/>
      <c r="CW519" s="124"/>
      <c r="CX519" s="124"/>
      <c r="CY519" s="124"/>
      <c r="CZ519" s="124"/>
      <c r="DA519" s="124"/>
      <c r="DB519" s="124"/>
      <c r="DC519" s="124"/>
      <c r="DD519" s="124"/>
      <c r="DE519" s="124"/>
      <c r="DF519" s="124"/>
      <c r="DG519" s="124"/>
      <c r="DH519" s="124"/>
      <c r="DI519" s="124"/>
      <c r="DJ519" s="124"/>
      <c r="DK519" s="198"/>
      <c r="DL519" s="198"/>
      <c r="DM519" s="144"/>
      <c r="DN519" s="198"/>
      <c r="DO519" s="144"/>
      <c r="DP519" s="198"/>
      <c r="DQ519" s="144"/>
      <c r="DR519" s="6"/>
      <c r="DS519" s="6"/>
      <c r="DT519" s="2"/>
      <c r="DU519" s="2"/>
      <c r="DV519" s="2"/>
      <c r="DW519" s="2"/>
      <c r="DX519" s="2"/>
      <c r="DY519" s="2"/>
      <c r="DZ519" s="2"/>
      <c r="EA519" s="2"/>
      <c r="EB519" s="125"/>
      <c r="EC519" s="6"/>
      <c r="ED519" s="6"/>
      <c r="EE519" s="6"/>
      <c r="EF519" s="124"/>
      <c r="EG519" s="124"/>
      <c r="EH519" s="125"/>
      <c r="EI519" s="125"/>
      <c r="EJ519" s="124"/>
      <c r="EK519" s="2"/>
      <c r="EL519" s="2"/>
    </row>
    <row x14ac:dyDescent="0.25" r="520" customHeight="1" ht="18.75">
      <c r="A520" s="304" t="s">
        <v>239</v>
      </c>
      <c r="B520" s="282">
        <f>+SUM(B511:B519)</f>
      </c>
      <c r="C520" s="282">
        <f>+SUM(C511:C519)</f>
      </c>
      <c r="D520" s="282">
        <f>+SUM(D511:D519)</f>
      </c>
      <c r="E520" s="282">
        <f>+SUM(E511:E519)</f>
      </c>
      <c r="F520" s="282">
        <f>+SUM(F511:F519)</f>
      </c>
      <c r="G520" s="282">
        <f>+SUM(G511:G519)</f>
      </c>
      <c r="H520" s="282">
        <f>+SUM(H511:H519)</f>
      </c>
      <c r="I520" s="282">
        <f>+SUM(I511:I519)</f>
      </c>
      <c r="J520" s="282">
        <f>+SUM(J511:J519)</f>
      </c>
      <c r="K520" s="282">
        <f>+SUM(K511:K519)</f>
      </c>
      <c r="L520" s="282">
        <f>+SUM(L511:L519)</f>
      </c>
      <c r="M520" s="282">
        <f>+SUM(M511:M519)</f>
      </c>
      <c r="N520" s="282">
        <f>+SUM(N511:N519)</f>
      </c>
      <c r="O520" s="282">
        <f>+SUM(O511:O519)</f>
      </c>
      <c r="P520" s="282">
        <f>+SUM(P511:P519)</f>
      </c>
      <c r="Q520" s="282">
        <f>+SUM(Q511:Q519)</f>
      </c>
      <c r="R520" s="282">
        <f>+SUM(R511:R519)</f>
      </c>
      <c r="S520" s="282">
        <f>+SUM(S511:S519)</f>
      </c>
      <c r="T520" s="282">
        <f>+SUM(T511:T519)</f>
      </c>
      <c r="U520" s="282">
        <f>+SUM(U511:U519)</f>
      </c>
      <c r="V520" s="282">
        <f>+SUM(V511:V519)</f>
      </c>
      <c r="W520" s="282">
        <f>+SUM(W511:W519)</f>
      </c>
      <c r="X520" s="282">
        <f>+SUM(X511:X519)</f>
      </c>
      <c r="Y520" s="282">
        <f>+SUM(Y511:Y519)</f>
      </c>
      <c r="Z520" s="282">
        <f>+SUM(Z511:Z519)</f>
      </c>
      <c r="AA520" s="282">
        <f>+SUM(AA511:AA519)</f>
      </c>
      <c r="AB520" s="282">
        <f>+SUM(AB511:AB519)</f>
      </c>
      <c r="AC520" s="282">
        <f>+SUM(AC511:AC519)</f>
      </c>
      <c r="AD520" s="282">
        <f>+SUM(AD511:AD519)</f>
      </c>
      <c r="AE520" s="282">
        <f>+SUM(AE511:AE519)</f>
      </c>
      <c r="AF520" s="282">
        <f>+SUM(AF511:AF519)</f>
      </c>
      <c r="AG520" s="282">
        <f>+SUM(AG511:AG519)</f>
      </c>
      <c r="AH520" s="282">
        <f>+SUM(AH511:AH519)</f>
      </c>
      <c r="AI520" s="282">
        <f>+SUM(AI511:AI519)</f>
      </c>
      <c r="AJ520" s="282">
        <f>+SUM(AJ511:AJ519)</f>
      </c>
      <c r="AK520" s="282">
        <f>+SUM(AK511:AK519)</f>
      </c>
      <c r="AL520" s="282">
        <f>+SUM(AL511:AL519)</f>
      </c>
      <c r="AM520" s="282">
        <f>+SUM(AM511:AM519)</f>
      </c>
      <c r="AN520" s="282">
        <f>+SUM(AN511:AN519)</f>
      </c>
      <c r="AO520" s="282">
        <f>+SUM(AO511:AO519)</f>
      </c>
      <c r="AP520" s="282">
        <f>+SUM(AP511:AP519)</f>
      </c>
      <c r="AQ520" s="282">
        <f>+SUM(AQ511:AQ519)</f>
      </c>
      <c r="AR520" s="282">
        <f>+SUM(AR511:AR519)</f>
      </c>
      <c r="AS520" s="282">
        <f>+SUM(AS511:AS519)</f>
      </c>
      <c r="AT520" s="282">
        <f>+SUM(AT511:AT519)</f>
      </c>
      <c r="AU520" s="282">
        <f>+SUM(AU511:AU519)</f>
      </c>
      <c r="AV520" s="282">
        <f>+SUM(AV511:AV519)</f>
      </c>
      <c r="AW520" s="282">
        <f>+SUM(AW511:AW519)</f>
      </c>
      <c r="AX520" s="282"/>
      <c r="AY520" s="273"/>
      <c r="AZ520" s="274">
        <f>+SUM(AZ511:AZ519)</f>
      </c>
      <c r="BA520" s="275">
        <f>+SUM(BA511:BA519)</f>
      </c>
      <c r="BB520" s="282">
        <f>+SUM(BB511:BB519)</f>
      </c>
      <c r="BC520" s="282">
        <f>+SUM(BC511:BC519)</f>
      </c>
      <c r="BD520" s="282">
        <f>+SUM(BD511:BD519)</f>
      </c>
      <c r="BE520" s="291">
        <f>+SUM(BE511:BE519)</f>
      </c>
      <c r="BF520" s="292">
        <f>+SUM(BF511:BF519)</f>
      </c>
      <c r="BG520" s="292">
        <f>+SUM(BG511:BG519)</f>
      </c>
      <c r="BH520" s="292">
        <f>+SUM(BH511:BH519)</f>
      </c>
      <c r="BI520" s="292">
        <f>+SUM(BI511:BI519)</f>
      </c>
      <c r="BJ520" s="293">
        <f>+SUM(BJ511:BJ519)</f>
      </c>
      <c r="BK520" s="292"/>
      <c r="BL520" s="124"/>
      <c r="BM520" s="2"/>
      <c r="BN520" s="124"/>
      <c r="BO520" s="6"/>
      <c r="BP520" s="124"/>
      <c r="BQ520" s="124"/>
      <c r="BR520" s="124"/>
      <c r="BS520" s="124"/>
      <c r="BT520" s="124"/>
      <c r="BU520" s="124"/>
      <c r="BV520" s="124"/>
      <c r="BW520" s="124"/>
      <c r="BX520" s="6"/>
      <c r="BY520" s="124"/>
      <c r="BZ520" s="124"/>
      <c r="CA520" s="124"/>
      <c r="CB520" s="124"/>
      <c r="CC520" s="124"/>
      <c r="CD520" s="124"/>
      <c r="CE520" s="124"/>
      <c r="CF520" s="124"/>
      <c r="CG520" s="124"/>
      <c r="CH520" s="124"/>
      <c r="CI520" s="124"/>
      <c r="CJ520" s="124"/>
      <c r="CK520" s="124"/>
      <c r="CL520" s="124"/>
      <c r="CM520" s="124"/>
      <c r="CN520" s="124"/>
      <c r="CO520" s="124"/>
      <c r="CP520" s="124"/>
      <c r="CQ520" s="124"/>
      <c r="CR520" s="124"/>
      <c r="CS520" s="124"/>
      <c r="CT520" s="124"/>
      <c r="CU520" s="124"/>
      <c r="CV520" s="124"/>
      <c r="CW520" s="124"/>
      <c r="CX520" s="124"/>
      <c r="CY520" s="124"/>
      <c r="CZ520" s="124"/>
      <c r="DA520" s="124"/>
      <c r="DB520" s="124"/>
      <c r="DC520" s="124"/>
      <c r="DD520" s="124"/>
      <c r="DE520" s="124"/>
      <c r="DF520" s="124"/>
      <c r="DG520" s="124"/>
      <c r="DH520" s="124"/>
      <c r="DI520" s="124"/>
      <c r="DJ520" s="124"/>
      <c r="DK520" s="198"/>
      <c r="DL520" s="198"/>
      <c r="DM520" s="144"/>
      <c r="DN520" s="198"/>
      <c r="DO520" s="144"/>
      <c r="DP520" s="198"/>
      <c r="DQ520" s="144"/>
      <c r="DR520" s="6"/>
      <c r="DS520" s="6"/>
      <c r="DT520" s="2"/>
      <c r="DU520" s="2"/>
      <c r="DV520" s="2"/>
      <c r="DW520" s="2"/>
      <c r="DX520" s="2"/>
      <c r="DY520" s="2"/>
      <c r="DZ520" s="2"/>
      <c r="EA520" s="2"/>
      <c r="EB520" s="125"/>
      <c r="EC520" s="6"/>
      <c r="ED520" s="6"/>
      <c r="EE520" s="6"/>
      <c r="EF520" s="124"/>
      <c r="EG520" s="124"/>
      <c r="EH520" s="125"/>
      <c r="EI520" s="125"/>
      <c r="EJ520" s="124"/>
      <c r="EK520" s="2"/>
      <c r="EL520" s="2"/>
    </row>
    <row x14ac:dyDescent="0.25" r="521" customHeight="1" ht="18.75">
      <c r="A521" s="280" t="s">
        <v>258</v>
      </c>
      <c r="B521" s="342">
        <v>0</v>
      </c>
      <c r="C521" s="342">
        <v>0</v>
      </c>
      <c r="D521" s="342">
        <v>0</v>
      </c>
      <c r="E521" s="342">
        <v>0</v>
      </c>
      <c r="F521" s="342">
        <v>0</v>
      </c>
      <c r="G521" s="342">
        <v>0</v>
      </c>
      <c r="H521" s="342">
        <v>0</v>
      </c>
      <c r="I521" s="342">
        <v>0</v>
      </c>
      <c r="J521" s="342">
        <v>0</v>
      </c>
      <c r="K521" s="342">
        <v>0</v>
      </c>
      <c r="L521" s="342">
        <v>0</v>
      </c>
      <c r="M521" s="342">
        <v>0</v>
      </c>
      <c r="N521" s="268">
        <v>0</v>
      </c>
      <c r="O521" s="268">
        <v>0</v>
      </c>
      <c r="P521" s="268">
        <v>0</v>
      </c>
      <c r="Q521" s="268">
        <v>0</v>
      </c>
      <c r="R521" s="268">
        <v>0</v>
      </c>
      <c r="S521" s="268">
        <v>0</v>
      </c>
      <c r="T521" s="268">
        <v>0</v>
      </c>
      <c r="U521" s="268">
        <v>0</v>
      </c>
      <c r="V521" s="268">
        <v>0</v>
      </c>
      <c r="W521" s="268">
        <v>0</v>
      </c>
      <c r="X521" s="268">
        <v>0</v>
      </c>
      <c r="Y521" s="268">
        <v>0</v>
      </c>
      <c r="Z521" s="282">
        <v>0</v>
      </c>
      <c r="AA521" s="282">
        <v>0</v>
      </c>
      <c r="AB521" s="282">
        <v>0</v>
      </c>
      <c r="AC521" s="282">
        <v>0</v>
      </c>
      <c r="AD521" s="282">
        <v>0</v>
      </c>
      <c r="AE521" s="282">
        <v>0</v>
      </c>
      <c r="AF521" s="282">
        <v>0</v>
      </c>
      <c r="AG521" s="282">
        <v>8</v>
      </c>
      <c r="AH521" s="282">
        <v>0</v>
      </c>
      <c r="AI521" s="282">
        <v>0</v>
      </c>
      <c r="AJ521" s="282">
        <v>0</v>
      </c>
      <c r="AK521" s="282">
        <v>0</v>
      </c>
      <c r="AL521" s="282">
        <v>0</v>
      </c>
      <c r="AM521" s="282">
        <v>0</v>
      </c>
      <c r="AN521" s="282">
        <v>0</v>
      </c>
      <c r="AO521" s="282">
        <v>8</v>
      </c>
      <c r="AP521" s="282">
        <v>4</v>
      </c>
      <c r="AQ521" s="282">
        <v>0</v>
      </c>
      <c r="AR521" s="282">
        <v>4</v>
      </c>
      <c r="AS521" s="282">
        <v>0</v>
      </c>
      <c r="AT521" s="282">
        <v>4</v>
      </c>
      <c r="AU521" s="282">
        <v>26</v>
      </c>
      <c r="AV521" s="282">
        <v>0</v>
      </c>
      <c r="AW521" s="268">
        <v>0</v>
      </c>
      <c r="AX521" s="268"/>
      <c r="AY521" s="273"/>
      <c r="AZ521" s="274">
        <f>+AZ531</f>
      </c>
      <c r="BA521" s="275">
        <f>+BA531</f>
      </c>
      <c r="BB521" s="282">
        <f>+BB531</f>
      </c>
      <c r="BC521" s="282">
        <f>+BC531</f>
      </c>
      <c r="BD521" s="282">
        <f>+BD531</f>
      </c>
      <c r="BE521" s="291">
        <f>+BE531</f>
      </c>
      <c r="BF521" s="292">
        <f>+BF531</f>
      </c>
      <c r="BG521" s="292">
        <f>+BG531</f>
      </c>
      <c r="BH521" s="292">
        <f>+BH531</f>
      </c>
      <c r="BI521" s="292">
        <f>+BI531</f>
      </c>
      <c r="BJ521" s="293">
        <f>+BJ531</f>
      </c>
      <c r="BK521" s="292"/>
      <c r="BL521" s="124"/>
      <c r="BM521" s="2"/>
      <c r="BN521" s="124"/>
      <c r="BO521" s="6"/>
      <c r="BP521" s="124"/>
      <c r="BQ521" s="124"/>
      <c r="BR521" s="124"/>
      <c r="BS521" s="124"/>
      <c r="BT521" s="124"/>
      <c r="BU521" s="124"/>
      <c r="BV521" s="124"/>
      <c r="BW521" s="124"/>
      <c r="BX521" s="6"/>
      <c r="BY521" s="124"/>
      <c r="BZ521" s="124"/>
      <c r="CA521" s="124"/>
      <c r="CB521" s="124"/>
      <c r="CC521" s="124"/>
      <c r="CD521" s="124"/>
      <c r="CE521" s="124"/>
      <c r="CF521" s="124"/>
      <c r="CG521" s="124"/>
      <c r="CH521" s="124"/>
      <c r="CI521" s="124"/>
      <c r="CJ521" s="124"/>
      <c r="CK521" s="124"/>
      <c r="CL521" s="124"/>
      <c r="CM521" s="124"/>
      <c r="CN521" s="124"/>
      <c r="CO521" s="124"/>
      <c r="CP521" s="124"/>
      <c r="CQ521" s="124"/>
      <c r="CR521" s="124"/>
      <c r="CS521" s="124"/>
      <c r="CT521" s="124"/>
      <c r="CU521" s="124"/>
      <c r="CV521" s="124"/>
      <c r="CW521" s="124"/>
      <c r="CX521" s="124"/>
      <c r="CY521" s="124"/>
      <c r="CZ521" s="124"/>
      <c r="DA521" s="124"/>
      <c r="DB521" s="124"/>
      <c r="DC521" s="124"/>
      <c r="DD521" s="124"/>
      <c r="DE521" s="124"/>
      <c r="DF521" s="124"/>
      <c r="DG521" s="124"/>
      <c r="DH521" s="124"/>
      <c r="DI521" s="124"/>
      <c r="DJ521" s="124"/>
      <c r="DK521" s="198">
        <f>SUM(B521:M521)</f>
      </c>
      <c r="DL521" s="198">
        <f>SUM(N521:Y521)</f>
      </c>
      <c r="DM521" s="144">
        <f>IFERROR(DL521/DK521*100,0)</f>
      </c>
      <c r="DN521" s="198">
        <f>SUM(Z521:AK521)</f>
      </c>
      <c r="DO521" s="144">
        <f>IFERROR(DN521/DL521*100,0)</f>
      </c>
      <c r="DP521" s="198">
        <f>SUM(AL521:AW521)</f>
      </c>
      <c r="DQ521" s="144">
        <f>IFERROR(DP521/DN521*100,0)</f>
      </c>
      <c r="DR521" s="185">
        <f>SUM(AY521:BJ521)</f>
      </c>
      <c r="DS521" s="249">
        <f>IFERROR(DR521/DP521*100,0)</f>
      </c>
      <c r="DT521" s="2"/>
      <c r="DU521" s="2"/>
      <c r="DV521" s="2"/>
      <c r="DW521" s="2"/>
      <c r="DX521" s="2"/>
      <c r="DY521" s="2"/>
      <c r="DZ521" s="2"/>
      <c r="EA521" s="2"/>
      <c r="EB521" s="125"/>
      <c r="EC521" s="6"/>
      <c r="ED521" s="6"/>
      <c r="EE521" s="6"/>
      <c r="EF521" s="124"/>
      <c r="EG521" s="124"/>
      <c r="EH521" s="125"/>
      <c r="EI521" s="125"/>
      <c r="EJ521" s="124"/>
      <c r="EK521" s="2"/>
      <c r="EL521" s="2"/>
    </row>
    <row x14ac:dyDescent="0.25" r="522" customHeight="1" ht="18.75" hidden="1">
      <c r="A522" s="290" t="s">
        <v>231</v>
      </c>
      <c r="B522" s="282"/>
      <c r="C522" s="282"/>
      <c r="D522" s="282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  <c r="AC522" s="282"/>
      <c r="AD522" s="282"/>
      <c r="AE522" s="282"/>
      <c r="AF522" s="282"/>
      <c r="AG522" s="282"/>
      <c r="AH522" s="282"/>
      <c r="AI522" s="282"/>
      <c r="AJ522" s="282"/>
      <c r="AK522" s="282"/>
      <c r="AL522" s="282"/>
      <c r="AM522" s="282"/>
      <c r="AN522" s="282"/>
      <c r="AO522" s="282"/>
      <c r="AP522" s="282"/>
      <c r="AQ522" s="282"/>
      <c r="AR522" s="282"/>
      <c r="AS522" s="282"/>
      <c r="AT522" s="282"/>
      <c r="AU522" s="282"/>
      <c r="AV522" s="282"/>
      <c r="AW522" s="282"/>
      <c r="AX522" s="282"/>
      <c r="AY522" s="273"/>
      <c r="AZ522" s="274"/>
      <c r="BA522" s="275"/>
      <c r="BB522" s="282"/>
      <c r="BC522" s="282"/>
      <c r="BD522" s="282"/>
      <c r="BE522" s="291"/>
      <c r="BF522" s="292"/>
      <c r="BG522" s="292"/>
      <c r="BH522" s="292"/>
      <c r="BI522" s="292"/>
      <c r="BJ522" s="293"/>
      <c r="BK522" s="292"/>
      <c r="BL522" s="124"/>
      <c r="BM522" s="2"/>
      <c r="BN522" s="124"/>
      <c r="BO522" s="6"/>
      <c r="BP522" s="124"/>
      <c r="BQ522" s="124"/>
      <c r="BR522" s="124"/>
      <c r="BS522" s="124"/>
      <c r="BT522" s="124"/>
      <c r="BU522" s="124"/>
      <c r="BV522" s="124"/>
      <c r="BW522" s="124"/>
      <c r="BX522" s="6"/>
      <c r="BY522" s="124"/>
      <c r="BZ522" s="124"/>
      <c r="CA522" s="124"/>
      <c r="CB522" s="124"/>
      <c r="CC522" s="124"/>
      <c r="CD522" s="124"/>
      <c r="CE522" s="124"/>
      <c r="CF522" s="124"/>
      <c r="CG522" s="124"/>
      <c r="CH522" s="124"/>
      <c r="CI522" s="124"/>
      <c r="CJ522" s="124"/>
      <c r="CK522" s="124"/>
      <c r="CL522" s="124"/>
      <c r="CM522" s="124"/>
      <c r="CN522" s="124"/>
      <c r="CO522" s="124"/>
      <c r="CP522" s="124"/>
      <c r="CQ522" s="124"/>
      <c r="CR522" s="124"/>
      <c r="CS522" s="124"/>
      <c r="CT522" s="124"/>
      <c r="CU522" s="124"/>
      <c r="CV522" s="124"/>
      <c r="CW522" s="124"/>
      <c r="CX522" s="124"/>
      <c r="CY522" s="124"/>
      <c r="CZ522" s="124"/>
      <c r="DA522" s="124"/>
      <c r="DB522" s="124"/>
      <c r="DC522" s="124"/>
      <c r="DD522" s="124"/>
      <c r="DE522" s="124"/>
      <c r="DF522" s="124"/>
      <c r="DG522" s="124"/>
      <c r="DH522" s="124"/>
      <c r="DI522" s="124"/>
      <c r="DJ522" s="124"/>
      <c r="DK522" s="198"/>
      <c r="DL522" s="198"/>
      <c r="DM522" s="144"/>
      <c r="DN522" s="198"/>
      <c r="DO522" s="144"/>
      <c r="DP522" s="198"/>
      <c r="DQ522" s="144"/>
      <c r="DR522" s="6"/>
      <c r="DS522" s="6"/>
      <c r="DT522" s="2"/>
      <c r="DU522" s="2"/>
      <c r="DV522" s="2"/>
      <c r="DW522" s="2"/>
      <c r="DX522" s="2"/>
      <c r="DY522" s="2"/>
      <c r="DZ522" s="2"/>
      <c r="EA522" s="2"/>
      <c r="EB522" s="125"/>
      <c r="EC522" s="6"/>
      <c r="ED522" s="6"/>
      <c r="EE522" s="6"/>
      <c r="EF522" s="124"/>
      <c r="EG522" s="124"/>
      <c r="EH522" s="125"/>
      <c r="EI522" s="125"/>
      <c r="EJ522" s="124"/>
      <c r="EK522" s="2"/>
      <c r="EL522" s="2"/>
    </row>
    <row x14ac:dyDescent="0.25" r="523" customHeight="1" ht="18.75" hidden="1">
      <c r="A523" s="290" t="s">
        <v>232</v>
      </c>
      <c r="B523" s="282"/>
      <c r="C523" s="282"/>
      <c r="D523" s="282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  <c r="AC523" s="282"/>
      <c r="AD523" s="282"/>
      <c r="AE523" s="282"/>
      <c r="AF523" s="282"/>
      <c r="AG523" s="282"/>
      <c r="AH523" s="282"/>
      <c r="AI523" s="282"/>
      <c r="AJ523" s="282"/>
      <c r="AK523" s="282"/>
      <c r="AL523" s="282"/>
      <c r="AM523" s="282"/>
      <c r="AN523" s="282"/>
      <c r="AO523" s="282"/>
      <c r="AP523" s="282"/>
      <c r="AQ523" s="282"/>
      <c r="AR523" s="282"/>
      <c r="AS523" s="282"/>
      <c r="AT523" s="282"/>
      <c r="AU523" s="282"/>
      <c r="AV523" s="282"/>
      <c r="AW523" s="282"/>
      <c r="AX523" s="282"/>
      <c r="AY523" s="273"/>
      <c r="AZ523" s="274"/>
      <c r="BA523" s="275"/>
      <c r="BB523" s="282"/>
      <c r="BC523" s="282"/>
      <c r="BD523" s="282"/>
      <c r="BE523" s="291"/>
      <c r="BF523" s="292"/>
      <c r="BG523" s="292"/>
      <c r="BH523" s="292"/>
      <c r="BI523" s="292"/>
      <c r="BJ523" s="293"/>
      <c r="BK523" s="292"/>
      <c r="BL523" s="124"/>
      <c r="BM523" s="2"/>
      <c r="BN523" s="124"/>
      <c r="BO523" s="6"/>
      <c r="BP523" s="124"/>
      <c r="BQ523" s="124"/>
      <c r="BR523" s="124"/>
      <c r="BS523" s="124"/>
      <c r="BT523" s="124"/>
      <c r="BU523" s="124"/>
      <c r="BV523" s="124"/>
      <c r="BW523" s="124"/>
      <c r="BX523" s="6"/>
      <c r="BY523" s="124"/>
      <c r="BZ523" s="124"/>
      <c r="CA523" s="124"/>
      <c r="CB523" s="124"/>
      <c r="CC523" s="124"/>
      <c r="CD523" s="124"/>
      <c r="CE523" s="124"/>
      <c r="CF523" s="124"/>
      <c r="CG523" s="124"/>
      <c r="CH523" s="124"/>
      <c r="CI523" s="124"/>
      <c r="CJ523" s="124"/>
      <c r="CK523" s="124"/>
      <c r="CL523" s="124"/>
      <c r="CM523" s="124"/>
      <c r="CN523" s="124"/>
      <c r="CO523" s="124"/>
      <c r="CP523" s="124"/>
      <c r="CQ523" s="124"/>
      <c r="CR523" s="124"/>
      <c r="CS523" s="124"/>
      <c r="CT523" s="124"/>
      <c r="CU523" s="124"/>
      <c r="CV523" s="124"/>
      <c r="CW523" s="124"/>
      <c r="CX523" s="124"/>
      <c r="CY523" s="124"/>
      <c r="CZ523" s="124"/>
      <c r="DA523" s="124"/>
      <c r="DB523" s="124"/>
      <c r="DC523" s="124"/>
      <c r="DD523" s="124"/>
      <c r="DE523" s="124"/>
      <c r="DF523" s="124"/>
      <c r="DG523" s="124"/>
      <c r="DH523" s="124"/>
      <c r="DI523" s="124"/>
      <c r="DJ523" s="124"/>
      <c r="DK523" s="198"/>
      <c r="DL523" s="198"/>
      <c r="DM523" s="144"/>
      <c r="DN523" s="198"/>
      <c r="DO523" s="144"/>
      <c r="DP523" s="198"/>
      <c r="DQ523" s="144"/>
      <c r="DR523" s="6"/>
      <c r="DS523" s="6"/>
      <c r="DT523" s="2"/>
      <c r="DU523" s="2"/>
      <c r="DV523" s="2"/>
      <c r="DW523" s="2"/>
      <c r="DX523" s="2"/>
      <c r="DY523" s="2"/>
      <c r="DZ523" s="2"/>
      <c r="EA523" s="2"/>
      <c r="EB523" s="125"/>
      <c r="EC523" s="6"/>
      <c r="ED523" s="6"/>
      <c r="EE523" s="6"/>
      <c r="EF523" s="124"/>
      <c r="EG523" s="124"/>
      <c r="EH523" s="125"/>
      <c r="EI523" s="125"/>
      <c r="EJ523" s="124"/>
      <c r="EK523" s="2"/>
      <c r="EL523" s="2"/>
    </row>
    <row x14ac:dyDescent="0.25" r="524" customHeight="1" ht="18.75" hidden="1">
      <c r="A524" s="290" t="s">
        <v>233</v>
      </c>
      <c r="B524" s="282"/>
      <c r="C524" s="282"/>
      <c r="D524" s="282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  <c r="AC524" s="282"/>
      <c r="AD524" s="282"/>
      <c r="AE524" s="282"/>
      <c r="AF524" s="282"/>
      <c r="AG524" s="282"/>
      <c r="AH524" s="282"/>
      <c r="AI524" s="282"/>
      <c r="AJ524" s="282"/>
      <c r="AK524" s="282"/>
      <c r="AL524" s="282"/>
      <c r="AM524" s="282"/>
      <c r="AN524" s="282"/>
      <c r="AO524" s="282"/>
      <c r="AP524" s="282"/>
      <c r="AQ524" s="282"/>
      <c r="AR524" s="282"/>
      <c r="AS524" s="282"/>
      <c r="AT524" s="282"/>
      <c r="AU524" s="282"/>
      <c r="AV524" s="282"/>
      <c r="AW524" s="282"/>
      <c r="AX524" s="282"/>
      <c r="AY524" s="273"/>
      <c r="AZ524" s="274"/>
      <c r="BA524" s="275"/>
      <c r="BB524" s="282"/>
      <c r="BC524" s="282"/>
      <c r="BD524" s="282"/>
      <c r="BE524" s="291"/>
      <c r="BF524" s="292"/>
      <c r="BG524" s="292"/>
      <c r="BH524" s="292"/>
      <c r="BI524" s="292"/>
      <c r="BJ524" s="293"/>
      <c r="BK524" s="292"/>
      <c r="BL524" s="124"/>
      <c r="BM524" s="2"/>
      <c r="BN524" s="124"/>
      <c r="BO524" s="6"/>
      <c r="BP524" s="124"/>
      <c r="BQ524" s="124"/>
      <c r="BR524" s="124"/>
      <c r="BS524" s="124"/>
      <c r="BT524" s="124"/>
      <c r="BU524" s="124"/>
      <c r="BV524" s="124"/>
      <c r="BW524" s="124"/>
      <c r="BX524" s="6"/>
      <c r="BY524" s="124"/>
      <c r="BZ524" s="124"/>
      <c r="CA524" s="124"/>
      <c r="CB524" s="124"/>
      <c r="CC524" s="124"/>
      <c r="CD524" s="124"/>
      <c r="CE524" s="124"/>
      <c r="CF524" s="124"/>
      <c r="CG524" s="124"/>
      <c r="CH524" s="124"/>
      <c r="CI524" s="124"/>
      <c r="CJ524" s="124"/>
      <c r="CK524" s="124"/>
      <c r="CL524" s="124"/>
      <c r="CM524" s="124"/>
      <c r="CN524" s="124"/>
      <c r="CO524" s="124"/>
      <c r="CP524" s="124"/>
      <c r="CQ524" s="124"/>
      <c r="CR524" s="124"/>
      <c r="CS524" s="124"/>
      <c r="CT524" s="124"/>
      <c r="CU524" s="124"/>
      <c r="CV524" s="124"/>
      <c r="CW524" s="124"/>
      <c r="CX524" s="124"/>
      <c r="CY524" s="124"/>
      <c r="CZ524" s="124"/>
      <c r="DA524" s="124"/>
      <c r="DB524" s="124"/>
      <c r="DC524" s="124"/>
      <c r="DD524" s="124"/>
      <c r="DE524" s="124"/>
      <c r="DF524" s="124"/>
      <c r="DG524" s="124"/>
      <c r="DH524" s="124"/>
      <c r="DI524" s="124"/>
      <c r="DJ524" s="124"/>
      <c r="DK524" s="198"/>
      <c r="DL524" s="198"/>
      <c r="DM524" s="144"/>
      <c r="DN524" s="198"/>
      <c r="DO524" s="144"/>
      <c r="DP524" s="198"/>
      <c r="DQ524" s="144"/>
      <c r="DR524" s="6"/>
      <c r="DS524" s="6"/>
      <c r="DT524" s="2"/>
      <c r="DU524" s="2"/>
      <c r="DV524" s="2"/>
      <c r="DW524" s="2"/>
      <c r="DX524" s="2"/>
      <c r="DY524" s="2"/>
      <c r="DZ524" s="2"/>
      <c r="EA524" s="2"/>
      <c r="EB524" s="125"/>
      <c r="EC524" s="6"/>
      <c r="ED524" s="6"/>
      <c r="EE524" s="6"/>
      <c r="EF524" s="124"/>
      <c r="EG524" s="124"/>
      <c r="EH524" s="125"/>
      <c r="EI524" s="125"/>
      <c r="EJ524" s="124"/>
      <c r="EK524" s="2"/>
      <c r="EL524" s="2"/>
    </row>
    <row x14ac:dyDescent="0.25" r="525" customHeight="1" ht="18.75" hidden="1">
      <c r="A525" s="290" t="s">
        <v>234</v>
      </c>
      <c r="B525" s="282"/>
      <c r="C525" s="282"/>
      <c r="D525" s="282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  <c r="AC525" s="282"/>
      <c r="AD525" s="282"/>
      <c r="AE525" s="282"/>
      <c r="AF525" s="282"/>
      <c r="AG525" s="282"/>
      <c r="AH525" s="282"/>
      <c r="AI525" s="282"/>
      <c r="AJ525" s="282"/>
      <c r="AK525" s="282"/>
      <c r="AL525" s="282"/>
      <c r="AM525" s="282"/>
      <c r="AN525" s="282"/>
      <c r="AO525" s="282"/>
      <c r="AP525" s="282"/>
      <c r="AQ525" s="282"/>
      <c r="AR525" s="282"/>
      <c r="AS525" s="282"/>
      <c r="AT525" s="282"/>
      <c r="AU525" s="282"/>
      <c r="AV525" s="282"/>
      <c r="AW525" s="282"/>
      <c r="AX525" s="282"/>
      <c r="AY525" s="273"/>
      <c r="AZ525" s="274"/>
      <c r="BA525" s="275"/>
      <c r="BB525" s="282"/>
      <c r="BC525" s="282"/>
      <c r="BD525" s="282"/>
      <c r="BE525" s="291"/>
      <c r="BF525" s="292"/>
      <c r="BG525" s="292"/>
      <c r="BH525" s="292"/>
      <c r="BI525" s="292"/>
      <c r="BJ525" s="293"/>
      <c r="BK525" s="292"/>
      <c r="BL525" s="124"/>
      <c r="BM525" s="2"/>
      <c r="BN525" s="124"/>
      <c r="BO525" s="6"/>
      <c r="BP525" s="124"/>
      <c r="BQ525" s="124"/>
      <c r="BR525" s="124"/>
      <c r="BS525" s="124"/>
      <c r="BT525" s="124"/>
      <c r="BU525" s="124"/>
      <c r="BV525" s="124"/>
      <c r="BW525" s="124"/>
      <c r="BX525" s="6"/>
      <c r="BY525" s="124"/>
      <c r="BZ525" s="124"/>
      <c r="CA525" s="124"/>
      <c r="CB525" s="124"/>
      <c r="CC525" s="124"/>
      <c r="CD525" s="124"/>
      <c r="CE525" s="124"/>
      <c r="CF525" s="124"/>
      <c r="CG525" s="124"/>
      <c r="CH525" s="124"/>
      <c r="CI525" s="124"/>
      <c r="CJ525" s="124"/>
      <c r="CK525" s="124"/>
      <c r="CL525" s="124"/>
      <c r="CM525" s="124"/>
      <c r="CN525" s="124"/>
      <c r="CO525" s="124"/>
      <c r="CP525" s="124"/>
      <c r="CQ525" s="124"/>
      <c r="CR525" s="124"/>
      <c r="CS525" s="124"/>
      <c r="CT525" s="124"/>
      <c r="CU525" s="124"/>
      <c r="CV525" s="124"/>
      <c r="CW525" s="124"/>
      <c r="CX525" s="124"/>
      <c r="CY525" s="124"/>
      <c r="CZ525" s="124"/>
      <c r="DA525" s="124"/>
      <c r="DB525" s="124"/>
      <c r="DC525" s="124"/>
      <c r="DD525" s="124"/>
      <c r="DE525" s="124"/>
      <c r="DF525" s="124"/>
      <c r="DG525" s="124"/>
      <c r="DH525" s="124"/>
      <c r="DI525" s="124"/>
      <c r="DJ525" s="124"/>
      <c r="DK525" s="198"/>
      <c r="DL525" s="198"/>
      <c r="DM525" s="144"/>
      <c r="DN525" s="198"/>
      <c r="DO525" s="144"/>
      <c r="DP525" s="198"/>
      <c r="DQ525" s="144"/>
      <c r="DR525" s="6"/>
      <c r="DS525" s="6"/>
      <c r="DT525" s="2"/>
      <c r="DU525" s="2"/>
      <c r="DV525" s="2"/>
      <c r="DW525" s="2"/>
      <c r="DX525" s="2"/>
      <c r="DY525" s="2"/>
      <c r="DZ525" s="2"/>
      <c r="EA525" s="2"/>
      <c r="EB525" s="125"/>
      <c r="EC525" s="6"/>
      <c r="ED525" s="6"/>
      <c r="EE525" s="6"/>
      <c r="EF525" s="124"/>
      <c r="EG525" s="124"/>
      <c r="EH525" s="125"/>
      <c r="EI525" s="125"/>
      <c r="EJ525" s="124"/>
      <c r="EK525" s="2"/>
      <c r="EL525" s="2"/>
    </row>
    <row x14ac:dyDescent="0.25" r="526" customHeight="1" ht="18.75" hidden="1">
      <c r="A526" s="290" t="s">
        <v>235</v>
      </c>
      <c r="B526" s="282"/>
      <c r="C526" s="282"/>
      <c r="D526" s="282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  <c r="AC526" s="282"/>
      <c r="AD526" s="282"/>
      <c r="AE526" s="282"/>
      <c r="AF526" s="282"/>
      <c r="AG526" s="282"/>
      <c r="AH526" s="282"/>
      <c r="AI526" s="282"/>
      <c r="AJ526" s="282"/>
      <c r="AK526" s="282"/>
      <c r="AL526" s="282"/>
      <c r="AM526" s="282"/>
      <c r="AN526" s="282"/>
      <c r="AO526" s="282"/>
      <c r="AP526" s="282"/>
      <c r="AQ526" s="282"/>
      <c r="AR526" s="282"/>
      <c r="AS526" s="282"/>
      <c r="AT526" s="282"/>
      <c r="AU526" s="282"/>
      <c r="AV526" s="282"/>
      <c r="AW526" s="282"/>
      <c r="AX526" s="282"/>
      <c r="AY526" s="273"/>
      <c r="AZ526" s="274"/>
      <c r="BA526" s="275"/>
      <c r="BB526" s="282"/>
      <c r="BC526" s="282"/>
      <c r="BD526" s="282"/>
      <c r="BE526" s="291"/>
      <c r="BF526" s="292"/>
      <c r="BG526" s="292"/>
      <c r="BH526" s="292"/>
      <c r="BI526" s="292"/>
      <c r="BJ526" s="293"/>
      <c r="BK526" s="292"/>
      <c r="BL526" s="124"/>
      <c r="BM526" s="2"/>
      <c r="BN526" s="124"/>
      <c r="BO526" s="6"/>
      <c r="BP526" s="124"/>
      <c r="BQ526" s="124"/>
      <c r="BR526" s="124"/>
      <c r="BS526" s="124"/>
      <c r="BT526" s="124"/>
      <c r="BU526" s="124"/>
      <c r="BV526" s="124"/>
      <c r="BW526" s="124"/>
      <c r="BX526" s="6"/>
      <c r="BY526" s="124"/>
      <c r="BZ526" s="124"/>
      <c r="CA526" s="124"/>
      <c r="CB526" s="124"/>
      <c r="CC526" s="124"/>
      <c r="CD526" s="124"/>
      <c r="CE526" s="124"/>
      <c r="CF526" s="124"/>
      <c r="CG526" s="124"/>
      <c r="CH526" s="124"/>
      <c r="CI526" s="124"/>
      <c r="CJ526" s="124"/>
      <c r="CK526" s="124"/>
      <c r="CL526" s="124"/>
      <c r="CM526" s="124"/>
      <c r="CN526" s="124"/>
      <c r="CO526" s="124"/>
      <c r="CP526" s="124"/>
      <c r="CQ526" s="124"/>
      <c r="CR526" s="124"/>
      <c r="CS526" s="124"/>
      <c r="CT526" s="124"/>
      <c r="CU526" s="124"/>
      <c r="CV526" s="124"/>
      <c r="CW526" s="124"/>
      <c r="CX526" s="124"/>
      <c r="CY526" s="124"/>
      <c r="CZ526" s="124"/>
      <c r="DA526" s="124"/>
      <c r="DB526" s="124"/>
      <c r="DC526" s="124"/>
      <c r="DD526" s="124"/>
      <c r="DE526" s="124"/>
      <c r="DF526" s="124"/>
      <c r="DG526" s="124"/>
      <c r="DH526" s="124"/>
      <c r="DI526" s="124"/>
      <c r="DJ526" s="124"/>
      <c r="DK526" s="198"/>
      <c r="DL526" s="198"/>
      <c r="DM526" s="144"/>
      <c r="DN526" s="198"/>
      <c r="DO526" s="144"/>
      <c r="DP526" s="198"/>
      <c r="DQ526" s="144"/>
      <c r="DR526" s="6"/>
      <c r="DS526" s="6"/>
      <c r="DT526" s="2"/>
      <c r="DU526" s="2"/>
      <c r="DV526" s="2"/>
      <c r="DW526" s="2"/>
      <c r="DX526" s="2"/>
      <c r="DY526" s="2"/>
      <c r="DZ526" s="2"/>
      <c r="EA526" s="2"/>
      <c r="EB526" s="125"/>
      <c r="EC526" s="6"/>
      <c r="ED526" s="6"/>
      <c r="EE526" s="6"/>
      <c r="EF526" s="124"/>
      <c r="EG526" s="124"/>
      <c r="EH526" s="125"/>
      <c r="EI526" s="125"/>
      <c r="EJ526" s="124"/>
      <c r="EK526" s="2"/>
      <c r="EL526" s="2"/>
    </row>
    <row x14ac:dyDescent="0.25" r="527" customHeight="1" ht="18.75" hidden="1">
      <c r="A527" s="290" t="s">
        <v>201</v>
      </c>
      <c r="B527" s="282"/>
      <c r="C527" s="282"/>
      <c r="D527" s="282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  <c r="AC527" s="282"/>
      <c r="AD527" s="282"/>
      <c r="AE527" s="282"/>
      <c r="AF527" s="282"/>
      <c r="AG527" s="282"/>
      <c r="AH527" s="282"/>
      <c r="AI527" s="282"/>
      <c r="AJ527" s="282"/>
      <c r="AK527" s="282"/>
      <c r="AL527" s="282"/>
      <c r="AM527" s="282"/>
      <c r="AN527" s="282"/>
      <c r="AO527" s="282"/>
      <c r="AP527" s="282"/>
      <c r="AQ527" s="282"/>
      <c r="AR527" s="282"/>
      <c r="AS527" s="282"/>
      <c r="AT527" s="282"/>
      <c r="AU527" s="282"/>
      <c r="AV527" s="282"/>
      <c r="AW527" s="282"/>
      <c r="AX527" s="282"/>
      <c r="AY527" s="273"/>
      <c r="AZ527" s="274"/>
      <c r="BA527" s="275"/>
      <c r="BB527" s="282"/>
      <c r="BC527" s="282"/>
      <c r="BD527" s="282"/>
      <c r="BE527" s="291"/>
      <c r="BF527" s="292"/>
      <c r="BG527" s="292"/>
      <c r="BH527" s="292"/>
      <c r="BI527" s="292"/>
      <c r="BJ527" s="293"/>
      <c r="BK527" s="292"/>
      <c r="BL527" s="124"/>
      <c r="BM527" s="2"/>
      <c r="BN527" s="124"/>
      <c r="BO527" s="6"/>
      <c r="BP527" s="124"/>
      <c r="BQ527" s="124"/>
      <c r="BR527" s="124"/>
      <c r="BS527" s="124"/>
      <c r="BT527" s="124"/>
      <c r="BU527" s="124"/>
      <c r="BV527" s="124"/>
      <c r="BW527" s="124"/>
      <c r="BX527" s="6"/>
      <c r="BY527" s="124"/>
      <c r="BZ527" s="124"/>
      <c r="CA527" s="124"/>
      <c r="CB527" s="124"/>
      <c r="CC527" s="124"/>
      <c r="CD527" s="124"/>
      <c r="CE527" s="124"/>
      <c r="CF527" s="124"/>
      <c r="CG527" s="124"/>
      <c r="CH527" s="124"/>
      <c r="CI527" s="124"/>
      <c r="CJ527" s="124"/>
      <c r="CK527" s="124"/>
      <c r="CL527" s="124"/>
      <c r="CM527" s="124"/>
      <c r="CN527" s="124"/>
      <c r="CO527" s="124"/>
      <c r="CP527" s="124"/>
      <c r="CQ527" s="124"/>
      <c r="CR527" s="124"/>
      <c r="CS527" s="124"/>
      <c r="CT527" s="124"/>
      <c r="CU527" s="124"/>
      <c r="CV527" s="124"/>
      <c r="CW527" s="124"/>
      <c r="CX527" s="124"/>
      <c r="CY527" s="124"/>
      <c r="CZ527" s="124"/>
      <c r="DA527" s="124"/>
      <c r="DB527" s="124"/>
      <c r="DC527" s="124"/>
      <c r="DD527" s="124"/>
      <c r="DE527" s="124"/>
      <c r="DF527" s="124"/>
      <c r="DG527" s="124"/>
      <c r="DH527" s="124"/>
      <c r="DI527" s="124"/>
      <c r="DJ527" s="124"/>
      <c r="DK527" s="198"/>
      <c r="DL527" s="198"/>
      <c r="DM527" s="144"/>
      <c r="DN527" s="198"/>
      <c r="DO527" s="144"/>
      <c r="DP527" s="198"/>
      <c r="DQ527" s="144"/>
      <c r="DR527" s="6"/>
      <c r="DS527" s="6"/>
      <c r="DT527" s="2"/>
      <c r="DU527" s="2"/>
      <c r="DV527" s="2"/>
      <c r="DW527" s="2"/>
      <c r="DX527" s="2"/>
      <c r="DY527" s="2"/>
      <c r="DZ527" s="2"/>
      <c r="EA527" s="2"/>
      <c r="EB527" s="125"/>
      <c r="EC527" s="6"/>
      <c r="ED527" s="6"/>
      <c r="EE527" s="6"/>
      <c r="EF527" s="124"/>
      <c r="EG527" s="124"/>
      <c r="EH527" s="125"/>
      <c r="EI527" s="125"/>
      <c r="EJ527" s="124"/>
      <c r="EK527" s="2"/>
      <c r="EL527" s="2"/>
    </row>
    <row x14ac:dyDescent="0.25" r="528" customHeight="1" ht="18.75" hidden="1">
      <c r="A528" s="290" t="s">
        <v>237</v>
      </c>
      <c r="B528" s="282"/>
      <c r="C528" s="282"/>
      <c r="D528" s="282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  <c r="AC528" s="282"/>
      <c r="AD528" s="282"/>
      <c r="AE528" s="282"/>
      <c r="AF528" s="282"/>
      <c r="AG528" s="282"/>
      <c r="AH528" s="282"/>
      <c r="AI528" s="282"/>
      <c r="AJ528" s="282"/>
      <c r="AK528" s="282"/>
      <c r="AL528" s="282"/>
      <c r="AM528" s="282"/>
      <c r="AN528" s="282"/>
      <c r="AO528" s="282"/>
      <c r="AP528" s="282"/>
      <c r="AQ528" s="282"/>
      <c r="AR528" s="282"/>
      <c r="AS528" s="282"/>
      <c r="AT528" s="282"/>
      <c r="AU528" s="282"/>
      <c r="AV528" s="282"/>
      <c r="AW528" s="282"/>
      <c r="AX528" s="282"/>
      <c r="AY528" s="273"/>
      <c r="AZ528" s="274"/>
      <c r="BA528" s="275"/>
      <c r="BB528" s="282"/>
      <c r="BC528" s="282"/>
      <c r="BD528" s="282"/>
      <c r="BE528" s="291"/>
      <c r="BF528" s="292"/>
      <c r="BG528" s="292"/>
      <c r="BH528" s="292"/>
      <c r="BI528" s="292"/>
      <c r="BJ528" s="293"/>
      <c r="BK528" s="292"/>
      <c r="BL528" s="124"/>
      <c r="BM528" s="2"/>
      <c r="BN528" s="124"/>
      <c r="BO528" s="6"/>
      <c r="BP528" s="124"/>
      <c r="BQ528" s="124"/>
      <c r="BR528" s="124"/>
      <c r="BS528" s="124"/>
      <c r="BT528" s="124"/>
      <c r="BU528" s="124"/>
      <c r="BV528" s="124"/>
      <c r="BW528" s="124"/>
      <c r="BX528" s="6"/>
      <c r="BY528" s="124"/>
      <c r="BZ528" s="124"/>
      <c r="CA528" s="124"/>
      <c r="CB528" s="124"/>
      <c r="CC528" s="124"/>
      <c r="CD528" s="124"/>
      <c r="CE528" s="124"/>
      <c r="CF528" s="124"/>
      <c r="CG528" s="124"/>
      <c r="CH528" s="124"/>
      <c r="CI528" s="124"/>
      <c r="CJ528" s="124"/>
      <c r="CK528" s="124"/>
      <c r="CL528" s="124"/>
      <c r="CM528" s="124"/>
      <c r="CN528" s="124"/>
      <c r="CO528" s="124"/>
      <c r="CP528" s="124"/>
      <c r="CQ528" s="124"/>
      <c r="CR528" s="124"/>
      <c r="CS528" s="124"/>
      <c r="CT528" s="124"/>
      <c r="CU528" s="124"/>
      <c r="CV528" s="124"/>
      <c r="CW528" s="124"/>
      <c r="CX528" s="124"/>
      <c r="CY528" s="124"/>
      <c r="CZ528" s="124"/>
      <c r="DA528" s="124"/>
      <c r="DB528" s="124"/>
      <c r="DC528" s="124"/>
      <c r="DD528" s="124"/>
      <c r="DE528" s="124"/>
      <c r="DF528" s="124"/>
      <c r="DG528" s="124"/>
      <c r="DH528" s="124"/>
      <c r="DI528" s="124"/>
      <c r="DJ528" s="124"/>
      <c r="DK528" s="198"/>
      <c r="DL528" s="198"/>
      <c r="DM528" s="144"/>
      <c r="DN528" s="198"/>
      <c r="DO528" s="144"/>
      <c r="DP528" s="198"/>
      <c r="DQ528" s="144"/>
      <c r="DR528" s="6"/>
      <c r="DS528" s="6"/>
      <c r="DT528" s="2"/>
      <c r="DU528" s="2"/>
      <c r="DV528" s="2"/>
      <c r="DW528" s="2"/>
      <c r="DX528" s="2"/>
      <c r="DY528" s="2"/>
      <c r="DZ528" s="2"/>
      <c r="EA528" s="2"/>
      <c r="EB528" s="125"/>
      <c r="EC528" s="6"/>
      <c r="ED528" s="6"/>
      <c r="EE528" s="6"/>
      <c r="EF528" s="124"/>
      <c r="EG528" s="124"/>
      <c r="EH528" s="125"/>
      <c r="EI528" s="125"/>
      <c r="EJ528" s="124"/>
      <c r="EK528" s="2"/>
      <c r="EL528" s="2"/>
    </row>
    <row x14ac:dyDescent="0.25" r="529" customHeight="1" ht="18.75" hidden="1">
      <c r="A529" s="290" t="s">
        <v>200</v>
      </c>
      <c r="B529" s="282"/>
      <c r="C529" s="282"/>
      <c r="D529" s="282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  <c r="AC529" s="282"/>
      <c r="AD529" s="282"/>
      <c r="AE529" s="282"/>
      <c r="AF529" s="282"/>
      <c r="AG529" s="282"/>
      <c r="AH529" s="282"/>
      <c r="AI529" s="282"/>
      <c r="AJ529" s="282"/>
      <c r="AK529" s="282"/>
      <c r="AL529" s="282"/>
      <c r="AM529" s="282"/>
      <c r="AN529" s="282"/>
      <c r="AO529" s="282"/>
      <c r="AP529" s="282"/>
      <c r="AQ529" s="282"/>
      <c r="AR529" s="282"/>
      <c r="AS529" s="282"/>
      <c r="AT529" s="282"/>
      <c r="AU529" s="282"/>
      <c r="AV529" s="282"/>
      <c r="AW529" s="282"/>
      <c r="AX529" s="282"/>
      <c r="AY529" s="273"/>
      <c r="AZ529" s="274"/>
      <c r="BA529" s="275"/>
      <c r="BB529" s="282"/>
      <c r="BC529" s="282"/>
      <c r="BD529" s="282"/>
      <c r="BE529" s="291"/>
      <c r="BF529" s="292"/>
      <c r="BG529" s="292"/>
      <c r="BH529" s="292"/>
      <c r="BI529" s="292"/>
      <c r="BJ529" s="293"/>
      <c r="BK529" s="292"/>
      <c r="BL529" s="124"/>
      <c r="BM529" s="2"/>
      <c r="BN529" s="124"/>
      <c r="BO529" s="6"/>
      <c r="BP529" s="124"/>
      <c r="BQ529" s="124"/>
      <c r="BR529" s="124"/>
      <c r="BS529" s="124"/>
      <c r="BT529" s="124"/>
      <c r="BU529" s="124"/>
      <c r="BV529" s="124"/>
      <c r="BW529" s="124"/>
      <c r="BX529" s="6"/>
      <c r="BY529" s="124"/>
      <c r="BZ529" s="124"/>
      <c r="CA529" s="124"/>
      <c r="CB529" s="124"/>
      <c r="CC529" s="124"/>
      <c r="CD529" s="124"/>
      <c r="CE529" s="124"/>
      <c r="CF529" s="124"/>
      <c r="CG529" s="124"/>
      <c r="CH529" s="124"/>
      <c r="CI529" s="124"/>
      <c r="CJ529" s="124"/>
      <c r="CK529" s="124"/>
      <c r="CL529" s="124"/>
      <c r="CM529" s="124"/>
      <c r="CN529" s="124"/>
      <c r="CO529" s="124"/>
      <c r="CP529" s="124"/>
      <c r="CQ529" s="124"/>
      <c r="CR529" s="124"/>
      <c r="CS529" s="124"/>
      <c r="CT529" s="124"/>
      <c r="CU529" s="124"/>
      <c r="CV529" s="124"/>
      <c r="CW529" s="124"/>
      <c r="CX529" s="124"/>
      <c r="CY529" s="124"/>
      <c r="CZ529" s="124"/>
      <c r="DA529" s="124"/>
      <c r="DB529" s="124"/>
      <c r="DC529" s="124"/>
      <c r="DD529" s="124"/>
      <c r="DE529" s="124"/>
      <c r="DF529" s="124"/>
      <c r="DG529" s="124"/>
      <c r="DH529" s="124"/>
      <c r="DI529" s="124"/>
      <c r="DJ529" s="124"/>
      <c r="DK529" s="198"/>
      <c r="DL529" s="198"/>
      <c r="DM529" s="144"/>
      <c r="DN529" s="198"/>
      <c r="DO529" s="144"/>
      <c r="DP529" s="198"/>
      <c r="DQ529" s="144"/>
      <c r="DR529" s="6"/>
      <c r="DS529" s="6"/>
      <c r="DT529" s="2"/>
      <c r="DU529" s="2"/>
      <c r="DV529" s="2"/>
      <c r="DW529" s="2"/>
      <c r="DX529" s="2"/>
      <c r="DY529" s="2"/>
      <c r="DZ529" s="2"/>
      <c r="EA529" s="2"/>
      <c r="EB529" s="125"/>
      <c r="EC529" s="6"/>
      <c r="ED529" s="6"/>
      <c r="EE529" s="6"/>
      <c r="EF529" s="124"/>
      <c r="EG529" s="124"/>
      <c r="EH529" s="125"/>
      <c r="EI529" s="125"/>
      <c r="EJ529" s="124"/>
      <c r="EK529" s="2"/>
      <c r="EL529" s="2"/>
    </row>
    <row x14ac:dyDescent="0.25" r="530" customHeight="1" ht="18.75" hidden="1">
      <c r="A530" s="290" t="s">
        <v>238</v>
      </c>
      <c r="B530" s="282"/>
      <c r="C530" s="282"/>
      <c r="D530" s="282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  <c r="AC530" s="282"/>
      <c r="AD530" s="282"/>
      <c r="AE530" s="282"/>
      <c r="AF530" s="282"/>
      <c r="AG530" s="282"/>
      <c r="AH530" s="282"/>
      <c r="AI530" s="282"/>
      <c r="AJ530" s="282"/>
      <c r="AK530" s="282"/>
      <c r="AL530" s="282"/>
      <c r="AM530" s="282"/>
      <c r="AN530" s="282"/>
      <c r="AO530" s="282">
        <v>8</v>
      </c>
      <c r="AP530" s="282">
        <v>4</v>
      </c>
      <c r="AQ530" s="282"/>
      <c r="AR530" s="282"/>
      <c r="AS530" s="282"/>
      <c r="AT530" s="282">
        <v>30</v>
      </c>
      <c r="AU530" s="282">
        <v>2</v>
      </c>
      <c r="AV530" s="282"/>
      <c r="AW530" s="282"/>
      <c r="AX530" s="282"/>
      <c r="AY530" s="273"/>
      <c r="AZ530" s="274"/>
      <c r="BA530" s="275"/>
      <c r="BB530" s="282"/>
      <c r="BC530" s="282"/>
      <c r="BD530" s="282"/>
      <c r="BE530" s="291"/>
      <c r="BF530" s="292"/>
      <c r="BG530" s="292"/>
      <c r="BH530" s="292"/>
      <c r="BI530" s="292"/>
      <c r="BJ530" s="293"/>
      <c r="BK530" s="292"/>
      <c r="BL530" s="124"/>
      <c r="BM530" s="2"/>
      <c r="BN530" s="124"/>
      <c r="BO530" s="6"/>
      <c r="BP530" s="124"/>
      <c r="BQ530" s="124"/>
      <c r="BR530" s="124"/>
      <c r="BS530" s="124"/>
      <c r="BT530" s="124"/>
      <c r="BU530" s="124"/>
      <c r="BV530" s="124"/>
      <c r="BW530" s="124"/>
      <c r="BX530" s="6"/>
      <c r="BY530" s="124"/>
      <c r="BZ530" s="124"/>
      <c r="CA530" s="124"/>
      <c r="CB530" s="124"/>
      <c r="CC530" s="124"/>
      <c r="CD530" s="124"/>
      <c r="CE530" s="124"/>
      <c r="CF530" s="124"/>
      <c r="CG530" s="124"/>
      <c r="CH530" s="124"/>
      <c r="CI530" s="124"/>
      <c r="CJ530" s="124"/>
      <c r="CK530" s="124"/>
      <c r="CL530" s="124"/>
      <c r="CM530" s="124"/>
      <c r="CN530" s="124"/>
      <c r="CO530" s="124"/>
      <c r="CP530" s="124"/>
      <c r="CQ530" s="124"/>
      <c r="CR530" s="124"/>
      <c r="CS530" s="124"/>
      <c r="CT530" s="124"/>
      <c r="CU530" s="124"/>
      <c r="CV530" s="124"/>
      <c r="CW530" s="124"/>
      <c r="CX530" s="124"/>
      <c r="CY530" s="124"/>
      <c r="CZ530" s="124"/>
      <c r="DA530" s="124"/>
      <c r="DB530" s="124"/>
      <c r="DC530" s="124"/>
      <c r="DD530" s="124"/>
      <c r="DE530" s="124"/>
      <c r="DF530" s="124"/>
      <c r="DG530" s="124"/>
      <c r="DH530" s="124"/>
      <c r="DI530" s="124"/>
      <c r="DJ530" s="124"/>
      <c r="DK530" s="198"/>
      <c r="DL530" s="198"/>
      <c r="DM530" s="144"/>
      <c r="DN530" s="198"/>
      <c r="DO530" s="144"/>
      <c r="DP530" s="198"/>
      <c r="DQ530" s="144"/>
      <c r="DR530" s="6"/>
      <c r="DS530" s="6"/>
      <c r="DT530" s="2"/>
      <c r="DU530" s="2"/>
      <c r="DV530" s="2"/>
      <c r="DW530" s="2"/>
      <c r="DX530" s="2"/>
      <c r="DY530" s="2"/>
      <c r="DZ530" s="2"/>
      <c r="EA530" s="2"/>
      <c r="EB530" s="125"/>
      <c r="EC530" s="6"/>
      <c r="ED530" s="6"/>
      <c r="EE530" s="6"/>
      <c r="EF530" s="124"/>
      <c r="EG530" s="124"/>
      <c r="EH530" s="125"/>
      <c r="EI530" s="125"/>
      <c r="EJ530" s="124"/>
      <c r="EK530" s="2"/>
      <c r="EL530" s="2"/>
    </row>
    <row x14ac:dyDescent="0.25" r="531" customHeight="1" ht="18.75">
      <c r="A531" s="304" t="s">
        <v>239</v>
      </c>
      <c r="B531" s="282">
        <f>+SUM(B522:B530)</f>
      </c>
      <c r="C531" s="282">
        <f>+SUM(C522:C530)</f>
      </c>
      <c r="D531" s="282">
        <f>+SUM(D522:D530)</f>
      </c>
      <c r="E531" s="282">
        <f>+SUM(E522:E530)</f>
      </c>
      <c r="F531" s="282">
        <f>+SUM(F522:F530)</f>
      </c>
      <c r="G531" s="282">
        <f>+SUM(G522:G530)</f>
      </c>
      <c r="H531" s="282">
        <f>+SUM(H522:H530)</f>
      </c>
      <c r="I531" s="282">
        <f>+SUM(I522:I530)</f>
      </c>
      <c r="J531" s="282">
        <f>+SUM(J522:J530)</f>
      </c>
      <c r="K531" s="282">
        <f>+SUM(K522:K530)</f>
      </c>
      <c r="L531" s="282">
        <f>+SUM(L522:L530)</f>
      </c>
      <c r="M531" s="282">
        <f>+SUM(M522:M530)</f>
      </c>
      <c r="N531" s="282">
        <f>+SUM(N522:N530)</f>
      </c>
      <c r="O531" s="282">
        <f>+SUM(O522:O530)</f>
      </c>
      <c r="P531" s="282">
        <f>+SUM(P522:P530)</f>
      </c>
      <c r="Q531" s="282">
        <f>+SUM(Q522:Q530)</f>
      </c>
      <c r="R531" s="282">
        <f>+SUM(R522:R530)</f>
      </c>
      <c r="S531" s="282">
        <f>+SUM(S522:S530)</f>
      </c>
      <c r="T531" s="282">
        <f>+SUM(T522:T530)</f>
      </c>
      <c r="U531" s="282">
        <f>+SUM(U522:U530)</f>
      </c>
      <c r="V531" s="282">
        <f>+SUM(V522:V530)</f>
      </c>
      <c r="W531" s="282">
        <f>+SUM(W522:W530)</f>
      </c>
      <c r="X531" s="282">
        <f>+SUM(X522:X530)</f>
      </c>
      <c r="Y531" s="282">
        <f>+SUM(Y522:Y530)</f>
      </c>
      <c r="Z531" s="282">
        <f>+SUM(Z522:Z530)</f>
      </c>
      <c r="AA531" s="282">
        <f>+SUM(AA522:AA530)</f>
      </c>
      <c r="AB531" s="282">
        <f>+SUM(AB522:AB530)</f>
      </c>
      <c r="AC531" s="282">
        <f>+SUM(AC522:AC530)</f>
      </c>
      <c r="AD531" s="282">
        <f>+SUM(AD522:AD530)</f>
      </c>
      <c r="AE531" s="282">
        <f>+SUM(AE522:AE530)</f>
      </c>
      <c r="AF531" s="282">
        <f>+SUM(AF522:AF530)</f>
      </c>
      <c r="AG531" s="282">
        <f>+SUM(AG522:AG530)</f>
      </c>
      <c r="AH531" s="282">
        <f>+SUM(AH522:AH530)</f>
      </c>
      <c r="AI531" s="282">
        <f>+SUM(AI522:AI530)</f>
      </c>
      <c r="AJ531" s="282">
        <f>+SUM(AJ522:AJ530)</f>
      </c>
      <c r="AK531" s="282">
        <f>+SUM(AK522:AK530)</f>
      </c>
      <c r="AL531" s="282">
        <f>+SUM(AL522:AL530)</f>
      </c>
      <c r="AM531" s="282">
        <f>+SUM(AM522:AM530)</f>
      </c>
      <c r="AN531" s="282">
        <f>+SUM(AN522:AN530)</f>
      </c>
      <c r="AO531" s="282">
        <f>+SUM(AO522:AO530)</f>
      </c>
      <c r="AP531" s="282">
        <f>+SUM(AP522:AP530)</f>
      </c>
      <c r="AQ531" s="282">
        <f>+SUM(AQ522:AQ530)</f>
      </c>
      <c r="AR531" s="282">
        <f>+SUM(AR522:AR530)</f>
      </c>
      <c r="AS531" s="282">
        <f>+SUM(AS522:AS530)</f>
      </c>
      <c r="AT531" s="282">
        <f>+SUM(AT522:AT530)</f>
      </c>
      <c r="AU531" s="282">
        <f>+SUM(AU522:AU530)</f>
      </c>
      <c r="AV531" s="282">
        <f>+SUM(AV522:AV530)</f>
      </c>
      <c r="AW531" s="282">
        <f>+SUM(AW522:AW530)</f>
      </c>
      <c r="AX531" s="282"/>
      <c r="AY531" s="273"/>
      <c r="AZ531" s="274">
        <f>+SUM(AZ522:AZ530)</f>
      </c>
      <c r="BA531" s="275">
        <f>+SUM(BA522:BA530)</f>
      </c>
      <c r="BB531" s="282">
        <f>+SUM(BB522:BB530)</f>
      </c>
      <c r="BC531" s="282">
        <f>+SUM(BC522:BC530)</f>
      </c>
      <c r="BD531" s="282">
        <f>+SUM(BD522:BD530)</f>
      </c>
      <c r="BE531" s="291">
        <f>+SUM(BE522:BE530)</f>
      </c>
      <c r="BF531" s="292">
        <f>+SUM(BF522:BF530)</f>
      </c>
      <c r="BG531" s="292">
        <f>+SUM(BG522:BG530)</f>
      </c>
      <c r="BH531" s="292">
        <f>+SUM(BH522:BH530)</f>
      </c>
      <c r="BI531" s="292">
        <f>+SUM(BI522:BI530)</f>
      </c>
      <c r="BJ531" s="293">
        <f>+SUM(BJ522:BJ530)</f>
      </c>
      <c r="BK531" s="292"/>
      <c r="BL531" s="124"/>
      <c r="BM531" s="2"/>
      <c r="BN531" s="124"/>
      <c r="BO531" s="6"/>
      <c r="BP531" s="124"/>
      <c r="BQ531" s="124"/>
      <c r="BR531" s="124"/>
      <c r="BS531" s="124"/>
      <c r="BT531" s="124"/>
      <c r="BU531" s="124"/>
      <c r="BV531" s="124"/>
      <c r="BW531" s="124"/>
      <c r="BX531" s="6"/>
      <c r="BY531" s="124"/>
      <c r="BZ531" s="124"/>
      <c r="CA531" s="124"/>
      <c r="CB531" s="124"/>
      <c r="CC531" s="124"/>
      <c r="CD531" s="124"/>
      <c r="CE531" s="124"/>
      <c r="CF531" s="124"/>
      <c r="CG531" s="124"/>
      <c r="CH531" s="124"/>
      <c r="CI531" s="124"/>
      <c r="CJ531" s="124"/>
      <c r="CK531" s="124"/>
      <c r="CL531" s="124"/>
      <c r="CM531" s="124"/>
      <c r="CN531" s="124"/>
      <c r="CO531" s="124"/>
      <c r="CP531" s="124"/>
      <c r="CQ531" s="124"/>
      <c r="CR531" s="124"/>
      <c r="CS531" s="124"/>
      <c r="CT531" s="124"/>
      <c r="CU531" s="124"/>
      <c r="CV531" s="124"/>
      <c r="CW531" s="124"/>
      <c r="CX531" s="124"/>
      <c r="CY531" s="124"/>
      <c r="CZ531" s="124"/>
      <c r="DA531" s="124"/>
      <c r="DB531" s="124"/>
      <c r="DC531" s="124"/>
      <c r="DD531" s="124"/>
      <c r="DE531" s="124"/>
      <c r="DF531" s="124"/>
      <c r="DG531" s="124"/>
      <c r="DH531" s="124"/>
      <c r="DI531" s="124"/>
      <c r="DJ531" s="124"/>
      <c r="DK531" s="198"/>
      <c r="DL531" s="198"/>
      <c r="DM531" s="144"/>
      <c r="DN531" s="198"/>
      <c r="DO531" s="144"/>
      <c r="DP531" s="198"/>
      <c r="DQ531" s="144"/>
      <c r="DR531" s="6"/>
      <c r="DS531" s="6"/>
      <c r="DT531" s="2"/>
      <c r="DU531" s="2"/>
      <c r="DV531" s="2"/>
      <c r="DW531" s="2"/>
      <c r="DX531" s="2"/>
      <c r="DY531" s="2"/>
      <c r="DZ531" s="2"/>
      <c r="EA531" s="2"/>
      <c r="EB531" s="125"/>
      <c r="EC531" s="6"/>
      <c r="ED531" s="6"/>
      <c r="EE531" s="6"/>
      <c r="EF531" s="124"/>
      <c r="EG531" s="124"/>
      <c r="EH531" s="125"/>
      <c r="EI531" s="125"/>
      <c r="EJ531" s="124"/>
      <c r="EK531" s="2"/>
      <c r="EL531" s="2"/>
    </row>
    <row x14ac:dyDescent="0.25" r="532" customHeight="1" ht="13.5">
      <c r="A532" s="280" t="s">
        <v>259</v>
      </c>
      <c r="B532" s="322">
        <v>0</v>
      </c>
      <c r="C532" s="322">
        <v>36</v>
      </c>
      <c r="D532" s="322">
        <v>24</v>
      </c>
      <c r="E532" s="322">
        <v>0</v>
      </c>
      <c r="F532" s="322">
        <v>30</v>
      </c>
      <c r="G532" s="322">
        <v>36</v>
      </c>
      <c r="H532" s="322">
        <v>18</v>
      </c>
      <c r="I532" s="322">
        <v>24</v>
      </c>
      <c r="J532" s="322">
        <v>24</v>
      </c>
      <c r="K532" s="322">
        <v>24</v>
      </c>
      <c r="L532" s="322">
        <v>24</v>
      </c>
      <c r="M532" s="322">
        <v>24</v>
      </c>
      <c r="N532" s="268">
        <v>24</v>
      </c>
      <c r="O532" s="268">
        <v>24</v>
      </c>
      <c r="P532" s="268">
        <v>24</v>
      </c>
      <c r="Q532" s="268">
        <v>24</v>
      </c>
      <c r="R532" s="268">
        <v>32</v>
      </c>
      <c r="S532" s="268">
        <v>4</v>
      </c>
      <c r="T532" s="268">
        <v>24</v>
      </c>
      <c r="U532" s="268">
        <v>0</v>
      </c>
      <c r="V532" s="268">
        <v>0</v>
      </c>
      <c r="W532" s="268">
        <v>0</v>
      </c>
      <c r="X532" s="268">
        <v>0</v>
      </c>
      <c r="Y532" s="268">
        <v>16</v>
      </c>
      <c r="Z532" s="282">
        <v>16</v>
      </c>
      <c r="AA532" s="282">
        <v>16</v>
      </c>
      <c r="AB532" s="282">
        <v>16</v>
      </c>
      <c r="AC532" s="282">
        <v>16</v>
      </c>
      <c r="AD532" s="282">
        <v>16</v>
      </c>
      <c r="AE532" s="282">
        <v>16</v>
      </c>
      <c r="AF532" s="282">
        <v>16</v>
      </c>
      <c r="AG532" s="282">
        <v>16</v>
      </c>
      <c r="AH532" s="282">
        <v>32</v>
      </c>
      <c r="AI532" s="282">
        <v>0</v>
      </c>
      <c r="AJ532" s="282">
        <v>16</v>
      </c>
      <c r="AK532" s="282">
        <v>16</v>
      </c>
      <c r="AL532" s="282">
        <v>32</v>
      </c>
      <c r="AM532" s="282">
        <v>0</v>
      </c>
      <c r="AN532" s="282">
        <v>12</v>
      </c>
      <c r="AO532" s="282">
        <v>16</v>
      </c>
      <c r="AP532" s="282">
        <v>44</v>
      </c>
      <c r="AQ532" s="282">
        <v>6</v>
      </c>
      <c r="AR532" s="282">
        <v>0</v>
      </c>
      <c r="AS532" s="282">
        <v>0</v>
      </c>
      <c r="AT532" s="282">
        <v>0</v>
      </c>
      <c r="AU532" s="282">
        <v>0</v>
      </c>
      <c r="AV532" s="282">
        <v>0</v>
      </c>
      <c r="AW532" s="268">
        <v>0</v>
      </c>
      <c r="AX532" s="268"/>
      <c r="AY532" s="273"/>
      <c r="AZ532" s="274">
        <f>+AZ542</f>
      </c>
      <c r="BA532" s="275">
        <f>+BA542</f>
      </c>
      <c r="BB532" s="282">
        <f>+BB542</f>
      </c>
      <c r="BC532" s="282">
        <f>+BC542</f>
      </c>
      <c r="BD532" s="282">
        <f>+BD542</f>
      </c>
      <c r="BE532" s="291">
        <f>+BE542</f>
      </c>
      <c r="BF532" s="292">
        <f>+BF542</f>
      </c>
      <c r="BG532" s="292">
        <f>+BG542</f>
      </c>
      <c r="BH532" s="292">
        <f>+BH542</f>
      </c>
      <c r="BI532" s="292">
        <f>+BI542</f>
      </c>
      <c r="BJ532" s="293">
        <f>+BJ542</f>
      </c>
      <c r="BK532" s="292"/>
      <c r="BL532" s="124"/>
      <c r="BM532" s="2"/>
      <c r="BN532" s="124"/>
      <c r="BO532" s="6"/>
      <c r="BP532" s="124"/>
      <c r="BQ532" s="124"/>
      <c r="BR532" s="124"/>
      <c r="BS532" s="124"/>
      <c r="BT532" s="124"/>
      <c r="BU532" s="124"/>
      <c r="BV532" s="124"/>
      <c r="BW532" s="124"/>
      <c r="BX532" s="6"/>
      <c r="BY532" s="124"/>
      <c r="BZ532" s="124"/>
      <c r="CA532" s="124"/>
      <c r="CB532" s="124"/>
      <c r="CC532" s="124"/>
      <c r="CD532" s="124"/>
      <c r="CE532" s="124"/>
      <c r="CF532" s="124"/>
      <c r="CG532" s="124"/>
      <c r="CH532" s="124"/>
      <c r="CI532" s="124"/>
      <c r="CJ532" s="124"/>
      <c r="CK532" s="124"/>
      <c r="CL532" s="124"/>
      <c r="CM532" s="124"/>
      <c r="CN532" s="124"/>
      <c r="CO532" s="124"/>
      <c r="CP532" s="124"/>
      <c r="CQ532" s="124"/>
      <c r="CR532" s="124"/>
      <c r="CS532" s="124"/>
      <c r="CT532" s="124"/>
      <c r="CU532" s="124"/>
      <c r="CV532" s="124"/>
      <c r="CW532" s="124"/>
      <c r="CX532" s="124"/>
      <c r="CY532" s="124"/>
      <c r="CZ532" s="124"/>
      <c r="DA532" s="124"/>
      <c r="DB532" s="124"/>
      <c r="DC532" s="124"/>
      <c r="DD532" s="124"/>
      <c r="DE532" s="124"/>
      <c r="DF532" s="124"/>
      <c r="DG532" s="124"/>
      <c r="DH532" s="124"/>
      <c r="DI532" s="124"/>
      <c r="DJ532" s="124"/>
      <c r="DK532" s="198">
        <f>SUM(B532:M532)</f>
      </c>
      <c r="DL532" s="198">
        <f>SUM(N532:Y532)</f>
      </c>
      <c r="DM532" s="144">
        <f>IFERROR(DL532/DK532*100,0)</f>
      </c>
      <c r="DN532" s="198">
        <f>SUM(Z532:AK532)</f>
      </c>
      <c r="DO532" s="144">
        <f>IFERROR(DN532/DL532*100,0)</f>
      </c>
      <c r="DP532" s="198">
        <f>SUM(AL532:AW532)</f>
      </c>
      <c r="DQ532" s="144">
        <f>IFERROR(DP532/DN532*100,0)</f>
      </c>
      <c r="DR532" s="185">
        <f>SUM(AY532:BJ532)</f>
      </c>
      <c r="DS532" s="249">
        <f>IFERROR(DR532/DP532*100,0)</f>
      </c>
      <c r="DT532" s="2"/>
      <c r="DU532" s="2"/>
      <c r="DV532" s="2"/>
      <c r="DW532" s="2"/>
      <c r="DX532" s="2"/>
      <c r="DY532" s="2"/>
      <c r="DZ532" s="2"/>
      <c r="EA532" s="2"/>
      <c r="EB532" s="125"/>
      <c r="EC532" s="6"/>
      <c r="ED532" s="6"/>
      <c r="EE532" s="6"/>
      <c r="EF532" s="124"/>
      <c r="EG532" s="124"/>
      <c r="EH532" s="125"/>
      <c r="EI532" s="125"/>
      <c r="EJ532" s="124"/>
      <c r="EK532" s="2"/>
      <c r="EL532" s="2"/>
    </row>
    <row x14ac:dyDescent="0.25" r="533" customHeight="1" ht="18.75" hidden="1">
      <c r="A533" s="290" t="s">
        <v>231</v>
      </c>
      <c r="B533" s="282"/>
      <c r="C533" s="282"/>
      <c r="D533" s="282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  <c r="AC533" s="282"/>
      <c r="AD533" s="282"/>
      <c r="AE533" s="282"/>
      <c r="AF533" s="282"/>
      <c r="AG533" s="282"/>
      <c r="AH533" s="282"/>
      <c r="AI533" s="282"/>
      <c r="AJ533" s="282"/>
      <c r="AK533" s="282"/>
      <c r="AL533" s="282"/>
      <c r="AM533" s="282"/>
      <c r="AN533" s="282"/>
      <c r="AO533" s="282"/>
      <c r="AP533" s="282"/>
      <c r="AQ533" s="282"/>
      <c r="AR533" s="282"/>
      <c r="AS533" s="282"/>
      <c r="AT533" s="282"/>
      <c r="AU533" s="282"/>
      <c r="AV533" s="282"/>
      <c r="AW533" s="282"/>
      <c r="AX533" s="282"/>
      <c r="AY533" s="273"/>
      <c r="AZ533" s="274"/>
      <c r="BA533" s="275"/>
      <c r="BB533" s="282"/>
      <c r="BC533" s="282"/>
      <c r="BD533" s="282"/>
      <c r="BE533" s="291"/>
      <c r="BF533" s="292"/>
      <c r="BG533" s="292"/>
      <c r="BH533" s="292"/>
      <c r="BI533" s="292"/>
      <c r="BJ533" s="293"/>
      <c r="BK533" s="292"/>
      <c r="BL533" s="124"/>
      <c r="BM533" s="2"/>
      <c r="BN533" s="124"/>
      <c r="BO533" s="6"/>
      <c r="BP533" s="124"/>
      <c r="BQ533" s="124"/>
      <c r="BR533" s="124"/>
      <c r="BS533" s="124"/>
      <c r="BT533" s="124"/>
      <c r="BU533" s="124"/>
      <c r="BV533" s="124"/>
      <c r="BW533" s="124"/>
      <c r="BX533" s="6"/>
      <c r="BY533" s="124"/>
      <c r="BZ533" s="124"/>
      <c r="CA533" s="124"/>
      <c r="CB533" s="124"/>
      <c r="CC533" s="124"/>
      <c r="CD533" s="124"/>
      <c r="CE533" s="124"/>
      <c r="CF533" s="124"/>
      <c r="CG533" s="124"/>
      <c r="CH533" s="124"/>
      <c r="CI533" s="124"/>
      <c r="CJ533" s="124"/>
      <c r="CK533" s="124"/>
      <c r="CL533" s="124"/>
      <c r="CM533" s="124"/>
      <c r="CN533" s="124"/>
      <c r="CO533" s="124"/>
      <c r="CP533" s="124"/>
      <c r="CQ533" s="124"/>
      <c r="CR533" s="124"/>
      <c r="CS533" s="124"/>
      <c r="CT533" s="124"/>
      <c r="CU533" s="124"/>
      <c r="CV533" s="124"/>
      <c r="CW533" s="124"/>
      <c r="CX533" s="124"/>
      <c r="CY533" s="124"/>
      <c r="CZ533" s="124"/>
      <c r="DA533" s="124"/>
      <c r="DB533" s="124"/>
      <c r="DC533" s="124"/>
      <c r="DD533" s="124"/>
      <c r="DE533" s="124"/>
      <c r="DF533" s="124"/>
      <c r="DG533" s="124"/>
      <c r="DH533" s="124"/>
      <c r="DI533" s="124"/>
      <c r="DJ533" s="124"/>
      <c r="DK533" s="198"/>
      <c r="DL533" s="198"/>
      <c r="DM533" s="144"/>
      <c r="DN533" s="198"/>
      <c r="DO533" s="144"/>
      <c r="DP533" s="198"/>
      <c r="DQ533" s="144"/>
      <c r="DR533" s="6"/>
      <c r="DS533" s="6"/>
      <c r="DT533" s="2"/>
      <c r="DU533" s="2"/>
      <c r="DV533" s="2"/>
      <c r="DW533" s="2"/>
      <c r="DX533" s="2"/>
      <c r="DY533" s="2"/>
      <c r="DZ533" s="2"/>
      <c r="EA533" s="2"/>
      <c r="EB533" s="125"/>
      <c r="EC533" s="6"/>
      <c r="ED533" s="6"/>
      <c r="EE533" s="6"/>
      <c r="EF533" s="124"/>
      <c r="EG533" s="124"/>
      <c r="EH533" s="125"/>
      <c r="EI533" s="125"/>
      <c r="EJ533" s="124"/>
      <c r="EK533" s="2"/>
      <c r="EL533" s="2"/>
    </row>
    <row x14ac:dyDescent="0.25" r="534" customHeight="1" ht="18.75" hidden="1">
      <c r="A534" s="290" t="s">
        <v>232</v>
      </c>
      <c r="B534" s="282"/>
      <c r="C534" s="282"/>
      <c r="D534" s="282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  <c r="AC534" s="282"/>
      <c r="AD534" s="282"/>
      <c r="AE534" s="282"/>
      <c r="AF534" s="282"/>
      <c r="AG534" s="282"/>
      <c r="AH534" s="282"/>
      <c r="AI534" s="282"/>
      <c r="AJ534" s="282"/>
      <c r="AK534" s="282"/>
      <c r="AL534" s="282"/>
      <c r="AM534" s="282"/>
      <c r="AN534" s="282"/>
      <c r="AO534" s="282"/>
      <c r="AP534" s="282"/>
      <c r="AQ534" s="282"/>
      <c r="AR534" s="282"/>
      <c r="AS534" s="282"/>
      <c r="AT534" s="282"/>
      <c r="AU534" s="282"/>
      <c r="AV534" s="282"/>
      <c r="AW534" s="282"/>
      <c r="AX534" s="282"/>
      <c r="AY534" s="273"/>
      <c r="AZ534" s="274"/>
      <c r="BA534" s="275"/>
      <c r="BB534" s="282"/>
      <c r="BC534" s="282"/>
      <c r="BD534" s="282"/>
      <c r="BE534" s="291"/>
      <c r="BF534" s="292"/>
      <c r="BG534" s="292"/>
      <c r="BH534" s="292"/>
      <c r="BI534" s="292"/>
      <c r="BJ534" s="293"/>
      <c r="BK534" s="292"/>
      <c r="BL534" s="124"/>
      <c r="BM534" s="2"/>
      <c r="BN534" s="124"/>
      <c r="BO534" s="6"/>
      <c r="BP534" s="124"/>
      <c r="BQ534" s="124"/>
      <c r="BR534" s="124"/>
      <c r="BS534" s="124"/>
      <c r="BT534" s="124"/>
      <c r="BU534" s="124"/>
      <c r="BV534" s="124"/>
      <c r="BW534" s="124"/>
      <c r="BX534" s="6"/>
      <c r="BY534" s="124"/>
      <c r="BZ534" s="124"/>
      <c r="CA534" s="124"/>
      <c r="CB534" s="124"/>
      <c r="CC534" s="124"/>
      <c r="CD534" s="124"/>
      <c r="CE534" s="124"/>
      <c r="CF534" s="124"/>
      <c r="CG534" s="124"/>
      <c r="CH534" s="124"/>
      <c r="CI534" s="124"/>
      <c r="CJ534" s="124"/>
      <c r="CK534" s="124"/>
      <c r="CL534" s="124"/>
      <c r="CM534" s="124"/>
      <c r="CN534" s="124"/>
      <c r="CO534" s="124"/>
      <c r="CP534" s="124"/>
      <c r="CQ534" s="124"/>
      <c r="CR534" s="124"/>
      <c r="CS534" s="124"/>
      <c r="CT534" s="124"/>
      <c r="CU534" s="124"/>
      <c r="CV534" s="124"/>
      <c r="CW534" s="124"/>
      <c r="CX534" s="124"/>
      <c r="CY534" s="124"/>
      <c r="CZ534" s="124"/>
      <c r="DA534" s="124"/>
      <c r="DB534" s="124"/>
      <c r="DC534" s="124"/>
      <c r="DD534" s="124"/>
      <c r="DE534" s="124"/>
      <c r="DF534" s="124"/>
      <c r="DG534" s="124"/>
      <c r="DH534" s="124"/>
      <c r="DI534" s="124"/>
      <c r="DJ534" s="124"/>
      <c r="DK534" s="198"/>
      <c r="DL534" s="198"/>
      <c r="DM534" s="144"/>
      <c r="DN534" s="198"/>
      <c r="DO534" s="144"/>
      <c r="DP534" s="198"/>
      <c r="DQ534" s="144"/>
      <c r="DR534" s="6"/>
      <c r="DS534" s="6"/>
      <c r="DT534" s="2"/>
      <c r="DU534" s="2"/>
      <c r="DV534" s="2"/>
      <c r="DW534" s="2"/>
      <c r="DX534" s="2"/>
      <c r="DY534" s="2"/>
      <c r="DZ534" s="2"/>
      <c r="EA534" s="2"/>
      <c r="EB534" s="125"/>
      <c r="EC534" s="6"/>
      <c r="ED534" s="6"/>
      <c r="EE534" s="6"/>
      <c r="EF534" s="124"/>
      <c r="EG534" s="124"/>
      <c r="EH534" s="125"/>
      <c r="EI534" s="125"/>
      <c r="EJ534" s="124"/>
      <c r="EK534" s="2"/>
      <c r="EL534" s="2"/>
    </row>
    <row x14ac:dyDescent="0.25" r="535" customHeight="1" ht="18.75" hidden="1">
      <c r="A535" s="290" t="s">
        <v>233</v>
      </c>
      <c r="B535" s="282"/>
      <c r="C535" s="282"/>
      <c r="D535" s="282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  <c r="AC535" s="282"/>
      <c r="AD535" s="282"/>
      <c r="AE535" s="282"/>
      <c r="AF535" s="282"/>
      <c r="AG535" s="282"/>
      <c r="AH535" s="282"/>
      <c r="AI535" s="282"/>
      <c r="AJ535" s="282"/>
      <c r="AK535" s="282"/>
      <c r="AL535" s="282"/>
      <c r="AM535" s="282"/>
      <c r="AN535" s="282"/>
      <c r="AO535" s="282"/>
      <c r="AP535" s="282"/>
      <c r="AQ535" s="282"/>
      <c r="AR535" s="282"/>
      <c r="AS535" s="282"/>
      <c r="AT535" s="282"/>
      <c r="AU535" s="282"/>
      <c r="AV535" s="282"/>
      <c r="AW535" s="282"/>
      <c r="AX535" s="282"/>
      <c r="AY535" s="273"/>
      <c r="AZ535" s="274"/>
      <c r="BA535" s="275"/>
      <c r="BB535" s="282"/>
      <c r="BC535" s="282"/>
      <c r="BD535" s="282"/>
      <c r="BE535" s="291"/>
      <c r="BF535" s="292"/>
      <c r="BG535" s="292"/>
      <c r="BH535" s="292"/>
      <c r="BI535" s="292"/>
      <c r="BJ535" s="293"/>
      <c r="BK535" s="292"/>
      <c r="BL535" s="124"/>
      <c r="BM535" s="2"/>
      <c r="BN535" s="124"/>
      <c r="BO535" s="6"/>
      <c r="BP535" s="124"/>
      <c r="BQ535" s="124"/>
      <c r="BR535" s="124"/>
      <c r="BS535" s="124"/>
      <c r="BT535" s="124"/>
      <c r="BU535" s="124"/>
      <c r="BV535" s="124"/>
      <c r="BW535" s="124"/>
      <c r="BX535" s="6"/>
      <c r="BY535" s="124"/>
      <c r="BZ535" s="124"/>
      <c r="CA535" s="124"/>
      <c r="CB535" s="124"/>
      <c r="CC535" s="124"/>
      <c r="CD535" s="124"/>
      <c r="CE535" s="124"/>
      <c r="CF535" s="124"/>
      <c r="CG535" s="124"/>
      <c r="CH535" s="124"/>
      <c r="CI535" s="124"/>
      <c r="CJ535" s="124"/>
      <c r="CK535" s="124"/>
      <c r="CL535" s="124"/>
      <c r="CM535" s="124"/>
      <c r="CN535" s="124"/>
      <c r="CO535" s="124"/>
      <c r="CP535" s="124"/>
      <c r="CQ535" s="124"/>
      <c r="CR535" s="124"/>
      <c r="CS535" s="124"/>
      <c r="CT535" s="124"/>
      <c r="CU535" s="124"/>
      <c r="CV535" s="124"/>
      <c r="CW535" s="124"/>
      <c r="CX535" s="124"/>
      <c r="CY535" s="124"/>
      <c r="CZ535" s="124"/>
      <c r="DA535" s="124"/>
      <c r="DB535" s="124"/>
      <c r="DC535" s="124"/>
      <c r="DD535" s="124"/>
      <c r="DE535" s="124"/>
      <c r="DF535" s="124"/>
      <c r="DG535" s="124"/>
      <c r="DH535" s="124"/>
      <c r="DI535" s="124"/>
      <c r="DJ535" s="124"/>
      <c r="DK535" s="198"/>
      <c r="DL535" s="198"/>
      <c r="DM535" s="144"/>
      <c r="DN535" s="198"/>
      <c r="DO535" s="144"/>
      <c r="DP535" s="198"/>
      <c r="DQ535" s="144"/>
      <c r="DR535" s="6"/>
      <c r="DS535" s="6"/>
      <c r="DT535" s="2"/>
      <c r="DU535" s="2"/>
      <c r="DV535" s="2"/>
      <c r="DW535" s="2"/>
      <c r="DX535" s="2"/>
      <c r="DY535" s="2"/>
      <c r="DZ535" s="2"/>
      <c r="EA535" s="2"/>
      <c r="EB535" s="125"/>
      <c r="EC535" s="6"/>
      <c r="ED535" s="6"/>
      <c r="EE535" s="6"/>
      <c r="EF535" s="124"/>
      <c r="EG535" s="124"/>
      <c r="EH535" s="125"/>
      <c r="EI535" s="125"/>
      <c r="EJ535" s="124"/>
      <c r="EK535" s="2"/>
      <c r="EL535" s="2"/>
    </row>
    <row x14ac:dyDescent="0.25" r="536" customHeight="1" ht="18.75" hidden="1">
      <c r="A536" s="290" t="s">
        <v>234</v>
      </c>
      <c r="B536" s="282"/>
      <c r="C536" s="282"/>
      <c r="D536" s="282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  <c r="AC536" s="282"/>
      <c r="AD536" s="282"/>
      <c r="AE536" s="282"/>
      <c r="AF536" s="282"/>
      <c r="AG536" s="282"/>
      <c r="AH536" s="282"/>
      <c r="AI536" s="282"/>
      <c r="AJ536" s="282"/>
      <c r="AK536" s="282"/>
      <c r="AL536" s="282"/>
      <c r="AM536" s="282"/>
      <c r="AN536" s="282"/>
      <c r="AO536" s="282"/>
      <c r="AP536" s="282"/>
      <c r="AQ536" s="282"/>
      <c r="AR536" s="282"/>
      <c r="AS536" s="282"/>
      <c r="AT536" s="282"/>
      <c r="AU536" s="282"/>
      <c r="AV536" s="282"/>
      <c r="AW536" s="282"/>
      <c r="AX536" s="282"/>
      <c r="AY536" s="273"/>
      <c r="AZ536" s="274"/>
      <c r="BA536" s="275"/>
      <c r="BB536" s="282"/>
      <c r="BC536" s="282"/>
      <c r="BD536" s="282"/>
      <c r="BE536" s="291"/>
      <c r="BF536" s="292"/>
      <c r="BG536" s="292"/>
      <c r="BH536" s="292"/>
      <c r="BI536" s="292"/>
      <c r="BJ536" s="293"/>
      <c r="BK536" s="292"/>
      <c r="BL536" s="124"/>
      <c r="BM536" s="2"/>
      <c r="BN536" s="124"/>
      <c r="BO536" s="6"/>
      <c r="BP536" s="124"/>
      <c r="BQ536" s="124"/>
      <c r="BR536" s="124"/>
      <c r="BS536" s="124"/>
      <c r="BT536" s="124"/>
      <c r="BU536" s="124"/>
      <c r="BV536" s="124"/>
      <c r="BW536" s="124"/>
      <c r="BX536" s="6"/>
      <c r="BY536" s="124"/>
      <c r="BZ536" s="124"/>
      <c r="CA536" s="124"/>
      <c r="CB536" s="124"/>
      <c r="CC536" s="124"/>
      <c r="CD536" s="124"/>
      <c r="CE536" s="124"/>
      <c r="CF536" s="124"/>
      <c r="CG536" s="124"/>
      <c r="CH536" s="124"/>
      <c r="CI536" s="124"/>
      <c r="CJ536" s="124"/>
      <c r="CK536" s="124"/>
      <c r="CL536" s="124"/>
      <c r="CM536" s="124"/>
      <c r="CN536" s="124"/>
      <c r="CO536" s="124"/>
      <c r="CP536" s="124"/>
      <c r="CQ536" s="124"/>
      <c r="CR536" s="124"/>
      <c r="CS536" s="124"/>
      <c r="CT536" s="124"/>
      <c r="CU536" s="124"/>
      <c r="CV536" s="124"/>
      <c r="CW536" s="124"/>
      <c r="CX536" s="124"/>
      <c r="CY536" s="124"/>
      <c r="CZ536" s="124"/>
      <c r="DA536" s="124"/>
      <c r="DB536" s="124"/>
      <c r="DC536" s="124"/>
      <c r="DD536" s="124"/>
      <c r="DE536" s="124"/>
      <c r="DF536" s="124"/>
      <c r="DG536" s="124"/>
      <c r="DH536" s="124"/>
      <c r="DI536" s="124"/>
      <c r="DJ536" s="124"/>
      <c r="DK536" s="198"/>
      <c r="DL536" s="198"/>
      <c r="DM536" s="144"/>
      <c r="DN536" s="198"/>
      <c r="DO536" s="144"/>
      <c r="DP536" s="198"/>
      <c r="DQ536" s="144"/>
      <c r="DR536" s="6"/>
      <c r="DS536" s="6"/>
      <c r="DT536" s="2"/>
      <c r="DU536" s="2"/>
      <c r="DV536" s="2"/>
      <c r="DW536" s="2"/>
      <c r="DX536" s="2"/>
      <c r="DY536" s="2"/>
      <c r="DZ536" s="2"/>
      <c r="EA536" s="2"/>
      <c r="EB536" s="125"/>
      <c r="EC536" s="6"/>
      <c r="ED536" s="6"/>
      <c r="EE536" s="6"/>
      <c r="EF536" s="124"/>
      <c r="EG536" s="124"/>
      <c r="EH536" s="125"/>
      <c r="EI536" s="125"/>
      <c r="EJ536" s="124"/>
      <c r="EK536" s="2"/>
      <c r="EL536" s="2"/>
    </row>
    <row x14ac:dyDescent="0.25" r="537" customHeight="1" ht="18.75" hidden="1">
      <c r="A537" s="290" t="s">
        <v>235</v>
      </c>
      <c r="B537" s="282"/>
      <c r="C537" s="282"/>
      <c r="D537" s="282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  <c r="AC537" s="282"/>
      <c r="AD537" s="282"/>
      <c r="AE537" s="282"/>
      <c r="AF537" s="282"/>
      <c r="AG537" s="282"/>
      <c r="AH537" s="282"/>
      <c r="AI537" s="282"/>
      <c r="AJ537" s="282"/>
      <c r="AK537" s="282"/>
      <c r="AL537" s="282"/>
      <c r="AM537" s="282"/>
      <c r="AN537" s="282"/>
      <c r="AO537" s="282"/>
      <c r="AP537" s="282"/>
      <c r="AQ537" s="282"/>
      <c r="AR537" s="282"/>
      <c r="AS537" s="282"/>
      <c r="AT537" s="282"/>
      <c r="AU537" s="282"/>
      <c r="AV537" s="282"/>
      <c r="AW537" s="282"/>
      <c r="AX537" s="282"/>
      <c r="AY537" s="273"/>
      <c r="AZ537" s="274"/>
      <c r="BA537" s="275"/>
      <c r="BB537" s="282"/>
      <c r="BC537" s="282"/>
      <c r="BD537" s="282"/>
      <c r="BE537" s="291"/>
      <c r="BF537" s="292"/>
      <c r="BG537" s="292"/>
      <c r="BH537" s="292"/>
      <c r="BI537" s="292"/>
      <c r="BJ537" s="293"/>
      <c r="BK537" s="292"/>
      <c r="BL537" s="124"/>
      <c r="BM537" s="2"/>
      <c r="BN537" s="124"/>
      <c r="BO537" s="6"/>
      <c r="BP537" s="124"/>
      <c r="BQ537" s="124"/>
      <c r="BR537" s="124"/>
      <c r="BS537" s="124"/>
      <c r="BT537" s="124"/>
      <c r="BU537" s="124"/>
      <c r="BV537" s="124"/>
      <c r="BW537" s="124"/>
      <c r="BX537" s="6"/>
      <c r="BY537" s="124"/>
      <c r="BZ537" s="124"/>
      <c r="CA537" s="124"/>
      <c r="CB537" s="124"/>
      <c r="CC537" s="124"/>
      <c r="CD537" s="124"/>
      <c r="CE537" s="124"/>
      <c r="CF537" s="124"/>
      <c r="CG537" s="124"/>
      <c r="CH537" s="124"/>
      <c r="CI537" s="124"/>
      <c r="CJ537" s="124"/>
      <c r="CK537" s="124"/>
      <c r="CL537" s="124"/>
      <c r="CM537" s="124"/>
      <c r="CN537" s="124"/>
      <c r="CO537" s="124"/>
      <c r="CP537" s="124"/>
      <c r="CQ537" s="124"/>
      <c r="CR537" s="124"/>
      <c r="CS537" s="124"/>
      <c r="CT537" s="124"/>
      <c r="CU537" s="124"/>
      <c r="CV537" s="124"/>
      <c r="CW537" s="124"/>
      <c r="CX537" s="124"/>
      <c r="CY537" s="124"/>
      <c r="CZ537" s="124"/>
      <c r="DA537" s="124"/>
      <c r="DB537" s="124"/>
      <c r="DC537" s="124"/>
      <c r="DD537" s="124"/>
      <c r="DE537" s="124"/>
      <c r="DF537" s="124"/>
      <c r="DG537" s="124"/>
      <c r="DH537" s="124"/>
      <c r="DI537" s="124"/>
      <c r="DJ537" s="124"/>
      <c r="DK537" s="198"/>
      <c r="DL537" s="198"/>
      <c r="DM537" s="144"/>
      <c r="DN537" s="198"/>
      <c r="DO537" s="144"/>
      <c r="DP537" s="198"/>
      <c r="DQ537" s="144"/>
      <c r="DR537" s="6"/>
      <c r="DS537" s="6"/>
      <c r="DT537" s="2"/>
      <c r="DU537" s="2"/>
      <c r="DV537" s="2"/>
      <c r="DW537" s="2"/>
      <c r="DX537" s="2"/>
      <c r="DY537" s="2"/>
      <c r="DZ537" s="2"/>
      <c r="EA537" s="2"/>
      <c r="EB537" s="125"/>
      <c r="EC537" s="6"/>
      <c r="ED537" s="6"/>
      <c r="EE537" s="6"/>
      <c r="EF537" s="124"/>
      <c r="EG537" s="124"/>
      <c r="EH537" s="125"/>
      <c r="EI537" s="125"/>
      <c r="EJ537" s="124"/>
      <c r="EK537" s="2"/>
      <c r="EL537" s="2"/>
    </row>
    <row x14ac:dyDescent="0.25" r="538" customHeight="1" ht="18.75" hidden="1">
      <c r="A538" s="290" t="s">
        <v>201</v>
      </c>
      <c r="B538" s="282"/>
      <c r="C538" s="282"/>
      <c r="D538" s="282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  <c r="AC538" s="282"/>
      <c r="AD538" s="282"/>
      <c r="AE538" s="282"/>
      <c r="AF538" s="282"/>
      <c r="AG538" s="282"/>
      <c r="AH538" s="282"/>
      <c r="AI538" s="282"/>
      <c r="AJ538" s="282"/>
      <c r="AK538" s="282"/>
      <c r="AL538" s="282">
        <v>32</v>
      </c>
      <c r="AM538" s="282"/>
      <c r="AN538" s="282">
        <v>12</v>
      </c>
      <c r="AO538" s="282">
        <v>16</v>
      </c>
      <c r="AP538" s="282">
        <v>28</v>
      </c>
      <c r="AQ538" s="282">
        <v>6</v>
      </c>
      <c r="AR538" s="282">
        <v>24</v>
      </c>
      <c r="AS538" s="282"/>
      <c r="AT538" s="282"/>
      <c r="AU538" s="282"/>
      <c r="AV538" s="282"/>
      <c r="AW538" s="282"/>
      <c r="AX538" s="282"/>
      <c r="AY538" s="273"/>
      <c r="AZ538" s="274"/>
      <c r="BA538" s="275"/>
      <c r="BB538" s="282"/>
      <c r="BC538" s="282"/>
      <c r="BD538" s="282"/>
      <c r="BE538" s="291"/>
      <c r="BF538" s="292"/>
      <c r="BG538" s="292"/>
      <c r="BH538" s="292"/>
      <c r="BI538" s="292"/>
      <c r="BJ538" s="293"/>
      <c r="BK538" s="292"/>
      <c r="BL538" s="124"/>
      <c r="BM538" s="2"/>
      <c r="BN538" s="124"/>
      <c r="BO538" s="6"/>
      <c r="BP538" s="124"/>
      <c r="BQ538" s="124"/>
      <c r="BR538" s="124"/>
      <c r="BS538" s="124"/>
      <c r="BT538" s="124"/>
      <c r="BU538" s="124"/>
      <c r="BV538" s="124"/>
      <c r="BW538" s="124"/>
      <c r="BX538" s="6"/>
      <c r="BY538" s="124"/>
      <c r="BZ538" s="124"/>
      <c r="CA538" s="124"/>
      <c r="CB538" s="124"/>
      <c r="CC538" s="124"/>
      <c r="CD538" s="124"/>
      <c r="CE538" s="124"/>
      <c r="CF538" s="124"/>
      <c r="CG538" s="124"/>
      <c r="CH538" s="124"/>
      <c r="CI538" s="124"/>
      <c r="CJ538" s="124"/>
      <c r="CK538" s="124"/>
      <c r="CL538" s="124"/>
      <c r="CM538" s="124"/>
      <c r="CN538" s="124"/>
      <c r="CO538" s="124"/>
      <c r="CP538" s="124"/>
      <c r="CQ538" s="124"/>
      <c r="CR538" s="124"/>
      <c r="CS538" s="124"/>
      <c r="CT538" s="124"/>
      <c r="CU538" s="124"/>
      <c r="CV538" s="124"/>
      <c r="CW538" s="124"/>
      <c r="CX538" s="124"/>
      <c r="CY538" s="124"/>
      <c r="CZ538" s="124"/>
      <c r="DA538" s="124"/>
      <c r="DB538" s="124"/>
      <c r="DC538" s="124"/>
      <c r="DD538" s="124"/>
      <c r="DE538" s="124"/>
      <c r="DF538" s="124"/>
      <c r="DG538" s="124"/>
      <c r="DH538" s="124"/>
      <c r="DI538" s="124"/>
      <c r="DJ538" s="124"/>
      <c r="DK538" s="198"/>
      <c r="DL538" s="198"/>
      <c r="DM538" s="144"/>
      <c r="DN538" s="198"/>
      <c r="DO538" s="144"/>
      <c r="DP538" s="198"/>
      <c r="DQ538" s="144"/>
      <c r="DR538" s="6"/>
      <c r="DS538" s="6"/>
      <c r="DT538" s="2"/>
      <c r="DU538" s="2"/>
      <c r="DV538" s="2"/>
      <c r="DW538" s="2"/>
      <c r="DX538" s="2"/>
      <c r="DY538" s="2"/>
      <c r="DZ538" s="2"/>
      <c r="EA538" s="2"/>
      <c r="EB538" s="125"/>
      <c r="EC538" s="6"/>
      <c r="ED538" s="6"/>
      <c r="EE538" s="6"/>
      <c r="EF538" s="124"/>
      <c r="EG538" s="124"/>
      <c r="EH538" s="125"/>
      <c r="EI538" s="125"/>
      <c r="EJ538" s="124"/>
      <c r="EK538" s="2"/>
      <c r="EL538" s="2"/>
    </row>
    <row x14ac:dyDescent="0.25" r="539" customHeight="1" ht="18.75" hidden="1">
      <c r="A539" s="290" t="s">
        <v>237</v>
      </c>
      <c r="B539" s="282"/>
      <c r="C539" s="282"/>
      <c r="D539" s="282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  <c r="AC539" s="282"/>
      <c r="AD539" s="282"/>
      <c r="AE539" s="282"/>
      <c r="AF539" s="282"/>
      <c r="AG539" s="282"/>
      <c r="AH539" s="282"/>
      <c r="AI539" s="282"/>
      <c r="AJ539" s="282"/>
      <c r="AK539" s="282"/>
      <c r="AL539" s="282"/>
      <c r="AM539" s="282"/>
      <c r="AN539" s="282"/>
      <c r="AO539" s="282"/>
      <c r="AP539" s="282"/>
      <c r="AQ539" s="282"/>
      <c r="AR539" s="282"/>
      <c r="AS539" s="282"/>
      <c r="AT539" s="282"/>
      <c r="AU539" s="282"/>
      <c r="AV539" s="282"/>
      <c r="AW539" s="282"/>
      <c r="AX539" s="282"/>
      <c r="AY539" s="273"/>
      <c r="AZ539" s="274"/>
      <c r="BA539" s="275"/>
      <c r="BB539" s="282"/>
      <c r="BC539" s="282"/>
      <c r="BD539" s="282"/>
      <c r="BE539" s="291"/>
      <c r="BF539" s="292"/>
      <c r="BG539" s="292"/>
      <c r="BH539" s="292"/>
      <c r="BI539" s="292"/>
      <c r="BJ539" s="293"/>
      <c r="BK539" s="292"/>
      <c r="BL539" s="124"/>
      <c r="BM539" s="2"/>
      <c r="BN539" s="124"/>
      <c r="BO539" s="6"/>
      <c r="BP539" s="124"/>
      <c r="BQ539" s="124"/>
      <c r="BR539" s="124"/>
      <c r="BS539" s="124"/>
      <c r="BT539" s="124"/>
      <c r="BU539" s="124"/>
      <c r="BV539" s="124"/>
      <c r="BW539" s="124"/>
      <c r="BX539" s="6"/>
      <c r="BY539" s="124"/>
      <c r="BZ539" s="124"/>
      <c r="CA539" s="124"/>
      <c r="CB539" s="124"/>
      <c r="CC539" s="124"/>
      <c r="CD539" s="124"/>
      <c r="CE539" s="124"/>
      <c r="CF539" s="124"/>
      <c r="CG539" s="124"/>
      <c r="CH539" s="124"/>
      <c r="CI539" s="124"/>
      <c r="CJ539" s="124"/>
      <c r="CK539" s="124"/>
      <c r="CL539" s="124"/>
      <c r="CM539" s="124"/>
      <c r="CN539" s="124"/>
      <c r="CO539" s="124"/>
      <c r="CP539" s="124"/>
      <c r="CQ539" s="124"/>
      <c r="CR539" s="124"/>
      <c r="CS539" s="124"/>
      <c r="CT539" s="124"/>
      <c r="CU539" s="124"/>
      <c r="CV539" s="124"/>
      <c r="CW539" s="124"/>
      <c r="CX539" s="124"/>
      <c r="CY539" s="124"/>
      <c r="CZ539" s="124"/>
      <c r="DA539" s="124"/>
      <c r="DB539" s="124"/>
      <c r="DC539" s="124"/>
      <c r="DD539" s="124"/>
      <c r="DE539" s="124"/>
      <c r="DF539" s="124"/>
      <c r="DG539" s="124"/>
      <c r="DH539" s="124"/>
      <c r="DI539" s="124"/>
      <c r="DJ539" s="124"/>
      <c r="DK539" s="198"/>
      <c r="DL539" s="198"/>
      <c r="DM539" s="144"/>
      <c r="DN539" s="198"/>
      <c r="DO539" s="144"/>
      <c r="DP539" s="198"/>
      <c r="DQ539" s="144"/>
      <c r="DR539" s="6"/>
      <c r="DS539" s="6"/>
      <c r="DT539" s="2"/>
      <c r="DU539" s="2"/>
      <c r="DV539" s="2"/>
      <c r="DW539" s="2"/>
      <c r="DX539" s="2"/>
      <c r="DY539" s="2"/>
      <c r="DZ539" s="2"/>
      <c r="EA539" s="2"/>
      <c r="EB539" s="125"/>
      <c r="EC539" s="6"/>
      <c r="ED539" s="6"/>
      <c r="EE539" s="6"/>
      <c r="EF539" s="124"/>
      <c r="EG539" s="124"/>
      <c r="EH539" s="125"/>
      <c r="EI539" s="125"/>
      <c r="EJ539" s="124"/>
      <c r="EK539" s="2"/>
      <c r="EL539" s="2"/>
    </row>
    <row x14ac:dyDescent="0.25" r="540" customHeight="1" ht="18.75" hidden="1">
      <c r="A540" s="290" t="s">
        <v>200</v>
      </c>
      <c r="B540" s="282"/>
      <c r="C540" s="282"/>
      <c r="D540" s="282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  <c r="AC540" s="282"/>
      <c r="AD540" s="282"/>
      <c r="AE540" s="282"/>
      <c r="AF540" s="282"/>
      <c r="AG540" s="282"/>
      <c r="AH540" s="282"/>
      <c r="AI540" s="282"/>
      <c r="AJ540" s="282"/>
      <c r="AK540" s="282"/>
      <c r="AL540" s="282"/>
      <c r="AM540" s="282"/>
      <c r="AN540" s="282"/>
      <c r="AO540" s="282"/>
      <c r="AP540" s="282"/>
      <c r="AQ540" s="282"/>
      <c r="AR540" s="282"/>
      <c r="AS540" s="282"/>
      <c r="AT540" s="282"/>
      <c r="AU540" s="282"/>
      <c r="AV540" s="282"/>
      <c r="AW540" s="282"/>
      <c r="AX540" s="282"/>
      <c r="AY540" s="273"/>
      <c r="AZ540" s="274"/>
      <c r="BA540" s="275"/>
      <c r="BB540" s="282"/>
      <c r="BC540" s="282"/>
      <c r="BD540" s="282"/>
      <c r="BE540" s="291"/>
      <c r="BF540" s="292"/>
      <c r="BG540" s="292"/>
      <c r="BH540" s="292"/>
      <c r="BI540" s="292"/>
      <c r="BJ540" s="293"/>
      <c r="BK540" s="292"/>
      <c r="BL540" s="124"/>
      <c r="BM540" s="2"/>
      <c r="BN540" s="124"/>
      <c r="BO540" s="6"/>
      <c r="BP540" s="124"/>
      <c r="BQ540" s="124"/>
      <c r="BR540" s="124"/>
      <c r="BS540" s="124"/>
      <c r="BT540" s="124"/>
      <c r="BU540" s="124"/>
      <c r="BV540" s="124"/>
      <c r="BW540" s="124"/>
      <c r="BX540" s="6"/>
      <c r="BY540" s="124"/>
      <c r="BZ540" s="124"/>
      <c r="CA540" s="124"/>
      <c r="CB540" s="124"/>
      <c r="CC540" s="124"/>
      <c r="CD540" s="124"/>
      <c r="CE540" s="124"/>
      <c r="CF540" s="124"/>
      <c r="CG540" s="124"/>
      <c r="CH540" s="124"/>
      <c r="CI540" s="124"/>
      <c r="CJ540" s="124"/>
      <c r="CK540" s="124"/>
      <c r="CL540" s="124"/>
      <c r="CM540" s="124"/>
      <c r="CN540" s="124"/>
      <c r="CO540" s="124"/>
      <c r="CP540" s="124"/>
      <c r="CQ540" s="124"/>
      <c r="CR540" s="124"/>
      <c r="CS540" s="124"/>
      <c r="CT540" s="124"/>
      <c r="CU540" s="124"/>
      <c r="CV540" s="124"/>
      <c r="CW540" s="124"/>
      <c r="CX540" s="124"/>
      <c r="CY540" s="124"/>
      <c r="CZ540" s="124"/>
      <c r="DA540" s="124"/>
      <c r="DB540" s="124"/>
      <c r="DC540" s="124"/>
      <c r="DD540" s="124"/>
      <c r="DE540" s="124"/>
      <c r="DF540" s="124"/>
      <c r="DG540" s="124"/>
      <c r="DH540" s="124"/>
      <c r="DI540" s="124"/>
      <c r="DJ540" s="124"/>
      <c r="DK540" s="198"/>
      <c r="DL540" s="198"/>
      <c r="DM540" s="144"/>
      <c r="DN540" s="198"/>
      <c r="DO540" s="144"/>
      <c r="DP540" s="198"/>
      <c r="DQ540" s="144"/>
      <c r="DR540" s="6"/>
      <c r="DS540" s="6"/>
      <c r="DT540" s="2"/>
      <c r="DU540" s="2"/>
      <c r="DV540" s="2"/>
      <c r="DW540" s="2"/>
      <c r="DX540" s="2"/>
      <c r="DY540" s="2"/>
      <c r="DZ540" s="2"/>
      <c r="EA540" s="2"/>
      <c r="EB540" s="125"/>
      <c r="EC540" s="6"/>
      <c r="ED540" s="6"/>
      <c r="EE540" s="6"/>
      <c r="EF540" s="124"/>
      <c r="EG540" s="124"/>
      <c r="EH540" s="125"/>
      <c r="EI540" s="125"/>
      <c r="EJ540" s="124"/>
      <c r="EK540" s="2"/>
      <c r="EL540" s="2"/>
    </row>
    <row x14ac:dyDescent="0.25" r="541" customHeight="1" ht="18.75" hidden="1">
      <c r="A541" s="290" t="s">
        <v>238</v>
      </c>
      <c r="B541" s="282"/>
      <c r="C541" s="282"/>
      <c r="D541" s="282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  <c r="AC541" s="282"/>
      <c r="AD541" s="282"/>
      <c r="AE541" s="282"/>
      <c r="AF541" s="282"/>
      <c r="AG541" s="282"/>
      <c r="AH541" s="282"/>
      <c r="AI541" s="282"/>
      <c r="AJ541" s="282"/>
      <c r="AK541" s="282"/>
      <c r="AL541" s="282"/>
      <c r="AM541" s="282"/>
      <c r="AN541" s="282"/>
      <c r="AO541" s="282"/>
      <c r="AP541" s="282"/>
      <c r="AQ541" s="282"/>
      <c r="AR541" s="282"/>
      <c r="AS541" s="282"/>
      <c r="AT541" s="282"/>
      <c r="AU541" s="282"/>
      <c r="AV541" s="282"/>
      <c r="AW541" s="282"/>
      <c r="AX541" s="282"/>
      <c r="AY541" s="273"/>
      <c r="AZ541" s="274"/>
      <c r="BA541" s="275"/>
      <c r="BB541" s="282"/>
      <c r="BC541" s="282"/>
      <c r="BD541" s="282"/>
      <c r="BE541" s="291"/>
      <c r="BF541" s="292"/>
      <c r="BG541" s="292"/>
      <c r="BH541" s="292"/>
      <c r="BI541" s="292"/>
      <c r="BJ541" s="293"/>
      <c r="BK541" s="292"/>
      <c r="BL541" s="124"/>
      <c r="BM541" s="2"/>
      <c r="BN541" s="124"/>
      <c r="BO541" s="6"/>
      <c r="BP541" s="124"/>
      <c r="BQ541" s="124"/>
      <c r="BR541" s="124"/>
      <c r="BS541" s="124"/>
      <c r="BT541" s="124"/>
      <c r="BU541" s="124"/>
      <c r="BV541" s="124"/>
      <c r="BW541" s="124"/>
      <c r="BX541" s="6"/>
      <c r="BY541" s="124"/>
      <c r="BZ541" s="124"/>
      <c r="CA541" s="124"/>
      <c r="CB541" s="124"/>
      <c r="CC541" s="124"/>
      <c r="CD541" s="124"/>
      <c r="CE541" s="124"/>
      <c r="CF541" s="124"/>
      <c r="CG541" s="124"/>
      <c r="CH541" s="124"/>
      <c r="CI541" s="124"/>
      <c r="CJ541" s="124"/>
      <c r="CK541" s="124"/>
      <c r="CL541" s="124"/>
      <c r="CM541" s="124"/>
      <c r="CN541" s="124"/>
      <c r="CO541" s="124"/>
      <c r="CP541" s="124"/>
      <c r="CQ541" s="124"/>
      <c r="CR541" s="124"/>
      <c r="CS541" s="124"/>
      <c r="CT541" s="124"/>
      <c r="CU541" s="124"/>
      <c r="CV541" s="124"/>
      <c r="CW541" s="124"/>
      <c r="CX541" s="124"/>
      <c r="CY541" s="124"/>
      <c r="CZ541" s="124"/>
      <c r="DA541" s="124"/>
      <c r="DB541" s="124"/>
      <c r="DC541" s="124"/>
      <c r="DD541" s="124"/>
      <c r="DE541" s="124"/>
      <c r="DF541" s="124"/>
      <c r="DG541" s="124"/>
      <c r="DH541" s="124"/>
      <c r="DI541" s="124"/>
      <c r="DJ541" s="124"/>
      <c r="DK541" s="198"/>
      <c r="DL541" s="198"/>
      <c r="DM541" s="144"/>
      <c r="DN541" s="198"/>
      <c r="DO541" s="144"/>
      <c r="DP541" s="198"/>
      <c r="DQ541" s="144"/>
      <c r="DR541" s="6"/>
      <c r="DS541" s="6"/>
      <c r="DT541" s="2"/>
      <c r="DU541" s="2"/>
      <c r="DV541" s="2"/>
      <c r="DW541" s="2"/>
      <c r="DX541" s="2"/>
      <c r="DY541" s="2"/>
      <c r="DZ541" s="2"/>
      <c r="EA541" s="2"/>
      <c r="EB541" s="125"/>
      <c r="EC541" s="6"/>
      <c r="ED541" s="6"/>
      <c r="EE541" s="6"/>
      <c r="EF541" s="124"/>
      <c r="EG541" s="124"/>
      <c r="EH541" s="125"/>
      <c r="EI541" s="125"/>
      <c r="EJ541" s="124"/>
      <c r="EK541" s="2"/>
      <c r="EL541" s="2"/>
    </row>
    <row x14ac:dyDescent="0.25" r="542" customHeight="1" ht="18.75">
      <c r="A542" s="304" t="s">
        <v>239</v>
      </c>
      <c r="B542" s="282">
        <f>+SUM(B533:B541)</f>
      </c>
      <c r="C542" s="282">
        <f>+SUM(C533:C541)</f>
      </c>
      <c r="D542" s="282">
        <f>+SUM(D533:D541)</f>
      </c>
      <c r="E542" s="282">
        <f>+SUM(E533:E541)</f>
      </c>
      <c r="F542" s="282">
        <f>+SUM(F533:F541)</f>
      </c>
      <c r="G542" s="282">
        <f>+SUM(G533:G541)</f>
      </c>
      <c r="H542" s="282">
        <f>+SUM(H533:H541)</f>
      </c>
      <c r="I542" s="282">
        <f>+SUM(I533:I541)</f>
      </c>
      <c r="J542" s="282">
        <f>+SUM(J533:J541)</f>
      </c>
      <c r="K542" s="282">
        <f>+SUM(K533:K541)</f>
      </c>
      <c r="L542" s="282">
        <f>+SUM(L533:L541)</f>
      </c>
      <c r="M542" s="282">
        <f>+SUM(M533:M541)</f>
      </c>
      <c r="N542" s="282">
        <f>+SUM(N533:N541)</f>
      </c>
      <c r="O542" s="282">
        <f>+SUM(O533:O541)</f>
      </c>
      <c r="P542" s="282">
        <f>+SUM(P533:P541)</f>
      </c>
      <c r="Q542" s="282">
        <f>+SUM(Q533:Q541)</f>
      </c>
      <c r="R542" s="282">
        <f>+SUM(R533:R541)</f>
      </c>
      <c r="S542" s="282">
        <f>+SUM(S533:S541)</f>
      </c>
      <c r="T542" s="282">
        <f>+SUM(T533:T541)</f>
      </c>
      <c r="U542" s="282">
        <f>+SUM(U533:U541)</f>
      </c>
      <c r="V542" s="282">
        <f>+SUM(V533:V541)</f>
      </c>
      <c r="W542" s="282">
        <f>+SUM(W533:W541)</f>
      </c>
      <c r="X542" s="282">
        <f>+SUM(X533:X541)</f>
      </c>
      <c r="Y542" s="282">
        <f>+SUM(Y533:Y541)</f>
      </c>
      <c r="Z542" s="282">
        <f>+SUM(Z533:Z541)</f>
      </c>
      <c r="AA542" s="282">
        <f>+SUM(AA533:AA541)</f>
      </c>
      <c r="AB542" s="282">
        <f>+SUM(AB533:AB541)</f>
      </c>
      <c r="AC542" s="282">
        <f>+SUM(AC533:AC541)</f>
      </c>
      <c r="AD542" s="282">
        <f>+SUM(AD533:AD541)</f>
      </c>
      <c r="AE542" s="282">
        <f>+SUM(AE533:AE541)</f>
      </c>
      <c r="AF542" s="282">
        <f>+SUM(AF533:AF541)</f>
      </c>
      <c r="AG542" s="282">
        <f>+SUM(AG533:AG541)</f>
      </c>
      <c r="AH542" s="282">
        <f>+SUM(AH533:AH541)</f>
      </c>
      <c r="AI542" s="282">
        <f>+SUM(AI533:AI541)</f>
      </c>
      <c r="AJ542" s="282">
        <f>+SUM(AJ533:AJ541)</f>
      </c>
      <c r="AK542" s="282">
        <f>+SUM(AK533:AK541)</f>
      </c>
      <c r="AL542" s="282">
        <f>+SUM(AL533:AL541)</f>
      </c>
      <c r="AM542" s="282">
        <f>+SUM(AM533:AM541)</f>
      </c>
      <c r="AN542" s="282">
        <f>+SUM(AN533:AN541)</f>
      </c>
      <c r="AO542" s="282">
        <f>+SUM(AO533:AO541)</f>
      </c>
      <c r="AP542" s="282">
        <f>+SUM(AP533:AP541)</f>
      </c>
      <c r="AQ542" s="282">
        <f>+SUM(AQ533:AQ541)</f>
      </c>
      <c r="AR542" s="282">
        <f>+SUM(AR533:AR541)</f>
      </c>
      <c r="AS542" s="282">
        <f>+SUM(AS533:AS541)</f>
      </c>
      <c r="AT542" s="282">
        <f>+SUM(AT533:AT541)</f>
      </c>
      <c r="AU542" s="282">
        <f>+SUM(AU533:AU541)</f>
      </c>
      <c r="AV542" s="282">
        <f>+SUM(AV533:AV541)</f>
      </c>
      <c r="AW542" s="282">
        <f>+SUM(AW533:AW541)</f>
      </c>
      <c r="AX542" s="282"/>
      <c r="AY542" s="273"/>
      <c r="AZ542" s="274">
        <f>+SUM(AZ533:AZ541)</f>
      </c>
      <c r="BA542" s="275">
        <f>+SUM(BA533:BA541)</f>
      </c>
      <c r="BB542" s="282">
        <f>+SUM(BB533:BB541)</f>
      </c>
      <c r="BC542" s="282">
        <f>+SUM(BC533:BC541)</f>
      </c>
      <c r="BD542" s="282">
        <f>+SUM(BD533:BD541)</f>
      </c>
      <c r="BE542" s="291">
        <f>+SUM(BE533:BE541)</f>
      </c>
      <c r="BF542" s="292">
        <f>+SUM(BF533:BF541)</f>
      </c>
      <c r="BG542" s="292">
        <f>+SUM(BG533:BG541)</f>
      </c>
      <c r="BH542" s="292">
        <f>+SUM(BH533:BH541)</f>
      </c>
      <c r="BI542" s="292">
        <f>+SUM(BI533:BI541)</f>
      </c>
      <c r="BJ542" s="293">
        <f>+SUM(BJ533:BJ541)</f>
      </c>
      <c r="BK542" s="292"/>
      <c r="BL542" s="124"/>
      <c r="BM542" s="2"/>
      <c r="BN542" s="124"/>
      <c r="BO542" s="6"/>
      <c r="BP542" s="124"/>
      <c r="BQ542" s="124"/>
      <c r="BR542" s="124"/>
      <c r="BS542" s="124"/>
      <c r="BT542" s="124"/>
      <c r="BU542" s="124"/>
      <c r="BV542" s="124"/>
      <c r="BW542" s="124"/>
      <c r="BX542" s="6"/>
      <c r="BY542" s="124"/>
      <c r="BZ542" s="124"/>
      <c r="CA542" s="124"/>
      <c r="CB542" s="124"/>
      <c r="CC542" s="124"/>
      <c r="CD542" s="124"/>
      <c r="CE542" s="124"/>
      <c r="CF542" s="124"/>
      <c r="CG542" s="124"/>
      <c r="CH542" s="124"/>
      <c r="CI542" s="124"/>
      <c r="CJ542" s="124"/>
      <c r="CK542" s="124"/>
      <c r="CL542" s="124"/>
      <c r="CM542" s="124"/>
      <c r="CN542" s="124"/>
      <c r="CO542" s="124"/>
      <c r="CP542" s="124"/>
      <c r="CQ542" s="124"/>
      <c r="CR542" s="124"/>
      <c r="CS542" s="124"/>
      <c r="CT542" s="124"/>
      <c r="CU542" s="124"/>
      <c r="CV542" s="124"/>
      <c r="CW542" s="124"/>
      <c r="CX542" s="124"/>
      <c r="CY542" s="124"/>
      <c r="CZ542" s="124"/>
      <c r="DA542" s="124"/>
      <c r="DB542" s="124"/>
      <c r="DC542" s="124"/>
      <c r="DD542" s="124"/>
      <c r="DE542" s="124"/>
      <c r="DF542" s="124"/>
      <c r="DG542" s="124"/>
      <c r="DH542" s="124"/>
      <c r="DI542" s="124"/>
      <c r="DJ542" s="124"/>
      <c r="DK542" s="198"/>
      <c r="DL542" s="198"/>
      <c r="DM542" s="144"/>
      <c r="DN542" s="198"/>
      <c r="DO542" s="144"/>
      <c r="DP542" s="198"/>
      <c r="DQ542" s="144"/>
      <c r="DR542" s="6"/>
      <c r="DS542" s="6"/>
      <c r="DT542" s="2"/>
      <c r="DU542" s="2"/>
      <c r="DV542" s="2"/>
      <c r="DW542" s="2"/>
      <c r="DX542" s="2"/>
      <c r="DY542" s="2"/>
      <c r="DZ542" s="2"/>
      <c r="EA542" s="2"/>
      <c r="EB542" s="125"/>
      <c r="EC542" s="6"/>
      <c r="ED542" s="6"/>
      <c r="EE542" s="6"/>
      <c r="EF542" s="124"/>
      <c r="EG542" s="124"/>
      <c r="EH542" s="125"/>
      <c r="EI542" s="125"/>
      <c r="EJ542" s="124"/>
      <c r="EK542" s="2"/>
      <c r="EL542" s="2"/>
    </row>
    <row x14ac:dyDescent="0.25" r="543" customHeight="1" ht="18.75">
      <c r="A543" s="280" t="s">
        <v>260</v>
      </c>
      <c r="B543" s="322">
        <v>0</v>
      </c>
      <c r="C543" s="322">
        <v>0</v>
      </c>
      <c r="D543" s="322">
        <v>0</v>
      </c>
      <c r="E543" s="322">
        <v>0</v>
      </c>
      <c r="F543" s="322">
        <v>0</v>
      </c>
      <c r="G543" s="322">
        <v>0</v>
      </c>
      <c r="H543" s="322">
        <v>0</v>
      </c>
      <c r="I543" s="322">
        <v>0</v>
      </c>
      <c r="J543" s="322">
        <v>0</v>
      </c>
      <c r="K543" s="322">
        <v>0</v>
      </c>
      <c r="L543" s="322">
        <v>0</v>
      </c>
      <c r="M543" s="322">
        <v>0</v>
      </c>
      <c r="N543" s="268">
        <v>0</v>
      </c>
      <c r="O543" s="268">
        <v>0</v>
      </c>
      <c r="P543" s="268">
        <v>0</v>
      </c>
      <c r="Q543" s="268">
        <v>0</v>
      </c>
      <c r="R543" s="268">
        <v>0</v>
      </c>
      <c r="S543" s="268">
        <v>0</v>
      </c>
      <c r="T543" s="268">
        <v>0</v>
      </c>
      <c r="U543" s="268">
        <v>0</v>
      </c>
      <c r="V543" s="268">
        <v>0</v>
      </c>
      <c r="W543" s="268">
        <v>0</v>
      </c>
      <c r="X543" s="268">
        <v>0</v>
      </c>
      <c r="Y543" s="268">
        <v>0</v>
      </c>
      <c r="Z543" s="282">
        <v>0</v>
      </c>
      <c r="AA543" s="282">
        <v>0</v>
      </c>
      <c r="AB543" s="282">
        <v>0</v>
      </c>
      <c r="AC543" s="282">
        <v>0</v>
      </c>
      <c r="AD543" s="282">
        <v>0</v>
      </c>
      <c r="AE543" s="282">
        <v>0</v>
      </c>
      <c r="AF543" s="282">
        <v>0</v>
      </c>
      <c r="AG543" s="282">
        <v>0</v>
      </c>
      <c r="AH543" s="282">
        <v>0</v>
      </c>
      <c r="AI543" s="282">
        <v>0</v>
      </c>
      <c r="AJ543" s="282">
        <v>0</v>
      </c>
      <c r="AK543" s="282">
        <v>0</v>
      </c>
      <c r="AL543" s="282">
        <v>0</v>
      </c>
      <c r="AM543" s="282">
        <v>0</v>
      </c>
      <c r="AN543" s="282">
        <v>0</v>
      </c>
      <c r="AO543" s="282">
        <v>222</v>
      </c>
      <c r="AP543" s="282">
        <v>-222</v>
      </c>
      <c r="AQ543" s="282">
        <v>2</v>
      </c>
      <c r="AR543" s="282">
        <v>0</v>
      </c>
      <c r="AS543" s="282">
        <v>0</v>
      </c>
      <c r="AT543" s="282">
        <v>0</v>
      </c>
      <c r="AU543" s="282">
        <v>0</v>
      </c>
      <c r="AV543" s="282">
        <v>0</v>
      </c>
      <c r="AW543" s="268">
        <v>0</v>
      </c>
      <c r="AX543" s="268"/>
      <c r="AY543" s="273"/>
      <c r="AZ543" s="274">
        <f>+AZ553</f>
      </c>
      <c r="BA543" s="275">
        <f>+BA553</f>
      </c>
      <c r="BB543" s="282">
        <f>+BB553</f>
      </c>
      <c r="BC543" s="282">
        <f>+BC553</f>
      </c>
      <c r="BD543" s="282">
        <f>+BD553</f>
      </c>
      <c r="BE543" s="291">
        <f>+BE553</f>
      </c>
      <c r="BF543" s="292">
        <f>+BF553</f>
      </c>
      <c r="BG543" s="292">
        <f>+BG553</f>
      </c>
      <c r="BH543" s="292">
        <f>+BH553</f>
      </c>
      <c r="BI543" s="292">
        <f>+BI553</f>
      </c>
      <c r="BJ543" s="293">
        <f>+BJ553</f>
      </c>
      <c r="BK543" s="292"/>
      <c r="BL543" s="124"/>
      <c r="BM543" s="2"/>
      <c r="BN543" s="124"/>
      <c r="BO543" s="6"/>
      <c r="BP543" s="124"/>
      <c r="BQ543" s="124"/>
      <c r="BR543" s="124"/>
      <c r="BS543" s="124"/>
      <c r="BT543" s="124"/>
      <c r="BU543" s="124"/>
      <c r="BV543" s="124"/>
      <c r="BW543" s="124"/>
      <c r="BX543" s="6"/>
      <c r="BY543" s="124"/>
      <c r="BZ543" s="124"/>
      <c r="CA543" s="124"/>
      <c r="CB543" s="124"/>
      <c r="CC543" s="124"/>
      <c r="CD543" s="124"/>
      <c r="CE543" s="124"/>
      <c r="CF543" s="124"/>
      <c r="CG543" s="124"/>
      <c r="CH543" s="124"/>
      <c r="CI543" s="124"/>
      <c r="CJ543" s="124"/>
      <c r="CK543" s="124"/>
      <c r="CL543" s="124"/>
      <c r="CM543" s="124"/>
      <c r="CN543" s="124"/>
      <c r="CO543" s="124"/>
      <c r="CP543" s="124"/>
      <c r="CQ543" s="124"/>
      <c r="CR543" s="124"/>
      <c r="CS543" s="124"/>
      <c r="CT543" s="124"/>
      <c r="CU543" s="124"/>
      <c r="CV543" s="124"/>
      <c r="CW543" s="124"/>
      <c r="CX543" s="124"/>
      <c r="CY543" s="124"/>
      <c r="CZ543" s="124"/>
      <c r="DA543" s="124"/>
      <c r="DB543" s="124"/>
      <c r="DC543" s="124"/>
      <c r="DD543" s="124"/>
      <c r="DE543" s="124"/>
      <c r="DF543" s="124"/>
      <c r="DG543" s="124"/>
      <c r="DH543" s="124"/>
      <c r="DI543" s="124"/>
      <c r="DJ543" s="124"/>
      <c r="DK543" s="198">
        <f>SUM(B543:M543)</f>
      </c>
      <c r="DL543" s="198">
        <f>SUM(N543:Y543)</f>
      </c>
      <c r="DM543" s="144">
        <f>IFERROR(DL543/DK543*100,0)</f>
      </c>
      <c r="DN543" s="198">
        <f>SUM(Z543:AK543)</f>
      </c>
      <c r="DO543" s="144">
        <f>IFERROR(DN543/DL543*100,0)</f>
      </c>
      <c r="DP543" s="198">
        <f>SUM(AL543:AW543)</f>
      </c>
      <c r="DQ543" s="144">
        <f>IFERROR(DP543/DN543*100,0)</f>
      </c>
      <c r="DR543" s="185">
        <f>SUM(AY543:BJ543)</f>
      </c>
      <c r="DS543" s="249">
        <f>IFERROR(DR543/DP543*100,0)</f>
      </c>
      <c r="DT543" s="2"/>
      <c r="DU543" s="2"/>
      <c r="DV543" s="2"/>
      <c r="DW543" s="2"/>
      <c r="DX543" s="2"/>
      <c r="DY543" s="2"/>
      <c r="DZ543" s="2"/>
      <c r="EA543" s="2"/>
      <c r="EB543" s="125"/>
      <c r="EC543" s="6"/>
      <c r="ED543" s="6"/>
      <c r="EE543" s="6"/>
      <c r="EF543" s="124"/>
      <c r="EG543" s="124"/>
      <c r="EH543" s="125"/>
      <c r="EI543" s="125"/>
      <c r="EJ543" s="124"/>
      <c r="EK543" s="2"/>
      <c r="EL543" s="2"/>
    </row>
    <row x14ac:dyDescent="0.25" r="544" customHeight="1" ht="18.75" hidden="1">
      <c r="A544" s="290" t="s">
        <v>231</v>
      </c>
      <c r="B544" s="282"/>
      <c r="C544" s="282"/>
      <c r="D544" s="282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  <c r="AC544" s="282"/>
      <c r="AD544" s="282"/>
      <c r="AE544" s="282"/>
      <c r="AF544" s="282"/>
      <c r="AG544" s="282"/>
      <c r="AH544" s="282"/>
      <c r="AI544" s="282"/>
      <c r="AJ544" s="282"/>
      <c r="AK544" s="282"/>
      <c r="AL544" s="282"/>
      <c r="AM544" s="282"/>
      <c r="AN544" s="282"/>
      <c r="AO544" s="282"/>
      <c r="AP544" s="282"/>
      <c r="AQ544" s="282"/>
      <c r="AR544" s="282"/>
      <c r="AS544" s="282"/>
      <c r="AT544" s="282"/>
      <c r="AU544" s="282"/>
      <c r="AV544" s="282"/>
      <c r="AW544" s="282"/>
      <c r="AX544" s="282"/>
      <c r="AY544" s="273"/>
      <c r="AZ544" s="274"/>
      <c r="BA544" s="275"/>
      <c r="BB544" s="282"/>
      <c r="BC544" s="282"/>
      <c r="BD544" s="282"/>
      <c r="BE544" s="291"/>
      <c r="BF544" s="292"/>
      <c r="BG544" s="292"/>
      <c r="BH544" s="292"/>
      <c r="BI544" s="292"/>
      <c r="BJ544" s="293"/>
      <c r="BK544" s="292"/>
      <c r="BL544" s="124"/>
      <c r="BM544" s="2"/>
      <c r="BN544" s="124"/>
      <c r="BO544" s="6"/>
      <c r="BP544" s="124"/>
      <c r="BQ544" s="124"/>
      <c r="BR544" s="124"/>
      <c r="BS544" s="124"/>
      <c r="BT544" s="124"/>
      <c r="BU544" s="124"/>
      <c r="BV544" s="124"/>
      <c r="BW544" s="124"/>
      <c r="BX544" s="6"/>
      <c r="BY544" s="124"/>
      <c r="BZ544" s="124"/>
      <c r="CA544" s="124"/>
      <c r="CB544" s="124"/>
      <c r="CC544" s="124"/>
      <c r="CD544" s="124"/>
      <c r="CE544" s="124"/>
      <c r="CF544" s="124"/>
      <c r="CG544" s="124"/>
      <c r="CH544" s="124"/>
      <c r="CI544" s="124"/>
      <c r="CJ544" s="124"/>
      <c r="CK544" s="124"/>
      <c r="CL544" s="124"/>
      <c r="CM544" s="124"/>
      <c r="CN544" s="124"/>
      <c r="CO544" s="124"/>
      <c r="CP544" s="124"/>
      <c r="CQ544" s="124"/>
      <c r="CR544" s="124"/>
      <c r="CS544" s="124"/>
      <c r="CT544" s="124"/>
      <c r="CU544" s="124"/>
      <c r="CV544" s="124"/>
      <c r="CW544" s="124"/>
      <c r="CX544" s="124"/>
      <c r="CY544" s="124"/>
      <c r="CZ544" s="124"/>
      <c r="DA544" s="124"/>
      <c r="DB544" s="124"/>
      <c r="DC544" s="124"/>
      <c r="DD544" s="124"/>
      <c r="DE544" s="124"/>
      <c r="DF544" s="124"/>
      <c r="DG544" s="124"/>
      <c r="DH544" s="124"/>
      <c r="DI544" s="124"/>
      <c r="DJ544" s="124"/>
      <c r="DK544" s="198"/>
      <c r="DL544" s="198"/>
      <c r="DM544" s="144"/>
      <c r="DN544" s="198"/>
      <c r="DO544" s="144"/>
      <c r="DP544" s="198"/>
      <c r="DQ544" s="144"/>
      <c r="DR544" s="6"/>
      <c r="DS544" s="6"/>
      <c r="DT544" s="2"/>
      <c r="DU544" s="2"/>
      <c r="DV544" s="2"/>
      <c r="DW544" s="2"/>
      <c r="DX544" s="2"/>
      <c r="DY544" s="2"/>
      <c r="DZ544" s="2"/>
      <c r="EA544" s="2"/>
      <c r="EB544" s="125"/>
      <c r="EC544" s="6"/>
      <c r="ED544" s="6"/>
      <c r="EE544" s="6"/>
      <c r="EF544" s="124"/>
      <c r="EG544" s="124"/>
      <c r="EH544" s="125"/>
      <c r="EI544" s="125"/>
      <c r="EJ544" s="124"/>
      <c r="EK544" s="2"/>
      <c r="EL544" s="2"/>
    </row>
    <row x14ac:dyDescent="0.25" r="545" customHeight="1" ht="18.75" hidden="1">
      <c r="A545" s="290" t="s">
        <v>232</v>
      </c>
      <c r="B545" s="282"/>
      <c r="C545" s="282"/>
      <c r="D545" s="282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  <c r="AC545" s="282"/>
      <c r="AD545" s="282"/>
      <c r="AE545" s="282"/>
      <c r="AF545" s="282"/>
      <c r="AG545" s="282"/>
      <c r="AH545" s="282"/>
      <c r="AI545" s="282"/>
      <c r="AJ545" s="282"/>
      <c r="AK545" s="282"/>
      <c r="AL545" s="282"/>
      <c r="AM545" s="282"/>
      <c r="AN545" s="282"/>
      <c r="AO545" s="282"/>
      <c r="AP545" s="282"/>
      <c r="AQ545" s="282"/>
      <c r="AR545" s="282"/>
      <c r="AS545" s="282"/>
      <c r="AT545" s="282"/>
      <c r="AU545" s="282"/>
      <c r="AV545" s="282"/>
      <c r="AW545" s="282"/>
      <c r="AX545" s="282"/>
      <c r="AY545" s="273"/>
      <c r="AZ545" s="274"/>
      <c r="BA545" s="275"/>
      <c r="BB545" s="282"/>
      <c r="BC545" s="282"/>
      <c r="BD545" s="282"/>
      <c r="BE545" s="291"/>
      <c r="BF545" s="292"/>
      <c r="BG545" s="292"/>
      <c r="BH545" s="292"/>
      <c r="BI545" s="292"/>
      <c r="BJ545" s="293"/>
      <c r="BK545" s="292"/>
      <c r="BL545" s="124"/>
      <c r="BM545" s="2"/>
      <c r="BN545" s="124"/>
      <c r="BO545" s="6"/>
      <c r="BP545" s="124"/>
      <c r="BQ545" s="124"/>
      <c r="BR545" s="124"/>
      <c r="BS545" s="124"/>
      <c r="BT545" s="124"/>
      <c r="BU545" s="124"/>
      <c r="BV545" s="124"/>
      <c r="BW545" s="124"/>
      <c r="BX545" s="6"/>
      <c r="BY545" s="124"/>
      <c r="BZ545" s="124"/>
      <c r="CA545" s="124"/>
      <c r="CB545" s="124"/>
      <c r="CC545" s="124"/>
      <c r="CD545" s="124"/>
      <c r="CE545" s="124"/>
      <c r="CF545" s="124"/>
      <c r="CG545" s="124"/>
      <c r="CH545" s="124"/>
      <c r="CI545" s="124"/>
      <c r="CJ545" s="124"/>
      <c r="CK545" s="124"/>
      <c r="CL545" s="124"/>
      <c r="CM545" s="124"/>
      <c r="CN545" s="124"/>
      <c r="CO545" s="124"/>
      <c r="CP545" s="124"/>
      <c r="CQ545" s="124"/>
      <c r="CR545" s="124"/>
      <c r="CS545" s="124"/>
      <c r="CT545" s="124"/>
      <c r="CU545" s="124"/>
      <c r="CV545" s="124"/>
      <c r="CW545" s="124"/>
      <c r="CX545" s="124"/>
      <c r="CY545" s="124"/>
      <c r="CZ545" s="124"/>
      <c r="DA545" s="124"/>
      <c r="DB545" s="124"/>
      <c r="DC545" s="124"/>
      <c r="DD545" s="124"/>
      <c r="DE545" s="124"/>
      <c r="DF545" s="124"/>
      <c r="DG545" s="124"/>
      <c r="DH545" s="124"/>
      <c r="DI545" s="124"/>
      <c r="DJ545" s="124"/>
      <c r="DK545" s="198"/>
      <c r="DL545" s="198"/>
      <c r="DM545" s="144"/>
      <c r="DN545" s="198"/>
      <c r="DO545" s="144"/>
      <c r="DP545" s="198"/>
      <c r="DQ545" s="144"/>
      <c r="DR545" s="6"/>
      <c r="DS545" s="6"/>
      <c r="DT545" s="2"/>
      <c r="DU545" s="2"/>
      <c r="DV545" s="2"/>
      <c r="DW545" s="2"/>
      <c r="DX545" s="2"/>
      <c r="DY545" s="2"/>
      <c r="DZ545" s="2"/>
      <c r="EA545" s="2"/>
      <c r="EB545" s="125"/>
      <c r="EC545" s="6"/>
      <c r="ED545" s="6"/>
      <c r="EE545" s="6"/>
      <c r="EF545" s="124"/>
      <c r="EG545" s="124"/>
      <c r="EH545" s="125"/>
      <c r="EI545" s="125"/>
      <c r="EJ545" s="124"/>
      <c r="EK545" s="2"/>
      <c r="EL545" s="2"/>
    </row>
    <row x14ac:dyDescent="0.25" r="546" customHeight="1" ht="18.75" hidden="1">
      <c r="A546" s="290" t="s">
        <v>233</v>
      </c>
      <c r="B546" s="282"/>
      <c r="C546" s="282"/>
      <c r="D546" s="282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  <c r="AC546" s="282"/>
      <c r="AD546" s="282"/>
      <c r="AE546" s="282"/>
      <c r="AF546" s="282"/>
      <c r="AG546" s="282"/>
      <c r="AH546" s="282"/>
      <c r="AI546" s="282"/>
      <c r="AJ546" s="282"/>
      <c r="AK546" s="282"/>
      <c r="AL546" s="282"/>
      <c r="AM546" s="282"/>
      <c r="AN546" s="282"/>
      <c r="AO546" s="282"/>
      <c r="AP546" s="282"/>
      <c r="AQ546" s="282"/>
      <c r="AR546" s="282"/>
      <c r="AS546" s="282"/>
      <c r="AT546" s="282"/>
      <c r="AU546" s="282"/>
      <c r="AV546" s="282">
        <v>22</v>
      </c>
      <c r="AW546" s="282"/>
      <c r="AX546" s="282"/>
      <c r="AY546" s="273"/>
      <c r="AZ546" s="274"/>
      <c r="BA546" s="275"/>
      <c r="BB546" s="282"/>
      <c r="BC546" s="282"/>
      <c r="BD546" s="282"/>
      <c r="BE546" s="291"/>
      <c r="BF546" s="292"/>
      <c r="BG546" s="292"/>
      <c r="BH546" s="292"/>
      <c r="BI546" s="292"/>
      <c r="BJ546" s="293"/>
      <c r="BK546" s="292"/>
      <c r="BL546" s="124"/>
      <c r="BM546" s="2"/>
      <c r="BN546" s="124"/>
      <c r="BO546" s="6"/>
      <c r="BP546" s="124"/>
      <c r="BQ546" s="124"/>
      <c r="BR546" s="124"/>
      <c r="BS546" s="124"/>
      <c r="BT546" s="124"/>
      <c r="BU546" s="124"/>
      <c r="BV546" s="124"/>
      <c r="BW546" s="124"/>
      <c r="BX546" s="6"/>
      <c r="BY546" s="124"/>
      <c r="BZ546" s="124"/>
      <c r="CA546" s="124"/>
      <c r="CB546" s="124"/>
      <c r="CC546" s="124"/>
      <c r="CD546" s="124"/>
      <c r="CE546" s="124"/>
      <c r="CF546" s="124"/>
      <c r="CG546" s="124"/>
      <c r="CH546" s="124"/>
      <c r="CI546" s="124"/>
      <c r="CJ546" s="124"/>
      <c r="CK546" s="124"/>
      <c r="CL546" s="124"/>
      <c r="CM546" s="124"/>
      <c r="CN546" s="124"/>
      <c r="CO546" s="124"/>
      <c r="CP546" s="124"/>
      <c r="CQ546" s="124"/>
      <c r="CR546" s="124"/>
      <c r="CS546" s="124"/>
      <c r="CT546" s="124"/>
      <c r="CU546" s="124"/>
      <c r="CV546" s="124"/>
      <c r="CW546" s="124"/>
      <c r="CX546" s="124"/>
      <c r="CY546" s="124"/>
      <c r="CZ546" s="124"/>
      <c r="DA546" s="124"/>
      <c r="DB546" s="124"/>
      <c r="DC546" s="124"/>
      <c r="DD546" s="124"/>
      <c r="DE546" s="124"/>
      <c r="DF546" s="124"/>
      <c r="DG546" s="124"/>
      <c r="DH546" s="124"/>
      <c r="DI546" s="124"/>
      <c r="DJ546" s="124"/>
      <c r="DK546" s="198"/>
      <c r="DL546" s="198"/>
      <c r="DM546" s="144"/>
      <c r="DN546" s="198"/>
      <c r="DO546" s="144"/>
      <c r="DP546" s="198"/>
      <c r="DQ546" s="144"/>
      <c r="DR546" s="6"/>
      <c r="DS546" s="6"/>
      <c r="DT546" s="2"/>
      <c r="DU546" s="2"/>
      <c r="DV546" s="2"/>
      <c r="DW546" s="2"/>
      <c r="DX546" s="2"/>
      <c r="DY546" s="2"/>
      <c r="DZ546" s="2"/>
      <c r="EA546" s="2"/>
      <c r="EB546" s="125"/>
      <c r="EC546" s="6"/>
      <c r="ED546" s="6"/>
      <c r="EE546" s="6"/>
      <c r="EF546" s="124"/>
      <c r="EG546" s="124"/>
      <c r="EH546" s="125"/>
      <c r="EI546" s="125"/>
      <c r="EJ546" s="124"/>
      <c r="EK546" s="2"/>
      <c r="EL546" s="2"/>
    </row>
    <row x14ac:dyDescent="0.25" r="547" customHeight="1" ht="18.75" hidden="1">
      <c r="A547" s="290" t="s">
        <v>234</v>
      </c>
      <c r="B547" s="282"/>
      <c r="C547" s="282"/>
      <c r="D547" s="282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  <c r="AC547" s="282"/>
      <c r="AD547" s="282"/>
      <c r="AE547" s="282"/>
      <c r="AF547" s="282"/>
      <c r="AG547" s="282"/>
      <c r="AH547" s="282"/>
      <c r="AI547" s="282"/>
      <c r="AJ547" s="282"/>
      <c r="AK547" s="282"/>
      <c r="AL547" s="282"/>
      <c r="AM547" s="282"/>
      <c r="AN547" s="282"/>
      <c r="AO547" s="282"/>
      <c r="AP547" s="282"/>
      <c r="AQ547" s="282"/>
      <c r="AR547" s="282"/>
      <c r="AS547" s="282"/>
      <c r="AT547" s="282"/>
      <c r="AU547" s="282"/>
      <c r="AV547" s="282"/>
      <c r="AW547" s="282"/>
      <c r="AX547" s="282"/>
      <c r="AY547" s="273"/>
      <c r="AZ547" s="274"/>
      <c r="BA547" s="275"/>
      <c r="BB547" s="282"/>
      <c r="BC547" s="282"/>
      <c r="BD547" s="282"/>
      <c r="BE547" s="291"/>
      <c r="BF547" s="292"/>
      <c r="BG547" s="292"/>
      <c r="BH547" s="292"/>
      <c r="BI547" s="292"/>
      <c r="BJ547" s="293"/>
      <c r="BK547" s="292"/>
      <c r="BL547" s="124"/>
      <c r="BM547" s="2"/>
      <c r="BN547" s="124"/>
      <c r="BO547" s="6"/>
      <c r="BP547" s="124"/>
      <c r="BQ547" s="124"/>
      <c r="BR547" s="124"/>
      <c r="BS547" s="124"/>
      <c r="BT547" s="124"/>
      <c r="BU547" s="124"/>
      <c r="BV547" s="124"/>
      <c r="BW547" s="124"/>
      <c r="BX547" s="6"/>
      <c r="BY547" s="124"/>
      <c r="BZ547" s="124"/>
      <c r="CA547" s="124"/>
      <c r="CB547" s="124"/>
      <c r="CC547" s="124"/>
      <c r="CD547" s="124"/>
      <c r="CE547" s="124"/>
      <c r="CF547" s="124"/>
      <c r="CG547" s="124"/>
      <c r="CH547" s="124"/>
      <c r="CI547" s="124"/>
      <c r="CJ547" s="124"/>
      <c r="CK547" s="124"/>
      <c r="CL547" s="124"/>
      <c r="CM547" s="124"/>
      <c r="CN547" s="124"/>
      <c r="CO547" s="124"/>
      <c r="CP547" s="124"/>
      <c r="CQ547" s="124"/>
      <c r="CR547" s="124"/>
      <c r="CS547" s="124"/>
      <c r="CT547" s="124"/>
      <c r="CU547" s="124"/>
      <c r="CV547" s="124"/>
      <c r="CW547" s="124"/>
      <c r="CX547" s="124"/>
      <c r="CY547" s="124"/>
      <c r="CZ547" s="124"/>
      <c r="DA547" s="124"/>
      <c r="DB547" s="124"/>
      <c r="DC547" s="124"/>
      <c r="DD547" s="124"/>
      <c r="DE547" s="124"/>
      <c r="DF547" s="124"/>
      <c r="DG547" s="124"/>
      <c r="DH547" s="124"/>
      <c r="DI547" s="124"/>
      <c r="DJ547" s="124"/>
      <c r="DK547" s="198"/>
      <c r="DL547" s="198"/>
      <c r="DM547" s="144"/>
      <c r="DN547" s="198"/>
      <c r="DO547" s="144"/>
      <c r="DP547" s="198"/>
      <c r="DQ547" s="144"/>
      <c r="DR547" s="6"/>
      <c r="DS547" s="6"/>
      <c r="DT547" s="2"/>
      <c r="DU547" s="2"/>
      <c r="DV547" s="2"/>
      <c r="DW547" s="2"/>
      <c r="DX547" s="2"/>
      <c r="DY547" s="2"/>
      <c r="DZ547" s="2"/>
      <c r="EA547" s="2"/>
      <c r="EB547" s="125"/>
      <c r="EC547" s="6"/>
      <c r="ED547" s="6"/>
      <c r="EE547" s="6"/>
      <c r="EF547" s="124"/>
      <c r="EG547" s="124"/>
      <c r="EH547" s="125"/>
      <c r="EI547" s="125"/>
      <c r="EJ547" s="124"/>
      <c r="EK547" s="2"/>
      <c r="EL547" s="2"/>
    </row>
    <row x14ac:dyDescent="0.25" r="548" customHeight="1" ht="18.75" hidden="1">
      <c r="A548" s="290" t="s">
        <v>235</v>
      </c>
      <c r="B548" s="282"/>
      <c r="C548" s="282"/>
      <c r="D548" s="282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  <c r="AC548" s="282"/>
      <c r="AD548" s="282"/>
      <c r="AE548" s="282"/>
      <c r="AF548" s="282"/>
      <c r="AG548" s="282"/>
      <c r="AH548" s="282"/>
      <c r="AI548" s="282"/>
      <c r="AJ548" s="282"/>
      <c r="AK548" s="282"/>
      <c r="AL548" s="282"/>
      <c r="AM548" s="282"/>
      <c r="AN548" s="282"/>
      <c r="AO548" s="282"/>
      <c r="AP548" s="282"/>
      <c r="AQ548" s="282"/>
      <c r="AR548" s="282"/>
      <c r="AS548" s="282"/>
      <c r="AT548" s="282"/>
      <c r="AU548" s="282"/>
      <c r="AV548" s="282"/>
      <c r="AW548" s="282"/>
      <c r="AX548" s="282"/>
      <c r="AY548" s="273"/>
      <c r="AZ548" s="274"/>
      <c r="BA548" s="275"/>
      <c r="BB548" s="282"/>
      <c r="BC548" s="282"/>
      <c r="BD548" s="282"/>
      <c r="BE548" s="291"/>
      <c r="BF548" s="292"/>
      <c r="BG548" s="292"/>
      <c r="BH548" s="292"/>
      <c r="BI548" s="292"/>
      <c r="BJ548" s="293"/>
      <c r="BK548" s="292"/>
      <c r="BL548" s="124"/>
      <c r="BM548" s="2"/>
      <c r="BN548" s="124"/>
      <c r="BO548" s="6"/>
      <c r="BP548" s="124"/>
      <c r="BQ548" s="124"/>
      <c r="BR548" s="124"/>
      <c r="BS548" s="124"/>
      <c r="BT548" s="124"/>
      <c r="BU548" s="124"/>
      <c r="BV548" s="124"/>
      <c r="BW548" s="124"/>
      <c r="BX548" s="6"/>
      <c r="BY548" s="124"/>
      <c r="BZ548" s="124"/>
      <c r="CA548" s="124"/>
      <c r="CB548" s="124"/>
      <c r="CC548" s="124"/>
      <c r="CD548" s="124"/>
      <c r="CE548" s="124"/>
      <c r="CF548" s="124"/>
      <c r="CG548" s="124"/>
      <c r="CH548" s="124"/>
      <c r="CI548" s="124"/>
      <c r="CJ548" s="124"/>
      <c r="CK548" s="124"/>
      <c r="CL548" s="124"/>
      <c r="CM548" s="124"/>
      <c r="CN548" s="124"/>
      <c r="CO548" s="124"/>
      <c r="CP548" s="124"/>
      <c r="CQ548" s="124"/>
      <c r="CR548" s="124"/>
      <c r="CS548" s="124"/>
      <c r="CT548" s="124"/>
      <c r="CU548" s="124"/>
      <c r="CV548" s="124"/>
      <c r="CW548" s="124"/>
      <c r="CX548" s="124"/>
      <c r="CY548" s="124"/>
      <c r="CZ548" s="124"/>
      <c r="DA548" s="124"/>
      <c r="DB548" s="124"/>
      <c r="DC548" s="124"/>
      <c r="DD548" s="124"/>
      <c r="DE548" s="124"/>
      <c r="DF548" s="124"/>
      <c r="DG548" s="124"/>
      <c r="DH548" s="124"/>
      <c r="DI548" s="124"/>
      <c r="DJ548" s="124"/>
      <c r="DK548" s="198"/>
      <c r="DL548" s="198"/>
      <c r="DM548" s="144"/>
      <c r="DN548" s="198"/>
      <c r="DO548" s="144"/>
      <c r="DP548" s="198"/>
      <c r="DQ548" s="144"/>
      <c r="DR548" s="6"/>
      <c r="DS548" s="6"/>
      <c r="DT548" s="2"/>
      <c r="DU548" s="2"/>
      <c r="DV548" s="2"/>
      <c r="DW548" s="2"/>
      <c r="DX548" s="2"/>
      <c r="DY548" s="2"/>
      <c r="DZ548" s="2"/>
      <c r="EA548" s="2"/>
      <c r="EB548" s="125"/>
      <c r="EC548" s="6"/>
      <c r="ED548" s="6"/>
      <c r="EE548" s="6"/>
      <c r="EF548" s="124"/>
      <c r="EG548" s="124"/>
      <c r="EH548" s="125"/>
      <c r="EI548" s="125"/>
      <c r="EJ548" s="124"/>
      <c r="EK548" s="2"/>
      <c r="EL548" s="2"/>
    </row>
    <row x14ac:dyDescent="0.25" r="549" customHeight="1" ht="18.75" hidden="1">
      <c r="A549" s="290" t="s">
        <v>201</v>
      </c>
      <c r="B549" s="282"/>
      <c r="C549" s="282"/>
      <c r="D549" s="282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  <c r="AC549" s="282"/>
      <c r="AD549" s="282"/>
      <c r="AE549" s="282"/>
      <c r="AF549" s="282"/>
      <c r="AG549" s="282"/>
      <c r="AH549" s="282"/>
      <c r="AI549" s="282"/>
      <c r="AJ549" s="282"/>
      <c r="AK549" s="282"/>
      <c r="AL549" s="282"/>
      <c r="AM549" s="282"/>
      <c r="AN549" s="282"/>
      <c r="AO549" s="282"/>
      <c r="AP549" s="282"/>
      <c r="AQ549" s="282"/>
      <c r="AR549" s="282"/>
      <c r="AS549" s="282"/>
      <c r="AT549" s="282"/>
      <c r="AU549" s="282"/>
      <c r="AV549" s="282"/>
      <c r="AW549" s="282"/>
      <c r="AX549" s="282"/>
      <c r="AY549" s="273"/>
      <c r="AZ549" s="274"/>
      <c r="BA549" s="275"/>
      <c r="BB549" s="282"/>
      <c r="BC549" s="282"/>
      <c r="BD549" s="282"/>
      <c r="BE549" s="291"/>
      <c r="BF549" s="292"/>
      <c r="BG549" s="292"/>
      <c r="BH549" s="292"/>
      <c r="BI549" s="292"/>
      <c r="BJ549" s="293"/>
      <c r="BK549" s="292"/>
      <c r="BL549" s="124"/>
      <c r="BM549" s="2"/>
      <c r="BN549" s="124"/>
      <c r="BO549" s="6"/>
      <c r="BP549" s="124"/>
      <c r="BQ549" s="124"/>
      <c r="BR549" s="124"/>
      <c r="BS549" s="124"/>
      <c r="BT549" s="124"/>
      <c r="BU549" s="124"/>
      <c r="BV549" s="124"/>
      <c r="BW549" s="124"/>
      <c r="BX549" s="6"/>
      <c r="BY549" s="124"/>
      <c r="BZ549" s="124"/>
      <c r="CA549" s="124"/>
      <c r="CB549" s="124"/>
      <c r="CC549" s="124"/>
      <c r="CD549" s="124"/>
      <c r="CE549" s="124"/>
      <c r="CF549" s="124"/>
      <c r="CG549" s="124"/>
      <c r="CH549" s="124"/>
      <c r="CI549" s="124"/>
      <c r="CJ549" s="124"/>
      <c r="CK549" s="124"/>
      <c r="CL549" s="124"/>
      <c r="CM549" s="124"/>
      <c r="CN549" s="124"/>
      <c r="CO549" s="124"/>
      <c r="CP549" s="124"/>
      <c r="CQ549" s="124"/>
      <c r="CR549" s="124"/>
      <c r="CS549" s="124"/>
      <c r="CT549" s="124"/>
      <c r="CU549" s="124"/>
      <c r="CV549" s="124"/>
      <c r="CW549" s="124"/>
      <c r="CX549" s="124"/>
      <c r="CY549" s="124"/>
      <c r="CZ549" s="124"/>
      <c r="DA549" s="124"/>
      <c r="DB549" s="124"/>
      <c r="DC549" s="124"/>
      <c r="DD549" s="124"/>
      <c r="DE549" s="124"/>
      <c r="DF549" s="124"/>
      <c r="DG549" s="124"/>
      <c r="DH549" s="124"/>
      <c r="DI549" s="124"/>
      <c r="DJ549" s="124"/>
      <c r="DK549" s="198"/>
      <c r="DL549" s="198"/>
      <c r="DM549" s="144"/>
      <c r="DN549" s="198"/>
      <c r="DO549" s="144"/>
      <c r="DP549" s="198"/>
      <c r="DQ549" s="144"/>
      <c r="DR549" s="6"/>
      <c r="DS549" s="6"/>
      <c r="DT549" s="2"/>
      <c r="DU549" s="2"/>
      <c r="DV549" s="2"/>
      <c r="DW549" s="2"/>
      <c r="DX549" s="2"/>
      <c r="DY549" s="2"/>
      <c r="DZ549" s="2"/>
      <c r="EA549" s="2"/>
      <c r="EB549" s="125"/>
      <c r="EC549" s="6"/>
      <c r="ED549" s="6"/>
      <c r="EE549" s="6"/>
      <c r="EF549" s="124"/>
      <c r="EG549" s="124"/>
      <c r="EH549" s="125"/>
      <c r="EI549" s="125"/>
      <c r="EJ549" s="124"/>
      <c r="EK549" s="2"/>
      <c r="EL549" s="2"/>
    </row>
    <row x14ac:dyDescent="0.25" r="550" customHeight="1" ht="18.75" hidden="1">
      <c r="A550" s="290" t="s">
        <v>237</v>
      </c>
      <c r="B550" s="282"/>
      <c r="C550" s="282"/>
      <c r="D550" s="282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  <c r="AC550" s="282"/>
      <c r="AD550" s="282"/>
      <c r="AE550" s="282"/>
      <c r="AF550" s="282"/>
      <c r="AG550" s="282"/>
      <c r="AH550" s="282"/>
      <c r="AI550" s="282"/>
      <c r="AJ550" s="282"/>
      <c r="AK550" s="282"/>
      <c r="AL550" s="282"/>
      <c r="AM550" s="282"/>
      <c r="AN550" s="282"/>
      <c r="AO550" s="282"/>
      <c r="AP550" s="282"/>
      <c r="AQ550" s="282"/>
      <c r="AR550" s="282"/>
      <c r="AS550" s="282"/>
      <c r="AT550" s="282"/>
      <c r="AU550" s="282"/>
      <c r="AV550" s="282"/>
      <c r="AW550" s="282"/>
      <c r="AX550" s="282"/>
      <c r="AY550" s="273"/>
      <c r="AZ550" s="274"/>
      <c r="BA550" s="275"/>
      <c r="BB550" s="282"/>
      <c r="BC550" s="282"/>
      <c r="BD550" s="282"/>
      <c r="BE550" s="291"/>
      <c r="BF550" s="292"/>
      <c r="BG550" s="292"/>
      <c r="BH550" s="292"/>
      <c r="BI550" s="292"/>
      <c r="BJ550" s="293"/>
      <c r="BK550" s="292"/>
      <c r="BL550" s="124"/>
      <c r="BM550" s="2"/>
      <c r="BN550" s="124"/>
      <c r="BO550" s="6"/>
      <c r="BP550" s="124"/>
      <c r="BQ550" s="124"/>
      <c r="BR550" s="124"/>
      <c r="BS550" s="124"/>
      <c r="BT550" s="124"/>
      <c r="BU550" s="124"/>
      <c r="BV550" s="124"/>
      <c r="BW550" s="124"/>
      <c r="BX550" s="6"/>
      <c r="BY550" s="124"/>
      <c r="BZ550" s="124"/>
      <c r="CA550" s="124"/>
      <c r="CB550" s="124"/>
      <c r="CC550" s="124"/>
      <c r="CD550" s="124"/>
      <c r="CE550" s="124"/>
      <c r="CF550" s="124"/>
      <c r="CG550" s="124"/>
      <c r="CH550" s="124"/>
      <c r="CI550" s="124"/>
      <c r="CJ550" s="124"/>
      <c r="CK550" s="124"/>
      <c r="CL550" s="124"/>
      <c r="CM550" s="124"/>
      <c r="CN550" s="124"/>
      <c r="CO550" s="124"/>
      <c r="CP550" s="124"/>
      <c r="CQ550" s="124"/>
      <c r="CR550" s="124"/>
      <c r="CS550" s="124"/>
      <c r="CT550" s="124"/>
      <c r="CU550" s="124"/>
      <c r="CV550" s="124"/>
      <c r="CW550" s="124"/>
      <c r="CX550" s="124"/>
      <c r="CY550" s="124"/>
      <c r="CZ550" s="124"/>
      <c r="DA550" s="124"/>
      <c r="DB550" s="124"/>
      <c r="DC550" s="124"/>
      <c r="DD550" s="124"/>
      <c r="DE550" s="124"/>
      <c r="DF550" s="124"/>
      <c r="DG550" s="124"/>
      <c r="DH550" s="124"/>
      <c r="DI550" s="124"/>
      <c r="DJ550" s="124"/>
      <c r="DK550" s="198"/>
      <c r="DL550" s="198"/>
      <c r="DM550" s="144"/>
      <c r="DN550" s="198"/>
      <c r="DO550" s="144"/>
      <c r="DP550" s="198"/>
      <c r="DQ550" s="144"/>
      <c r="DR550" s="6"/>
      <c r="DS550" s="6"/>
      <c r="DT550" s="2"/>
      <c r="DU550" s="2"/>
      <c r="DV550" s="2"/>
      <c r="DW550" s="2"/>
      <c r="DX550" s="2"/>
      <c r="DY550" s="2"/>
      <c r="DZ550" s="2"/>
      <c r="EA550" s="2"/>
      <c r="EB550" s="125"/>
      <c r="EC550" s="6"/>
      <c r="ED550" s="6"/>
      <c r="EE550" s="6"/>
      <c r="EF550" s="124"/>
      <c r="EG550" s="124"/>
      <c r="EH550" s="125"/>
      <c r="EI550" s="125"/>
      <c r="EJ550" s="124"/>
      <c r="EK550" s="2"/>
      <c r="EL550" s="2"/>
    </row>
    <row x14ac:dyDescent="0.25" r="551" customHeight="1" ht="18.75" hidden="1">
      <c r="A551" s="290" t="s">
        <v>200</v>
      </c>
      <c r="B551" s="282"/>
      <c r="C551" s="282"/>
      <c r="D551" s="282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  <c r="AC551" s="282"/>
      <c r="AD551" s="282"/>
      <c r="AE551" s="282"/>
      <c r="AF551" s="282"/>
      <c r="AG551" s="282"/>
      <c r="AH551" s="282"/>
      <c r="AI551" s="282"/>
      <c r="AJ551" s="282"/>
      <c r="AK551" s="282"/>
      <c r="AL551" s="282"/>
      <c r="AM551" s="282"/>
      <c r="AN551" s="282"/>
      <c r="AO551" s="282"/>
      <c r="AP551" s="282"/>
      <c r="AQ551" s="282"/>
      <c r="AR551" s="282"/>
      <c r="AS551" s="282"/>
      <c r="AT551" s="282"/>
      <c r="AU551" s="282"/>
      <c r="AV551" s="282"/>
      <c r="AW551" s="282"/>
      <c r="AX551" s="282"/>
      <c r="AY551" s="273"/>
      <c r="AZ551" s="274"/>
      <c r="BA551" s="275"/>
      <c r="BB551" s="282"/>
      <c r="BC551" s="282"/>
      <c r="BD551" s="282"/>
      <c r="BE551" s="291"/>
      <c r="BF551" s="292"/>
      <c r="BG551" s="292"/>
      <c r="BH551" s="292"/>
      <c r="BI551" s="292"/>
      <c r="BJ551" s="293"/>
      <c r="BK551" s="292"/>
      <c r="BL551" s="124"/>
      <c r="BM551" s="2"/>
      <c r="BN551" s="124"/>
      <c r="BO551" s="6"/>
      <c r="BP551" s="124"/>
      <c r="BQ551" s="124"/>
      <c r="BR551" s="124"/>
      <c r="BS551" s="124"/>
      <c r="BT551" s="124"/>
      <c r="BU551" s="124"/>
      <c r="BV551" s="124"/>
      <c r="BW551" s="124"/>
      <c r="BX551" s="6"/>
      <c r="BY551" s="124"/>
      <c r="BZ551" s="124"/>
      <c r="CA551" s="124"/>
      <c r="CB551" s="124"/>
      <c r="CC551" s="124"/>
      <c r="CD551" s="124"/>
      <c r="CE551" s="124"/>
      <c r="CF551" s="124"/>
      <c r="CG551" s="124"/>
      <c r="CH551" s="124"/>
      <c r="CI551" s="124"/>
      <c r="CJ551" s="124"/>
      <c r="CK551" s="124"/>
      <c r="CL551" s="124"/>
      <c r="CM551" s="124"/>
      <c r="CN551" s="124"/>
      <c r="CO551" s="124"/>
      <c r="CP551" s="124"/>
      <c r="CQ551" s="124"/>
      <c r="CR551" s="124"/>
      <c r="CS551" s="124"/>
      <c r="CT551" s="124"/>
      <c r="CU551" s="124"/>
      <c r="CV551" s="124"/>
      <c r="CW551" s="124"/>
      <c r="CX551" s="124"/>
      <c r="CY551" s="124"/>
      <c r="CZ551" s="124"/>
      <c r="DA551" s="124"/>
      <c r="DB551" s="124"/>
      <c r="DC551" s="124"/>
      <c r="DD551" s="124"/>
      <c r="DE551" s="124"/>
      <c r="DF551" s="124"/>
      <c r="DG551" s="124"/>
      <c r="DH551" s="124"/>
      <c r="DI551" s="124"/>
      <c r="DJ551" s="124"/>
      <c r="DK551" s="198"/>
      <c r="DL551" s="198"/>
      <c r="DM551" s="144"/>
      <c r="DN551" s="198"/>
      <c r="DO551" s="144"/>
      <c r="DP551" s="198"/>
      <c r="DQ551" s="144"/>
      <c r="DR551" s="6"/>
      <c r="DS551" s="6"/>
      <c r="DT551" s="2"/>
      <c r="DU551" s="2"/>
      <c r="DV551" s="2"/>
      <c r="DW551" s="2"/>
      <c r="DX551" s="2"/>
      <c r="DY551" s="2"/>
      <c r="DZ551" s="2"/>
      <c r="EA551" s="2"/>
      <c r="EB551" s="125"/>
      <c r="EC551" s="6"/>
      <c r="ED551" s="6"/>
      <c r="EE551" s="6"/>
      <c r="EF551" s="124"/>
      <c r="EG551" s="124"/>
      <c r="EH551" s="125"/>
      <c r="EI551" s="125"/>
      <c r="EJ551" s="124"/>
      <c r="EK551" s="2"/>
      <c r="EL551" s="2"/>
    </row>
    <row x14ac:dyDescent="0.25" r="552" customHeight="1" ht="18.75" hidden="1">
      <c r="A552" s="290" t="s">
        <v>238</v>
      </c>
      <c r="B552" s="282"/>
      <c r="C552" s="282"/>
      <c r="D552" s="282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  <c r="AC552" s="282"/>
      <c r="AD552" s="282"/>
      <c r="AE552" s="282"/>
      <c r="AF552" s="282"/>
      <c r="AG552" s="282"/>
      <c r="AH552" s="282"/>
      <c r="AI552" s="282"/>
      <c r="AJ552" s="282"/>
      <c r="AK552" s="282"/>
      <c r="AL552" s="282"/>
      <c r="AM552" s="282"/>
      <c r="AN552" s="282"/>
      <c r="AO552" s="282"/>
      <c r="AP552" s="282"/>
      <c r="AQ552" s="282">
        <v>2</v>
      </c>
      <c r="AR552" s="282"/>
      <c r="AS552" s="282"/>
      <c r="AT552" s="282"/>
      <c r="AU552" s="282"/>
      <c r="AV552" s="282"/>
      <c r="AW552" s="282"/>
      <c r="AX552" s="282"/>
      <c r="AY552" s="273"/>
      <c r="AZ552" s="274"/>
      <c r="BA552" s="275"/>
      <c r="BB552" s="282"/>
      <c r="BC552" s="282"/>
      <c r="BD552" s="282"/>
      <c r="BE552" s="291"/>
      <c r="BF552" s="292"/>
      <c r="BG552" s="292"/>
      <c r="BH552" s="292"/>
      <c r="BI552" s="292"/>
      <c r="BJ552" s="293"/>
      <c r="BK552" s="292"/>
      <c r="BL552" s="124"/>
      <c r="BM552" s="2"/>
      <c r="BN552" s="124"/>
      <c r="BO552" s="6"/>
      <c r="BP552" s="124"/>
      <c r="BQ552" s="124"/>
      <c r="BR552" s="124"/>
      <c r="BS552" s="124"/>
      <c r="BT552" s="124"/>
      <c r="BU552" s="124"/>
      <c r="BV552" s="124"/>
      <c r="BW552" s="124"/>
      <c r="BX552" s="6"/>
      <c r="BY552" s="124"/>
      <c r="BZ552" s="124"/>
      <c r="CA552" s="124"/>
      <c r="CB552" s="124"/>
      <c r="CC552" s="124"/>
      <c r="CD552" s="124"/>
      <c r="CE552" s="124"/>
      <c r="CF552" s="124"/>
      <c r="CG552" s="124"/>
      <c r="CH552" s="124"/>
      <c r="CI552" s="124"/>
      <c r="CJ552" s="124"/>
      <c r="CK552" s="124"/>
      <c r="CL552" s="124"/>
      <c r="CM552" s="124"/>
      <c r="CN552" s="124"/>
      <c r="CO552" s="124"/>
      <c r="CP552" s="124"/>
      <c r="CQ552" s="124"/>
      <c r="CR552" s="124"/>
      <c r="CS552" s="124"/>
      <c r="CT552" s="124"/>
      <c r="CU552" s="124"/>
      <c r="CV552" s="124"/>
      <c r="CW552" s="124"/>
      <c r="CX552" s="124"/>
      <c r="CY552" s="124"/>
      <c r="CZ552" s="124"/>
      <c r="DA552" s="124"/>
      <c r="DB552" s="124"/>
      <c r="DC552" s="124"/>
      <c r="DD552" s="124"/>
      <c r="DE552" s="124"/>
      <c r="DF552" s="124"/>
      <c r="DG552" s="124"/>
      <c r="DH552" s="124"/>
      <c r="DI552" s="124"/>
      <c r="DJ552" s="124"/>
      <c r="DK552" s="198"/>
      <c r="DL552" s="198"/>
      <c r="DM552" s="144"/>
      <c r="DN552" s="198"/>
      <c r="DO552" s="144"/>
      <c r="DP552" s="198"/>
      <c r="DQ552" s="144"/>
      <c r="DR552" s="6"/>
      <c r="DS552" s="6"/>
      <c r="DT552" s="2"/>
      <c r="DU552" s="2"/>
      <c r="DV552" s="2"/>
      <c r="DW552" s="2"/>
      <c r="DX552" s="2"/>
      <c r="DY552" s="2"/>
      <c r="DZ552" s="2"/>
      <c r="EA552" s="2"/>
      <c r="EB552" s="125"/>
      <c r="EC552" s="6"/>
      <c r="ED552" s="6"/>
      <c r="EE552" s="6"/>
      <c r="EF552" s="124"/>
      <c r="EG552" s="124"/>
      <c r="EH552" s="125"/>
      <c r="EI552" s="125"/>
      <c r="EJ552" s="124"/>
      <c r="EK552" s="2"/>
      <c r="EL552" s="2"/>
    </row>
    <row x14ac:dyDescent="0.25" r="553" customHeight="1" ht="18.75">
      <c r="A553" s="304" t="s">
        <v>239</v>
      </c>
      <c r="B553" s="282">
        <f>+SUM(B544:B552)</f>
      </c>
      <c r="C553" s="282">
        <f>+SUM(C544:C552)</f>
      </c>
      <c r="D553" s="282">
        <f>+SUM(D544:D552)</f>
      </c>
      <c r="E553" s="282">
        <f>+SUM(E544:E552)</f>
      </c>
      <c r="F553" s="282">
        <f>+SUM(F544:F552)</f>
      </c>
      <c r="G553" s="282">
        <f>+SUM(G544:G552)</f>
      </c>
      <c r="H553" s="282">
        <f>+SUM(H544:H552)</f>
      </c>
      <c r="I553" s="282">
        <f>+SUM(I544:I552)</f>
      </c>
      <c r="J553" s="282">
        <f>+SUM(J544:J552)</f>
      </c>
      <c r="K553" s="282">
        <f>+SUM(K544:K552)</f>
      </c>
      <c r="L553" s="282">
        <f>+SUM(L544:L552)</f>
      </c>
      <c r="M553" s="282">
        <f>+SUM(M544:M552)</f>
      </c>
      <c r="N553" s="282">
        <f>+SUM(N544:N552)</f>
      </c>
      <c r="O553" s="282">
        <f>+SUM(O544:O552)</f>
      </c>
      <c r="P553" s="282">
        <f>+SUM(P544:P552)</f>
      </c>
      <c r="Q553" s="282">
        <f>+SUM(Q544:Q552)</f>
      </c>
      <c r="R553" s="282">
        <f>+SUM(R544:R552)</f>
      </c>
      <c r="S553" s="282">
        <f>+SUM(S544:S552)</f>
      </c>
      <c r="T553" s="282">
        <f>+SUM(T544:T552)</f>
      </c>
      <c r="U553" s="282">
        <f>+SUM(U544:U552)</f>
      </c>
      <c r="V553" s="282">
        <f>+SUM(V544:V552)</f>
      </c>
      <c r="W553" s="282">
        <f>+SUM(W544:W552)</f>
      </c>
      <c r="X553" s="282">
        <f>+SUM(X544:X552)</f>
      </c>
      <c r="Y553" s="282">
        <f>+SUM(Y544:Y552)</f>
      </c>
      <c r="Z553" s="282">
        <f>+SUM(Z544:Z552)</f>
      </c>
      <c r="AA553" s="282">
        <f>+SUM(AA544:AA552)</f>
      </c>
      <c r="AB553" s="282">
        <f>+SUM(AB544:AB552)</f>
      </c>
      <c r="AC553" s="282">
        <f>+SUM(AC544:AC552)</f>
      </c>
      <c r="AD553" s="282">
        <f>+SUM(AD544:AD552)</f>
      </c>
      <c r="AE553" s="282">
        <f>+SUM(AE544:AE552)</f>
      </c>
      <c r="AF553" s="282">
        <f>+SUM(AF544:AF552)</f>
      </c>
      <c r="AG553" s="282">
        <f>+SUM(AG544:AG552)</f>
      </c>
      <c r="AH553" s="282">
        <f>+SUM(AH544:AH552)</f>
      </c>
      <c r="AI553" s="282">
        <f>+SUM(AI544:AI552)</f>
      </c>
      <c r="AJ553" s="282">
        <f>+SUM(AJ544:AJ552)</f>
      </c>
      <c r="AK553" s="282">
        <f>+SUM(AK544:AK552)</f>
      </c>
      <c r="AL553" s="282">
        <f>+SUM(AL544:AL552)</f>
      </c>
      <c r="AM553" s="282">
        <f>+SUM(AM544:AM552)</f>
      </c>
      <c r="AN553" s="282">
        <f>+SUM(AN544:AN552)</f>
      </c>
      <c r="AO553" s="282">
        <f>+SUM(AO544:AO552)</f>
      </c>
      <c r="AP553" s="282">
        <f>+SUM(AP544:AP552)</f>
      </c>
      <c r="AQ553" s="282">
        <f>+SUM(AQ544:AQ552)</f>
      </c>
      <c r="AR553" s="282">
        <f>+SUM(AR544:AR552)</f>
      </c>
      <c r="AS553" s="282">
        <f>+SUM(AS544:AS552)</f>
      </c>
      <c r="AT553" s="282">
        <f>+SUM(AT544:AT552)</f>
      </c>
      <c r="AU553" s="282">
        <f>+SUM(AU544:AU552)</f>
      </c>
      <c r="AV553" s="282">
        <f>+SUM(AV544:AV552)</f>
      </c>
      <c r="AW553" s="282">
        <f>+SUM(AW544:AW552)</f>
      </c>
      <c r="AX553" s="282"/>
      <c r="AY553" s="273"/>
      <c r="AZ553" s="274">
        <f>+SUM(AZ544:AZ552)</f>
      </c>
      <c r="BA553" s="275">
        <f>+SUM(BA544:BA552)</f>
      </c>
      <c r="BB553" s="282">
        <f>+SUM(BB544:BB552)</f>
      </c>
      <c r="BC553" s="282">
        <f>+SUM(BC544:BC552)</f>
      </c>
      <c r="BD553" s="282">
        <f>+SUM(BD544:BD552)</f>
      </c>
      <c r="BE553" s="291">
        <f>+SUM(BE544:BE552)</f>
      </c>
      <c r="BF553" s="292">
        <f>+SUM(BF544:BF552)</f>
      </c>
      <c r="BG553" s="292">
        <f>+SUM(BG544:BG552)</f>
      </c>
      <c r="BH553" s="292">
        <f>+SUM(BH544:BH552)</f>
      </c>
      <c r="BI553" s="292">
        <f>+SUM(BI544:BI552)</f>
      </c>
      <c r="BJ553" s="293">
        <f>+SUM(BJ544:BJ552)</f>
      </c>
      <c r="BK553" s="292"/>
      <c r="BL553" s="124"/>
      <c r="BM553" s="2"/>
      <c r="BN553" s="124"/>
      <c r="BO553" s="6"/>
      <c r="BP553" s="124"/>
      <c r="BQ553" s="124"/>
      <c r="BR553" s="124"/>
      <c r="BS553" s="124"/>
      <c r="BT553" s="124"/>
      <c r="BU553" s="124"/>
      <c r="BV553" s="124"/>
      <c r="BW553" s="124"/>
      <c r="BX553" s="6"/>
      <c r="BY553" s="124"/>
      <c r="BZ553" s="124"/>
      <c r="CA553" s="124"/>
      <c r="CB553" s="124"/>
      <c r="CC553" s="124"/>
      <c r="CD553" s="124"/>
      <c r="CE553" s="124"/>
      <c r="CF553" s="124"/>
      <c r="CG553" s="124"/>
      <c r="CH553" s="124"/>
      <c r="CI553" s="124"/>
      <c r="CJ553" s="124"/>
      <c r="CK553" s="124"/>
      <c r="CL553" s="124"/>
      <c r="CM553" s="124"/>
      <c r="CN553" s="124"/>
      <c r="CO553" s="124"/>
      <c r="CP553" s="124"/>
      <c r="CQ553" s="124"/>
      <c r="CR553" s="124"/>
      <c r="CS553" s="124"/>
      <c r="CT553" s="124"/>
      <c r="CU553" s="124"/>
      <c r="CV553" s="124"/>
      <c r="CW553" s="124"/>
      <c r="CX553" s="124"/>
      <c r="CY553" s="124"/>
      <c r="CZ553" s="124"/>
      <c r="DA553" s="124"/>
      <c r="DB553" s="124"/>
      <c r="DC553" s="124"/>
      <c r="DD553" s="124"/>
      <c r="DE553" s="124"/>
      <c r="DF553" s="124"/>
      <c r="DG553" s="124"/>
      <c r="DH553" s="124"/>
      <c r="DI553" s="124"/>
      <c r="DJ553" s="124"/>
      <c r="DK553" s="198"/>
      <c r="DL553" s="198"/>
      <c r="DM553" s="144"/>
      <c r="DN553" s="198"/>
      <c r="DO553" s="144"/>
      <c r="DP553" s="198"/>
      <c r="DQ553" s="144"/>
      <c r="DR553" s="6"/>
      <c r="DS553" s="6"/>
      <c r="DT553" s="2"/>
      <c r="DU553" s="2"/>
      <c r="DV553" s="2"/>
      <c r="DW553" s="2"/>
      <c r="DX553" s="2"/>
      <c r="DY553" s="2"/>
      <c r="DZ553" s="2"/>
      <c r="EA553" s="2"/>
      <c r="EB553" s="125"/>
      <c r="EC553" s="6"/>
      <c r="ED553" s="6"/>
      <c r="EE553" s="6"/>
      <c r="EF553" s="124"/>
      <c r="EG553" s="124"/>
      <c r="EH553" s="125"/>
      <c r="EI553" s="125"/>
      <c r="EJ553" s="124"/>
      <c r="EK553" s="2"/>
      <c r="EL553" s="2"/>
    </row>
    <row x14ac:dyDescent="0.25" r="554" customHeight="1" ht="18.75">
      <c r="A554" s="280" t="s">
        <v>261</v>
      </c>
      <c r="B554" s="322"/>
      <c r="C554" s="322"/>
      <c r="D554" s="322"/>
      <c r="E554" s="322"/>
      <c r="F554" s="322"/>
      <c r="G554" s="322"/>
      <c r="H554" s="322"/>
      <c r="I554" s="322"/>
      <c r="J554" s="322"/>
      <c r="K554" s="322"/>
      <c r="L554" s="322"/>
      <c r="M554" s="322"/>
      <c r="N554" s="268"/>
      <c r="O554" s="268"/>
      <c r="P554" s="268"/>
      <c r="Q554" s="268"/>
      <c r="R554" s="268"/>
      <c r="S554" s="268"/>
      <c r="T554" s="268"/>
      <c r="U554" s="268"/>
      <c r="V554" s="268"/>
      <c r="W554" s="268"/>
      <c r="X554" s="268"/>
      <c r="Y554" s="268"/>
      <c r="Z554" s="271"/>
      <c r="AA554" s="271"/>
      <c r="AB554" s="271"/>
      <c r="AC554" s="271"/>
      <c r="AD554" s="271"/>
      <c r="AE554" s="271"/>
      <c r="AF554" s="271"/>
      <c r="AG554" s="271"/>
      <c r="AH554" s="271"/>
      <c r="AI554" s="271"/>
      <c r="AJ554" s="271"/>
      <c r="AK554" s="271"/>
      <c r="AL554" s="271"/>
      <c r="AM554" s="271"/>
      <c r="AN554" s="271"/>
      <c r="AO554" s="271"/>
      <c r="AP554" s="271"/>
      <c r="AQ554" s="271"/>
      <c r="AR554" s="282">
        <v>8</v>
      </c>
      <c r="AS554" s="271"/>
      <c r="AT554" s="271"/>
      <c r="AU554" s="271"/>
      <c r="AV554" s="271"/>
      <c r="AW554" s="268">
        <v>2</v>
      </c>
      <c r="AX554" s="268"/>
      <c r="AY554" s="273"/>
      <c r="AZ554" s="274">
        <f>+AZ564</f>
      </c>
      <c r="BA554" s="275">
        <f>+BA564</f>
      </c>
      <c r="BB554" s="282">
        <f>+BB564</f>
      </c>
      <c r="BC554" s="282">
        <f>+BC564</f>
      </c>
      <c r="BD554" s="282">
        <f>+BD564</f>
      </c>
      <c r="BE554" s="291">
        <f>+BE564</f>
      </c>
      <c r="BF554" s="292">
        <f>+BF564</f>
      </c>
      <c r="BG554" s="292">
        <f>+BG564</f>
      </c>
      <c r="BH554" s="292">
        <f>+BH564</f>
      </c>
      <c r="BI554" s="292">
        <f>+BI564</f>
      </c>
      <c r="BJ554" s="293">
        <f>+BJ564</f>
      </c>
      <c r="BK554" s="292"/>
      <c r="BL554" s="124"/>
      <c r="BM554" s="2"/>
      <c r="BN554" s="124"/>
      <c r="BO554" s="6"/>
      <c r="BP554" s="124"/>
      <c r="BQ554" s="124"/>
      <c r="BR554" s="124"/>
      <c r="BS554" s="124"/>
      <c r="BT554" s="124"/>
      <c r="BU554" s="124"/>
      <c r="BV554" s="124"/>
      <c r="BW554" s="124"/>
      <c r="BX554" s="6"/>
      <c r="BY554" s="124"/>
      <c r="BZ554" s="124"/>
      <c r="CA554" s="124"/>
      <c r="CB554" s="124"/>
      <c r="CC554" s="124"/>
      <c r="CD554" s="124"/>
      <c r="CE554" s="124"/>
      <c r="CF554" s="124"/>
      <c r="CG554" s="124"/>
      <c r="CH554" s="124"/>
      <c r="CI554" s="124"/>
      <c r="CJ554" s="124"/>
      <c r="CK554" s="124"/>
      <c r="CL554" s="124"/>
      <c r="CM554" s="124"/>
      <c r="CN554" s="124"/>
      <c r="CO554" s="124"/>
      <c r="CP554" s="124"/>
      <c r="CQ554" s="124"/>
      <c r="CR554" s="124"/>
      <c r="CS554" s="124"/>
      <c r="CT554" s="124"/>
      <c r="CU554" s="124"/>
      <c r="CV554" s="124"/>
      <c r="CW554" s="124"/>
      <c r="CX554" s="124"/>
      <c r="CY554" s="124"/>
      <c r="CZ554" s="124"/>
      <c r="DA554" s="124"/>
      <c r="DB554" s="124"/>
      <c r="DC554" s="124"/>
      <c r="DD554" s="124"/>
      <c r="DE554" s="124"/>
      <c r="DF554" s="124"/>
      <c r="DG554" s="124"/>
      <c r="DH554" s="124"/>
      <c r="DI554" s="124"/>
      <c r="DJ554" s="124"/>
      <c r="DK554" s="198"/>
      <c r="DL554" s="198"/>
      <c r="DM554" s="144"/>
      <c r="DN554" s="198"/>
      <c r="DO554" s="144"/>
      <c r="DP554" s="198"/>
      <c r="DQ554" s="144"/>
      <c r="DR554" s="6"/>
      <c r="DS554" s="6"/>
      <c r="DT554" s="2"/>
      <c r="DU554" s="2"/>
      <c r="DV554" s="2"/>
      <c r="DW554" s="2"/>
      <c r="DX554" s="2"/>
      <c r="DY554" s="2"/>
      <c r="DZ554" s="2"/>
      <c r="EA554" s="2"/>
      <c r="EB554" s="125"/>
      <c r="EC554" s="6"/>
      <c r="ED554" s="6"/>
      <c r="EE554" s="6"/>
      <c r="EF554" s="124"/>
      <c r="EG554" s="124"/>
      <c r="EH554" s="125"/>
      <c r="EI554" s="125"/>
      <c r="EJ554" s="124"/>
      <c r="EK554" s="2"/>
      <c r="EL554" s="2"/>
    </row>
    <row x14ac:dyDescent="0.25" r="555" customHeight="1" ht="18.75" hidden="1">
      <c r="A555" s="290" t="s">
        <v>231</v>
      </c>
      <c r="B555" s="282"/>
      <c r="C555" s="282"/>
      <c r="D555" s="282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  <c r="AC555" s="282"/>
      <c r="AD555" s="282"/>
      <c r="AE555" s="282"/>
      <c r="AF555" s="282"/>
      <c r="AG555" s="282"/>
      <c r="AH555" s="282"/>
      <c r="AI555" s="282"/>
      <c r="AJ555" s="282"/>
      <c r="AK555" s="282"/>
      <c r="AL555" s="282"/>
      <c r="AM555" s="282"/>
      <c r="AN555" s="282"/>
      <c r="AO555" s="282"/>
      <c r="AP555" s="282"/>
      <c r="AQ555" s="282"/>
      <c r="AR555" s="282"/>
      <c r="AS555" s="282"/>
      <c r="AT555" s="282"/>
      <c r="AU555" s="282"/>
      <c r="AV555" s="282"/>
      <c r="AW555" s="282"/>
      <c r="AX555" s="282"/>
      <c r="AY555" s="273"/>
      <c r="AZ555" s="274"/>
      <c r="BA555" s="275"/>
      <c r="BB555" s="282"/>
      <c r="BC555" s="282"/>
      <c r="BD555" s="282"/>
      <c r="BE555" s="291"/>
      <c r="BF555" s="292"/>
      <c r="BG555" s="292"/>
      <c r="BH555" s="292"/>
      <c r="BI555" s="292"/>
      <c r="BJ555" s="293"/>
      <c r="BK555" s="292"/>
      <c r="BL555" s="124"/>
      <c r="BM555" s="2"/>
      <c r="BN555" s="124"/>
      <c r="BO555" s="6"/>
      <c r="BP555" s="124"/>
      <c r="BQ555" s="124"/>
      <c r="BR555" s="124"/>
      <c r="BS555" s="124"/>
      <c r="BT555" s="124"/>
      <c r="BU555" s="124"/>
      <c r="BV555" s="124"/>
      <c r="BW555" s="124"/>
      <c r="BX555" s="6"/>
      <c r="BY555" s="124"/>
      <c r="BZ555" s="124"/>
      <c r="CA555" s="124"/>
      <c r="CB555" s="124"/>
      <c r="CC555" s="124"/>
      <c r="CD555" s="124"/>
      <c r="CE555" s="124"/>
      <c r="CF555" s="124"/>
      <c r="CG555" s="124"/>
      <c r="CH555" s="124"/>
      <c r="CI555" s="124"/>
      <c r="CJ555" s="124"/>
      <c r="CK555" s="124"/>
      <c r="CL555" s="124"/>
      <c r="CM555" s="124"/>
      <c r="CN555" s="124"/>
      <c r="CO555" s="124"/>
      <c r="CP555" s="124"/>
      <c r="CQ555" s="124"/>
      <c r="CR555" s="124"/>
      <c r="CS555" s="124"/>
      <c r="CT555" s="124"/>
      <c r="CU555" s="124"/>
      <c r="CV555" s="124"/>
      <c r="CW555" s="124"/>
      <c r="CX555" s="124"/>
      <c r="CY555" s="124"/>
      <c r="CZ555" s="124"/>
      <c r="DA555" s="124"/>
      <c r="DB555" s="124"/>
      <c r="DC555" s="124"/>
      <c r="DD555" s="124"/>
      <c r="DE555" s="124"/>
      <c r="DF555" s="124"/>
      <c r="DG555" s="124"/>
      <c r="DH555" s="124"/>
      <c r="DI555" s="124"/>
      <c r="DJ555" s="124"/>
      <c r="DK555" s="198"/>
      <c r="DL555" s="198"/>
      <c r="DM555" s="144"/>
      <c r="DN555" s="198"/>
      <c r="DO555" s="144"/>
      <c r="DP555" s="198"/>
      <c r="DQ555" s="144"/>
      <c r="DR555" s="6"/>
      <c r="DS555" s="6"/>
      <c r="DT555" s="2"/>
      <c r="DU555" s="2"/>
      <c r="DV555" s="2"/>
      <c r="DW555" s="2"/>
      <c r="DX555" s="2"/>
      <c r="DY555" s="2"/>
      <c r="DZ555" s="2"/>
      <c r="EA555" s="2"/>
      <c r="EB555" s="125"/>
      <c r="EC555" s="6"/>
      <c r="ED555" s="6"/>
      <c r="EE555" s="6"/>
      <c r="EF555" s="124"/>
      <c r="EG555" s="124"/>
      <c r="EH555" s="125"/>
      <c r="EI555" s="125"/>
      <c r="EJ555" s="124"/>
      <c r="EK555" s="2"/>
      <c r="EL555" s="2"/>
    </row>
    <row x14ac:dyDescent="0.25" r="556" customHeight="1" ht="18.75" hidden="1">
      <c r="A556" s="290" t="s">
        <v>232</v>
      </c>
      <c r="B556" s="282"/>
      <c r="C556" s="282"/>
      <c r="D556" s="282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  <c r="AC556" s="282"/>
      <c r="AD556" s="282"/>
      <c r="AE556" s="282"/>
      <c r="AF556" s="282"/>
      <c r="AG556" s="282"/>
      <c r="AH556" s="282"/>
      <c r="AI556" s="282"/>
      <c r="AJ556" s="282"/>
      <c r="AK556" s="282"/>
      <c r="AL556" s="282"/>
      <c r="AM556" s="282"/>
      <c r="AN556" s="282"/>
      <c r="AO556" s="282"/>
      <c r="AP556" s="282"/>
      <c r="AQ556" s="282"/>
      <c r="AR556" s="282"/>
      <c r="AS556" s="282"/>
      <c r="AT556" s="282"/>
      <c r="AU556" s="282"/>
      <c r="AV556" s="282"/>
      <c r="AW556" s="282"/>
      <c r="AX556" s="282"/>
      <c r="AY556" s="273"/>
      <c r="AZ556" s="274"/>
      <c r="BA556" s="275"/>
      <c r="BB556" s="282"/>
      <c r="BC556" s="282"/>
      <c r="BD556" s="282"/>
      <c r="BE556" s="291"/>
      <c r="BF556" s="292"/>
      <c r="BG556" s="292"/>
      <c r="BH556" s="292"/>
      <c r="BI556" s="292"/>
      <c r="BJ556" s="293"/>
      <c r="BK556" s="292"/>
      <c r="BL556" s="124"/>
      <c r="BM556" s="2"/>
      <c r="BN556" s="124"/>
      <c r="BO556" s="6"/>
      <c r="BP556" s="124"/>
      <c r="BQ556" s="124"/>
      <c r="BR556" s="124"/>
      <c r="BS556" s="124"/>
      <c r="BT556" s="124"/>
      <c r="BU556" s="124"/>
      <c r="BV556" s="124"/>
      <c r="BW556" s="124"/>
      <c r="BX556" s="6"/>
      <c r="BY556" s="124"/>
      <c r="BZ556" s="124"/>
      <c r="CA556" s="124"/>
      <c r="CB556" s="124"/>
      <c r="CC556" s="124"/>
      <c r="CD556" s="124"/>
      <c r="CE556" s="124"/>
      <c r="CF556" s="124"/>
      <c r="CG556" s="124"/>
      <c r="CH556" s="124"/>
      <c r="CI556" s="124"/>
      <c r="CJ556" s="124"/>
      <c r="CK556" s="124"/>
      <c r="CL556" s="124"/>
      <c r="CM556" s="124"/>
      <c r="CN556" s="124"/>
      <c r="CO556" s="124"/>
      <c r="CP556" s="124"/>
      <c r="CQ556" s="124"/>
      <c r="CR556" s="124"/>
      <c r="CS556" s="124"/>
      <c r="CT556" s="124"/>
      <c r="CU556" s="124"/>
      <c r="CV556" s="124"/>
      <c r="CW556" s="124"/>
      <c r="CX556" s="124"/>
      <c r="CY556" s="124"/>
      <c r="CZ556" s="124"/>
      <c r="DA556" s="124"/>
      <c r="DB556" s="124"/>
      <c r="DC556" s="124"/>
      <c r="DD556" s="124"/>
      <c r="DE556" s="124"/>
      <c r="DF556" s="124"/>
      <c r="DG556" s="124"/>
      <c r="DH556" s="124"/>
      <c r="DI556" s="124"/>
      <c r="DJ556" s="124"/>
      <c r="DK556" s="198"/>
      <c r="DL556" s="198"/>
      <c r="DM556" s="144"/>
      <c r="DN556" s="198"/>
      <c r="DO556" s="144"/>
      <c r="DP556" s="198"/>
      <c r="DQ556" s="144"/>
      <c r="DR556" s="6"/>
      <c r="DS556" s="6"/>
      <c r="DT556" s="2"/>
      <c r="DU556" s="2"/>
      <c r="DV556" s="2"/>
      <c r="DW556" s="2"/>
      <c r="DX556" s="2"/>
      <c r="DY556" s="2"/>
      <c r="DZ556" s="2"/>
      <c r="EA556" s="2"/>
      <c r="EB556" s="125"/>
      <c r="EC556" s="6"/>
      <c r="ED556" s="6"/>
      <c r="EE556" s="6"/>
      <c r="EF556" s="124"/>
      <c r="EG556" s="124"/>
      <c r="EH556" s="125"/>
      <c r="EI556" s="125"/>
      <c r="EJ556" s="124"/>
      <c r="EK556" s="2"/>
      <c r="EL556" s="2"/>
    </row>
    <row x14ac:dyDescent="0.25" r="557" customHeight="1" ht="18.75" hidden="1">
      <c r="A557" s="290" t="s">
        <v>233</v>
      </c>
      <c r="B557" s="282"/>
      <c r="C557" s="282"/>
      <c r="D557" s="282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  <c r="AC557" s="282"/>
      <c r="AD557" s="282"/>
      <c r="AE557" s="282"/>
      <c r="AF557" s="282"/>
      <c r="AG557" s="282"/>
      <c r="AH557" s="282"/>
      <c r="AI557" s="282"/>
      <c r="AJ557" s="282"/>
      <c r="AK557" s="282"/>
      <c r="AL557" s="282"/>
      <c r="AM557" s="282"/>
      <c r="AN557" s="282"/>
      <c r="AO557" s="282"/>
      <c r="AP557" s="282"/>
      <c r="AQ557" s="282"/>
      <c r="AR557" s="282"/>
      <c r="AS557" s="282"/>
      <c r="AT557" s="282"/>
      <c r="AU557" s="282"/>
      <c r="AV557" s="282"/>
      <c r="AW557" s="282"/>
      <c r="AX557" s="282"/>
      <c r="AY557" s="273"/>
      <c r="AZ557" s="274"/>
      <c r="BA557" s="275"/>
      <c r="BB557" s="282"/>
      <c r="BC557" s="282"/>
      <c r="BD557" s="282"/>
      <c r="BE557" s="291"/>
      <c r="BF557" s="292"/>
      <c r="BG557" s="292"/>
      <c r="BH557" s="292"/>
      <c r="BI557" s="292"/>
      <c r="BJ557" s="293"/>
      <c r="BK557" s="292"/>
      <c r="BL557" s="124"/>
      <c r="BM557" s="2"/>
      <c r="BN557" s="124"/>
      <c r="BO557" s="6"/>
      <c r="BP557" s="124"/>
      <c r="BQ557" s="124"/>
      <c r="BR557" s="124"/>
      <c r="BS557" s="124"/>
      <c r="BT557" s="124"/>
      <c r="BU557" s="124"/>
      <c r="BV557" s="124"/>
      <c r="BW557" s="124"/>
      <c r="BX557" s="6"/>
      <c r="BY557" s="124"/>
      <c r="BZ557" s="124"/>
      <c r="CA557" s="124"/>
      <c r="CB557" s="124"/>
      <c r="CC557" s="124"/>
      <c r="CD557" s="124"/>
      <c r="CE557" s="124"/>
      <c r="CF557" s="124"/>
      <c r="CG557" s="124"/>
      <c r="CH557" s="124"/>
      <c r="CI557" s="124"/>
      <c r="CJ557" s="124"/>
      <c r="CK557" s="124"/>
      <c r="CL557" s="124"/>
      <c r="CM557" s="124"/>
      <c r="CN557" s="124"/>
      <c r="CO557" s="124"/>
      <c r="CP557" s="124"/>
      <c r="CQ557" s="124"/>
      <c r="CR557" s="124"/>
      <c r="CS557" s="124"/>
      <c r="CT557" s="124"/>
      <c r="CU557" s="124"/>
      <c r="CV557" s="124"/>
      <c r="CW557" s="124"/>
      <c r="CX557" s="124"/>
      <c r="CY557" s="124"/>
      <c r="CZ557" s="124"/>
      <c r="DA557" s="124"/>
      <c r="DB557" s="124"/>
      <c r="DC557" s="124"/>
      <c r="DD557" s="124"/>
      <c r="DE557" s="124"/>
      <c r="DF557" s="124"/>
      <c r="DG557" s="124"/>
      <c r="DH557" s="124"/>
      <c r="DI557" s="124"/>
      <c r="DJ557" s="124"/>
      <c r="DK557" s="198"/>
      <c r="DL557" s="198"/>
      <c r="DM557" s="144"/>
      <c r="DN557" s="198"/>
      <c r="DO557" s="144"/>
      <c r="DP557" s="198"/>
      <c r="DQ557" s="144"/>
      <c r="DR557" s="6"/>
      <c r="DS557" s="6"/>
      <c r="DT557" s="2"/>
      <c r="DU557" s="2"/>
      <c r="DV557" s="2"/>
      <c r="DW557" s="2"/>
      <c r="DX557" s="2"/>
      <c r="DY557" s="2"/>
      <c r="DZ557" s="2"/>
      <c r="EA557" s="2"/>
      <c r="EB557" s="125"/>
      <c r="EC557" s="6"/>
      <c r="ED557" s="6"/>
      <c r="EE557" s="6"/>
      <c r="EF557" s="124"/>
      <c r="EG557" s="124"/>
      <c r="EH557" s="125"/>
      <c r="EI557" s="125"/>
      <c r="EJ557" s="124"/>
      <c r="EK557" s="2"/>
      <c r="EL557" s="2"/>
    </row>
    <row x14ac:dyDescent="0.25" r="558" customHeight="1" ht="18.75" hidden="1">
      <c r="A558" s="290" t="s">
        <v>234</v>
      </c>
      <c r="B558" s="282"/>
      <c r="C558" s="282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  <c r="AD558" s="282"/>
      <c r="AE558" s="282"/>
      <c r="AF558" s="282"/>
      <c r="AG558" s="282"/>
      <c r="AH558" s="282"/>
      <c r="AI558" s="282"/>
      <c r="AJ558" s="282"/>
      <c r="AK558" s="282"/>
      <c r="AL558" s="282"/>
      <c r="AM558" s="282"/>
      <c r="AN558" s="282"/>
      <c r="AO558" s="282"/>
      <c r="AP558" s="282"/>
      <c r="AQ558" s="282"/>
      <c r="AR558" s="282"/>
      <c r="AS558" s="282"/>
      <c r="AT558" s="282"/>
      <c r="AU558" s="282"/>
      <c r="AV558" s="282"/>
      <c r="AW558" s="282"/>
      <c r="AX558" s="282"/>
      <c r="AY558" s="273"/>
      <c r="AZ558" s="274"/>
      <c r="BA558" s="275"/>
      <c r="BB558" s="282"/>
      <c r="BC558" s="282"/>
      <c r="BD558" s="282"/>
      <c r="BE558" s="291"/>
      <c r="BF558" s="292"/>
      <c r="BG558" s="292"/>
      <c r="BH558" s="292"/>
      <c r="BI558" s="292"/>
      <c r="BJ558" s="293"/>
      <c r="BK558" s="292"/>
      <c r="BL558" s="124"/>
      <c r="BM558" s="2"/>
      <c r="BN558" s="124"/>
      <c r="BO558" s="6"/>
      <c r="BP558" s="124"/>
      <c r="BQ558" s="124"/>
      <c r="BR558" s="124"/>
      <c r="BS558" s="124"/>
      <c r="BT558" s="124"/>
      <c r="BU558" s="124"/>
      <c r="BV558" s="124"/>
      <c r="BW558" s="124"/>
      <c r="BX558" s="6"/>
      <c r="BY558" s="124"/>
      <c r="BZ558" s="124"/>
      <c r="CA558" s="124"/>
      <c r="CB558" s="124"/>
      <c r="CC558" s="124"/>
      <c r="CD558" s="124"/>
      <c r="CE558" s="124"/>
      <c r="CF558" s="124"/>
      <c r="CG558" s="124"/>
      <c r="CH558" s="124"/>
      <c r="CI558" s="124"/>
      <c r="CJ558" s="124"/>
      <c r="CK558" s="124"/>
      <c r="CL558" s="124"/>
      <c r="CM558" s="124"/>
      <c r="CN558" s="124"/>
      <c r="CO558" s="124"/>
      <c r="CP558" s="124"/>
      <c r="CQ558" s="124"/>
      <c r="CR558" s="124"/>
      <c r="CS558" s="124"/>
      <c r="CT558" s="124"/>
      <c r="CU558" s="124"/>
      <c r="CV558" s="124"/>
      <c r="CW558" s="124"/>
      <c r="CX558" s="124"/>
      <c r="CY558" s="124"/>
      <c r="CZ558" s="124"/>
      <c r="DA558" s="124"/>
      <c r="DB558" s="124"/>
      <c r="DC558" s="124"/>
      <c r="DD558" s="124"/>
      <c r="DE558" s="124"/>
      <c r="DF558" s="124"/>
      <c r="DG558" s="124"/>
      <c r="DH558" s="124"/>
      <c r="DI558" s="124"/>
      <c r="DJ558" s="124"/>
      <c r="DK558" s="198"/>
      <c r="DL558" s="198"/>
      <c r="DM558" s="144"/>
      <c r="DN558" s="198"/>
      <c r="DO558" s="144"/>
      <c r="DP558" s="198"/>
      <c r="DQ558" s="144"/>
      <c r="DR558" s="6"/>
      <c r="DS558" s="6"/>
      <c r="DT558" s="2"/>
      <c r="DU558" s="2"/>
      <c r="DV558" s="2"/>
      <c r="DW558" s="2"/>
      <c r="DX558" s="2"/>
      <c r="DY558" s="2"/>
      <c r="DZ558" s="2"/>
      <c r="EA558" s="2"/>
      <c r="EB558" s="125"/>
      <c r="EC558" s="6"/>
      <c r="ED558" s="6"/>
      <c r="EE558" s="6"/>
      <c r="EF558" s="124"/>
      <c r="EG558" s="124"/>
      <c r="EH558" s="125"/>
      <c r="EI558" s="125"/>
      <c r="EJ558" s="124"/>
      <c r="EK558" s="2"/>
      <c r="EL558" s="2"/>
    </row>
    <row x14ac:dyDescent="0.25" r="559" customHeight="1" ht="18.75" hidden="1">
      <c r="A559" s="290" t="s">
        <v>235</v>
      </c>
      <c r="B559" s="282"/>
      <c r="C559" s="282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  <c r="AD559" s="282"/>
      <c r="AE559" s="282"/>
      <c r="AF559" s="282"/>
      <c r="AG559" s="282"/>
      <c r="AH559" s="282"/>
      <c r="AI559" s="282"/>
      <c r="AJ559" s="282"/>
      <c r="AK559" s="282"/>
      <c r="AL559" s="282"/>
      <c r="AM559" s="282"/>
      <c r="AN559" s="282"/>
      <c r="AO559" s="282"/>
      <c r="AP559" s="282"/>
      <c r="AQ559" s="282"/>
      <c r="AR559" s="282"/>
      <c r="AS559" s="282"/>
      <c r="AT559" s="282"/>
      <c r="AU559" s="282"/>
      <c r="AV559" s="282"/>
      <c r="AW559" s="282"/>
      <c r="AX559" s="282"/>
      <c r="AY559" s="273"/>
      <c r="AZ559" s="274"/>
      <c r="BA559" s="275"/>
      <c r="BB559" s="282"/>
      <c r="BC559" s="282"/>
      <c r="BD559" s="282"/>
      <c r="BE559" s="291"/>
      <c r="BF559" s="292"/>
      <c r="BG559" s="292"/>
      <c r="BH559" s="292"/>
      <c r="BI559" s="292"/>
      <c r="BJ559" s="293"/>
      <c r="BK559" s="292"/>
      <c r="BL559" s="124"/>
      <c r="BM559" s="2"/>
      <c r="BN559" s="124"/>
      <c r="BO559" s="6"/>
      <c r="BP559" s="124"/>
      <c r="BQ559" s="124"/>
      <c r="BR559" s="124"/>
      <c r="BS559" s="124"/>
      <c r="BT559" s="124"/>
      <c r="BU559" s="124"/>
      <c r="BV559" s="124"/>
      <c r="BW559" s="124"/>
      <c r="BX559" s="6"/>
      <c r="BY559" s="124"/>
      <c r="BZ559" s="124"/>
      <c r="CA559" s="124"/>
      <c r="CB559" s="124"/>
      <c r="CC559" s="124"/>
      <c r="CD559" s="124"/>
      <c r="CE559" s="124"/>
      <c r="CF559" s="124"/>
      <c r="CG559" s="124"/>
      <c r="CH559" s="124"/>
      <c r="CI559" s="124"/>
      <c r="CJ559" s="124"/>
      <c r="CK559" s="124"/>
      <c r="CL559" s="124"/>
      <c r="CM559" s="124"/>
      <c r="CN559" s="124"/>
      <c r="CO559" s="124"/>
      <c r="CP559" s="124"/>
      <c r="CQ559" s="124"/>
      <c r="CR559" s="124"/>
      <c r="CS559" s="124"/>
      <c r="CT559" s="124"/>
      <c r="CU559" s="124"/>
      <c r="CV559" s="124"/>
      <c r="CW559" s="124"/>
      <c r="CX559" s="124"/>
      <c r="CY559" s="124"/>
      <c r="CZ559" s="124"/>
      <c r="DA559" s="124"/>
      <c r="DB559" s="124"/>
      <c r="DC559" s="124"/>
      <c r="DD559" s="124"/>
      <c r="DE559" s="124"/>
      <c r="DF559" s="124"/>
      <c r="DG559" s="124"/>
      <c r="DH559" s="124"/>
      <c r="DI559" s="124"/>
      <c r="DJ559" s="124"/>
      <c r="DK559" s="198"/>
      <c r="DL559" s="198"/>
      <c r="DM559" s="144"/>
      <c r="DN559" s="198"/>
      <c r="DO559" s="144"/>
      <c r="DP559" s="198"/>
      <c r="DQ559" s="144"/>
      <c r="DR559" s="6"/>
      <c r="DS559" s="6"/>
      <c r="DT559" s="2"/>
      <c r="DU559" s="2"/>
      <c r="DV559" s="2"/>
      <c r="DW559" s="2"/>
      <c r="DX559" s="2"/>
      <c r="DY559" s="2"/>
      <c r="DZ559" s="2"/>
      <c r="EA559" s="2"/>
      <c r="EB559" s="125"/>
      <c r="EC559" s="6"/>
      <c r="ED559" s="6"/>
      <c r="EE559" s="6"/>
      <c r="EF559" s="124"/>
      <c r="EG559" s="124"/>
      <c r="EH559" s="125"/>
      <c r="EI559" s="125"/>
      <c r="EJ559" s="124"/>
      <c r="EK559" s="2"/>
      <c r="EL559" s="2"/>
    </row>
    <row x14ac:dyDescent="0.25" r="560" customHeight="1" ht="18.75" hidden="1">
      <c r="A560" s="290" t="s">
        <v>201</v>
      </c>
      <c r="B560" s="282"/>
      <c r="C560" s="282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  <c r="AD560" s="282"/>
      <c r="AE560" s="282"/>
      <c r="AF560" s="282"/>
      <c r="AG560" s="282"/>
      <c r="AH560" s="282"/>
      <c r="AI560" s="282"/>
      <c r="AJ560" s="282"/>
      <c r="AK560" s="282"/>
      <c r="AL560" s="282"/>
      <c r="AM560" s="282"/>
      <c r="AN560" s="282"/>
      <c r="AO560" s="282"/>
      <c r="AP560" s="282"/>
      <c r="AQ560" s="282"/>
      <c r="AR560" s="282"/>
      <c r="AS560" s="282"/>
      <c r="AT560" s="282"/>
      <c r="AU560" s="282"/>
      <c r="AV560" s="282"/>
      <c r="AW560" s="282"/>
      <c r="AX560" s="282"/>
      <c r="AY560" s="273"/>
      <c r="AZ560" s="274"/>
      <c r="BA560" s="275"/>
      <c r="BB560" s="282"/>
      <c r="BC560" s="282"/>
      <c r="BD560" s="282"/>
      <c r="BE560" s="291"/>
      <c r="BF560" s="292"/>
      <c r="BG560" s="292"/>
      <c r="BH560" s="292"/>
      <c r="BI560" s="292"/>
      <c r="BJ560" s="293"/>
      <c r="BK560" s="292"/>
      <c r="BL560" s="124"/>
      <c r="BM560" s="2"/>
      <c r="BN560" s="124"/>
      <c r="BO560" s="6"/>
      <c r="BP560" s="124"/>
      <c r="BQ560" s="124"/>
      <c r="BR560" s="124"/>
      <c r="BS560" s="124"/>
      <c r="BT560" s="124"/>
      <c r="BU560" s="124"/>
      <c r="BV560" s="124"/>
      <c r="BW560" s="124"/>
      <c r="BX560" s="6"/>
      <c r="BY560" s="124"/>
      <c r="BZ560" s="124"/>
      <c r="CA560" s="124"/>
      <c r="CB560" s="124"/>
      <c r="CC560" s="124"/>
      <c r="CD560" s="124"/>
      <c r="CE560" s="124"/>
      <c r="CF560" s="124"/>
      <c r="CG560" s="124"/>
      <c r="CH560" s="124"/>
      <c r="CI560" s="124"/>
      <c r="CJ560" s="124"/>
      <c r="CK560" s="124"/>
      <c r="CL560" s="124"/>
      <c r="CM560" s="124"/>
      <c r="CN560" s="124"/>
      <c r="CO560" s="124"/>
      <c r="CP560" s="124"/>
      <c r="CQ560" s="124"/>
      <c r="CR560" s="124"/>
      <c r="CS560" s="124"/>
      <c r="CT560" s="124"/>
      <c r="CU560" s="124"/>
      <c r="CV560" s="124"/>
      <c r="CW560" s="124"/>
      <c r="CX560" s="124"/>
      <c r="CY560" s="124"/>
      <c r="CZ560" s="124"/>
      <c r="DA560" s="124"/>
      <c r="DB560" s="124"/>
      <c r="DC560" s="124"/>
      <c r="DD560" s="124"/>
      <c r="DE560" s="124"/>
      <c r="DF560" s="124"/>
      <c r="DG560" s="124"/>
      <c r="DH560" s="124"/>
      <c r="DI560" s="124"/>
      <c r="DJ560" s="124"/>
      <c r="DK560" s="198"/>
      <c r="DL560" s="198"/>
      <c r="DM560" s="144"/>
      <c r="DN560" s="198"/>
      <c r="DO560" s="144"/>
      <c r="DP560" s="198"/>
      <c r="DQ560" s="144"/>
      <c r="DR560" s="6"/>
      <c r="DS560" s="6"/>
      <c r="DT560" s="2"/>
      <c r="DU560" s="2"/>
      <c r="DV560" s="2"/>
      <c r="DW560" s="2"/>
      <c r="DX560" s="2"/>
      <c r="DY560" s="2"/>
      <c r="DZ560" s="2"/>
      <c r="EA560" s="2"/>
      <c r="EB560" s="125"/>
      <c r="EC560" s="6"/>
      <c r="ED560" s="6"/>
      <c r="EE560" s="6"/>
      <c r="EF560" s="124"/>
      <c r="EG560" s="124"/>
      <c r="EH560" s="125"/>
      <c r="EI560" s="125"/>
      <c r="EJ560" s="124"/>
      <c r="EK560" s="2"/>
      <c r="EL560" s="2"/>
    </row>
    <row x14ac:dyDescent="0.25" r="561" customHeight="1" ht="18.75" hidden="1">
      <c r="A561" s="290" t="s">
        <v>237</v>
      </c>
      <c r="B561" s="282"/>
      <c r="C561" s="282"/>
      <c r="D561" s="282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  <c r="AC561" s="282"/>
      <c r="AD561" s="282"/>
      <c r="AE561" s="282"/>
      <c r="AF561" s="282"/>
      <c r="AG561" s="282"/>
      <c r="AH561" s="282"/>
      <c r="AI561" s="282"/>
      <c r="AJ561" s="282"/>
      <c r="AK561" s="282"/>
      <c r="AL561" s="282"/>
      <c r="AM561" s="282"/>
      <c r="AN561" s="282"/>
      <c r="AO561" s="282"/>
      <c r="AP561" s="282"/>
      <c r="AQ561" s="282"/>
      <c r="AR561" s="282"/>
      <c r="AS561" s="282"/>
      <c r="AT561" s="282"/>
      <c r="AU561" s="282"/>
      <c r="AV561" s="282"/>
      <c r="AW561" s="282"/>
      <c r="AX561" s="282"/>
      <c r="AY561" s="273"/>
      <c r="AZ561" s="274"/>
      <c r="BA561" s="275"/>
      <c r="BB561" s="282"/>
      <c r="BC561" s="282"/>
      <c r="BD561" s="282"/>
      <c r="BE561" s="291"/>
      <c r="BF561" s="292"/>
      <c r="BG561" s="292"/>
      <c r="BH561" s="292"/>
      <c r="BI561" s="292"/>
      <c r="BJ561" s="293"/>
      <c r="BK561" s="292"/>
      <c r="BL561" s="124"/>
      <c r="BM561" s="2"/>
      <c r="BN561" s="124"/>
      <c r="BO561" s="6"/>
      <c r="BP561" s="124"/>
      <c r="BQ561" s="124"/>
      <c r="BR561" s="124"/>
      <c r="BS561" s="124"/>
      <c r="BT561" s="124"/>
      <c r="BU561" s="124"/>
      <c r="BV561" s="124"/>
      <c r="BW561" s="124"/>
      <c r="BX561" s="6"/>
      <c r="BY561" s="124"/>
      <c r="BZ561" s="124"/>
      <c r="CA561" s="124"/>
      <c r="CB561" s="124"/>
      <c r="CC561" s="124"/>
      <c r="CD561" s="124"/>
      <c r="CE561" s="124"/>
      <c r="CF561" s="124"/>
      <c r="CG561" s="124"/>
      <c r="CH561" s="124"/>
      <c r="CI561" s="124"/>
      <c r="CJ561" s="124"/>
      <c r="CK561" s="124"/>
      <c r="CL561" s="124"/>
      <c r="CM561" s="124"/>
      <c r="CN561" s="124"/>
      <c r="CO561" s="124"/>
      <c r="CP561" s="124"/>
      <c r="CQ561" s="124"/>
      <c r="CR561" s="124"/>
      <c r="CS561" s="124"/>
      <c r="CT561" s="124"/>
      <c r="CU561" s="124"/>
      <c r="CV561" s="124"/>
      <c r="CW561" s="124"/>
      <c r="CX561" s="124"/>
      <c r="CY561" s="124"/>
      <c r="CZ561" s="124"/>
      <c r="DA561" s="124"/>
      <c r="DB561" s="124"/>
      <c r="DC561" s="124"/>
      <c r="DD561" s="124"/>
      <c r="DE561" s="124"/>
      <c r="DF561" s="124"/>
      <c r="DG561" s="124"/>
      <c r="DH561" s="124"/>
      <c r="DI561" s="124"/>
      <c r="DJ561" s="124"/>
      <c r="DK561" s="198"/>
      <c r="DL561" s="198"/>
      <c r="DM561" s="144"/>
      <c r="DN561" s="198"/>
      <c r="DO561" s="144"/>
      <c r="DP561" s="198"/>
      <c r="DQ561" s="144"/>
      <c r="DR561" s="6"/>
      <c r="DS561" s="6"/>
      <c r="DT561" s="2"/>
      <c r="DU561" s="2"/>
      <c r="DV561" s="2"/>
      <c r="DW561" s="2"/>
      <c r="DX561" s="2"/>
      <c r="DY561" s="2"/>
      <c r="DZ561" s="2"/>
      <c r="EA561" s="2"/>
      <c r="EB561" s="125"/>
      <c r="EC561" s="6"/>
      <c r="ED561" s="6"/>
      <c r="EE561" s="6"/>
      <c r="EF561" s="124"/>
      <c r="EG561" s="124"/>
      <c r="EH561" s="125"/>
      <c r="EI561" s="125"/>
      <c r="EJ561" s="124"/>
      <c r="EK561" s="2"/>
      <c r="EL561" s="2"/>
    </row>
    <row x14ac:dyDescent="0.25" r="562" customHeight="1" ht="18.75" hidden="1">
      <c r="A562" s="290" t="s">
        <v>200</v>
      </c>
      <c r="B562" s="282"/>
      <c r="C562" s="282"/>
      <c r="D562" s="282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  <c r="AC562" s="282"/>
      <c r="AD562" s="282"/>
      <c r="AE562" s="282"/>
      <c r="AF562" s="282"/>
      <c r="AG562" s="282"/>
      <c r="AH562" s="282"/>
      <c r="AI562" s="282"/>
      <c r="AJ562" s="282"/>
      <c r="AK562" s="282"/>
      <c r="AL562" s="282"/>
      <c r="AM562" s="282"/>
      <c r="AN562" s="282"/>
      <c r="AO562" s="282"/>
      <c r="AP562" s="282"/>
      <c r="AQ562" s="282"/>
      <c r="AR562" s="282"/>
      <c r="AS562" s="282"/>
      <c r="AT562" s="282"/>
      <c r="AU562" s="282"/>
      <c r="AV562" s="282"/>
      <c r="AW562" s="282"/>
      <c r="AX562" s="282"/>
      <c r="AY562" s="273"/>
      <c r="AZ562" s="274"/>
      <c r="BA562" s="275"/>
      <c r="BB562" s="282"/>
      <c r="BC562" s="282"/>
      <c r="BD562" s="282"/>
      <c r="BE562" s="291"/>
      <c r="BF562" s="292"/>
      <c r="BG562" s="292"/>
      <c r="BH562" s="292"/>
      <c r="BI562" s="292"/>
      <c r="BJ562" s="293"/>
      <c r="BK562" s="292"/>
      <c r="BL562" s="124"/>
      <c r="BM562" s="2"/>
      <c r="BN562" s="124"/>
      <c r="BO562" s="6"/>
      <c r="BP562" s="124"/>
      <c r="BQ562" s="124"/>
      <c r="BR562" s="124"/>
      <c r="BS562" s="124"/>
      <c r="BT562" s="124"/>
      <c r="BU562" s="124"/>
      <c r="BV562" s="124"/>
      <c r="BW562" s="124"/>
      <c r="BX562" s="6"/>
      <c r="BY562" s="124"/>
      <c r="BZ562" s="124"/>
      <c r="CA562" s="124"/>
      <c r="CB562" s="124"/>
      <c r="CC562" s="124"/>
      <c r="CD562" s="124"/>
      <c r="CE562" s="124"/>
      <c r="CF562" s="124"/>
      <c r="CG562" s="124"/>
      <c r="CH562" s="124"/>
      <c r="CI562" s="124"/>
      <c r="CJ562" s="124"/>
      <c r="CK562" s="124"/>
      <c r="CL562" s="124"/>
      <c r="CM562" s="124"/>
      <c r="CN562" s="124"/>
      <c r="CO562" s="124"/>
      <c r="CP562" s="124"/>
      <c r="CQ562" s="124"/>
      <c r="CR562" s="124"/>
      <c r="CS562" s="124"/>
      <c r="CT562" s="124"/>
      <c r="CU562" s="124"/>
      <c r="CV562" s="124"/>
      <c r="CW562" s="124"/>
      <c r="CX562" s="124"/>
      <c r="CY562" s="124"/>
      <c r="CZ562" s="124"/>
      <c r="DA562" s="124"/>
      <c r="DB562" s="124"/>
      <c r="DC562" s="124"/>
      <c r="DD562" s="124"/>
      <c r="DE562" s="124"/>
      <c r="DF562" s="124"/>
      <c r="DG562" s="124"/>
      <c r="DH562" s="124"/>
      <c r="DI562" s="124"/>
      <c r="DJ562" s="124"/>
      <c r="DK562" s="198"/>
      <c r="DL562" s="198"/>
      <c r="DM562" s="144"/>
      <c r="DN562" s="198"/>
      <c r="DO562" s="144"/>
      <c r="DP562" s="198"/>
      <c r="DQ562" s="144"/>
      <c r="DR562" s="6"/>
      <c r="DS562" s="6"/>
      <c r="DT562" s="2"/>
      <c r="DU562" s="2"/>
      <c r="DV562" s="2"/>
      <c r="DW562" s="2"/>
      <c r="DX562" s="2"/>
      <c r="DY562" s="2"/>
      <c r="DZ562" s="2"/>
      <c r="EA562" s="2"/>
      <c r="EB562" s="125"/>
      <c r="EC562" s="6"/>
      <c r="ED562" s="6"/>
      <c r="EE562" s="6"/>
      <c r="EF562" s="124"/>
      <c r="EG562" s="124"/>
      <c r="EH562" s="125"/>
      <c r="EI562" s="125"/>
      <c r="EJ562" s="124"/>
      <c r="EK562" s="2"/>
      <c r="EL562" s="2"/>
    </row>
    <row x14ac:dyDescent="0.25" r="563" customHeight="1" ht="18.75" hidden="1">
      <c r="A563" s="290" t="s">
        <v>238</v>
      </c>
      <c r="B563" s="282"/>
      <c r="C563" s="282"/>
      <c r="D563" s="282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  <c r="AC563" s="282"/>
      <c r="AD563" s="282"/>
      <c r="AE563" s="282"/>
      <c r="AF563" s="282"/>
      <c r="AG563" s="282"/>
      <c r="AH563" s="282"/>
      <c r="AI563" s="282"/>
      <c r="AJ563" s="282"/>
      <c r="AK563" s="282"/>
      <c r="AL563" s="282"/>
      <c r="AM563" s="282"/>
      <c r="AN563" s="282"/>
      <c r="AO563" s="282"/>
      <c r="AP563" s="282"/>
      <c r="AQ563" s="282"/>
      <c r="AR563" s="282">
        <v>8</v>
      </c>
      <c r="AS563" s="282"/>
      <c r="AT563" s="282"/>
      <c r="AU563" s="282"/>
      <c r="AV563" s="282"/>
      <c r="AW563" s="282"/>
      <c r="AX563" s="282"/>
      <c r="AY563" s="273"/>
      <c r="AZ563" s="274"/>
      <c r="BA563" s="275"/>
      <c r="BB563" s="282"/>
      <c r="BC563" s="282"/>
      <c r="BD563" s="282"/>
      <c r="BE563" s="291"/>
      <c r="BF563" s="292"/>
      <c r="BG563" s="292"/>
      <c r="BH563" s="292"/>
      <c r="BI563" s="292"/>
      <c r="BJ563" s="293"/>
      <c r="BK563" s="292"/>
      <c r="BL563" s="124"/>
      <c r="BM563" s="2"/>
      <c r="BN563" s="124"/>
      <c r="BO563" s="6"/>
      <c r="BP563" s="124"/>
      <c r="BQ563" s="124"/>
      <c r="BR563" s="124"/>
      <c r="BS563" s="124"/>
      <c r="BT563" s="124"/>
      <c r="BU563" s="124"/>
      <c r="BV563" s="124"/>
      <c r="BW563" s="124"/>
      <c r="BX563" s="6"/>
      <c r="BY563" s="124"/>
      <c r="BZ563" s="124"/>
      <c r="CA563" s="124"/>
      <c r="CB563" s="124"/>
      <c r="CC563" s="124"/>
      <c r="CD563" s="124"/>
      <c r="CE563" s="124"/>
      <c r="CF563" s="124"/>
      <c r="CG563" s="124"/>
      <c r="CH563" s="124"/>
      <c r="CI563" s="124"/>
      <c r="CJ563" s="124"/>
      <c r="CK563" s="124"/>
      <c r="CL563" s="124"/>
      <c r="CM563" s="124"/>
      <c r="CN563" s="124"/>
      <c r="CO563" s="124"/>
      <c r="CP563" s="124"/>
      <c r="CQ563" s="124"/>
      <c r="CR563" s="124"/>
      <c r="CS563" s="124"/>
      <c r="CT563" s="124"/>
      <c r="CU563" s="124"/>
      <c r="CV563" s="124"/>
      <c r="CW563" s="124"/>
      <c r="CX563" s="124"/>
      <c r="CY563" s="124"/>
      <c r="CZ563" s="124"/>
      <c r="DA563" s="124"/>
      <c r="DB563" s="124"/>
      <c r="DC563" s="124"/>
      <c r="DD563" s="124"/>
      <c r="DE563" s="124"/>
      <c r="DF563" s="124"/>
      <c r="DG563" s="124"/>
      <c r="DH563" s="124"/>
      <c r="DI563" s="124"/>
      <c r="DJ563" s="124"/>
      <c r="DK563" s="198"/>
      <c r="DL563" s="198"/>
      <c r="DM563" s="144"/>
      <c r="DN563" s="198"/>
      <c r="DO563" s="144"/>
      <c r="DP563" s="198"/>
      <c r="DQ563" s="144"/>
      <c r="DR563" s="6"/>
      <c r="DS563" s="6"/>
      <c r="DT563" s="2"/>
      <c r="DU563" s="2"/>
      <c r="DV563" s="2"/>
      <c r="DW563" s="2"/>
      <c r="DX563" s="2"/>
      <c r="DY563" s="2"/>
      <c r="DZ563" s="2"/>
      <c r="EA563" s="2"/>
      <c r="EB563" s="125"/>
      <c r="EC563" s="6"/>
      <c r="ED563" s="6"/>
      <c r="EE563" s="6"/>
      <c r="EF563" s="124"/>
      <c r="EG563" s="124"/>
      <c r="EH563" s="125"/>
      <c r="EI563" s="125"/>
      <c r="EJ563" s="124"/>
      <c r="EK563" s="2"/>
      <c r="EL563" s="2"/>
    </row>
    <row x14ac:dyDescent="0.25" r="564" customHeight="1" ht="18.75">
      <c r="A564" s="304" t="s">
        <v>239</v>
      </c>
      <c r="B564" s="282">
        <f>+SUM(B555:B563)</f>
      </c>
      <c r="C564" s="282">
        <f>+SUM(C555:C563)</f>
      </c>
      <c r="D564" s="282">
        <f>+SUM(D555:D563)</f>
      </c>
      <c r="E564" s="282">
        <f>+SUM(E555:E563)</f>
      </c>
      <c r="F564" s="282">
        <f>+SUM(F555:F563)</f>
      </c>
      <c r="G564" s="282">
        <f>+SUM(G555:G563)</f>
      </c>
      <c r="H564" s="282">
        <f>+SUM(H555:H563)</f>
      </c>
      <c r="I564" s="282">
        <f>+SUM(I555:I563)</f>
      </c>
      <c r="J564" s="282">
        <f>+SUM(J555:J563)</f>
      </c>
      <c r="K564" s="282">
        <f>+SUM(K555:K563)</f>
      </c>
      <c r="L564" s="282">
        <f>+SUM(L555:L563)</f>
      </c>
      <c r="M564" s="282">
        <f>+SUM(M555:M563)</f>
      </c>
      <c r="N564" s="282">
        <f>+SUM(N555:N563)</f>
      </c>
      <c r="O564" s="282">
        <f>+SUM(O555:O563)</f>
      </c>
      <c r="P564" s="282">
        <f>+SUM(P555:P563)</f>
      </c>
      <c r="Q564" s="282">
        <f>+SUM(Q555:Q563)</f>
      </c>
      <c r="R564" s="282">
        <f>+SUM(R555:R563)</f>
      </c>
      <c r="S564" s="282">
        <f>+SUM(S555:S563)</f>
      </c>
      <c r="T564" s="282">
        <f>+SUM(T555:T563)</f>
      </c>
      <c r="U564" s="282">
        <f>+SUM(U555:U563)</f>
      </c>
      <c r="V564" s="282">
        <f>+SUM(V555:V563)</f>
      </c>
      <c r="W564" s="282">
        <f>+SUM(W555:W563)</f>
      </c>
      <c r="X564" s="282">
        <f>+SUM(X555:X563)</f>
      </c>
      <c r="Y564" s="282">
        <f>+SUM(Y555:Y563)</f>
      </c>
      <c r="Z564" s="282">
        <f>+SUM(Z555:Z563)</f>
      </c>
      <c r="AA564" s="282">
        <f>+SUM(AA555:AA563)</f>
      </c>
      <c r="AB564" s="282">
        <f>+SUM(AB555:AB563)</f>
      </c>
      <c r="AC564" s="282">
        <f>+SUM(AC555:AC563)</f>
      </c>
      <c r="AD564" s="282">
        <f>+SUM(AD555:AD563)</f>
      </c>
      <c r="AE564" s="282">
        <f>+SUM(AE555:AE563)</f>
      </c>
      <c r="AF564" s="282">
        <f>+SUM(AF555:AF563)</f>
      </c>
      <c r="AG564" s="282">
        <f>+SUM(AG555:AG563)</f>
      </c>
      <c r="AH564" s="282">
        <f>+SUM(AH555:AH563)</f>
      </c>
      <c r="AI564" s="282">
        <f>+SUM(AI555:AI563)</f>
      </c>
      <c r="AJ564" s="282">
        <f>+SUM(AJ555:AJ563)</f>
      </c>
      <c r="AK564" s="282">
        <f>+SUM(AK555:AK563)</f>
      </c>
      <c r="AL564" s="282">
        <f>+SUM(AL555:AL563)</f>
      </c>
      <c r="AM564" s="282">
        <f>+SUM(AM555:AM563)</f>
      </c>
      <c r="AN564" s="282">
        <f>+SUM(AN555:AN563)</f>
      </c>
      <c r="AO564" s="282">
        <f>+SUM(AO555:AO563)</f>
      </c>
      <c r="AP564" s="282">
        <f>+SUM(AP555:AP563)</f>
      </c>
      <c r="AQ564" s="282">
        <f>+SUM(AQ555:AQ563)</f>
      </c>
      <c r="AR564" s="282">
        <f>+SUM(AR555:AR563)</f>
      </c>
      <c r="AS564" s="282">
        <f>+SUM(AS555:AS563)</f>
      </c>
      <c r="AT564" s="282">
        <f>+SUM(AT555:AT563)</f>
      </c>
      <c r="AU564" s="282">
        <f>+SUM(AU555:AU563)</f>
      </c>
      <c r="AV564" s="282">
        <f>+SUM(AV555:AV563)</f>
      </c>
      <c r="AW564" s="282">
        <f>+SUM(AW555:AW563)</f>
      </c>
      <c r="AX564" s="282"/>
      <c r="AY564" s="273"/>
      <c r="AZ564" s="274">
        <f>+SUM(AZ555:AZ563)</f>
      </c>
      <c r="BA564" s="275">
        <f>+SUM(BA555:BA563)</f>
      </c>
      <c r="BB564" s="282">
        <f>+SUM(BB555:BB563)</f>
      </c>
      <c r="BC564" s="282">
        <f>+SUM(BC555:BC563)</f>
      </c>
      <c r="BD564" s="282">
        <f>+SUM(BD555:BD563)</f>
      </c>
      <c r="BE564" s="291">
        <f>+SUM(BE555:BE563)</f>
      </c>
      <c r="BF564" s="292">
        <f>+SUM(BF555:BF563)</f>
      </c>
      <c r="BG564" s="292">
        <f>+SUM(BG555:BG563)</f>
      </c>
      <c r="BH564" s="292">
        <f>+SUM(BH555:BH563)</f>
      </c>
      <c r="BI564" s="292">
        <f>+SUM(BI555:BI563)</f>
      </c>
      <c r="BJ564" s="293">
        <f>+SUM(BJ555:BJ563)</f>
      </c>
      <c r="BK564" s="292"/>
      <c r="BL564" s="124"/>
      <c r="BM564" s="2"/>
      <c r="BN564" s="124"/>
      <c r="BO564" s="6"/>
      <c r="BP564" s="124"/>
      <c r="BQ564" s="124"/>
      <c r="BR564" s="124"/>
      <c r="BS564" s="124"/>
      <c r="BT564" s="124"/>
      <c r="BU564" s="124"/>
      <c r="BV564" s="124"/>
      <c r="BW564" s="124"/>
      <c r="BX564" s="6"/>
      <c r="BY564" s="124"/>
      <c r="BZ564" s="124"/>
      <c r="CA564" s="124"/>
      <c r="CB564" s="124"/>
      <c r="CC564" s="124"/>
      <c r="CD564" s="124"/>
      <c r="CE564" s="124"/>
      <c r="CF564" s="124"/>
      <c r="CG564" s="124"/>
      <c r="CH564" s="124"/>
      <c r="CI564" s="124"/>
      <c r="CJ564" s="124"/>
      <c r="CK564" s="124"/>
      <c r="CL564" s="124"/>
      <c r="CM564" s="124"/>
      <c r="CN564" s="124"/>
      <c r="CO564" s="124"/>
      <c r="CP564" s="124"/>
      <c r="CQ564" s="124"/>
      <c r="CR564" s="124"/>
      <c r="CS564" s="124"/>
      <c r="CT564" s="124"/>
      <c r="CU564" s="124"/>
      <c r="CV564" s="124"/>
      <c r="CW564" s="124"/>
      <c r="CX564" s="124"/>
      <c r="CY564" s="124"/>
      <c r="CZ564" s="124"/>
      <c r="DA564" s="124"/>
      <c r="DB564" s="124"/>
      <c r="DC564" s="124"/>
      <c r="DD564" s="124"/>
      <c r="DE564" s="124"/>
      <c r="DF564" s="124"/>
      <c r="DG564" s="124"/>
      <c r="DH564" s="124"/>
      <c r="DI564" s="124"/>
      <c r="DJ564" s="124"/>
      <c r="DK564" s="198"/>
      <c r="DL564" s="198"/>
      <c r="DM564" s="144"/>
      <c r="DN564" s="198"/>
      <c r="DO564" s="144"/>
      <c r="DP564" s="198"/>
      <c r="DQ564" s="144"/>
      <c r="DR564" s="6"/>
      <c r="DS564" s="6"/>
      <c r="DT564" s="2"/>
      <c r="DU564" s="2"/>
      <c r="DV564" s="2"/>
      <c r="DW564" s="2"/>
      <c r="DX564" s="2"/>
      <c r="DY564" s="2"/>
      <c r="DZ564" s="2"/>
      <c r="EA564" s="2"/>
      <c r="EB564" s="125"/>
      <c r="EC564" s="6"/>
      <c r="ED564" s="6"/>
      <c r="EE564" s="6"/>
      <c r="EF564" s="124"/>
      <c r="EG564" s="124"/>
      <c r="EH564" s="125"/>
      <c r="EI564" s="125"/>
      <c r="EJ564" s="124"/>
      <c r="EK564" s="2"/>
      <c r="EL564" s="2"/>
    </row>
    <row x14ac:dyDescent="0.25" r="565" customHeight="1" ht="18.75">
      <c r="A565" s="341" t="s">
        <v>262</v>
      </c>
      <c r="B565" s="343">
        <v>538</v>
      </c>
      <c r="C565" s="343">
        <v>451</v>
      </c>
      <c r="D565" s="343">
        <v>592</v>
      </c>
      <c r="E565" s="343">
        <v>230</v>
      </c>
      <c r="F565" s="343">
        <v>278</v>
      </c>
      <c r="G565" s="343">
        <v>174</v>
      </c>
      <c r="H565" s="343">
        <v>228</v>
      </c>
      <c r="I565" s="343">
        <v>470</v>
      </c>
      <c r="J565" s="343">
        <v>173</v>
      </c>
      <c r="K565" s="343">
        <v>197</v>
      </c>
      <c r="L565" s="343">
        <v>168</v>
      </c>
      <c r="M565" s="343">
        <v>0</v>
      </c>
      <c r="N565" s="268">
        <v>84</v>
      </c>
      <c r="O565" s="268">
        <v>42</v>
      </c>
      <c r="P565" s="268">
        <v>152</v>
      </c>
      <c r="Q565" s="268">
        <v>111</v>
      </c>
      <c r="R565" s="268">
        <v>88</v>
      </c>
      <c r="S565" s="268">
        <v>113</v>
      </c>
      <c r="T565" s="268">
        <v>374</v>
      </c>
      <c r="U565" s="268">
        <v>70</v>
      </c>
      <c r="V565" s="268">
        <v>260</v>
      </c>
      <c r="W565" s="268">
        <v>55</v>
      </c>
      <c r="X565" s="268">
        <v>207</v>
      </c>
      <c r="Y565" s="268">
        <v>140</v>
      </c>
      <c r="Z565" s="282">
        <v>71</v>
      </c>
      <c r="AA565" s="282">
        <v>119</v>
      </c>
      <c r="AB565" s="282">
        <v>226</v>
      </c>
      <c r="AC565" s="282">
        <v>93</v>
      </c>
      <c r="AD565" s="282">
        <v>138</v>
      </c>
      <c r="AE565" s="282">
        <v>200</v>
      </c>
      <c r="AF565" s="282">
        <v>295</v>
      </c>
      <c r="AG565" s="282">
        <v>109</v>
      </c>
      <c r="AH565" s="282">
        <v>140</v>
      </c>
      <c r="AI565" s="282">
        <v>110</v>
      </c>
      <c r="AJ565" s="282">
        <v>154</v>
      </c>
      <c r="AK565" s="282">
        <v>192</v>
      </c>
      <c r="AL565" s="282">
        <v>240</v>
      </c>
      <c r="AM565" s="282">
        <v>0</v>
      </c>
      <c r="AN565" s="282">
        <v>0</v>
      </c>
      <c r="AO565" s="282">
        <v>0</v>
      </c>
      <c r="AP565" s="282">
        <v>0</v>
      </c>
      <c r="AQ565" s="282">
        <v>0</v>
      </c>
      <c r="AR565" s="282">
        <v>0</v>
      </c>
      <c r="AS565" s="282">
        <v>0</v>
      </c>
      <c r="AT565" s="282">
        <v>0</v>
      </c>
      <c r="AU565" s="282">
        <v>0</v>
      </c>
      <c r="AV565" s="282">
        <v>0</v>
      </c>
      <c r="AW565" s="268">
        <v>0</v>
      </c>
      <c r="AX565" s="268"/>
      <c r="AY565" s="273"/>
      <c r="AZ565" s="274">
        <f>+AZ575</f>
      </c>
      <c r="BA565" s="275">
        <f>+BA575</f>
      </c>
      <c r="BB565" s="282">
        <f>+BB575</f>
      </c>
      <c r="BC565" s="282">
        <f>+BC575</f>
      </c>
      <c r="BD565" s="282">
        <f>+BD575</f>
      </c>
      <c r="BE565" s="291">
        <f>+BE575</f>
      </c>
      <c r="BF565" s="292">
        <f>+BF575</f>
      </c>
      <c r="BG565" s="292">
        <f>+BG575</f>
      </c>
      <c r="BH565" s="292">
        <f>+BH575</f>
      </c>
      <c r="BI565" s="292">
        <f>+BI575</f>
      </c>
      <c r="BJ565" s="293">
        <f>+BJ575</f>
      </c>
      <c r="BK565" s="292"/>
      <c r="BL565" s="124"/>
      <c r="BM565" s="2"/>
      <c r="BN565" s="124"/>
      <c r="BO565" s="6"/>
      <c r="BP565" s="124"/>
      <c r="BQ565" s="124"/>
      <c r="BR565" s="124"/>
      <c r="BS565" s="124"/>
      <c r="BT565" s="124"/>
      <c r="BU565" s="124"/>
      <c r="BV565" s="124"/>
      <c r="BW565" s="124"/>
      <c r="BX565" s="6"/>
      <c r="BY565" s="124"/>
      <c r="BZ565" s="124"/>
      <c r="CA565" s="124"/>
      <c r="CB565" s="124"/>
      <c r="CC565" s="124"/>
      <c r="CD565" s="124"/>
      <c r="CE565" s="124"/>
      <c r="CF565" s="124"/>
      <c r="CG565" s="124"/>
      <c r="CH565" s="124"/>
      <c r="CI565" s="124"/>
      <c r="CJ565" s="124"/>
      <c r="CK565" s="124"/>
      <c r="CL565" s="124"/>
      <c r="CM565" s="124"/>
      <c r="CN565" s="124"/>
      <c r="CO565" s="124"/>
      <c r="CP565" s="124"/>
      <c r="CQ565" s="124"/>
      <c r="CR565" s="124"/>
      <c r="CS565" s="124"/>
      <c r="CT565" s="124"/>
      <c r="CU565" s="124"/>
      <c r="CV565" s="124"/>
      <c r="CW565" s="124"/>
      <c r="CX565" s="124"/>
      <c r="CY565" s="124"/>
      <c r="CZ565" s="124"/>
      <c r="DA565" s="124"/>
      <c r="DB565" s="124"/>
      <c r="DC565" s="124"/>
      <c r="DD565" s="124"/>
      <c r="DE565" s="124"/>
      <c r="DF565" s="124"/>
      <c r="DG565" s="124"/>
      <c r="DH565" s="124"/>
      <c r="DI565" s="124"/>
      <c r="DJ565" s="124"/>
      <c r="DK565" s="198">
        <f>SUM(B565:M565)</f>
      </c>
      <c r="DL565" s="198">
        <f>SUM(N565:Y565)</f>
      </c>
      <c r="DM565" s="144">
        <f>IFERROR(DL565/DK565*100,0)</f>
      </c>
      <c r="DN565" s="198">
        <f>SUM(Z565:AK565)</f>
      </c>
      <c r="DO565" s="144">
        <f>IFERROR(DN565/DL565*100,0)</f>
      </c>
      <c r="DP565" s="198">
        <f>SUM(AL565:AW565)</f>
      </c>
      <c r="DQ565" s="144">
        <f>IFERROR(DP565/DN565*100,0)</f>
      </c>
      <c r="DR565" s="185">
        <f>SUM(AY565:BJ565)</f>
      </c>
      <c r="DS565" s="249">
        <f>IFERROR(DR565/DP565*100,0)</f>
      </c>
      <c r="DT565" s="2"/>
      <c r="DU565" s="2"/>
      <c r="DV565" s="2"/>
      <c r="DW565" s="2"/>
      <c r="DX565" s="2"/>
      <c r="DY565" s="2"/>
      <c r="DZ565" s="2"/>
      <c r="EA565" s="2"/>
      <c r="EB565" s="125"/>
      <c r="EC565" s="6"/>
      <c r="ED565" s="6"/>
      <c r="EE565" s="6"/>
      <c r="EF565" s="124"/>
      <c r="EG565" s="124"/>
      <c r="EH565" s="125"/>
      <c r="EI565" s="125"/>
      <c r="EJ565" s="124"/>
      <c r="EK565" s="2"/>
      <c r="EL565" s="2"/>
    </row>
    <row x14ac:dyDescent="0.25" r="566" customHeight="1" ht="18.75" hidden="1">
      <c r="A566" s="341" t="s">
        <v>231</v>
      </c>
      <c r="B566" s="282"/>
      <c r="C566" s="282"/>
      <c r="D566" s="282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  <c r="AC566" s="282"/>
      <c r="AD566" s="282"/>
      <c r="AE566" s="282"/>
      <c r="AF566" s="282"/>
      <c r="AG566" s="282"/>
      <c r="AH566" s="282"/>
      <c r="AI566" s="282"/>
      <c r="AJ566" s="282"/>
      <c r="AK566" s="282"/>
      <c r="AL566" s="282">
        <v>128</v>
      </c>
      <c r="AM566" s="282"/>
      <c r="AN566" s="282"/>
      <c r="AO566" s="282"/>
      <c r="AP566" s="282"/>
      <c r="AQ566" s="282"/>
      <c r="AR566" s="282"/>
      <c r="AS566" s="282"/>
      <c r="AT566" s="282"/>
      <c r="AU566" s="282"/>
      <c r="AV566" s="282"/>
      <c r="AW566" s="282"/>
      <c r="AX566" s="282"/>
      <c r="AY566" s="273"/>
      <c r="AZ566" s="274"/>
      <c r="BA566" s="275"/>
      <c r="BB566" s="282"/>
      <c r="BC566" s="282"/>
      <c r="BD566" s="282"/>
      <c r="BE566" s="291"/>
      <c r="BF566" s="292"/>
      <c r="BG566" s="292"/>
      <c r="BH566" s="292"/>
      <c r="BI566" s="292"/>
      <c r="BJ566" s="293"/>
      <c r="BK566" s="292"/>
      <c r="BL566" s="124"/>
      <c r="BM566" s="2"/>
      <c r="BN566" s="124"/>
      <c r="BO566" s="6"/>
      <c r="BP566" s="124"/>
      <c r="BQ566" s="124"/>
      <c r="BR566" s="124"/>
      <c r="BS566" s="124"/>
      <c r="BT566" s="124"/>
      <c r="BU566" s="124"/>
      <c r="BV566" s="124"/>
      <c r="BW566" s="124"/>
      <c r="BX566" s="6"/>
      <c r="BY566" s="124"/>
      <c r="BZ566" s="124"/>
      <c r="CA566" s="124"/>
      <c r="CB566" s="124"/>
      <c r="CC566" s="124"/>
      <c r="CD566" s="124"/>
      <c r="CE566" s="124"/>
      <c r="CF566" s="124"/>
      <c r="CG566" s="124"/>
      <c r="CH566" s="124"/>
      <c r="CI566" s="124"/>
      <c r="CJ566" s="124"/>
      <c r="CK566" s="124"/>
      <c r="CL566" s="124"/>
      <c r="CM566" s="124"/>
      <c r="CN566" s="124"/>
      <c r="CO566" s="124"/>
      <c r="CP566" s="124"/>
      <c r="CQ566" s="124"/>
      <c r="CR566" s="124"/>
      <c r="CS566" s="124"/>
      <c r="CT566" s="124"/>
      <c r="CU566" s="124"/>
      <c r="CV566" s="124"/>
      <c r="CW566" s="124"/>
      <c r="CX566" s="124"/>
      <c r="CY566" s="124"/>
      <c r="CZ566" s="124"/>
      <c r="DA566" s="124"/>
      <c r="DB566" s="124"/>
      <c r="DC566" s="124"/>
      <c r="DD566" s="124"/>
      <c r="DE566" s="124"/>
      <c r="DF566" s="124"/>
      <c r="DG566" s="124"/>
      <c r="DH566" s="124"/>
      <c r="DI566" s="124"/>
      <c r="DJ566" s="124"/>
      <c r="DK566" s="198"/>
      <c r="DL566" s="198"/>
      <c r="DM566" s="144"/>
      <c r="DN566" s="198"/>
      <c r="DO566" s="144"/>
      <c r="DP566" s="198"/>
      <c r="DQ566" s="144"/>
      <c r="DR566" s="6"/>
      <c r="DS566" s="6"/>
      <c r="DT566" s="2"/>
      <c r="DU566" s="2"/>
      <c r="DV566" s="2"/>
      <c r="DW566" s="2"/>
      <c r="DX566" s="2"/>
      <c r="DY566" s="2"/>
      <c r="DZ566" s="2"/>
      <c r="EA566" s="2"/>
      <c r="EB566" s="125"/>
      <c r="EC566" s="6"/>
      <c r="ED566" s="6"/>
      <c r="EE566" s="6"/>
      <c r="EF566" s="124"/>
      <c r="EG566" s="124"/>
      <c r="EH566" s="125"/>
      <c r="EI566" s="125"/>
      <c r="EJ566" s="124"/>
      <c r="EK566" s="2"/>
      <c r="EL566" s="2"/>
    </row>
    <row x14ac:dyDescent="0.25" r="567" customHeight="1" ht="18.75" hidden="1">
      <c r="A567" s="341" t="s">
        <v>232</v>
      </c>
      <c r="B567" s="282"/>
      <c r="C567" s="282"/>
      <c r="D567" s="282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  <c r="AC567" s="282"/>
      <c r="AD567" s="282"/>
      <c r="AE567" s="282"/>
      <c r="AF567" s="282"/>
      <c r="AG567" s="282"/>
      <c r="AH567" s="282"/>
      <c r="AI567" s="282"/>
      <c r="AJ567" s="282"/>
      <c r="AK567" s="282"/>
      <c r="AL567" s="282"/>
      <c r="AM567" s="282"/>
      <c r="AN567" s="282"/>
      <c r="AO567" s="282"/>
      <c r="AP567" s="282"/>
      <c r="AQ567" s="282"/>
      <c r="AR567" s="282"/>
      <c r="AS567" s="282"/>
      <c r="AT567" s="282"/>
      <c r="AU567" s="282"/>
      <c r="AV567" s="282"/>
      <c r="AW567" s="282"/>
      <c r="AX567" s="282"/>
      <c r="AY567" s="273"/>
      <c r="AZ567" s="274"/>
      <c r="BA567" s="275"/>
      <c r="BB567" s="282"/>
      <c r="BC567" s="282"/>
      <c r="BD567" s="282"/>
      <c r="BE567" s="291"/>
      <c r="BF567" s="292"/>
      <c r="BG567" s="292"/>
      <c r="BH567" s="292"/>
      <c r="BI567" s="292"/>
      <c r="BJ567" s="293"/>
      <c r="BK567" s="292"/>
      <c r="BL567" s="124"/>
      <c r="BM567" s="2"/>
      <c r="BN567" s="124"/>
      <c r="BO567" s="6"/>
      <c r="BP567" s="124"/>
      <c r="BQ567" s="124"/>
      <c r="BR567" s="124"/>
      <c r="BS567" s="124"/>
      <c r="BT567" s="124"/>
      <c r="BU567" s="124"/>
      <c r="BV567" s="124"/>
      <c r="BW567" s="124"/>
      <c r="BX567" s="6"/>
      <c r="BY567" s="124"/>
      <c r="BZ567" s="124"/>
      <c r="CA567" s="124"/>
      <c r="CB567" s="124"/>
      <c r="CC567" s="124"/>
      <c r="CD567" s="124"/>
      <c r="CE567" s="124"/>
      <c r="CF567" s="124"/>
      <c r="CG567" s="124"/>
      <c r="CH567" s="124"/>
      <c r="CI567" s="124"/>
      <c r="CJ567" s="124"/>
      <c r="CK567" s="124"/>
      <c r="CL567" s="124"/>
      <c r="CM567" s="124"/>
      <c r="CN567" s="124"/>
      <c r="CO567" s="124"/>
      <c r="CP567" s="124"/>
      <c r="CQ567" s="124"/>
      <c r="CR567" s="124"/>
      <c r="CS567" s="124"/>
      <c r="CT567" s="124"/>
      <c r="CU567" s="124"/>
      <c r="CV567" s="124"/>
      <c r="CW567" s="124"/>
      <c r="CX567" s="124"/>
      <c r="CY567" s="124"/>
      <c r="CZ567" s="124"/>
      <c r="DA567" s="124"/>
      <c r="DB567" s="124"/>
      <c r="DC567" s="124"/>
      <c r="DD567" s="124"/>
      <c r="DE567" s="124"/>
      <c r="DF567" s="124"/>
      <c r="DG567" s="124"/>
      <c r="DH567" s="124"/>
      <c r="DI567" s="124"/>
      <c r="DJ567" s="124"/>
      <c r="DK567" s="198"/>
      <c r="DL567" s="198"/>
      <c r="DM567" s="144"/>
      <c r="DN567" s="198"/>
      <c r="DO567" s="144"/>
      <c r="DP567" s="198"/>
      <c r="DQ567" s="144"/>
      <c r="DR567" s="6"/>
      <c r="DS567" s="6"/>
      <c r="DT567" s="2"/>
      <c r="DU567" s="2"/>
      <c r="DV567" s="2"/>
      <c r="DW567" s="2"/>
      <c r="DX567" s="2"/>
      <c r="DY567" s="2"/>
      <c r="DZ567" s="2"/>
      <c r="EA567" s="2"/>
      <c r="EB567" s="125"/>
      <c r="EC567" s="6"/>
      <c r="ED567" s="6"/>
      <c r="EE567" s="6"/>
      <c r="EF567" s="124"/>
      <c r="EG567" s="124"/>
      <c r="EH567" s="125"/>
      <c r="EI567" s="125"/>
      <c r="EJ567" s="124"/>
      <c r="EK567" s="2"/>
      <c r="EL567" s="2"/>
    </row>
    <row x14ac:dyDescent="0.25" r="568" customHeight="1" ht="18.75" hidden="1">
      <c r="A568" s="341" t="s">
        <v>233</v>
      </c>
      <c r="B568" s="282"/>
      <c r="C568" s="282"/>
      <c r="D568" s="282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  <c r="AC568" s="282"/>
      <c r="AD568" s="282"/>
      <c r="AE568" s="282"/>
      <c r="AF568" s="282"/>
      <c r="AG568" s="282"/>
      <c r="AH568" s="282"/>
      <c r="AI568" s="282"/>
      <c r="AJ568" s="282"/>
      <c r="AK568" s="282"/>
      <c r="AL568" s="282">
        <v>112</v>
      </c>
      <c r="AM568" s="282"/>
      <c r="AN568" s="282"/>
      <c r="AO568" s="282"/>
      <c r="AP568" s="282"/>
      <c r="AQ568" s="282"/>
      <c r="AR568" s="282"/>
      <c r="AS568" s="282"/>
      <c r="AT568" s="282"/>
      <c r="AU568" s="282"/>
      <c r="AV568" s="282"/>
      <c r="AW568" s="282"/>
      <c r="AX568" s="282"/>
      <c r="AY568" s="273"/>
      <c r="AZ568" s="274"/>
      <c r="BA568" s="275"/>
      <c r="BB568" s="282"/>
      <c r="BC568" s="282"/>
      <c r="BD568" s="282"/>
      <c r="BE568" s="291"/>
      <c r="BF568" s="292"/>
      <c r="BG568" s="292"/>
      <c r="BH568" s="292"/>
      <c r="BI568" s="292"/>
      <c r="BJ568" s="293"/>
      <c r="BK568" s="292"/>
      <c r="BL568" s="124"/>
      <c r="BM568" s="2"/>
      <c r="BN568" s="124"/>
      <c r="BO568" s="6"/>
      <c r="BP568" s="124"/>
      <c r="BQ568" s="124"/>
      <c r="BR568" s="124"/>
      <c r="BS568" s="124"/>
      <c r="BT568" s="124"/>
      <c r="BU568" s="124"/>
      <c r="BV568" s="124"/>
      <c r="BW568" s="124"/>
      <c r="BX568" s="6"/>
      <c r="BY568" s="124"/>
      <c r="BZ568" s="124"/>
      <c r="CA568" s="124"/>
      <c r="CB568" s="124"/>
      <c r="CC568" s="124"/>
      <c r="CD568" s="124"/>
      <c r="CE568" s="124"/>
      <c r="CF568" s="124"/>
      <c r="CG568" s="124"/>
      <c r="CH568" s="124"/>
      <c r="CI568" s="124"/>
      <c r="CJ568" s="124"/>
      <c r="CK568" s="124"/>
      <c r="CL568" s="124"/>
      <c r="CM568" s="124"/>
      <c r="CN568" s="124"/>
      <c r="CO568" s="124"/>
      <c r="CP568" s="124"/>
      <c r="CQ568" s="124"/>
      <c r="CR568" s="124"/>
      <c r="CS568" s="124"/>
      <c r="CT568" s="124"/>
      <c r="CU568" s="124"/>
      <c r="CV568" s="124"/>
      <c r="CW568" s="124"/>
      <c r="CX568" s="124"/>
      <c r="CY568" s="124"/>
      <c r="CZ568" s="124"/>
      <c r="DA568" s="124"/>
      <c r="DB568" s="124"/>
      <c r="DC568" s="124"/>
      <c r="DD568" s="124"/>
      <c r="DE568" s="124"/>
      <c r="DF568" s="124"/>
      <c r="DG568" s="124"/>
      <c r="DH568" s="124"/>
      <c r="DI568" s="124"/>
      <c r="DJ568" s="124"/>
      <c r="DK568" s="198"/>
      <c r="DL568" s="198"/>
      <c r="DM568" s="144"/>
      <c r="DN568" s="198"/>
      <c r="DO568" s="144"/>
      <c r="DP568" s="198"/>
      <c r="DQ568" s="144"/>
      <c r="DR568" s="6"/>
      <c r="DS568" s="6"/>
      <c r="DT568" s="2"/>
      <c r="DU568" s="2"/>
      <c r="DV568" s="2"/>
      <c r="DW568" s="2"/>
      <c r="DX568" s="2"/>
      <c r="DY568" s="2"/>
      <c r="DZ568" s="2"/>
      <c r="EA568" s="2"/>
      <c r="EB568" s="125"/>
      <c r="EC568" s="6"/>
      <c r="ED568" s="6"/>
      <c r="EE568" s="6"/>
      <c r="EF568" s="124"/>
      <c r="EG568" s="124"/>
      <c r="EH568" s="125"/>
      <c r="EI568" s="125"/>
      <c r="EJ568" s="124"/>
      <c r="EK568" s="2"/>
      <c r="EL568" s="2"/>
    </row>
    <row x14ac:dyDescent="0.25" r="569" customHeight="1" ht="18.75" hidden="1">
      <c r="A569" s="341" t="s">
        <v>234</v>
      </c>
      <c r="B569" s="282"/>
      <c r="C569" s="282"/>
      <c r="D569" s="282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  <c r="AC569" s="282"/>
      <c r="AD569" s="282"/>
      <c r="AE569" s="282"/>
      <c r="AF569" s="282"/>
      <c r="AG569" s="282"/>
      <c r="AH569" s="282"/>
      <c r="AI569" s="282"/>
      <c r="AJ569" s="282"/>
      <c r="AK569" s="282"/>
      <c r="AL569" s="282"/>
      <c r="AM569" s="282"/>
      <c r="AN569" s="282"/>
      <c r="AO569" s="282"/>
      <c r="AP569" s="282"/>
      <c r="AQ569" s="282"/>
      <c r="AR569" s="282"/>
      <c r="AS569" s="282"/>
      <c r="AT569" s="282"/>
      <c r="AU569" s="282"/>
      <c r="AV569" s="282"/>
      <c r="AW569" s="282"/>
      <c r="AX569" s="282"/>
      <c r="AY569" s="273"/>
      <c r="AZ569" s="274"/>
      <c r="BA569" s="275"/>
      <c r="BB569" s="282"/>
      <c r="BC569" s="282"/>
      <c r="BD569" s="282"/>
      <c r="BE569" s="291"/>
      <c r="BF569" s="292"/>
      <c r="BG569" s="292"/>
      <c r="BH569" s="292"/>
      <c r="BI569" s="292"/>
      <c r="BJ569" s="293"/>
      <c r="BK569" s="292"/>
      <c r="BL569" s="124"/>
      <c r="BM569" s="2"/>
      <c r="BN569" s="124"/>
      <c r="BO569" s="6"/>
      <c r="BP569" s="124"/>
      <c r="BQ569" s="124"/>
      <c r="BR569" s="124"/>
      <c r="BS569" s="124"/>
      <c r="BT569" s="124"/>
      <c r="BU569" s="124"/>
      <c r="BV569" s="124"/>
      <c r="BW569" s="124"/>
      <c r="BX569" s="6"/>
      <c r="BY569" s="124"/>
      <c r="BZ569" s="124"/>
      <c r="CA569" s="124"/>
      <c r="CB569" s="124"/>
      <c r="CC569" s="124"/>
      <c r="CD569" s="124"/>
      <c r="CE569" s="124"/>
      <c r="CF569" s="124"/>
      <c r="CG569" s="124"/>
      <c r="CH569" s="124"/>
      <c r="CI569" s="124"/>
      <c r="CJ569" s="124"/>
      <c r="CK569" s="124"/>
      <c r="CL569" s="124"/>
      <c r="CM569" s="124"/>
      <c r="CN569" s="124"/>
      <c r="CO569" s="124"/>
      <c r="CP569" s="124"/>
      <c r="CQ569" s="124"/>
      <c r="CR569" s="124"/>
      <c r="CS569" s="124"/>
      <c r="CT569" s="124"/>
      <c r="CU569" s="124"/>
      <c r="CV569" s="124"/>
      <c r="CW569" s="124"/>
      <c r="CX569" s="124"/>
      <c r="CY569" s="124"/>
      <c r="CZ569" s="124"/>
      <c r="DA569" s="124"/>
      <c r="DB569" s="124"/>
      <c r="DC569" s="124"/>
      <c r="DD569" s="124"/>
      <c r="DE569" s="124"/>
      <c r="DF569" s="124"/>
      <c r="DG569" s="124"/>
      <c r="DH569" s="124"/>
      <c r="DI569" s="124"/>
      <c r="DJ569" s="124"/>
      <c r="DK569" s="198"/>
      <c r="DL569" s="198"/>
      <c r="DM569" s="144"/>
      <c r="DN569" s="198"/>
      <c r="DO569" s="144"/>
      <c r="DP569" s="198"/>
      <c r="DQ569" s="144"/>
      <c r="DR569" s="6"/>
      <c r="DS569" s="6"/>
      <c r="DT569" s="2"/>
      <c r="DU569" s="2"/>
      <c r="DV569" s="2"/>
      <c r="DW569" s="2"/>
      <c r="DX569" s="2"/>
      <c r="DY569" s="2"/>
      <c r="DZ569" s="2"/>
      <c r="EA569" s="2"/>
      <c r="EB569" s="125"/>
      <c r="EC569" s="6"/>
      <c r="ED569" s="6"/>
      <c r="EE569" s="6"/>
      <c r="EF569" s="124"/>
      <c r="EG569" s="124"/>
      <c r="EH569" s="125"/>
      <c r="EI569" s="125"/>
      <c r="EJ569" s="124"/>
      <c r="EK569" s="2"/>
      <c r="EL569" s="2"/>
    </row>
    <row x14ac:dyDescent="0.25" r="570" customHeight="1" ht="18.75" hidden="1">
      <c r="A570" s="341" t="s">
        <v>235</v>
      </c>
      <c r="B570" s="282"/>
      <c r="C570" s="282"/>
      <c r="D570" s="282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  <c r="AC570" s="282"/>
      <c r="AD570" s="282"/>
      <c r="AE570" s="282"/>
      <c r="AF570" s="282"/>
      <c r="AG570" s="282"/>
      <c r="AH570" s="282"/>
      <c r="AI570" s="282"/>
      <c r="AJ570" s="282"/>
      <c r="AK570" s="282"/>
      <c r="AL570" s="282"/>
      <c r="AM570" s="282"/>
      <c r="AN570" s="282"/>
      <c r="AO570" s="282"/>
      <c r="AP570" s="282"/>
      <c r="AQ570" s="282"/>
      <c r="AR570" s="282"/>
      <c r="AS570" s="282"/>
      <c r="AT570" s="282"/>
      <c r="AU570" s="282"/>
      <c r="AV570" s="282"/>
      <c r="AW570" s="282"/>
      <c r="AX570" s="282"/>
      <c r="AY570" s="273"/>
      <c r="AZ570" s="274"/>
      <c r="BA570" s="275"/>
      <c r="BB570" s="282"/>
      <c r="BC570" s="282"/>
      <c r="BD570" s="282"/>
      <c r="BE570" s="291"/>
      <c r="BF570" s="292"/>
      <c r="BG570" s="292"/>
      <c r="BH570" s="292"/>
      <c r="BI570" s="292"/>
      <c r="BJ570" s="293"/>
      <c r="BK570" s="292"/>
      <c r="BL570" s="124"/>
      <c r="BM570" s="2"/>
      <c r="BN570" s="124"/>
      <c r="BO570" s="6"/>
      <c r="BP570" s="124"/>
      <c r="BQ570" s="124"/>
      <c r="BR570" s="124"/>
      <c r="BS570" s="124"/>
      <c r="BT570" s="124"/>
      <c r="BU570" s="124"/>
      <c r="BV570" s="124"/>
      <c r="BW570" s="124"/>
      <c r="BX570" s="6"/>
      <c r="BY570" s="124"/>
      <c r="BZ570" s="124"/>
      <c r="CA570" s="124"/>
      <c r="CB570" s="124"/>
      <c r="CC570" s="124"/>
      <c r="CD570" s="124"/>
      <c r="CE570" s="124"/>
      <c r="CF570" s="124"/>
      <c r="CG570" s="124"/>
      <c r="CH570" s="124"/>
      <c r="CI570" s="124"/>
      <c r="CJ570" s="124"/>
      <c r="CK570" s="124"/>
      <c r="CL570" s="124"/>
      <c r="CM570" s="124"/>
      <c r="CN570" s="124"/>
      <c r="CO570" s="124"/>
      <c r="CP570" s="124"/>
      <c r="CQ570" s="124"/>
      <c r="CR570" s="124"/>
      <c r="CS570" s="124"/>
      <c r="CT570" s="124"/>
      <c r="CU570" s="124"/>
      <c r="CV570" s="124"/>
      <c r="CW570" s="124"/>
      <c r="CX570" s="124"/>
      <c r="CY570" s="124"/>
      <c r="CZ570" s="124"/>
      <c r="DA570" s="124"/>
      <c r="DB570" s="124"/>
      <c r="DC570" s="124"/>
      <c r="DD570" s="124"/>
      <c r="DE570" s="124"/>
      <c r="DF570" s="124"/>
      <c r="DG570" s="124"/>
      <c r="DH570" s="124"/>
      <c r="DI570" s="124"/>
      <c r="DJ570" s="124"/>
      <c r="DK570" s="198"/>
      <c r="DL570" s="198"/>
      <c r="DM570" s="144"/>
      <c r="DN570" s="198"/>
      <c r="DO570" s="144"/>
      <c r="DP570" s="198"/>
      <c r="DQ570" s="144"/>
      <c r="DR570" s="6"/>
      <c r="DS570" s="6"/>
      <c r="DT570" s="2"/>
      <c r="DU570" s="2"/>
      <c r="DV570" s="2"/>
      <c r="DW570" s="2"/>
      <c r="DX570" s="2"/>
      <c r="DY570" s="2"/>
      <c r="DZ570" s="2"/>
      <c r="EA570" s="2"/>
      <c r="EB570" s="125"/>
      <c r="EC570" s="6"/>
      <c r="ED570" s="6"/>
      <c r="EE570" s="6"/>
      <c r="EF570" s="124"/>
      <c r="EG570" s="124"/>
      <c r="EH570" s="125"/>
      <c r="EI570" s="125"/>
      <c r="EJ570" s="124"/>
      <c r="EK570" s="2"/>
      <c r="EL570" s="2"/>
    </row>
    <row x14ac:dyDescent="0.25" r="571" customHeight="1" ht="18.75" hidden="1">
      <c r="A571" s="341" t="s">
        <v>201</v>
      </c>
      <c r="B571" s="282"/>
      <c r="C571" s="282"/>
      <c r="D571" s="282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  <c r="AC571" s="282"/>
      <c r="AD571" s="282"/>
      <c r="AE571" s="282"/>
      <c r="AF571" s="282"/>
      <c r="AG571" s="282"/>
      <c r="AH571" s="282"/>
      <c r="AI571" s="282"/>
      <c r="AJ571" s="282"/>
      <c r="AK571" s="282"/>
      <c r="AL571" s="282"/>
      <c r="AM571" s="282"/>
      <c r="AN571" s="282"/>
      <c r="AO571" s="282"/>
      <c r="AP571" s="282"/>
      <c r="AQ571" s="282"/>
      <c r="AR571" s="282"/>
      <c r="AS571" s="282"/>
      <c r="AT571" s="282"/>
      <c r="AU571" s="282"/>
      <c r="AV571" s="282"/>
      <c r="AW571" s="282"/>
      <c r="AX571" s="282"/>
      <c r="AY571" s="273"/>
      <c r="AZ571" s="274"/>
      <c r="BA571" s="275"/>
      <c r="BB571" s="282"/>
      <c r="BC571" s="282"/>
      <c r="BD571" s="282"/>
      <c r="BE571" s="291"/>
      <c r="BF571" s="292"/>
      <c r="BG571" s="292"/>
      <c r="BH571" s="292"/>
      <c r="BI571" s="292"/>
      <c r="BJ571" s="293"/>
      <c r="BK571" s="292"/>
      <c r="BL571" s="124"/>
      <c r="BM571" s="2"/>
      <c r="BN571" s="124"/>
      <c r="BO571" s="6"/>
      <c r="BP571" s="124"/>
      <c r="BQ571" s="124"/>
      <c r="BR571" s="124"/>
      <c r="BS571" s="124"/>
      <c r="BT571" s="124"/>
      <c r="BU571" s="124"/>
      <c r="BV571" s="124"/>
      <c r="BW571" s="124"/>
      <c r="BX571" s="6"/>
      <c r="BY571" s="124"/>
      <c r="BZ571" s="124"/>
      <c r="CA571" s="124"/>
      <c r="CB571" s="124"/>
      <c r="CC571" s="124"/>
      <c r="CD571" s="124"/>
      <c r="CE571" s="124"/>
      <c r="CF571" s="124"/>
      <c r="CG571" s="124"/>
      <c r="CH571" s="124"/>
      <c r="CI571" s="124"/>
      <c r="CJ571" s="124"/>
      <c r="CK571" s="124"/>
      <c r="CL571" s="124"/>
      <c r="CM571" s="124"/>
      <c r="CN571" s="124"/>
      <c r="CO571" s="124"/>
      <c r="CP571" s="124"/>
      <c r="CQ571" s="124"/>
      <c r="CR571" s="124"/>
      <c r="CS571" s="124"/>
      <c r="CT571" s="124"/>
      <c r="CU571" s="124"/>
      <c r="CV571" s="124"/>
      <c r="CW571" s="124"/>
      <c r="CX571" s="124"/>
      <c r="CY571" s="124"/>
      <c r="CZ571" s="124"/>
      <c r="DA571" s="124"/>
      <c r="DB571" s="124"/>
      <c r="DC571" s="124"/>
      <c r="DD571" s="124"/>
      <c r="DE571" s="124"/>
      <c r="DF571" s="124"/>
      <c r="DG571" s="124"/>
      <c r="DH571" s="124"/>
      <c r="DI571" s="124"/>
      <c r="DJ571" s="124"/>
      <c r="DK571" s="198"/>
      <c r="DL571" s="198"/>
      <c r="DM571" s="144"/>
      <c r="DN571" s="198"/>
      <c r="DO571" s="144"/>
      <c r="DP571" s="198"/>
      <c r="DQ571" s="144"/>
      <c r="DR571" s="6"/>
      <c r="DS571" s="6"/>
      <c r="DT571" s="2"/>
      <c r="DU571" s="2"/>
      <c r="DV571" s="2"/>
      <c r="DW571" s="2"/>
      <c r="DX571" s="2"/>
      <c r="DY571" s="2"/>
      <c r="DZ571" s="2"/>
      <c r="EA571" s="2"/>
      <c r="EB571" s="125"/>
      <c r="EC571" s="6"/>
      <c r="ED571" s="6"/>
      <c r="EE571" s="6"/>
      <c r="EF571" s="124"/>
      <c r="EG571" s="124"/>
      <c r="EH571" s="125"/>
      <c r="EI571" s="125"/>
      <c r="EJ571" s="124"/>
      <c r="EK571" s="2"/>
      <c r="EL571" s="2"/>
    </row>
    <row x14ac:dyDescent="0.25" r="572" customHeight="1" ht="18.75" hidden="1">
      <c r="A572" s="341" t="s">
        <v>237</v>
      </c>
      <c r="B572" s="282"/>
      <c r="C572" s="282"/>
      <c r="D572" s="282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  <c r="AC572" s="282"/>
      <c r="AD572" s="282"/>
      <c r="AE572" s="282"/>
      <c r="AF572" s="282"/>
      <c r="AG572" s="282"/>
      <c r="AH572" s="282"/>
      <c r="AI572" s="282"/>
      <c r="AJ572" s="282"/>
      <c r="AK572" s="282"/>
      <c r="AL572" s="282"/>
      <c r="AM572" s="282"/>
      <c r="AN572" s="282"/>
      <c r="AO572" s="282"/>
      <c r="AP572" s="282"/>
      <c r="AQ572" s="282"/>
      <c r="AR572" s="282"/>
      <c r="AS572" s="282"/>
      <c r="AT572" s="282"/>
      <c r="AU572" s="282"/>
      <c r="AV572" s="282"/>
      <c r="AW572" s="282"/>
      <c r="AX572" s="282"/>
      <c r="AY572" s="273"/>
      <c r="AZ572" s="274"/>
      <c r="BA572" s="275"/>
      <c r="BB572" s="282"/>
      <c r="BC572" s="282"/>
      <c r="BD572" s="282"/>
      <c r="BE572" s="291"/>
      <c r="BF572" s="292"/>
      <c r="BG572" s="292"/>
      <c r="BH572" s="292"/>
      <c r="BI572" s="292"/>
      <c r="BJ572" s="293"/>
      <c r="BK572" s="292"/>
      <c r="BL572" s="124"/>
      <c r="BM572" s="2"/>
      <c r="BN572" s="124"/>
      <c r="BO572" s="6"/>
      <c r="BP572" s="124"/>
      <c r="BQ572" s="124"/>
      <c r="BR572" s="124"/>
      <c r="BS572" s="124"/>
      <c r="BT572" s="124"/>
      <c r="BU572" s="124"/>
      <c r="BV572" s="124"/>
      <c r="BW572" s="124"/>
      <c r="BX572" s="6"/>
      <c r="BY572" s="124"/>
      <c r="BZ572" s="124"/>
      <c r="CA572" s="124"/>
      <c r="CB572" s="124"/>
      <c r="CC572" s="124"/>
      <c r="CD572" s="124"/>
      <c r="CE572" s="124"/>
      <c r="CF572" s="124"/>
      <c r="CG572" s="124"/>
      <c r="CH572" s="124"/>
      <c r="CI572" s="124"/>
      <c r="CJ572" s="124"/>
      <c r="CK572" s="124"/>
      <c r="CL572" s="124"/>
      <c r="CM572" s="124"/>
      <c r="CN572" s="124"/>
      <c r="CO572" s="124"/>
      <c r="CP572" s="124"/>
      <c r="CQ572" s="124"/>
      <c r="CR572" s="124"/>
      <c r="CS572" s="124"/>
      <c r="CT572" s="124"/>
      <c r="CU572" s="124"/>
      <c r="CV572" s="124"/>
      <c r="CW572" s="124"/>
      <c r="CX572" s="124"/>
      <c r="CY572" s="124"/>
      <c r="CZ572" s="124"/>
      <c r="DA572" s="124"/>
      <c r="DB572" s="124"/>
      <c r="DC572" s="124"/>
      <c r="DD572" s="124"/>
      <c r="DE572" s="124"/>
      <c r="DF572" s="124"/>
      <c r="DG572" s="124"/>
      <c r="DH572" s="124"/>
      <c r="DI572" s="124"/>
      <c r="DJ572" s="124"/>
      <c r="DK572" s="198"/>
      <c r="DL572" s="198"/>
      <c r="DM572" s="144"/>
      <c r="DN572" s="198"/>
      <c r="DO572" s="144"/>
      <c r="DP572" s="198"/>
      <c r="DQ572" s="144"/>
      <c r="DR572" s="6"/>
      <c r="DS572" s="6"/>
      <c r="DT572" s="2"/>
      <c r="DU572" s="2"/>
      <c r="DV572" s="2"/>
      <c r="DW572" s="2"/>
      <c r="DX572" s="2"/>
      <c r="DY572" s="2"/>
      <c r="DZ572" s="2"/>
      <c r="EA572" s="2"/>
      <c r="EB572" s="125"/>
      <c r="EC572" s="6"/>
      <c r="ED572" s="6"/>
      <c r="EE572" s="6"/>
      <c r="EF572" s="124"/>
      <c r="EG572" s="124"/>
      <c r="EH572" s="125"/>
      <c r="EI572" s="125"/>
      <c r="EJ572" s="124"/>
      <c r="EK572" s="2"/>
      <c r="EL572" s="2"/>
    </row>
    <row x14ac:dyDescent="0.25" r="573" customHeight="1" ht="18.75" hidden="1">
      <c r="A573" s="341" t="s">
        <v>200</v>
      </c>
      <c r="B573" s="282"/>
      <c r="C573" s="282"/>
      <c r="D573" s="282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  <c r="AC573" s="282"/>
      <c r="AD573" s="282"/>
      <c r="AE573" s="282"/>
      <c r="AF573" s="282"/>
      <c r="AG573" s="282"/>
      <c r="AH573" s="282"/>
      <c r="AI573" s="282"/>
      <c r="AJ573" s="282"/>
      <c r="AK573" s="282"/>
      <c r="AL573" s="282"/>
      <c r="AM573" s="282"/>
      <c r="AN573" s="282"/>
      <c r="AO573" s="282"/>
      <c r="AP573" s="282"/>
      <c r="AQ573" s="282"/>
      <c r="AR573" s="282"/>
      <c r="AS573" s="282"/>
      <c r="AT573" s="282"/>
      <c r="AU573" s="282"/>
      <c r="AV573" s="282"/>
      <c r="AW573" s="282"/>
      <c r="AX573" s="282"/>
      <c r="AY573" s="273"/>
      <c r="AZ573" s="274"/>
      <c r="BA573" s="275"/>
      <c r="BB573" s="282"/>
      <c r="BC573" s="282"/>
      <c r="BD573" s="282"/>
      <c r="BE573" s="291"/>
      <c r="BF573" s="292"/>
      <c r="BG573" s="292"/>
      <c r="BH573" s="292"/>
      <c r="BI573" s="292"/>
      <c r="BJ573" s="293"/>
      <c r="BK573" s="292"/>
      <c r="BL573" s="124"/>
      <c r="BM573" s="2"/>
      <c r="BN573" s="124"/>
      <c r="BO573" s="6"/>
      <c r="BP573" s="124"/>
      <c r="BQ573" s="124"/>
      <c r="BR573" s="124"/>
      <c r="BS573" s="124"/>
      <c r="BT573" s="124"/>
      <c r="BU573" s="124"/>
      <c r="BV573" s="124"/>
      <c r="BW573" s="124"/>
      <c r="BX573" s="6"/>
      <c r="BY573" s="124"/>
      <c r="BZ573" s="124"/>
      <c r="CA573" s="124"/>
      <c r="CB573" s="124"/>
      <c r="CC573" s="124"/>
      <c r="CD573" s="124"/>
      <c r="CE573" s="124"/>
      <c r="CF573" s="124"/>
      <c r="CG573" s="124"/>
      <c r="CH573" s="124"/>
      <c r="CI573" s="124"/>
      <c r="CJ573" s="124"/>
      <c r="CK573" s="124"/>
      <c r="CL573" s="124"/>
      <c r="CM573" s="124"/>
      <c r="CN573" s="124"/>
      <c r="CO573" s="124"/>
      <c r="CP573" s="124"/>
      <c r="CQ573" s="124"/>
      <c r="CR573" s="124"/>
      <c r="CS573" s="124"/>
      <c r="CT573" s="124"/>
      <c r="CU573" s="124"/>
      <c r="CV573" s="124"/>
      <c r="CW573" s="124"/>
      <c r="CX573" s="124"/>
      <c r="CY573" s="124"/>
      <c r="CZ573" s="124"/>
      <c r="DA573" s="124"/>
      <c r="DB573" s="124"/>
      <c r="DC573" s="124"/>
      <c r="DD573" s="124"/>
      <c r="DE573" s="124"/>
      <c r="DF573" s="124"/>
      <c r="DG573" s="124"/>
      <c r="DH573" s="124"/>
      <c r="DI573" s="124"/>
      <c r="DJ573" s="124"/>
      <c r="DK573" s="198"/>
      <c r="DL573" s="198"/>
      <c r="DM573" s="144"/>
      <c r="DN573" s="198"/>
      <c r="DO573" s="144"/>
      <c r="DP573" s="198"/>
      <c r="DQ573" s="144"/>
      <c r="DR573" s="6"/>
      <c r="DS573" s="6"/>
      <c r="DT573" s="2"/>
      <c r="DU573" s="2"/>
      <c r="DV573" s="2"/>
      <c r="DW573" s="2"/>
      <c r="DX573" s="2"/>
      <c r="DY573" s="2"/>
      <c r="DZ573" s="2"/>
      <c r="EA573" s="2"/>
      <c r="EB573" s="125"/>
      <c r="EC573" s="6"/>
      <c r="ED573" s="6"/>
      <c r="EE573" s="6"/>
      <c r="EF573" s="124"/>
      <c r="EG573" s="124"/>
      <c r="EH573" s="125"/>
      <c r="EI573" s="125"/>
      <c r="EJ573" s="124"/>
      <c r="EK573" s="2"/>
      <c r="EL573" s="2"/>
    </row>
    <row x14ac:dyDescent="0.25" r="574" customHeight="1" ht="18.75" hidden="1">
      <c r="A574" s="341" t="s">
        <v>238</v>
      </c>
      <c r="B574" s="282"/>
      <c r="C574" s="282"/>
      <c r="D574" s="282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  <c r="AC574" s="282"/>
      <c r="AD574" s="282"/>
      <c r="AE574" s="282"/>
      <c r="AF574" s="282"/>
      <c r="AG574" s="282"/>
      <c r="AH574" s="282"/>
      <c r="AI574" s="282"/>
      <c r="AJ574" s="282"/>
      <c r="AK574" s="282"/>
      <c r="AL574" s="282"/>
      <c r="AM574" s="282"/>
      <c r="AN574" s="282"/>
      <c r="AO574" s="282"/>
      <c r="AP574" s="282"/>
      <c r="AQ574" s="282"/>
      <c r="AR574" s="282">
        <v>8</v>
      </c>
      <c r="AS574" s="282"/>
      <c r="AT574" s="282"/>
      <c r="AU574" s="282"/>
      <c r="AV574" s="282"/>
      <c r="AW574" s="282"/>
      <c r="AX574" s="282"/>
      <c r="AY574" s="273"/>
      <c r="AZ574" s="274"/>
      <c r="BA574" s="275"/>
      <c r="BB574" s="282"/>
      <c r="BC574" s="282"/>
      <c r="BD574" s="282"/>
      <c r="BE574" s="291"/>
      <c r="BF574" s="292"/>
      <c r="BG574" s="292"/>
      <c r="BH574" s="292"/>
      <c r="BI574" s="292"/>
      <c r="BJ574" s="293"/>
      <c r="BK574" s="292"/>
      <c r="BL574" s="124"/>
      <c r="BM574" s="2"/>
      <c r="BN574" s="124"/>
      <c r="BO574" s="6"/>
      <c r="BP574" s="124"/>
      <c r="BQ574" s="124"/>
      <c r="BR574" s="124"/>
      <c r="BS574" s="124"/>
      <c r="BT574" s="124"/>
      <c r="BU574" s="124"/>
      <c r="BV574" s="124"/>
      <c r="BW574" s="124"/>
      <c r="BX574" s="6"/>
      <c r="BY574" s="124"/>
      <c r="BZ574" s="124"/>
      <c r="CA574" s="124"/>
      <c r="CB574" s="124"/>
      <c r="CC574" s="124"/>
      <c r="CD574" s="124"/>
      <c r="CE574" s="124"/>
      <c r="CF574" s="124"/>
      <c r="CG574" s="124"/>
      <c r="CH574" s="124"/>
      <c r="CI574" s="124"/>
      <c r="CJ574" s="124"/>
      <c r="CK574" s="124"/>
      <c r="CL574" s="124"/>
      <c r="CM574" s="124"/>
      <c r="CN574" s="124"/>
      <c r="CO574" s="124"/>
      <c r="CP574" s="124"/>
      <c r="CQ574" s="124"/>
      <c r="CR574" s="124"/>
      <c r="CS574" s="124"/>
      <c r="CT574" s="124"/>
      <c r="CU574" s="124"/>
      <c r="CV574" s="124"/>
      <c r="CW574" s="124"/>
      <c r="CX574" s="124"/>
      <c r="CY574" s="124"/>
      <c r="CZ574" s="124"/>
      <c r="DA574" s="124"/>
      <c r="DB574" s="124"/>
      <c r="DC574" s="124"/>
      <c r="DD574" s="124"/>
      <c r="DE574" s="124"/>
      <c r="DF574" s="124"/>
      <c r="DG574" s="124"/>
      <c r="DH574" s="124"/>
      <c r="DI574" s="124"/>
      <c r="DJ574" s="124"/>
      <c r="DK574" s="198"/>
      <c r="DL574" s="198"/>
      <c r="DM574" s="144"/>
      <c r="DN574" s="198"/>
      <c r="DO574" s="144"/>
      <c r="DP574" s="198"/>
      <c r="DQ574" s="144"/>
      <c r="DR574" s="6"/>
      <c r="DS574" s="6"/>
      <c r="DT574" s="2"/>
      <c r="DU574" s="2"/>
      <c r="DV574" s="2"/>
      <c r="DW574" s="2"/>
      <c r="DX574" s="2"/>
      <c r="DY574" s="2"/>
      <c r="DZ574" s="2"/>
      <c r="EA574" s="2"/>
      <c r="EB574" s="125"/>
      <c r="EC574" s="6"/>
      <c r="ED574" s="6"/>
      <c r="EE574" s="6"/>
      <c r="EF574" s="124"/>
      <c r="EG574" s="124"/>
      <c r="EH574" s="125"/>
      <c r="EI574" s="125"/>
      <c r="EJ574" s="124"/>
      <c r="EK574" s="2"/>
      <c r="EL574" s="2"/>
    </row>
    <row x14ac:dyDescent="0.25" r="575" customHeight="1" ht="18.75">
      <c r="A575" s="344" t="s">
        <v>263</v>
      </c>
      <c r="B575" s="282">
        <f>+SUM(B566:B574)</f>
      </c>
      <c r="C575" s="282">
        <f>+SUM(C566:C574)</f>
      </c>
      <c r="D575" s="282">
        <f>+SUM(D566:D574)</f>
      </c>
      <c r="E575" s="282">
        <f>+SUM(E566:E574)</f>
      </c>
      <c r="F575" s="282">
        <f>+SUM(F566:F574)</f>
      </c>
      <c r="G575" s="282">
        <f>+SUM(G566:G574)</f>
      </c>
      <c r="H575" s="282">
        <f>+SUM(H566:H574)</f>
      </c>
      <c r="I575" s="282">
        <f>+SUM(I566:I574)</f>
      </c>
      <c r="J575" s="282">
        <f>+SUM(J566:J574)</f>
      </c>
      <c r="K575" s="282">
        <f>+SUM(K566:K574)</f>
      </c>
      <c r="L575" s="282">
        <f>+SUM(L566:L574)</f>
      </c>
      <c r="M575" s="282">
        <f>+SUM(M566:M574)</f>
      </c>
      <c r="N575" s="282">
        <f>+SUM(N566:N574)</f>
      </c>
      <c r="O575" s="282">
        <f>+SUM(O566:O574)</f>
      </c>
      <c r="P575" s="282">
        <f>+SUM(P566:P574)</f>
      </c>
      <c r="Q575" s="282">
        <f>+SUM(Q566:Q574)</f>
      </c>
      <c r="R575" s="282">
        <f>+SUM(R566:R574)</f>
      </c>
      <c r="S575" s="282">
        <f>+SUM(S566:S574)</f>
      </c>
      <c r="T575" s="282">
        <f>+SUM(T566:T574)</f>
      </c>
      <c r="U575" s="282">
        <f>+SUM(U566:U574)</f>
      </c>
      <c r="V575" s="282">
        <f>+SUM(V566:V574)</f>
      </c>
      <c r="W575" s="282">
        <f>+SUM(W566:W574)</f>
      </c>
      <c r="X575" s="282">
        <f>+SUM(X566:X574)</f>
      </c>
      <c r="Y575" s="282">
        <f>+SUM(Y566:Y574)</f>
      </c>
      <c r="Z575" s="282">
        <f>+SUM(Z566:Z574)</f>
      </c>
      <c r="AA575" s="282">
        <f>+SUM(AA566:AA574)</f>
      </c>
      <c r="AB575" s="282">
        <f>+SUM(AB566:AB574)</f>
      </c>
      <c r="AC575" s="282">
        <f>+SUM(AC566:AC574)</f>
      </c>
      <c r="AD575" s="282">
        <f>+SUM(AD566:AD574)</f>
      </c>
      <c r="AE575" s="282">
        <f>+SUM(AE566:AE574)</f>
      </c>
      <c r="AF575" s="282">
        <f>+SUM(AF566:AF574)</f>
      </c>
      <c r="AG575" s="282">
        <f>+SUM(AG566:AG574)</f>
      </c>
      <c r="AH575" s="282">
        <f>+SUM(AH566:AH574)</f>
      </c>
      <c r="AI575" s="282">
        <f>+SUM(AI566:AI574)</f>
      </c>
      <c r="AJ575" s="282">
        <f>+SUM(AJ566:AJ574)</f>
      </c>
      <c r="AK575" s="282">
        <f>+SUM(AK566:AK574)</f>
      </c>
      <c r="AL575" s="282">
        <f>+SUM(AL566:AL574)</f>
      </c>
      <c r="AM575" s="282">
        <f>+SUM(AM566:AM574)</f>
      </c>
      <c r="AN575" s="282">
        <f>+SUM(AN566:AN574)</f>
      </c>
      <c r="AO575" s="282">
        <f>+SUM(AO566:AO574)</f>
      </c>
      <c r="AP575" s="282">
        <f>+SUM(AP566:AP574)</f>
      </c>
      <c r="AQ575" s="282">
        <f>+SUM(AQ566:AQ574)</f>
      </c>
      <c r="AR575" s="282">
        <f>+SUM(AR566:AR574)</f>
      </c>
      <c r="AS575" s="282">
        <f>+SUM(AS566:AS574)</f>
      </c>
      <c r="AT575" s="282">
        <f>+SUM(AT566:AT574)</f>
      </c>
      <c r="AU575" s="282">
        <f>+SUM(AU566:AU574)</f>
      </c>
      <c r="AV575" s="282">
        <f>+SUM(AV566:AV574)</f>
      </c>
      <c r="AW575" s="282">
        <f>+SUM(AW566:AW574)</f>
      </c>
      <c r="AX575" s="282"/>
      <c r="AY575" s="273"/>
      <c r="AZ575" s="274">
        <f>+SUM(AZ566:AZ574)</f>
      </c>
      <c r="BA575" s="275">
        <f>+SUM(BA566:BA574)</f>
      </c>
      <c r="BB575" s="282">
        <f>+SUM(BB566:BB574)</f>
      </c>
      <c r="BC575" s="282">
        <f>+SUM(BC566:BC574)</f>
      </c>
      <c r="BD575" s="282">
        <f>+SUM(BD566:BD574)</f>
      </c>
      <c r="BE575" s="291">
        <f>+SUM(BE566:BE574)</f>
      </c>
      <c r="BF575" s="292">
        <f>+SUM(BF566:BF574)</f>
      </c>
      <c r="BG575" s="292">
        <f>+SUM(BG566:BG574)</f>
      </c>
      <c r="BH575" s="292">
        <f>+SUM(BH566:BH574)</f>
      </c>
      <c r="BI575" s="292">
        <f>+SUM(BI566:BI574)</f>
      </c>
      <c r="BJ575" s="293">
        <f>+SUM(BJ566:BJ574)</f>
      </c>
      <c r="BK575" s="292"/>
      <c r="BL575" s="124"/>
      <c r="BM575" s="2"/>
      <c r="BN575" s="124"/>
      <c r="BO575" s="6"/>
      <c r="BP575" s="124"/>
      <c r="BQ575" s="124"/>
      <c r="BR575" s="124"/>
      <c r="BS575" s="124"/>
      <c r="BT575" s="124"/>
      <c r="BU575" s="124"/>
      <c r="BV575" s="124"/>
      <c r="BW575" s="124"/>
      <c r="BX575" s="6"/>
      <c r="BY575" s="124"/>
      <c r="BZ575" s="124"/>
      <c r="CA575" s="124"/>
      <c r="CB575" s="124"/>
      <c r="CC575" s="124"/>
      <c r="CD575" s="124"/>
      <c r="CE575" s="124"/>
      <c r="CF575" s="124"/>
      <c r="CG575" s="124"/>
      <c r="CH575" s="124"/>
      <c r="CI575" s="124"/>
      <c r="CJ575" s="124"/>
      <c r="CK575" s="124"/>
      <c r="CL575" s="124"/>
      <c r="CM575" s="124"/>
      <c r="CN575" s="124"/>
      <c r="CO575" s="124"/>
      <c r="CP575" s="124"/>
      <c r="CQ575" s="124"/>
      <c r="CR575" s="124"/>
      <c r="CS575" s="124"/>
      <c r="CT575" s="124"/>
      <c r="CU575" s="124"/>
      <c r="CV575" s="124"/>
      <c r="CW575" s="124"/>
      <c r="CX575" s="124"/>
      <c r="CY575" s="124"/>
      <c r="CZ575" s="124"/>
      <c r="DA575" s="124"/>
      <c r="DB575" s="124"/>
      <c r="DC575" s="124"/>
      <c r="DD575" s="124"/>
      <c r="DE575" s="124"/>
      <c r="DF575" s="124"/>
      <c r="DG575" s="124"/>
      <c r="DH575" s="124"/>
      <c r="DI575" s="124"/>
      <c r="DJ575" s="124"/>
      <c r="DK575" s="198"/>
      <c r="DL575" s="198"/>
      <c r="DM575" s="144"/>
      <c r="DN575" s="198"/>
      <c r="DO575" s="144"/>
      <c r="DP575" s="198"/>
      <c r="DQ575" s="144"/>
      <c r="DR575" s="6"/>
      <c r="DS575" s="6"/>
      <c r="DT575" s="2"/>
      <c r="DU575" s="2"/>
      <c r="DV575" s="2"/>
      <c r="DW575" s="2"/>
      <c r="DX575" s="2"/>
      <c r="DY575" s="2"/>
      <c r="DZ575" s="2"/>
      <c r="EA575" s="2"/>
      <c r="EB575" s="125"/>
      <c r="EC575" s="6"/>
      <c r="ED575" s="6"/>
      <c r="EE575" s="6"/>
      <c r="EF575" s="124"/>
      <c r="EG575" s="124"/>
      <c r="EH575" s="125"/>
      <c r="EI575" s="125"/>
      <c r="EJ575" s="124"/>
      <c r="EK575" s="2"/>
      <c r="EL575" s="2"/>
    </row>
    <row x14ac:dyDescent="0.25" r="576" customHeight="1" ht="18.75">
      <c r="A576" s="280" t="s">
        <v>51</v>
      </c>
      <c r="B576" s="322">
        <v>0</v>
      </c>
      <c r="C576" s="322">
        <v>0</v>
      </c>
      <c r="D576" s="322">
        <v>0</v>
      </c>
      <c r="E576" s="322">
        <v>0</v>
      </c>
      <c r="F576" s="322">
        <v>0</v>
      </c>
      <c r="G576" s="322">
        <v>0</v>
      </c>
      <c r="H576" s="322">
        <v>0</v>
      </c>
      <c r="I576" s="322">
        <v>0</v>
      </c>
      <c r="J576" s="322">
        <v>0</v>
      </c>
      <c r="K576" s="322">
        <v>0</v>
      </c>
      <c r="L576" s="322">
        <v>0</v>
      </c>
      <c r="M576" s="322">
        <v>0</v>
      </c>
      <c r="N576" s="268">
        <v>0</v>
      </c>
      <c r="O576" s="268">
        <v>0</v>
      </c>
      <c r="P576" s="268">
        <v>0</v>
      </c>
      <c r="Q576" s="268">
        <v>0</v>
      </c>
      <c r="R576" s="268">
        <v>0</v>
      </c>
      <c r="S576" s="268">
        <v>0</v>
      </c>
      <c r="T576" s="268">
        <v>0</v>
      </c>
      <c r="U576" s="268">
        <v>0</v>
      </c>
      <c r="V576" s="268">
        <v>0</v>
      </c>
      <c r="W576" s="268">
        <v>0</v>
      </c>
      <c r="X576" s="268">
        <v>0</v>
      </c>
      <c r="Y576" s="268">
        <v>16</v>
      </c>
      <c r="Z576" s="268">
        <v>0</v>
      </c>
      <c r="AA576" s="268">
        <v>0</v>
      </c>
      <c r="AB576" s="268">
        <v>0</v>
      </c>
      <c r="AC576" s="268">
        <v>0</v>
      </c>
      <c r="AD576" s="268">
        <v>0</v>
      </c>
      <c r="AE576" s="268">
        <v>0</v>
      </c>
      <c r="AF576" s="268">
        <v>0</v>
      </c>
      <c r="AG576" s="268">
        <v>0</v>
      </c>
      <c r="AH576" s="268">
        <v>0</v>
      </c>
      <c r="AI576" s="268">
        <v>0</v>
      </c>
      <c r="AJ576" s="268">
        <v>0</v>
      </c>
      <c r="AK576" s="268">
        <v>0</v>
      </c>
      <c r="AL576" s="268">
        <v>0</v>
      </c>
      <c r="AM576" s="268">
        <v>0</v>
      </c>
      <c r="AN576" s="268">
        <v>0</v>
      </c>
      <c r="AO576" s="268">
        <v>0</v>
      </c>
      <c r="AP576" s="268">
        <v>0</v>
      </c>
      <c r="AQ576" s="268">
        <v>2</v>
      </c>
      <c r="AR576" s="268">
        <v>0</v>
      </c>
      <c r="AS576" s="268">
        <v>0</v>
      </c>
      <c r="AT576" s="268">
        <v>0</v>
      </c>
      <c r="AU576" s="268">
        <v>0</v>
      </c>
      <c r="AV576" s="268">
        <v>0</v>
      </c>
      <c r="AW576" s="268">
        <v>0</v>
      </c>
      <c r="AX576" s="268"/>
      <c r="AY576" s="273"/>
      <c r="AZ576" s="345">
        <v>0</v>
      </c>
      <c r="BA576" s="346">
        <v>0</v>
      </c>
      <c r="BB576" s="268">
        <v>0</v>
      </c>
      <c r="BC576" s="268">
        <v>0</v>
      </c>
      <c r="BD576" s="268">
        <v>0</v>
      </c>
      <c r="BE576" s="347">
        <v>0</v>
      </c>
      <c r="BF576" s="348">
        <v>0</v>
      </c>
      <c r="BG576" s="348">
        <v>0</v>
      </c>
      <c r="BH576" s="348">
        <v>0</v>
      </c>
      <c r="BI576" s="348">
        <v>0</v>
      </c>
      <c r="BJ576" s="349">
        <v>0</v>
      </c>
      <c r="BK576" s="348"/>
      <c r="BL576" s="124"/>
      <c r="BM576" s="2"/>
      <c r="BN576" s="124"/>
      <c r="BO576" s="6"/>
      <c r="BP576" s="124"/>
      <c r="BQ576" s="124"/>
      <c r="BR576" s="124"/>
      <c r="BS576" s="124"/>
      <c r="BT576" s="124"/>
      <c r="BU576" s="124"/>
      <c r="BV576" s="124"/>
      <c r="BW576" s="124"/>
      <c r="BX576" s="6"/>
      <c r="BY576" s="124"/>
      <c r="BZ576" s="124"/>
      <c r="CA576" s="124"/>
      <c r="CB576" s="124"/>
      <c r="CC576" s="124"/>
      <c r="CD576" s="124"/>
      <c r="CE576" s="124"/>
      <c r="CF576" s="124"/>
      <c r="CG576" s="124"/>
      <c r="CH576" s="124"/>
      <c r="CI576" s="124"/>
      <c r="CJ576" s="124"/>
      <c r="CK576" s="124"/>
      <c r="CL576" s="124"/>
      <c r="CM576" s="124"/>
      <c r="CN576" s="124"/>
      <c r="CO576" s="124"/>
      <c r="CP576" s="124"/>
      <c r="CQ576" s="124"/>
      <c r="CR576" s="124"/>
      <c r="CS576" s="124"/>
      <c r="CT576" s="124"/>
      <c r="CU576" s="124"/>
      <c r="CV576" s="124"/>
      <c r="CW576" s="124"/>
      <c r="CX576" s="124"/>
      <c r="CY576" s="124"/>
      <c r="CZ576" s="124"/>
      <c r="DA576" s="124"/>
      <c r="DB576" s="124"/>
      <c r="DC576" s="124"/>
      <c r="DD576" s="124"/>
      <c r="DE576" s="124"/>
      <c r="DF576" s="124"/>
      <c r="DG576" s="124"/>
      <c r="DH576" s="124"/>
      <c r="DI576" s="124"/>
      <c r="DJ576" s="124"/>
      <c r="DK576" s="198">
        <f>SUM(B576:M576)</f>
      </c>
      <c r="DL576" s="198">
        <f>SUM(N576:Y576)</f>
      </c>
      <c r="DM576" s="144">
        <f>IFERROR(DL576/DK576*100,0)</f>
      </c>
      <c r="DN576" s="198">
        <f>SUM(Z576:AK576)</f>
      </c>
      <c r="DO576" s="144">
        <f>IFERROR(DN576/DL576*100,0)</f>
      </c>
      <c r="DP576" s="198">
        <f>SUM(AL576:AW576)</f>
      </c>
      <c r="DQ576" s="144">
        <f>IFERROR(DP576/DN576*100,0)</f>
      </c>
      <c r="DR576" s="185">
        <f>SUM(AY576:BJ576)</f>
      </c>
      <c r="DS576" s="249">
        <f>IFERROR(DR576/DP576*100,0)</f>
      </c>
      <c r="DT576" s="2"/>
      <c r="DU576" s="2"/>
      <c r="DV576" s="2"/>
      <c r="DW576" s="2"/>
      <c r="DX576" s="2"/>
      <c r="DY576" s="2"/>
      <c r="DZ576" s="2"/>
      <c r="EA576" s="2"/>
      <c r="EB576" s="125"/>
      <c r="EC576" s="6"/>
      <c r="ED576" s="6"/>
      <c r="EE576" s="6"/>
      <c r="EF576" s="124"/>
      <c r="EG576" s="124"/>
      <c r="EH576" s="125"/>
      <c r="EI576" s="125"/>
      <c r="EJ576" s="124"/>
      <c r="EK576" s="2"/>
      <c r="EL576" s="2"/>
    </row>
    <row x14ac:dyDescent="0.25" r="577" customHeight="1" ht="18.75">
      <c r="A577" s="280" t="s">
        <v>264</v>
      </c>
      <c r="B577" s="322">
        <v>0</v>
      </c>
      <c r="C577" s="322">
        <v>0</v>
      </c>
      <c r="D577" s="322">
        <v>0</v>
      </c>
      <c r="E577" s="322">
        <v>0</v>
      </c>
      <c r="F577" s="322">
        <v>0</v>
      </c>
      <c r="G577" s="322">
        <v>0</v>
      </c>
      <c r="H577" s="322">
        <v>0</v>
      </c>
      <c r="I577" s="322">
        <v>0</v>
      </c>
      <c r="J577" s="322">
        <v>0</v>
      </c>
      <c r="K577" s="322">
        <v>0</v>
      </c>
      <c r="L577" s="322">
        <v>0</v>
      </c>
      <c r="M577" s="322">
        <v>0</v>
      </c>
      <c r="N577" s="268">
        <v>0</v>
      </c>
      <c r="O577" s="268">
        <v>0</v>
      </c>
      <c r="P577" s="268">
        <v>0</v>
      </c>
      <c r="Q577" s="268">
        <v>0</v>
      </c>
      <c r="R577" s="268">
        <v>0</v>
      </c>
      <c r="S577" s="268">
        <v>0</v>
      </c>
      <c r="T577" s="268">
        <v>0</v>
      </c>
      <c r="U577" s="268">
        <v>0</v>
      </c>
      <c r="V577" s="268">
        <v>0</v>
      </c>
      <c r="W577" s="268">
        <v>0</v>
      </c>
      <c r="X577" s="268">
        <v>0</v>
      </c>
      <c r="Y577" s="268">
        <v>0</v>
      </c>
      <c r="Z577" s="268">
        <v>0</v>
      </c>
      <c r="AA577" s="268">
        <v>0</v>
      </c>
      <c r="AB577" s="268">
        <v>0</v>
      </c>
      <c r="AC577" s="268">
        <v>0</v>
      </c>
      <c r="AD577" s="268">
        <v>312</v>
      </c>
      <c r="AE577" s="268">
        <v>72</v>
      </c>
      <c r="AF577" s="268">
        <v>0</v>
      </c>
      <c r="AG577" s="268">
        <v>0</v>
      </c>
      <c r="AH577" s="268">
        <v>0</v>
      </c>
      <c r="AI577" s="268">
        <v>0</v>
      </c>
      <c r="AJ577" s="268">
        <v>0</v>
      </c>
      <c r="AK577" s="268">
        <v>0</v>
      </c>
      <c r="AL577" s="268">
        <v>0</v>
      </c>
      <c r="AM577" s="268">
        <v>0</v>
      </c>
      <c r="AN577" s="268">
        <v>0</v>
      </c>
      <c r="AO577" s="268">
        <v>0</v>
      </c>
      <c r="AP577" s="268">
        <v>0</v>
      </c>
      <c r="AQ577" s="268">
        <v>0</v>
      </c>
      <c r="AR577" s="268">
        <v>0</v>
      </c>
      <c r="AS577" s="268">
        <v>0</v>
      </c>
      <c r="AT577" s="268">
        <v>0</v>
      </c>
      <c r="AU577" s="268">
        <v>0</v>
      </c>
      <c r="AV577" s="268">
        <v>0</v>
      </c>
      <c r="AW577" s="268">
        <v>0</v>
      </c>
      <c r="AX577" s="268"/>
      <c r="AY577" s="273"/>
      <c r="AZ577" s="345">
        <v>0</v>
      </c>
      <c r="BA577" s="346">
        <v>0</v>
      </c>
      <c r="BB577" s="268">
        <v>0</v>
      </c>
      <c r="BC577" s="268">
        <v>0</v>
      </c>
      <c r="BD577" s="268">
        <v>0</v>
      </c>
      <c r="BE577" s="347">
        <v>0</v>
      </c>
      <c r="BF577" s="348">
        <v>0</v>
      </c>
      <c r="BG577" s="348">
        <v>0</v>
      </c>
      <c r="BH577" s="348">
        <v>0</v>
      </c>
      <c r="BI577" s="348">
        <v>0</v>
      </c>
      <c r="BJ577" s="349">
        <v>0</v>
      </c>
      <c r="BK577" s="348"/>
      <c r="BL577" s="124"/>
      <c r="BM577" s="2"/>
      <c r="BN577" s="124"/>
      <c r="BO577" s="6"/>
      <c r="BP577" s="124"/>
      <c r="BQ577" s="124"/>
      <c r="BR577" s="124"/>
      <c r="BS577" s="124"/>
      <c r="BT577" s="124"/>
      <c r="BU577" s="124"/>
      <c r="BV577" s="124"/>
      <c r="BW577" s="124"/>
      <c r="BX577" s="6"/>
      <c r="BY577" s="124"/>
      <c r="BZ577" s="124"/>
      <c r="CA577" s="124"/>
      <c r="CB577" s="124"/>
      <c r="CC577" s="124"/>
      <c r="CD577" s="124"/>
      <c r="CE577" s="124"/>
      <c r="CF577" s="124"/>
      <c r="CG577" s="124"/>
      <c r="CH577" s="124"/>
      <c r="CI577" s="124"/>
      <c r="CJ577" s="124"/>
      <c r="CK577" s="124"/>
      <c r="CL577" s="124"/>
      <c r="CM577" s="124"/>
      <c r="CN577" s="124"/>
      <c r="CO577" s="124"/>
      <c r="CP577" s="124"/>
      <c r="CQ577" s="124"/>
      <c r="CR577" s="124"/>
      <c r="CS577" s="124"/>
      <c r="CT577" s="124"/>
      <c r="CU577" s="124"/>
      <c r="CV577" s="124"/>
      <c r="CW577" s="124"/>
      <c r="CX577" s="124"/>
      <c r="CY577" s="124"/>
      <c r="CZ577" s="124"/>
      <c r="DA577" s="124"/>
      <c r="DB577" s="124"/>
      <c r="DC577" s="124"/>
      <c r="DD577" s="124"/>
      <c r="DE577" s="124"/>
      <c r="DF577" s="124"/>
      <c r="DG577" s="124"/>
      <c r="DH577" s="124"/>
      <c r="DI577" s="124"/>
      <c r="DJ577" s="124"/>
      <c r="DK577" s="198">
        <f>SUM(B577:M577)</f>
      </c>
      <c r="DL577" s="198">
        <f>SUM(N577:Y577)</f>
      </c>
      <c r="DM577" s="144">
        <f>IFERROR(DL577/DK577*100,0)</f>
      </c>
      <c r="DN577" s="198">
        <f>SUM(Z577:AK577)</f>
      </c>
      <c r="DO577" s="144">
        <f>IFERROR(DN577/DL577*100,0)</f>
      </c>
      <c r="DP577" s="198">
        <f>SUM(AL577:AW577)</f>
      </c>
      <c r="DQ577" s="144">
        <f>IFERROR(DP577/DN577*100,0)</f>
      </c>
      <c r="DR577" s="185">
        <f>SUM(AY577:BJ577)</f>
      </c>
      <c r="DS577" s="249">
        <f>IFERROR(DR577/DP577*100,0)</f>
      </c>
      <c r="DT577" s="2"/>
      <c r="DU577" s="2"/>
      <c r="DV577" s="2"/>
      <c r="DW577" s="2"/>
      <c r="DX577" s="2"/>
      <c r="DY577" s="2"/>
      <c r="DZ577" s="2"/>
      <c r="EA577" s="2"/>
      <c r="EB577" s="125"/>
      <c r="EC577" s="6"/>
      <c r="ED577" s="6"/>
      <c r="EE577" s="6"/>
      <c r="EF577" s="124"/>
      <c r="EG577" s="124"/>
      <c r="EH577" s="125"/>
      <c r="EI577" s="125"/>
      <c r="EJ577" s="124"/>
      <c r="EK577" s="2"/>
      <c r="EL577" s="2"/>
    </row>
    <row x14ac:dyDescent="0.25" r="578" customHeight="1" ht="18.75">
      <c r="A578" s="280" t="s">
        <v>265</v>
      </c>
      <c r="B578" s="322">
        <v>0</v>
      </c>
      <c r="C578" s="322">
        <v>0</v>
      </c>
      <c r="D578" s="322">
        <v>0</v>
      </c>
      <c r="E578" s="322">
        <v>0</v>
      </c>
      <c r="F578" s="322">
        <v>0</v>
      </c>
      <c r="G578" s="322">
        <v>0</v>
      </c>
      <c r="H578" s="322">
        <v>0</v>
      </c>
      <c r="I578" s="322">
        <v>0</v>
      </c>
      <c r="J578" s="322">
        <v>0</v>
      </c>
      <c r="K578" s="322">
        <v>0</v>
      </c>
      <c r="L578" s="322">
        <v>0</v>
      </c>
      <c r="M578" s="322">
        <v>0</v>
      </c>
      <c r="N578" s="268">
        <v>0</v>
      </c>
      <c r="O578" s="268">
        <v>0</v>
      </c>
      <c r="P578" s="268">
        <v>0</v>
      </c>
      <c r="Q578" s="268">
        <v>0</v>
      </c>
      <c r="R578" s="268">
        <v>0</v>
      </c>
      <c r="S578" s="268">
        <v>0</v>
      </c>
      <c r="T578" s="268">
        <v>0</v>
      </c>
      <c r="U578" s="268">
        <v>0</v>
      </c>
      <c r="V578" s="268">
        <v>0</v>
      </c>
      <c r="W578" s="268">
        <v>0</v>
      </c>
      <c r="X578" s="268">
        <v>0</v>
      </c>
      <c r="Y578" s="268">
        <v>8</v>
      </c>
      <c r="Z578" s="268">
        <v>8</v>
      </c>
      <c r="AA578" s="268">
        <v>0</v>
      </c>
      <c r="AB578" s="268">
        <v>64</v>
      </c>
      <c r="AC578" s="268">
        <v>0</v>
      </c>
      <c r="AD578" s="268">
        <v>0</v>
      </c>
      <c r="AE578" s="268">
        <v>16</v>
      </c>
      <c r="AF578" s="268">
        <v>16</v>
      </c>
      <c r="AG578" s="268">
        <v>0</v>
      </c>
      <c r="AH578" s="268">
        <v>0</v>
      </c>
      <c r="AI578" s="268">
        <v>0</v>
      </c>
      <c r="AJ578" s="268">
        <v>72</v>
      </c>
      <c r="AK578" s="268">
        <v>0</v>
      </c>
      <c r="AL578" s="268">
        <v>0</v>
      </c>
      <c r="AM578" s="268">
        <v>0</v>
      </c>
      <c r="AN578" s="268">
        <v>0</v>
      </c>
      <c r="AO578" s="268">
        <v>0</v>
      </c>
      <c r="AP578" s="268">
        <v>0</v>
      </c>
      <c r="AQ578" s="268">
        <v>0</v>
      </c>
      <c r="AR578" s="268">
        <v>0</v>
      </c>
      <c r="AS578" s="268">
        <v>0</v>
      </c>
      <c r="AT578" s="268">
        <v>0</v>
      </c>
      <c r="AU578" s="268">
        <v>0</v>
      </c>
      <c r="AV578" s="268">
        <v>0</v>
      </c>
      <c r="AW578" s="268">
        <v>0</v>
      </c>
      <c r="AX578" s="268"/>
      <c r="AY578" s="273"/>
      <c r="AZ578" s="345">
        <v>0</v>
      </c>
      <c r="BA578" s="346">
        <v>0</v>
      </c>
      <c r="BB578" s="268">
        <v>0</v>
      </c>
      <c r="BC578" s="268">
        <v>0</v>
      </c>
      <c r="BD578" s="268">
        <v>0</v>
      </c>
      <c r="BE578" s="347">
        <v>0</v>
      </c>
      <c r="BF578" s="348">
        <v>0</v>
      </c>
      <c r="BG578" s="348">
        <v>0</v>
      </c>
      <c r="BH578" s="348">
        <v>0</v>
      </c>
      <c r="BI578" s="348">
        <v>0</v>
      </c>
      <c r="BJ578" s="349">
        <v>0</v>
      </c>
      <c r="BK578" s="348"/>
      <c r="BL578" s="124"/>
      <c r="BM578" s="2"/>
      <c r="BN578" s="124"/>
      <c r="BO578" s="6"/>
      <c r="BP578" s="124"/>
      <c r="BQ578" s="124"/>
      <c r="BR578" s="124"/>
      <c r="BS578" s="124"/>
      <c r="BT578" s="124"/>
      <c r="BU578" s="124"/>
      <c r="BV578" s="124"/>
      <c r="BW578" s="124"/>
      <c r="BX578" s="6"/>
      <c r="BY578" s="124"/>
      <c r="BZ578" s="124"/>
      <c r="CA578" s="124"/>
      <c r="CB578" s="124"/>
      <c r="CC578" s="124"/>
      <c r="CD578" s="124"/>
      <c r="CE578" s="124"/>
      <c r="CF578" s="124"/>
      <c r="CG578" s="124"/>
      <c r="CH578" s="124"/>
      <c r="CI578" s="124"/>
      <c r="CJ578" s="124"/>
      <c r="CK578" s="124"/>
      <c r="CL578" s="124"/>
      <c r="CM578" s="124"/>
      <c r="CN578" s="124"/>
      <c r="CO578" s="124"/>
      <c r="CP578" s="124"/>
      <c r="CQ578" s="124"/>
      <c r="CR578" s="124"/>
      <c r="CS578" s="124"/>
      <c r="CT578" s="124"/>
      <c r="CU578" s="124"/>
      <c r="CV578" s="124"/>
      <c r="CW578" s="124"/>
      <c r="CX578" s="124"/>
      <c r="CY578" s="124"/>
      <c r="CZ578" s="124"/>
      <c r="DA578" s="124"/>
      <c r="DB578" s="124"/>
      <c r="DC578" s="124"/>
      <c r="DD578" s="124"/>
      <c r="DE578" s="124"/>
      <c r="DF578" s="124"/>
      <c r="DG578" s="124"/>
      <c r="DH578" s="124"/>
      <c r="DI578" s="124"/>
      <c r="DJ578" s="124"/>
      <c r="DK578" s="198">
        <f>SUM(B578:M578)</f>
      </c>
      <c r="DL578" s="198">
        <f>SUM(N578:Y578)</f>
      </c>
      <c r="DM578" s="144">
        <f>IFERROR(DL578/DK578*100,0)</f>
      </c>
      <c r="DN578" s="198">
        <f>SUM(Z578:AK578)</f>
      </c>
      <c r="DO578" s="144">
        <f>IFERROR(DN578/DL578*100,0)</f>
      </c>
      <c r="DP578" s="198">
        <f>SUM(AL578:AW578)</f>
      </c>
      <c r="DQ578" s="144">
        <f>IFERROR(DP578/DN578*100,0)</f>
      </c>
      <c r="DR578" s="185">
        <f>SUM(AY578:BJ578)</f>
      </c>
      <c r="DS578" s="249">
        <f>IFERROR(DR578/DP578*100,0)</f>
      </c>
      <c r="DT578" s="2"/>
      <c r="DU578" s="2"/>
      <c r="DV578" s="2"/>
      <c r="DW578" s="2"/>
      <c r="DX578" s="2"/>
      <c r="DY578" s="2"/>
      <c r="DZ578" s="2"/>
      <c r="EA578" s="2"/>
      <c r="EB578" s="125"/>
      <c r="EC578" s="6"/>
      <c r="ED578" s="6"/>
      <c r="EE578" s="6"/>
      <c r="EF578" s="124"/>
      <c r="EG578" s="124"/>
      <c r="EH578" s="125"/>
      <c r="EI578" s="125"/>
      <c r="EJ578" s="124"/>
      <c r="EK578" s="2"/>
      <c r="EL578" s="2"/>
    </row>
    <row x14ac:dyDescent="0.25" r="579" customHeight="1" ht="18.75">
      <c r="A579" s="280" t="s">
        <v>266</v>
      </c>
      <c r="B579" s="342">
        <v>0</v>
      </c>
      <c r="C579" s="342">
        <v>0</v>
      </c>
      <c r="D579" s="342">
        <v>0</v>
      </c>
      <c r="E579" s="342">
        <v>0</v>
      </c>
      <c r="F579" s="342">
        <v>0</v>
      </c>
      <c r="G579" s="342">
        <v>0</v>
      </c>
      <c r="H579" s="342">
        <v>8</v>
      </c>
      <c r="I579" s="342">
        <v>10</v>
      </c>
      <c r="J579" s="342">
        <v>0</v>
      </c>
      <c r="K579" s="342">
        <v>0</v>
      </c>
      <c r="L579" s="342">
        <v>0</v>
      </c>
      <c r="M579" s="342">
        <v>0</v>
      </c>
      <c r="N579" s="268">
        <v>0</v>
      </c>
      <c r="O579" s="268">
        <v>0</v>
      </c>
      <c r="P579" s="268">
        <v>0</v>
      </c>
      <c r="Q579" s="268">
        <v>0</v>
      </c>
      <c r="R579" s="268">
        <v>0</v>
      </c>
      <c r="S579" s="268">
        <v>0</v>
      </c>
      <c r="T579" s="268">
        <v>0</v>
      </c>
      <c r="U579" s="268">
        <v>0</v>
      </c>
      <c r="V579" s="268">
        <v>0</v>
      </c>
      <c r="W579" s="268">
        <v>0</v>
      </c>
      <c r="X579" s="268">
        <v>0</v>
      </c>
      <c r="Y579" s="268">
        <v>0</v>
      </c>
      <c r="Z579" s="268">
        <v>0</v>
      </c>
      <c r="AA579" s="268">
        <v>0</v>
      </c>
      <c r="AB579" s="268">
        <v>0</v>
      </c>
      <c r="AC579" s="268">
        <v>0</v>
      </c>
      <c r="AD579" s="268">
        <v>0</v>
      </c>
      <c r="AE579" s="268">
        <v>0</v>
      </c>
      <c r="AF579" s="268">
        <v>0</v>
      </c>
      <c r="AG579" s="268">
        <v>0</v>
      </c>
      <c r="AH579" s="268">
        <v>0</v>
      </c>
      <c r="AI579" s="268">
        <v>0</v>
      </c>
      <c r="AJ579" s="268">
        <v>0</v>
      </c>
      <c r="AK579" s="268">
        <v>0</v>
      </c>
      <c r="AL579" s="268">
        <v>0</v>
      </c>
      <c r="AM579" s="268">
        <v>0</v>
      </c>
      <c r="AN579" s="268">
        <v>0</v>
      </c>
      <c r="AO579" s="268">
        <v>0</v>
      </c>
      <c r="AP579" s="268">
        <v>0</v>
      </c>
      <c r="AQ579" s="268">
        <v>0</v>
      </c>
      <c r="AR579" s="268">
        <v>0</v>
      </c>
      <c r="AS579" s="268">
        <v>0</v>
      </c>
      <c r="AT579" s="268">
        <v>0</v>
      </c>
      <c r="AU579" s="268">
        <v>0</v>
      </c>
      <c r="AV579" s="268">
        <v>0</v>
      </c>
      <c r="AW579" s="268">
        <v>0</v>
      </c>
      <c r="AX579" s="268"/>
      <c r="AY579" s="273"/>
      <c r="AZ579" s="345">
        <v>0</v>
      </c>
      <c r="BA579" s="346">
        <v>0</v>
      </c>
      <c r="BB579" s="268">
        <v>0</v>
      </c>
      <c r="BC579" s="268">
        <v>0</v>
      </c>
      <c r="BD579" s="268">
        <v>0</v>
      </c>
      <c r="BE579" s="347">
        <v>0</v>
      </c>
      <c r="BF579" s="348">
        <v>0</v>
      </c>
      <c r="BG579" s="348">
        <v>0</v>
      </c>
      <c r="BH579" s="348">
        <v>0</v>
      </c>
      <c r="BI579" s="348">
        <v>0</v>
      </c>
      <c r="BJ579" s="349">
        <v>0</v>
      </c>
      <c r="BK579" s="348"/>
      <c r="BL579" s="124"/>
      <c r="BM579" s="2"/>
      <c r="BN579" s="124"/>
      <c r="BO579" s="6"/>
      <c r="BP579" s="124"/>
      <c r="BQ579" s="124"/>
      <c r="BR579" s="124"/>
      <c r="BS579" s="124"/>
      <c r="BT579" s="124"/>
      <c r="BU579" s="124"/>
      <c r="BV579" s="124"/>
      <c r="BW579" s="124"/>
      <c r="BX579" s="6"/>
      <c r="BY579" s="124"/>
      <c r="BZ579" s="124"/>
      <c r="CA579" s="124"/>
      <c r="CB579" s="124"/>
      <c r="CC579" s="124"/>
      <c r="CD579" s="124"/>
      <c r="CE579" s="124"/>
      <c r="CF579" s="124"/>
      <c r="CG579" s="124"/>
      <c r="CH579" s="124"/>
      <c r="CI579" s="124"/>
      <c r="CJ579" s="124"/>
      <c r="CK579" s="124"/>
      <c r="CL579" s="124"/>
      <c r="CM579" s="124"/>
      <c r="CN579" s="124"/>
      <c r="CO579" s="124"/>
      <c r="CP579" s="124"/>
      <c r="CQ579" s="124"/>
      <c r="CR579" s="124"/>
      <c r="CS579" s="124"/>
      <c r="CT579" s="124"/>
      <c r="CU579" s="124"/>
      <c r="CV579" s="124"/>
      <c r="CW579" s="124"/>
      <c r="CX579" s="124"/>
      <c r="CY579" s="124"/>
      <c r="CZ579" s="124"/>
      <c r="DA579" s="124"/>
      <c r="DB579" s="124"/>
      <c r="DC579" s="124"/>
      <c r="DD579" s="124"/>
      <c r="DE579" s="124"/>
      <c r="DF579" s="124"/>
      <c r="DG579" s="124"/>
      <c r="DH579" s="124"/>
      <c r="DI579" s="124"/>
      <c r="DJ579" s="124"/>
      <c r="DK579" s="198">
        <f>SUM(B579:M579)</f>
      </c>
      <c r="DL579" s="198">
        <f>SUM(N579:Y579)</f>
      </c>
      <c r="DM579" s="144">
        <f>IFERROR(DL579/DK579*100,0)</f>
      </c>
      <c r="DN579" s="198">
        <f>SUM(Z579:AK579)</f>
      </c>
      <c r="DO579" s="144">
        <f>IFERROR(DN579/DL579*100,0)</f>
      </c>
      <c r="DP579" s="198">
        <f>SUM(AL579:AW579)</f>
      </c>
      <c r="DQ579" s="144">
        <f>IFERROR(DP579/DN579*100,0)</f>
      </c>
      <c r="DR579" s="185">
        <f>SUM(AY579:BJ579)</f>
      </c>
      <c r="DS579" s="249">
        <f>IFERROR(DR579/DP579*100,0)</f>
      </c>
      <c r="DT579" s="2"/>
      <c r="DU579" s="2"/>
      <c r="DV579" s="2"/>
      <c r="DW579" s="2"/>
      <c r="DX579" s="2"/>
      <c r="DY579" s="2"/>
      <c r="DZ579" s="2"/>
      <c r="EA579" s="2"/>
      <c r="EB579" s="125"/>
      <c r="EC579" s="6"/>
      <c r="ED579" s="6"/>
      <c r="EE579" s="6"/>
      <c r="EF579" s="124"/>
      <c r="EG579" s="124"/>
      <c r="EH579" s="125"/>
      <c r="EI579" s="125"/>
      <c r="EJ579" s="124"/>
      <c r="EK579" s="2"/>
      <c r="EL579" s="2"/>
    </row>
    <row x14ac:dyDescent="0.25" r="580" customHeight="1" ht="18.75">
      <c r="A580" s="280" t="s">
        <v>267</v>
      </c>
      <c r="B580" s="342">
        <v>0</v>
      </c>
      <c r="C580" s="342">
        <v>0</v>
      </c>
      <c r="D580" s="342">
        <v>0</v>
      </c>
      <c r="E580" s="342">
        <v>0</v>
      </c>
      <c r="F580" s="342">
        <v>0</v>
      </c>
      <c r="G580" s="342">
        <v>0</v>
      </c>
      <c r="H580" s="342">
        <v>0</v>
      </c>
      <c r="I580" s="342">
        <v>0</v>
      </c>
      <c r="J580" s="342">
        <v>0</v>
      </c>
      <c r="K580" s="342">
        <v>0</v>
      </c>
      <c r="L580" s="342">
        <v>0</v>
      </c>
      <c r="M580" s="342">
        <v>0</v>
      </c>
      <c r="N580" s="268">
        <v>22</v>
      </c>
      <c r="O580" s="268">
        <v>24</v>
      </c>
      <c r="P580" s="268">
        <v>8</v>
      </c>
      <c r="Q580" s="268">
        <v>0</v>
      </c>
      <c r="R580" s="268">
        <v>0</v>
      </c>
      <c r="S580" s="268">
        <v>0</v>
      </c>
      <c r="T580" s="268">
        <v>5</v>
      </c>
      <c r="U580" s="268">
        <v>8</v>
      </c>
      <c r="V580" s="268">
        <v>0</v>
      </c>
      <c r="W580" s="268">
        <v>0</v>
      </c>
      <c r="X580" s="268">
        <v>0</v>
      </c>
      <c r="Y580" s="268">
        <v>0</v>
      </c>
      <c r="Z580" s="268">
        <v>13</v>
      </c>
      <c r="AA580" s="268">
        <v>4</v>
      </c>
      <c r="AB580" s="268">
        <v>0</v>
      </c>
      <c r="AC580" s="268">
        <v>0</v>
      </c>
      <c r="AD580" s="268">
        <v>0</v>
      </c>
      <c r="AE580" s="268">
        <v>2</v>
      </c>
      <c r="AF580" s="268">
        <v>0</v>
      </c>
      <c r="AG580" s="268">
        <v>0</v>
      </c>
      <c r="AH580" s="268">
        <v>4</v>
      </c>
      <c r="AI580" s="268">
        <v>2</v>
      </c>
      <c r="AJ580" s="268">
        <v>4</v>
      </c>
      <c r="AK580" s="268">
        <v>0</v>
      </c>
      <c r="AL580" s="268">
        <v>0</v>
      </c>
      <c r="AM580" s="268">
        <v>0</v>
      </c>
      <c r="AN580" s="268">
        <v>0</v>
      </c>
      <c r="AO580" s="268">
        <v>0</v>
      </c>
      <c r="AP580" s="268">
        <v>0</v>
      </c>
      <c r="AQ580" s="268">
        <v>0</v>
      </c>
      <c r="AR580" s="268">
        <v>0</v>
      </c>
      <c r="AS580" s="268">
        <v>0</v>
      </c>
      <c r="AT580" s="268">
        <v>0</v>
      </c>
      <c r="AU580" s="268">
        <v>0</v>
      </c>
      <c r="AV580" s="268">
        <v>0</v>
      </c>
      <c r="AW580" s="268">
        <v>0</v>
      </c>
      <c r="AX580" s="268"/>
      <c r="AY580" s="273"/>
      <c r="AZ580" s="345">
        <v>0</v>
      </c>
      <c r="BA580" s="346">
        <v>0</v>
      </c>
      <c r="BB580" s="268">
        <v>0</v>
      </c>
      <c r="BC580" s="268">
        <v>0</v>
      </c>
      <c r="BD580" s="268">
        <v>0</v>
      </c>
      <c r="BE580" s="347">
        <v>0</v>
      </c>
      <c r="BF580" s="348">
        <v>0</v>
      </c>
      <c r="BG580" s="348">
        <v>0</v>
      </c>
      <c r="BH580" s="348">
        <v>0</v>
      </c>
      <c r="BI580" s="348">
        <v>0</v>
      </c>
      <c r="BJ580" s="349">
        <v>0</v>
      </c>
      <c r="BK580" s="348"/>
      <c r="BL580" s="124"/>
      <c r="BM580" s="2"/>
      <c r="BN580" s="124"/>
      <c r="BO580" s="6"/>
      <c r="BP580" s="124"/>
      <c r="BQ580" s="124"/>
      <c r="BR580" s="124"/>
      <c r="BS580" s="124"/>
      <c r="BT580" s="124"/>
      <c r="BU580" s="124"/>
      <c r="BV580" s="124"/>
      <c r="BW580" s="124"/>
      <c r="BX580" s="6"/>
      <c r="BY580" s="124"/>
      <c r="BZ580" s="124"/>
      <c r="CA580" s="124"/>
      <c r="CB580" s="124"/>
      <c r="CC580" s="124"/>
      <c r="CD580" s="124"/>
      <c r="CE580" s="124"/>
      <c r="CF580" s="124"/>
      <c r="CG580" s="124"/>
      <c r="CH580" s="124"/>
      <c r="CI580" s="124"/>
      <c r="CJ580" s="124"/>
      <c r="CK580" s="124"/>
      <c r="CL580" s="124"/>
      <c r="CM580" s="124"/>
      <c r="CN580" s="124"/>
      <c r="CO580" s="124"/>
      <c r="CP580" s="124"/>
      <c r="CQ580" s="124"/>
      <c r="CR580" s="124"/>
      <c r="CS580" s="124"/>
      <c r="CT580" s="124"/>
      <c r="CU580" s="124"/>
      <c r="CV580" s="124"/>
      <c r="CW580" s="124"/>
      <c r="CX580" s="124"/>
      <c r="CY580" s="124"/>
      <c r="CZ580" s="124"/>
      <c r="DA580" s="124"/>
      <c r="DB580" s="124"/>
      <c r="DC580" s="124"/>
      <c r="DD580" s="124"/>
      <c r="DE580" s="124"/>
      <c r="DF580" s="124"/>
      <c r="DG580" s="124"/>
      <c r="DH580" s="124"/>
      <c r="DI580" s="124"/>
      <c r="DJ580" s="124"/>
      <c r="DK580" s="198">
        <f>SUM(B580:M580)</f>
      </c>
      <c r="DL580" s="198">
        <f>SUM(N580:Y580)</f>
      </c>
      <c r="DM580" s="144">
        <f>IFERROR(DL580/DK580*100,0)</f>
      </c>
      <c r="DN580" s="198">
        <f>SUM(Z580:AK580)</f>
      </c>
      <c r="DO580" s="144">
        <f>IFERROR(DN580/DL580*100,0)</f>
      </c>
      <c r="DP580" s="198">
        <f>SUM(AL580:AW580)</f>
      </c>
      <c r="DQ580" s="144">
        <f>IFERROR(DP580/DN580*100,0)</f>
      </c>
      <c r="DR580" s="185">
        <f>SUM(AY580:BJ580)</f>
      </c>
      <c r="DS580" s="249">
        <f>IFERROR(DR580/DP580*100,0)</f>
      </c>
      <c r="DT580" s="2"/>
      <c r="DU580" s="2"/>
      <c r="DV580" s="2"/>
      <c r="DW580" s="2"/>
      <c r="DX580" s="2"/>
      <c r="DY580" s="2"/>
      <c r="DZ580" s="2"/>
      <c r="EA580" s="2"/>
      <c r="EB580" s="125"/>
      <c r="EC580" s="6"/>
      <c r="ED580" s="6"/>
      <c r="EE580" s="6"/>
      <c r="EF580" s="124"/>
      <c r="EG580" s="124"/>
      <c r="EH580" s="125"/>
      <c r="EI580" s="125"/>
      <c r="EJ580" s="124"/>
      <c r="EK580" s="2"/>
      <c r="EL580" s="2"/>
    </row>
    <row x14ac:dyDescent="0.25" r="581" customHeight="1" ht="18.75">
      <c r="A581" s="280" t="s">
        <v>268</v>
      </c>
      <c r="B581" s="342">
        <v>0</v>
      </c>
      <c r="C581" s="342">
        <v>0</v>
      </c>
      <c r="D581" s="342">
        <v>0</v>
      </c>
      <c r="E581" s="342">
        <v>0</v>
      </c>
      <c r="F581" s="342">
        <v>0</v>
      </c>
      <c r="G581" s="342">
        <v>0</v>
      </c>
      <c r="H581" s="342">
        <v>0</v>
      </c>
      <c r="I581" s="342">
        <v>0</v>
      </c>
      <c r="J581" s="342">
        <v>0</v>
      </c>
      <c r="K581" s="342">
        <v>0</v>
      </c>
      <c r="L581" s="342">
        <v>0</v>
      </c>
      <c r="M581" s="342">
        <v>0</v>
      </c>
      <c r="N581" s="268">
        <v>0</v>
      </c>
      <c r="O581" s="268">
        <v>0</v>
      </c>
      <c r="P581" s="268">
        <v>0</v>
      </c>
      <c r="Q581" s="268">
        <v>0</v>
      </c>
      <c r="R581" s="268">
        <v>0</v>
      </c>
      <c r="S581" s="268">
        <v>0</v>
      </c>
      <c r="T581" s="268">
        <v>0</v>
      </c>
      <c r="U581" s="268">
        <v>0</v>
      </c>
      <c r="V581" s="268">
        <v>0</v>
      </c>
      <c r="W581" s="268">
        <v>0</v>
      </c>
      <c r="X581" s="268">
        <v>0</v>
      </c>
      <c r="Y581" s="268">
        <v>0</v>
      </c>
      <c r="Z581" s="268">
        <v>0</v>
      </c>
      <c r="AA581" s="268">
        <v>0</v>
      </c>
      <c r="AB581" s="268">
        <v>0</v>
      </c>
      <c r="AC581" s="268">
        <v>0</v>
      </c>
      <c r="AD581" s="268">
        <v>0</v>
      </c>
      <c r="AE581" s="268">
        <v>0</v>
      </c>
      <c r="AF581" s="268">
        <v>0</v>
      </c>
      <c r="AG581" s="268">
        <v>16</v>
      </c>
      <c r="AH581" s="268">
        <v>0</v>
      </c>
      <c r="AI581" s="268">
        <v>0</v>
      </c>
      <c r="AJ581" s="268">
        <v>0</v>
      </c>
      <c r="AK581" s="268">
        <v>6</v>
      </c>
      <c r="AL581" s="268">
        <v>0</v>
      </c>
      <c r="AM581" s="268">
        <v>0</v>
      </c>
      <c r="AN581" s="268">
        <v>0</v>
      </c>
      <c r="AO581" s="268">
        <v>0</v>
      </c>
      <c r="AP581" s="268">
        <v>0</v>
      </c>
      <c r="AQ581" s="268">
        <v>0</v>
      </c>
      <c r="AR581" s="268">
        <v>0</v>
      </c>
      <c r="AS581" s="268">
        <v>0</v>
      </c>
      <c r="AT581" s="268">
        <v>0</v>
      </c>
      <c r="AU581" s="268">
        <v>0</v>
      </c>
      <c r="AV581" s="268">
        <v>0</v>
      </c>
      <c r="AW581" s="268">
        <v>0</v>
      </c>
      <c r="AX581" s="268"/>
      <c r="AY581" s="273"/>
      <c r="AZ581" s="345">
        <v>0</v>
      </c>
      <c r="BA581" s="346">
        <v>0</v>
      </c>
      <c r="BB581" s="268">
        <v>0</v>
      </c>
      <c r="BC581" s="268">
        <v>0</v>
      </c>
      <c r="BD581" s="268">
        <v>0</v>
      </c>
      <c r="BE581" s="347">
        <v>0</v>
      </c>
      <c r="BF581" s="348">
        <v>0</v>
      </c>
      <c r="BG581" s="348">
        <v>0</v>
      </c>
      <c r="BH581" s="348">
        <v>0</v>
      </c>
      <c r="BI581" s="348">
        <v>0</v>
      </c>
      <c r="BJ581" s="349">
        <v>0</v>
      </c>
      <c r="BK581" s="348"/>
      <c r="BL581" s="124"/>
      <c r="BM581" s="2"/>
      <c r="BN581" s="124"/>
      <c r="BO581" s="6"/>
      <c r="BP581" s="124"/>
      <c r="BQ581" s="124"/>
      <c r="BR581" s="124"/>
      <c r="BS581" s="124"/>
      <c r="BT581" s="124"/>
      <c r="BU581" s="124"/>
      <c r="BV581" s="124"/>
      <c r="BW581" s="124"/>
      <c r="BX581" s="6"/>
      <c r="BY581" s="124"/>
      <c r="BZ581" s="124"/>
      <c r="CA581" s="124"/>
      <c r="CB581" s="124"/>
      <c r="CC581" s="124"/>
      <c r="CD581" s="124"/>
      <c r="CE581" s="124"/>
      <c r="CF581" s="124"/>
      <c r="CG581" s="124"/>
      <c r="CH581" s="124"/>
      <c r="CI581" s="124"/>
      <c r="CJ581" s="124"/>
      <c r="CK581" s="124"/>
      <c r="CL581" s="124"/>
      <c r="CM581" s="124"/>
      <c r="CN581" s="124"/>
      <c r="CO581" s="124"/>
      <c r="CP581" s="124"/>
      <c r="CQ581" s="124"/>
      <c r="CR581" s="124"/>
      <c r="CS581" s="124"/>
      <c r="CT581" s="124"/>
      <c r="CU581" s="124"/>
      <c r="CV581" s="124"/>
      <c r="CW581" s="124"/>
      <c r="CX581" s="124"/>
      <c r="CY581" s="124"/>
      <c r="CZ581" s="124"/>
      <c r="DA581" s="124"/>
      <c r="DB581" s="124"/>
      <c r="DC581" s="124"/>
      <c r="DD581" s="124"/>
      <c r="DE581" s="124"/>
      <c r="DF581" s="124"/>
      <c r="DG581" s="124"/>
      <c r="DH581" s="124"/>
      <c r="DI581" s="124"/>
      <c r="DJ581" s="124"/>
      <c r="DK581" s="198">
        <f>SUM(B581:M581)</f>
      </c>
      <c r="DL581" s="198">
        <f>SUM(N581:Y581)</f>
      </c>
      <c r="DM581" s="144">
        <f>IFERROR(DL581/DK581*100,0)</f>
      </c>
      <c r="DN581" s="198">
        <f>SUM(Z581:AK581)</f>
      </c>
      <c r="DO581" s="144">
        <f>IFERROR(DN581/DL581*100,0)</f>
      </c>
      <c r="DP581" s="198">
        <f>SUM(AL581:AW581)</f>
      </c>
      <c r="DQ581" s="144">
        <f>IFERROR(DP581/DN581*100,0)</f>
      </c>
      <c r="DR581" s="185">
        <f>SUM(AY581:BJ581)</f>
      </c>
      <c r="DS581" s="249">
        <f>IFERROR(DR581/DP581*100,0)</f>
      </c>
      <c r="DT581" s="2"/>
      <c r="DU581" s="2"/>
      <c r="DV581" s="2"/>
      <c r="DW581" s="2"/>
      <c r="DX581" s="2"/>
      <c r="DY581" s="2"/>
      <c r="DZ581" s="2"/>
      <c r="EA581" s="2"/>
      <c r="EB581" s="125"/>
      <c r="EC581" s="6"/>
      <c r="ED581" s="6"/>
      <c r="EE581" s="6"/>
      <c r="EF581" s="124"/>
      <c r="EG581" s="124"/>
      <c r="EH581" s="125"/>
      <c r="EI581" s="125"/>
      <c r="EJ581" s="124"/>
      <c r="EK581" s="2"/>
      <c r="EL581" s="2"/>
    </row>
    <row x14ac:dyDescent="0.25" r="582" customHeight="1" ht="18.75">
      <c r="A582" s="280" t="s">
        <v>269</v>
      </c>
      <c r="B582" s="342">
        <v>0</v>
      </c>
      <c r="C582" s="342">
        <v>0</v>
      </c>
      <c r="D582" s="342">
        <v>0</v>
      </c>
      <c r="E582" s="342">
        <v>0</v>
      </c>
      <c r="F582" s="342">
        <v>0</v>
      </c>
      <c r="G582" s="342">
        <v>0</v>
      </c>
      <c r="H582" s="342">
        <v>0</v>
      </c>
      <c r="I582" s="342">
        <v>0</v>
      </c>
      <c r="J582" s="342">
        <v>0</v>
      </c>
      <c r="K582" s="342">
        <v>0</v>
      </c>
      <c r="L582" s="342">
        <v>0</v>
      </c>
      <c r="M582" s="342">
        <v>0</v>
      </c>
      <c r="N582" s="268">
        <v>0</v>
      </c>
      <c r="O582" s="268">
        <v>0</v>
      </c>
      <c r="P582" s="268">
        <v>0</v>
      </c>
      <c r="Q582" s="268">
        <v>0</v>
      </c>
      <c r="R582" s="268">
        <v>0</v>
      </c>
      <c r="S582" s="268">
        <v>0</v>
      </c>
      <c r="T582" s="268">
        <v>0</v>
      </c>
      <c r="U582" s="268">
        <v>0</v>
      </c>
      <c r="V582" s="268">
        <v>0</v>
      </c>
      <c r="W582" s="268">
        <v>0</v>
      </c>
      <c r="X582" s="268">
        <v>0</v>
      </c>
      <c r="Y582" s="268">
        <v>0</v>
      </c>
      <c r="Z582" s="268">
        <v>0</v>
      </c>
      <c r="AA582" s="268">
        <v>0</v>
      </c>
      <c r="AB582" s="268">
        <v>0</v>
      </c>
      <c r="AC582" s="268">
        <v>0</v>
      </c>
      <c r="AD582" s="268">
        <v>10</v>
      </c>
      <c r="AE582" s="268">
        <v>0</v>
      </c>
      <c r="AF582" s="268">
        <v>0</v>
      </c>
      <c r="AG582" s="268">
        <v>0</v>
      </c>
      <c r="AH582" s="268">
        <v>0</v>
      </c>
      <c r="AI582" s="268">
        <v>0</v>
      </c>
      <c r="AJ582" s="268">
        <v>0</v>
      </c>
      <c r="AK582" s="268">
        <v>0</v>
      </c>
      <c r="AL582" s="268">
        <v>0</v>
      </c>
      <c r="AM582" s="268">
        <v>0</v>
      </c>
      <c r="AN582" s="268">
        <v>0</v>
      </c>
      <c r="AO582" s="268">
        <v>0</v>
      </c>
      <c r="AP582" s="268">
        <v>0</v>
      </c>
      <c r="AQ582" s="268">
        <v>0</v>
      </c>
      <c r="AR582" s="268">
        <v>0</v>
      </c>
      <c r="AS582" s="268">
        <v>0</v>
      </c>
      <c r="AT582" s="268">
        <v>0</v>
      </c>
      <c r="AU582" s="268">
        <v>0</v>
      </c>
      <c r="AV582" s="268">
        <v>0</v>
      </c>
      <c r="AW582" s="268">
        <v>0</v>
      </c>
      <c r="AX582" s="268"/>
      <c r="AY582" s="273"/>
      <c r="AZ582" s="345">
        <v>0</v>
      </c>
      <c r="BA582" s="346">
        <v>0</v>
      </c>
      <c r="BB582" s="268">
        <v>0</v>
      </c>
      <c r="BC582" s="268">
        <v>0</v>
      </c>
      <c r="BD582" s="268">
        <v>0</v>
      </c>
      <c r="BE582" s="347">
        <v>0</v>
      </c>
      <c r="BF582" s="348">
        <v>0</v>
      </c>
      <c r="BG582" s="348">
        <v>0</v>
      </c>
      <c r="BH582" s="348">
        <v>0</v>
      </c>
      <c r="BI582" s="348">
        <v>0</v>
      </c>
      <c r="BJ582" s="349">
        <v>0</v>
      </c>
      <c r="BK582" s="348"/>
      <c r="BL582" s="124"/>
      <c r="BM582" s="2"/>
      <c r="BN582" s="124"/>
      <c r="BO582" s="6"/>
      <c r="BP582" s="124"/>
      <c r="BQ582" s="124"/>
      <c r="BR582" s="124"/>
      <c r="BS582" s="124"/>
      <c r="BT582" s="124"/>
      <c r="BU582" s="124"/>
      <c r="BV582" s="124"/>
      <c r="BW582" s="124"/>
      <c r="BX582" s="6"/>
      <c r="BY582" s="124"/>
      <c r="BZ582" s="124"/>
      <c r="CA582" s="124"/>
      <c r="CB582" s="124"/>
      <c r="CC582" s="124"/>
      <c r="CD582" s="124"/>
      <c r="CE582" s="124"/>
      <c r="CF582" s="124"/>
      <c r="CG582" s="124"/>
      <c r="CH582" s="124"/>
      <c r="CI582" s="124"/>
      <c r="CJ582" s="124"/>
      <c r="CK582" s="124"/>
      <c r="CL582" s="124"/>
      <c r="CM582" s="124"/>
      <c r="CN582" s="124"/>
      <c r="CO582" s="124"/>
      <c r="CP582" s="124"/>
      <c r="CQ582" s="124"/>
      <c r="CR582" s="124"/>
      <c r="CS582" s="124"/>
      <c r="CT582" s="124"/>
      <c r="CU582" s="124"/>
      <c r="CV582" s="124"/>
      <c r="CW582" s="124"/>
      <c r="CX582" s="124"/>
      <c r="CY582" s="124"/>
      <c r="CZ582" s="124"/>
      <c r="DA582" s="124"/>
      <c r="DB582" s="124"/>
      <c r="DC582" s="124"/>
      <c r="DD582" s="124"/>
      <c r="DE582" s="124"/>
      <c r="DF582" s="124"/>
      <c r="DG582" s="124"/>
      <c r="DH582" s="124"/>
      <c r="DI582" s="124"/>
      <c r="DJ582" s="124"/>
      <c r="DK582" s="198">
        <f>SUM(B582:M582)</f>
      </c>
      <c r="DL582" s="198">
        <f>SUM(N582:Y582)</f>
      </c>
      <c r="DM582" s="144">
        <f>IFERROR(DL582/DK582*100,0)</f>
      </c>
      <c r="DN582" s="198">
        <f>SUM(Z582:AK582)</f>
      </c>
      <c r="DO582" s="144">
        <f>IFERROR(DN582/DL582*100,0)</f>
      </c>
      <c r="DP582" s="198">
        <f>SUM(AL582:AW582)</f>
      </c>
      <c r="DQ582" s="144">
        <f>IFERROR(DP582/DN582*100,0)</f>
      </c>
      <c r="DR582" s="185">
        <f>SUM(AY582:BJ582)</f>
      </c>
      <c r="DS582" s="249">
        <f>IFERROR(DR582/DP582*100,0)</f>
      </c>
      <c r="DT582" s="2"/>
      <c r="DU582" s="2"/>
      <c r="DV582" s="2"/>
      <c r="DW582" s="2"/>
      <c r="DX582" s="2"/>
      <c r="DY582" s="2"/>
      <c r="DZ582" s="2"/>
      <c r="EA582" s="2"/>
      <c r="EB582" s="125"/>
      <c r="EC582" s="6"/>
      <c r="ED582" s="6"/>
      <c r="EE582" s="6"/>
      <c r="EF582" s="124"/>
      <c r="EG582" s="124"/>
      <c r="EH582" s="125"/>
      <c r="EI582" s="125"/>
      <c r="EJ582" s="124"/>
      <c r="EK582" s="2"/>
      <c r="EL582" s="2"/>
    </row>
    <row x14ac:dyDescent="0.25" r="583" customHeight="1" ht="18.75">
      <c r="A583" s="280" t="s">
        <v>270</v>
      </c>
      <c r="B583" s="322">
        <v>34</v>
      </c>
      <c r="C583" s="322">
        <v>0</v>
      </c>
      <c r="D583" s="322">
        <v>64</v>
      </c>
      <c r="E583" s="322">
        <v>8</v>
      </c>
      <c r="F583" s="322">
        <v>0</v>
      </c>
      <c r="G583" s="322">
        <v>0</v>
      </c>
      <c r="H583" s="322">
        <v>0</v>
      </c>
      <c r="I583" s="322">
        <v>0</v>
      </c>
      <c r="J583" s="322">
        <v>0</v>
      </c>
      <c r="K583" s="322">
        <v>0</v>
      </c>
      <c r="L583" s="322">
        <v>0</v>
      </c>
      <c r="M583" s="322">
        <v>0</v>
      </c>
      <c r="N583" s="268">
        <v>0</v>
      </c>
      <c r="O583" s="268">
        <v>0</v>
      </c>
      <c r="P583" s="268">
        <v>0</v>
      </c>
      <c r="Q583" s="268">
        <v>0</v>
      </c>
      <c r="R583" s="268">
        <v>0</v>
      </c>
      <c r="S583" s="268">
        <v>0</v>
      </c>
      <c r="T583" s="268">
        <v>0</v>
      </c>
      <c r="U583" s="268">
        <v>0</v>
      </c>
      <c r="V583" s="268">
        <v>0</v>
      </c>
      <c r="W583" s="268">
        <v>0</v>
      </c>
      <c r="X583" s="268">
        <v>0</v>
      </c>
      <c r="Y583" s="268">
        <v>0</v>
      </c>
      <c r="Z583" s="268">
        <v>0</v>
      </c>
      <c r="AA583" s="268">
        <v>0</v>
      </c>
      <c r="AB583" s="268">
        <v>0</v>
      </c>
      <c r="AC583" s="268">
        <v>0</v>
      </c>
      <c r="AD583" s="268">
        <v>0</v>
      </c>
      <c r="AE583" s="268">
        <v>0</v>
      </c>
      <c r="AF583" s="268">
        <v>0</v>
      </c>
      <c r="AG583" s="268">
        <v>0</v>
      </c>
      <c r="AH583" s="268">
        <v>0</v>
      </c>
      <c r="AI583" s="268">
        <v>0</v>
      </c>
      <c r="AJ583" s="268">
        <v>0</v>
      </c>
      <c r="AK583" s="268">
        <v>0</v>
      </c>
      <c r="AL583" s="268">
        <v>0</v>
      </c>
      <c r="AM583" s="268">
        <v>0</v>
      </c>
      <c r="AN583" s="268">
        <v>0</v>
      </c>
      <c r="AO583" s="268">
        <v>0</v>
      </c>
      <c r="AP583" s="268">
        <v>0</v>
      </c>
      <c r="AQ583" s="268">
        <v>0</v>
      </c>
      <c r="AR583" s="268">
        <v>0</v>
      </c>
      <c r="AS583" s="268">
        <v>0</v>
      </c>
      <c r="AT583" s="268">
        <v>0</v>
      </c>
      <c r="AU583" s="268">
        <v>0</v>
      </c>
      <c r="AV583" s="268">
        <v>0</v>
      </c>
      <c r="AW583" s="268">
        <v>0</v>
      </c>
      <c r="AX583" s="268"/>
      <c r="AY583" s="273"/>
      <c r="AZ583" s="345">
        <v>0</v>
      </c>
      <c r="BA583" s="346">
        <v>0</v>
      </c>
      <c r="BB583" s="268">
        <v>0</v>
      </c>
      <c r="BC583" s="268">
        <v>0</v>
      </c>
      <c r="BD583" s="268">
        <v>0</v>
      </c>
      <c r="BE583" s="347">
        <v>0</v>
      </c>
      <c r="BF583" s="348">
        <v>0</v>
      </c>
      <c r="BG583" s="348">
        <v>0</v>
      </c>
      <c r="BH583" s="348">
        <v>0</v>
      </c>
      <c r="BI583" s="348">
        <v>0</v>
      </c>
      <c r="BJ583" s="349">
        <v>0</v>
      </c>
      <c r="BK583" s="348"/>
      <c r="BL583" s="124"/>
      <c r="BM583" s="2"/>
      <c r="BN583" s="124"/>
      <c r="BO583" s="6"/>
      <c r="BP583" s="124"/>
      <c r="BQ583" s="124"/>
      <c r="BR583" s="124"/>
      <c r="BS583" s="124"/>
      <c r="BT583" s="124"/>
      <c r="BU583" s="124"/>
      <c r="BV583" s="124"/>
      <c r="BW583" s="124"/>
      <c r="BX583" s="6"/>
      <c r="BY583" s="124"/>
      <c r="BZ583" s="124"/>
      <c r="CA583" s="124"/>
      <c r="CB583" s="124"/>
      <c r="CC583" s="124"/>
      <c r="CD583" s="124"/>
      <c r="CE583" s="124"/>
      <c r="CF583" s="124"/>
      <c r="CG583" s="124"/>
      <c r="CH583" s="124"/>
      <c r="CI583" s="124"/>
      <c r="CJ583" s="124"/>
      <c r="CK583" s="124"/>
      <c r="CL583" s="124"/>
      <c r="CM583" s="124"/>
      <c r="CN583" s="124"/>
      <c r="CO583" s="124"/>
      <c r="CP583" s="124"/>
      <c r="CQ583" s="124"/>
      <c r="CR583" s="124"/>
      <c r="CS583" s="124"/>
      <c r="CT583" s="124"/>
      <c r="CU583" s="124"/>
      <c r="CV583" s="124"/>
      <c r="CW583" s="124"/>
      <c r="CX583" s="124"/>
      <c r="CY583" s="124"/>
      <c r="CZ583" s="124"/>
      <c r="DA583" s="124"/>
      <c r="DB583" s="124"/>
      <c r="DC583" s="124"/>
      <c r="DD583" s="124"/>
      <c r="DE583" s="124"/>
      <c r="DF583" s="124"/>
      <c r="DG583" s="124"/>
      <c r="DH583" s="124"/>
      <c r="DI583" s="124"/>
      <c r="DJ583" s="124"/>
      <c r="DK583" s="198">
        <f>SUM(B583:M583)</f>
      </c>
      <c r="DL583" s="198">
        <f>SUM(N583:Y583)</f>
      </c>
      <c r="DM583" s="144">
        <f>IFERROR(DL583/DK583*100,0)</f>
      </c>
      <c r="DN583" s="198">
        <f>SUM(Z583:AK583)</f>
      </c>
      <c r="DO583" s="144">
        <f>IFERROR(DN583/DL583*100,0)</f>
      </c>
      <c r="DP583" s="198">
        <f>SUM(AL583:AW583)</f>
      </c>
      <c r="DQ583" s="144">
        <f>IFERROR(DP583/DN583*100,0)</f>
      </c>
      <c r="DR583" s="185">
        <f>SUM(AY583:BJ583)</f>
      </c>
      <c r="DS583" s="249">
        <f>IFERROR(DR583/DP583*100,0)</f>
      </c>
      <c r="DT583" s="2"/>
      <c r="DU583" s="2"/>
      <c r="DV583" s="2"/>
      <c r="DW583" s="2"/>
      <c r="DX583" s="2"/>
      <c r="DY583" s="2"/>
      <c r="DZ583" s="2"/>
      <c r="EA583" s="2"/>
      <c r="EB583" s="125"/>
      <c r="EC583" s="6"/>
      <c r="ED583" s="6"/>
      <c r="EE583" s="6"/>
      <c r="EF583" s="124"/>
      <c r="EG583" s="124"/>
      <c r="EH583" s="125"/>
      <c r="EI583" s="125"/>
      <c r="EJ583" s="124"/>
      <c r="EK583" s="2"/>
      <c r="EL583" s="2"/>
    </row>
    <row x14ac:dyDescent="0.25" r="584" customHeight="1" ht="18.75">
      <c r="A584" s="280" t="s">
        <v>270</v>
      </c>
      <c r="B584" s="322">
        <v>34</v>
      </c>
      <c r="C584" s="322">
        <v>0</v>
      </c>
      <c r="D584" s="322">
        <v>64</v>
      </c>
      <c r="E584" s="322">
        <v>8</v>
      </c>
      <c r="F584" s="322">
        <v>0</v>
      </c>
      <c r="G584" s="322">
        <v>0</v>
      </c>
      <c r="H584" s="322">
        <v>0</v>
      </c>
      <c r="I584" s="322">
        <v>0</v>
      </c>
      <c r="J584" s="322">
        <v>0</v>
      </c>
      <c r="K584" s="322">
        <v>0</v>
      </c>
      <c r="L584" s="322">
        <v>0</v>
      </c>
      <c r="M584" s="322">
        <v>0</v>
      </c>
      <c r="N584" s="268">
        <v>0</v>
      </c>
      <c r="O584" s="268">
        <v>0</v>
      </c>
      <c r="P584" s="268">
        <v>0</v>
      </c>
      <c r="Q584" s="268">
        <v>0</v>
      </c>
      <c r="R584" s="268">
        <v>0</v>
      </c>
      <c r="S584" s="268">
        <v>0</v>
      </c>
      <c r="T584" s="268">
        <v>0</v>
      </c>
      <c r="U584" s="268">
        <v>0</v>
      </c>
      <c r="V584" s="268">
        <v>0</v>
      </c>
      <c r="W584" s="268">
        <v>0</v>
      </c>
      <c r="X584" s="268">
        <v>0</v>
      </c>
      <c r="Y584" s="268">
        <v>0</v>
      </c>
      <c r="Z584" s="268">
        <v>0</v>
      </c>
      <c r="AA584" s="268">
        <v>0</v>
      </c>
      <c r="AB584" s="268">
        <v>0</v>
      </c>
      <c r="AC584" s="268">
        <v>0</v>
      </c>
      <c r="AD584" s="268">
        <v>0</v>
      </c>
      <c r="AE584" s="268">
        <v>0</v>
      </c>
      <c r="AF584" s="268">
        <v>0</v>
      </c>
      <c r="AG584" s="268">
        <v>0</v>
      </c>
      <c r="AH584" s="268">
        <v>0</v>
      </c>
      <c r="AI584" s="268">
        <v>0</v>
      </c>
      <c r="AJ584" s="268">
        <v>0</v>
      </c>
      <c r="AK584" s="268">
        <v>0</v>
      </c>
      <c r="AL584" s="268">
        <v>0</v>
      </c>
      <c r="AM584" s="268">
        <v>0</v>
      </c>
      <c r="AN584" s="268">
        <v>0</v>
      </c>
      <c r="AO584" s="268">
        <v>0</v>
      </c>
      <c r="AP584" s="268">
        <v>0</v>
      </c>
      <c r="AQ584" s="268">
        <v>0</v>
      </c>
      <c r="AR584" s="268">
        <v>0</v>
      </c>
      <c r="AS584" s="268">
        <v>0</v>
      </c>
      <c r="AT584" s="268">
        <v>0</v>
      </c>
      <c r="AU584" s="268">
        <v>0</v>
      </c>
      <c r="AV584" s="268">
        <v>0</v>
      </c>
      <c r="AW584" s="268">
        <v>0</v>
      </c>
      <c r="AX584" s="268"/>
      <c r="AY584" s="273"/>
      <c r="AZ584" s="345">
        <v>0</v>
      </c>
      <c r="BA584" s="346">
        <v>0</v>
      </c>
      <c r="BB584" s="268">
        <v>0</v>
      </c>
      <c r="BC584" s="268">
        <v>0</v>
      </c>
      <c r="BD584" s="268">
        <v>0</v>
      </c>
      <c r="BE584" s="347">
        <v>0</v>
      </c>
      <c r="BF584" s="348">
        <v>0</v>
      </c>
      <c r="BG584" s="348">
        <v>0</v>
      </c>
      <c r="BH584" s="348">
        <v>0</v>
      </c>
      <c r="BI584" s="348">
        <v>0</v>
      </c>
      <c r="BJ584" s="349">
        <v>0</v>
      </c>
      <c r="BK584" s="348"/>
      <c r="BL584" s="124"/>
      <c r="BM584" s="2"/>
      <c r="BN584" s="124"/>
      <c r="BO584" s="6"/>
      <c r="BP584" s="124"/>
      <c r="BQ584" s="124"/>
      <c r="BR584" s="124"/>
      <c r="BS584" s="124"/>
      <c r="BT584" s="124"/>
      <c r="BU584" s="124"/>
      <c r="BV584" s="124"/>
      <c r="BW584" s="124"/>
      <c r="BX584" s="6"/>
      <c r="BY584" s="124"/>
      <c r="BZ584" s="124"/>
      <c r="CA584" s="124"/>
      <c r="CB584" s="124"/>
      <c r="CC584" s="124"/>
      <c r="CD584" s="124"/>
      <c r="CE584" s="124"/>
      <c r="CF584" s="124"/>
      <c r="CG584" s="124"/>
      <c r="CH584" s="124"/>
      <c r="CI584" s="124"/>
      <c r="CJ584" s="124"/>
      <c r="CK584" s="124"/>
      <c r="CL584" s="124"/>
      <c r="CM584" s="124"/>
      <c r="CN584" s="124"/>
      <c r="CO584" s="124"/>
      <c r="CP584" s="124"/>
      <c r="CQ584" s="124"/>
      <c r="CR584" s="124"/>
      <c r="CS584" s="124"/>
      <c r="CT584" s="124"/>
      <c r="CU584" s="124"/>
      <c r="CV584" s="124"/>
      <c r="CW584" s="124"/>
      <c r="CX584" s="124"/>
      <c r="CY584" s="124"/>
      <c r="CZ584" s="124"/>
      <c r="DA584" s="124"/>
      <c r="DB584" s="124"/>
      <c r="DC584" s="124"/>
      <c r="DD584" s="124"/>
      <c r="DE584" s="124"/>
      <c r="DF584" s="124"/>
      <c r="DG584" s="124"/>
      <c r="DH584" s="124"/>
      <c r="DI584" s="124"/>
      <c r="DJ584" s="124"/>
      <c r="DK584" s="198">
        <f>SUM(B584:M584)</f>
      </c>
      <c r="DL584" s="198">
        <f>SUM(N584:Y584)</f>
      </c>
      <c r="DM584" s="144">
        <f>IFERROR(DL584/DK584*100,0)</f>
      </c>
      <c r="DN584" s="198">
        <f>SUM(Z584:AK584)</f>
      </c>
      <c r="DO584" s="144">
        <f>IFERROR(DN584/DL584*100,0)</f>
      </c>
      <c r="DP584" s="198">
        <f>SUM(AL584:AW584)</f>
      </c>
      <c r="DQ584" s="144">
        <f>IFERROR(DP584/DN584*100,0)</f>
      </c>
      <c r="DR584" s="185">
        <f>SUM(AY584:BJ584)</f>
      </c>
      <c r="DS584" s="249">
        <f>IFERROR(DR584/DP584*100,0)</f>
      </c>
      <c r="DT584" s="2"/>
      <c r="DU584" s="2"/>
      <c r="DV584" s="2"/>
      <c r="DW584" s="2"/>
      <c r="DX584" s="2"/>
      <c r="DY584" s="2"/>
      <c r="DZ584" s="2"/>
      <c r="EA584" s="2"/>
      <c r="EB584" s="125"/>
      <c r="EC584" s="6"/>
      <c r="ED584" s="6"/>
      <c r="EE584" s="6"/>
      <c r="EF584" s="124"/>
      <c r="EG584" s="124"/>
      <c r="EH584" s="125"/>
      <c r="EI584" s="125"/>
      <c r="EJ584" s="124"/>
      <c r="EK584" s="2"/>
      <c r="EL584" s="2"/>
    </row>
    <row x14ac:dyDescent="0.25" r="585" customHeight="1" ht="18.75">
      <c r="A585" s="280" t="s">
        <v>271</v>
      </c>
      <c r="B585" s="342">
        <v>0</v>
      </c>
      <c r="C585" s="342">
        <v>0</v>
      </c>
      <c r="D585" s="342">
        <v>0</v>
      </c>
      <c r="E585" s="342">
        <v>0</v>
      </c>
      <c r="F585" s="342">
        <v>0</v>
      </c>
      <c r="G585" s="342">
        <v>0</v>
      </c>
      <c r="H585" s="342">
        <v>0</v>
      </c>
      <c r="I585" s="342">
        <v>0</v>
      </c>
      <c r="J585" s="342">
        <v>0</v>
      </c>
      <c r="K585" s="342">
        <v>0</v>
      </c>
      <c r="L585" s="342">
        <v>0</v>
      </c>
      <c r="M585" s="342">
        <v>0</v>
      </c>
      <c r="N585" s="268">
        <v>0</v>
      </c>
      <c r="O585" s="268">
        <v>0</v>
      </c>
      <c r="P585" s="268">
        <v>0</v>
      </c>
      <c r="Q585" s="268">
        <v>0</v>
      </c>
      <c r="R585" s="268">
        <v>0</v>
      </c>
      <c r="S585" s="268">
        <v>0</v>
      </c>
      <c r="T585" s="268">
        <v>0</v>
      </c>
      <c r="U585" s="268">
        <v>0</v>
      </c>
      <c r="V585" s="268">
        <v>0</v>
      </c>
      <c r="W585" s="268">
        <v>0</v>
      </c>
      <c r="X585" s="268">
        <v>0</v>
      </c>
      <c r="Y585" s="268">
        <v>0</v>
      </c>
      <c r="Z585" s="268">
        <v>0</v>
      </c>
      <c r="AA585" s="268">
        <v>0</v>
      </c>
      <c r="AB585" s="268">
        <v>0</v>
      </c>
      <c r="AC585" s="268">
        <v>0</v>
      </c>
      <c r="AD585" s="268">
        <v>0</v>
      </c>
      <c r="AE585" s="268">
        <v>0</v>
      </c>
      <c r="AF585" s="268">
        <v>0</v>
      </c>
      <c r="AG585" s="268">
        <v>0</v>
      </c>
      <c r="AH585" s="268">
        <v>0</v>
      </c>
      <c r="AI585" s="268">
        <v>0</v>
      </c>
      <c r="AJ585" s="268">
        <v>0</v>
      </c>
      <c r="AK585" s="268">
        <v>0</v>
      </c>
      <c r="AL585" s="268">
        <v>0</v>
      </c>
      <c r="AM585" s="268">
        <v>0</v>
      </c>
      <c r="AN585" s="268">
        <v>0</v>
      </c>
      <c r="AO585" s="268">
        <v>0</v>
      </c>
      <c r="AP585" s="268">
        <v>0</v>
      </c>
      <c r="AQ585" s="268">
        <v>0</v>
      </c>
      <c r="AR585" s="268">
        <v>0</v>
      </c>
      <c r="AS585" s="268">
        <v>0</v>
      </c>
      <c r="AT585" s="268">
        <v>0</v>
      </c>
      <c r="AU585" s="268">
        <v>0</v>
      </c>
      <c r="AV585" s="268">
        <v>0</v>
      </c>
      <c r="AW585" s="268">
        <v>0</v>
      </c>
      <c r="AX585" s="268"/>
      <c r="AY585" s="273"/>
      <c r="AZ585" s="345">
        <v>0</v>
      </c>
      <c r="BA585" s="346">
        <v>0</v>
      </c>
      <c r="BB585" s="268">
        <v>0</v>
      </c>
      <c r="BC585" s="268">
        <v>0</v>
      </c>
      <c r="BD585" s="268">
        <v>0</v>
      </c>
      <c r="BE585" s="347">
        <v>0</v>
      </c>
      <c r="BF585" s="348">
        <v>0</v>
      </c>
      <c r="BG585" s="348">
        <v>0</v>
      </c>
      <c r="BH585" s="348">
        <v>0</v>
      </c>
      <c r="BI585" s="348">
        <v>0</v>
      </c>
      <c r="BJ585" s="349">
        <v>0</v>
      </c>
      <c r="BK585" s="348"/>
      <c r="BL585" s="124"/>
      <c r="BM585" s="2"/>
      <c r="BN585" s="124"/>
      <c r="BO585" s="6"/>
      <c r="BP585" s="124"/>
      <c r="BQ585" s="124"/>
      <c r="BR585" s="124"/>
      <c r="BS585" s="124"/>
      <c r="BT585" s="124"/>
      <c r="BU585" s="124"/>
      <c r="BV585" s="124"/>
      <c r="BW585" s="124"/>
      <c r="BX585" s="6"/>
      <c r="BY585" s="124"/>
      <c r="BZ585" s="124"/>
      <c r="CA585" s="124"/>
      <c r="CB585" s="124"/>
      <c r="CC585" s="124"/>
      <c r="CD585" s="124"/>
      <c r="CE585" s="124"/>
      <c r="CF585" s="124"/>
      <c r="CG585" s="124"/>
      <c r="CH585" s="124"/>
      <c r="CI585" s="124"/>
      <c r="CJ585" s="124"/>
      <c r="CK585" s="124"/>
      <c r="CL585" s="124"/>
      <c r="CM585" s="124"/>
      <c r="CN585" s="124"/>
      <c r="CO585" s="124"/>
      <c r="CP585" s="124"/>
      <c r="CQ585" s="124"/>
      <c r="CR585" s="124"/>
      <c r="CS585" s="124"/>
      <c r="CT585" s="124"/>
      <c r="CU585" s="124"/>
      <c r="CV585" s="124"/>
      <c r="CW585" s="124"/>
      <c r="CX585" s="124"/>
      <c r="CY585" s="124"/>
      <c r="CZ585" s="124"/>
      <c r="DA585" s="124"/>
      <c r="DB585" s="124"/>
      <c r="DC585" s="124"/>
      <c r="DD585" s="124"/>
      <c r="DE585" s="124"/>
      <c r="DF585" s="124"/>
      <c r="DG585" s="124"/>
      <c r="DH585" s="124"/>
      <c r="DI585" s="124"/>
      <c r="DJ585" s="124"/>
      <c r="DK585" s="198">
        <f>SUM(B585:M585)</f>
      </c>
      <c r="DL585" s="198">
        <f>SUM(N585:Y585)</f>
      </c>
      <c r="DM585" s="144">
        <f>IFERROR(DL585/DK585*100,0)</f>
      </c>
      <c r="DN585" s="198">
        <f>SUM(Z585:AK585)</f>
      </c>
      <c r="DO585" s="144">
        <f>IFERROR(DN585/DL585*100,0)</f>
      </c>
      <c r="DP585" s="198">
        <f>SUM(AL585:AW585)</f>
      </c>
      <c r="DQ585" s="144">
        <f>IFERROR(DP585/DN585*100,0)</f>
      </c>
      <c r="DR585" s="185">
        <f>SUM(AY585:BJ585)</f>
      </c>
      <c r="DS585" s="249">
        <f>IFERROR(DR585/DP585*100,0)</f>
      </c>
      <c r="DT585" s="2"/>
      <c r="DU585" s="2"/>
      <c r="DV585" s="2"/>
      <c r="DW585" s="2"/>
      <c r="DX585" s="2"/>
      <c r="DY585" s="2"/>
      <c r="DZ585" s="2"/>
      <c r="EA585" s="2"/>
      <c r="EB585" s="125"/>
      <c r="EC585" s="6"/>
      <c r="ED585" s="6"/>
      <c r="EE585" s="6"/>
      <c r="EF585" s="124"/>
      <c r="EG585" s="124"/>
      <c r="EH585" s="125"/>
      <c r="EI585" s="125"/>
      <c r="EJ585" s="124"/>
      <c r="EK585" s="2"/>
      <c r="EL585" s="2"/>
    </row>
    <row x14ac:dyDescent="0.25" r="586" customHeight="1" ht="18.75">
      <c r="A586" s="280" t="s">
        <v>272</v>
      </c>
      <c r="B586" s="322">
        <v>0</v>
      </c>
      <c r="C586" s="322">
        <v>0</v>
      </c>
      <c r="D586" s="322">
        <v>0</v>
      </c>
      <c r="E586" s="322">
        <v>0</v>
      </c>
      <c r="F586" s="322">
        <v>0</v>
      </c>
      <c r="G586" s="322">
        <v>0</v>
      </c>
      <c r="H586" s="322">
        <v>0</v>
      </c>
      <c r="I586" s="322">
        <v>0</v>
      </c>
      <c r="J586" s="322">
        <v>0</v>
      </c>
      <c r="K586" s="322">
        <v>0</v>
      </c>
      <c r="L586" s="322">
        <v>0</v>
      </c>
      <c r="M586" s="322">
        <v>0</v>
      </c>
      <c r="N586" s="268">
        <v>0</v>
      </c>
      <c r="O586" s="268">
        <v>0</v>
      </c>
      <c r="P586" s="268">
        <v>0</v>
      </c>
      <c r="Q586" s="268">
        <v>0</v>
      </c>
      <c r="R586" s="268">
        <v>0</v>
      </c>
      <c r="S586" s="268">
        <v>0</v>
      </c>
      <c r="T586" s="268">
        <v>0</v>
      </c>
      <c r="U586" s="268">
        <v>0</v>
      </c>
      <c r="V586" s="268">
        <v>0</v>
      </c>
      <c r="W586" s="268">
        <v>0</v>
      </c>
      <c r="X586" s="268">
        <v>0</v>
      </c>
      <c r="Y586" s="268">
        <v>0</v>
      </c>
      <c r="Z586" s="268">
        <v>0</v>
      </c>
      <c r="AA586" s="268">
        <v>0</v>
      </c>
      <c r="AB586" s="268">
        <v>0</v>
      </c>
      <c r="AC586" s="268">
        <v>0</v>
      </c>
      <c r="AD586" s="268">
        <v>0</v>
      </c>
      <c r="AE586" s="268">
        <v>0</v>
      </c>
      <c r="AF586" s="268">
        <v>0</v>
      </c>
      <c r="AG586" s="268">
        <v>0</v>
      </c>
      <c r="AH586" s="268">
        <v>0</v>
      </c>
      <c r="AI586" s="268">
        <v>0</v>
      </c>
      <c r="AJ586" s="268">
        <v>0</v>
      </c>
      <c r="AK586" s="268">
        <v>0</v>
      </c>
      <c r="AL586" s="268">
        <v>0</v>
      </c>
      <c r="AM586" s="268">
        <v>0</v>
      </c>
      <c r="AN586" s="268">
        <v>0</v>
      </c>
      <c r="AO586" s="268">
        <v>0</v>
      </c>
      <c r="AP586" s="268">
        <v>0</v>
      </c>
      <c r="AQ586" s="268">
        <v>0</v>
      </c>
      <c r="AR586" s="268">
        <v>0</v>
      </c>
      <c r="AS586" s="268">
        <v>0</v>
      </c>
      <c r="AT586" s="268">
        <v>0</v>
      </c>
      <c r="AU586" s="268">
        <v>0</v>
      </c>
      <c r="AV586" s="268">
        <v>0</v>
      </c>
      <c r="AW586" s="268">
        <v>0</v>
      </c>
      <c r="AX586" s="268"/>
      <c r="AY586" s="273"/>
      <c r="AZ586" s="345">
        <v>0</v>
      </c>
      <c r="BA586" s="346">
        <v>0</v>
      </c>
      <c r="BB586" s="268">
        <v>0</v>
      </c>
      <c r="BC586" s="268">
        <v>0</v>
      </c>
      <c r="BD586" s="268">
        <v>0</v>
      </c>
      <c r="BE586" s="347">
        <v>0</v>
      </c>
      <c r="BF586" s="348">
        <v>0</v>
      </c>
      <c r="BG586" s="348">
        <v>0</v>
      </c>
      <c r="BH586" s="348">
        <v>0</v>
      </c>
      <c r="BI586" s="348">
        <v>0</v>
      </c>
      <c r="BJ586" s="349">
        <v>0</v>
      </c>
      <c r="BK586" s="348"/>
      <c r="BL586" s="124"/>
      <c r="BM586" s="2"/>
      <c r="BN586" s="124"/>
      <c r="BO586" s="6"/>
      <c r="BP586" s="124"/>
      <c r="BQ586" s="124"/>
      <c r="BR586" s="124"/>
      <c r="BS586" s="124"/>
      <c r="BT586" s="124"/>
      <c r="BU586" s="124"/>
      <c r="BV586" s="124"/>
      <c r="BW586" s="124"/>
      <c r="BX586" s="6"/>
      <c r="BY586" s="124"/>
      <c r="BZ586" s="124"/>
      <c r="CA586" s="124"/>
      <c r="CB586" s="124"/>
      <c r="CC586" s="124"/>
      <c r="CD586" s="124"/>
      <c r="CE586" s="124"/>
      <c r="CF586" s="124"/>
      <c r="CG586" s="124"/>
      <c r="CH586" s="124"/>
      <c r="CI586" s="124"/>
      <c r="CJ586" s="124"/>
      <c r="CK586" s="124"/>
      <c r="CL586" s="124"/>
      <c r="CM586" s="124"/>
      <c r="CN586" s="124"/>
      <c r="CO586" s="124"/>
      <c r="CP586" s="124"/>
      <c r="CQ586" s="124"/>
      <c r="CR586" s="124"/>
      <c r="CS586" s="124"/>
      <c r="CT586" s="124"/>
      <c r="CU586" s="124"/>
      <c r="CV586" s="124"/>
      <c r="CW586" s="124"/>
      <c r="CX586" s="124"/>
      <c r="CY586" s="124"/>
      <c r="CZ586" s="124"/>
      <c r="DA586" s="124"/>
      <c r="DB586" s="124"/>
      <c r="DC586" s="124"/>
      <c r="DD586" s="124"/>
      <c r="DE586" s="124"/>
      <c r="DF586" s="124"/>
      <c r="DG586" s="124"/>
      <c r="DH586" s="124"/>
      <c r="DI586" s="124"/>
      <c r="DJ586" s="124"/>
      <c r="DK586" s="198">
        <f>SUM(B586:M586)</f>
      </c>
      <c r="DL586" s="198">
        <f>SUM(N586:Y586)</f>
      </c>
      <c r="DM586" s="144">
        <f>IFERROR(DL586/DK586*100,0)</f>
      </c>
      <c r="DN586" s="198">
        <f>SUM(Z586:AK586)</f>
      </c>
      <c r="DO586" s="144">
        <f>IFERROR(DN586/DL586*100,0)</f>
      </c>
      <c r="DP586" s="198">
        <f>SUM(AL586:AW586)</f>
      </c>
      <c r="DQ586" s="144">
        <f>IFERROR(DP586/DN586*100,0)</f>
      </c>
      <c r="DR586" s="185">
        <f>SUM(AY586:BJ586)</f>
      </c>
      <c r="DS586" s="249">
        <f>IFERROR(DR586/DP586*100,0)</f>
      </c>
      <c r="DT586" s="2"/>
      <c r="DU586" s="2"/>
      <c r="DV586" s="2"/>
      <c r="DW586" s="2"/>
      <c r="DX586" s="2"/>
      <c r="DY586" s="2"/>
      <c r="DZ586" s="2"/>
      <c r="EA586" s="2"/>
      <c r="EB586" s="125"/>
      <c r="EC586" s="6"/>
      <c r="ED586" s="6"/>
      <c r="EE586" s="6"/>
      <c r="EF586" s="124"/>
      <c r="EG586" s="124"/>
      <c r="EH586" s="125"/>
      <c r="EI586" s="125"/>
      <c r="EJ586" s="124"/>
      <c r="EK586" s="2"/>
      <c r="EL586" s="2"/>
    </row>
    <row x14ac:dyDescent="0.25" r="587" customHeight="1" ht="18.75">
      <c r="A587" s="280" t="s">
        <v>273</v>
      </c>
      <c r="B587" s="322">
        <v>0</v>
      </c>
      <c r="C587" s="322">
        <v>0</v>
      </c>
      <c r="D587" s="322">
        <v>0</v>
      </c>
      <c r="E587" s="322">
        <v>0</v>
      </c>
      <c r="F587" s="322">
        <v>0</v>
      </c>
      <c r="G587" s="322">
        <v>0</v>
      </c>
      <c r="H587" s="322">
        <v>0</v>
      </c>
      <c r="I587" s="322">
        <v>0</v>
      </c>
      <c r="J587" s="322">
        <v>0</v>
      </c>
      <c r="K587" s="322">
        <v>0</v>
      </c>
      <c r="L587" s="322">
        <v>0</v>
      </c>
      <c r="M587" s="322">
        <v>0</v>
      </c>
      <c r="N587" s="268">
        <v>0</v>
      </c>
      <c r="O587" s="268">
        <v>0</v>
      </c>
      <c r="P587" s="268">
        <v>0</v>
      </c>
      <c r="Q587" s="268">
        <v>0</v>
      </c>
      <c r="R587" s="268">
        <v>0</v>
      </c>
      <c r="S587" s="268">
        <v>0</v>
      </c>
      <c r="T587" s="268">
        <v>0</v>
      </c>
      <c r="U587" s="268">
        <v>0</v>
      </c>
      <c r="V587" s="268">
        <v>0</v>
      </c>
      <c r="W587" s="268">
        <v>0</v>
      </c>
      <c r="X587" s="268">
        <v>0</v>
      </c>
      <c r="Y587" s="268">
        <v>0</v>
      </c>
      <c r="Z587" s="268">
        <v>0</v>
      </c>
      <c r="AA587" s="268">
        <v>0</v>
      </c>
      <c r="AB587" s="268">
        <v>0</v>
      </c>
      <c r="AC587" s="268">
        <v>0</v>
      </c>
      <c r="AD587" s="268">
        <v>0</v>
      </c>
      <c r="AE587" s="268">
        <v>0</v>
      </c>
      <c r="AF587" s="268">
        <v>0</v>
      </c>
      <c r="AG587" s="268">
        <v>0</v>
      </c>
      <c r="AH587" s="268">
        <v>0</v>
      </c>
      <c r="AI587" s="268">
        <v>0</v>
      </c>
      <c r="AJ587" s="268">
        <v>0</v>
      </c>
      <c r="AK587" s="268">
        <v>0</v>
      </c>
      <c r="AL587" s="268">
        <v>0</v>
      </c>
      <c r="AM587" s="268">
        <v>0</v>
      </c>
      <c r="AN587" s="268">
        <v>0</v>
      </c>
      <c r="AO587" s="268">
        <v>0</v>
      </c>
      <c r="AP587" s="268">
        <v>0</v>
      </c>
      <c r="AQ587" s="268">
        <v>0</v>
      </c>
      <c r="AR587" s="268">
        <v>0</v>
      </c>
      <c r="AS587" s="268">
        <v>0</v>
      </c>
      <c r="AT587" s="268">
        <v>0</v>
      </c>
      <c r="AU587" s="268">
        <v>0</v>
      </c>
      <c r="AV587" s="268">
        <v>0</v>
      </c>
      <c r="AW587" s="268">
        <v>0</v>
      </c>
      <c r="AX587" s="268"/>
      <c r="AY587" s="273"/>
      <c r="AZ587" s="345">
        <v>0</v>
      </c>
      <c r="BA587" s="346">
        <v>0</v>
      </c>
      <c r="BB587" s="268">
        <v>0</v>
      </c>
      <c r="BC587" s="268">
        <v>0</v>
      </c>
      <c r="BD587" s="268">
        <v>0</v>
      </c>
      <c r="BE587" s="347">
        <v>0</v>
      </c>
      <c r="BF587" s="348">
        <v>0</v>
      </c>
      <c r="BG587" s="348">
        <v>0</v>
      </c>
      <c r="BH587" s="348">
        <v>0</v>
      </c>
      <c r="BI587" s="348">
        <v>0</v>
      </c>
      <c r="BJ587" s="349">
        <v>0</v>
      </c>
      <c r="BK587" s="348"/>
      <c r="BL587" s="124"/>
      <c r="BM587" s="2"/>
      <c r="BN587" s="124"/>
      <c r="BO587" s="6"/>
      <c r="BP587" s="124"/>
      <c r="BQ587" s="124"/>
      <c r="BR587" s="124"/>
      <c r="BS587" s="124"/>
      <c r="BT587" s="124"/>
      <c r="BU587" s="124"/>
      <c r="BV587" s="124"/>
      <c r="BW587" s="124"/>
      <c r="BX587" s="6"/>
      <c r="BY587" s="124"/>
      <c r="BZ587" s="124"/>
      <c r="CA587" s="124"/>
      <c r="CB587" s="124"/>
      <c r="CC587" s="124"/>
      <c r="CD587" s="124"/>
      <c r="CE587" s="124"/>
      <c r="CF587" s="124"/>
      <c r="CG587" s="124"/>
      <c r="CH587" s="124"/>
      <c r="CI587" s="124"/>
      <c r="CJ587" s="124"/>
      <c r="CK587" s="124"/>
      <c r="CL587" s="124"/>
      <c r="CM587" s="124"/>
      <c r="CN587" s="124"/>
      <c r="CO587" s="124"/>
      <c r="CP587" s="124"/>
      <c r="CQ587" s="124"/>
      <c r="CR587" s="124"/>
      <c r="CS587" s="124"/>
      <c r="CT587" s="124"/>
      <c r="CU587" s="124"/>
      <c r="CV587" s="124"/>
      <c r="CW587" s="124"/>
      <c r="CX587" s="124"/>
      <c r="CY587" s="124"/>
      <c r="CZ587" s="124"/>
      <c r="DA587" s="124"/>
      <c r="DB587" s="124"/>
      <c r="DC587" s="124"/>
      <c r="DD587" s="124"/>
      <c r="DE587" s="124"/>
      <c r="DF587" s="124"/>
      <c r="DG587" s="124"/>
      <c r="DH587" s="124"/>
      <c r="DI587" s="124"/>
      <c r="DJ587" s="124"/>
      <c r="DK587" s="198">
        <f>SUM(B587:M587)</f>
      </c>
      <c r="DL587" s="198">
        <f>SUM(N587:Y587)</f>
      </c>
      <c r="DM587" s="144">
        <f>IFERROR(DL587/DK587*100,0)</f>
      </c>
      <c r="DN587" s="198">
        <f>SUM(Z587:AK587)</f>
      </c>
      <c r="DO587" s="144">
        <f>IFERROR(DN587/DL587*100,0)</f>
      </c>
      <c r="DP587" s="198">
        <f>SUM(AL587:AW587)</f>
      </c>
      <c r="DQ587" s="144">
        <f>IFERROR(DP587/DN587*100,0)</f>
      </c>
      <c r="DR587" s="185">
        <f>SUM(AY587:BJ587)</f>
      </c>
      <c r="DS587" s="249">
        <f>IFERROR(DR587/DP587*100,0)</f>
      </c>
      <c r="DT587" s="2"/>
      <c r="DU587" s="2"/>
      <c r="DV587" s="2"/>
      <c r="DW587" s="2"/>
      <c r="DX587" s="2"/>
      <c r="DY587" s="2"/>
      <c r="DZ587" s="2"/>
      <c r="EA587" s="2"/>
      <c r="EB587" s="125"/>
      <c r="EC587" s="6"/>
      <c r="ED587" s="6"/>
      <c r="EE587" s="6"/>
      <c r="EF587" s="124"/>
      <c r="EG587" s="124"/>
      <c r="EH587" s="125"/>
      <c r="EI587" s="125"/>
      <c r="EJ587" s="124"/>
      <c r="EK587" s="2"/>
      <c r="EL587" s="2"/>
    </row>
    <row x14ac:dyDescent="0.25" r="588" customHeight="1" ht="18.75">
      <c r="A588" s="280" t="s">
        <v>274</v>
      </c>
      <c r="B588" s="322">
        <v>0</v>
      </c>
      <c r="C588" s="322">
        <v>0</v>
      </c>
      <c r="D588" s="322">
        <v>64</v>
      </c>
      <c r="E588" s="322">
        <v>-36</v>
      </c>
      <c r="F588" s="322">
        <v>0</v>
      </c>
      <c r="G588" s="322">
        <v>0</v>
      </c>
      <c r="H588" s="322">
        <v>0</v>
      </c>
      <c r="I588" s="322">
        <v>0</v>
      </c>
      <c r="J588" s="322">
        <v>0</v>
      </c>
      <c r="K588" s="322">
        <v>0</v>
      </c>
      <c r="L588" s="322">
        <v>0</v>
      </c>
      <c r="M588" s="322">
        <v>0</v>
      </c>
      <c r="N588" s="268">
        <v>0</v>
      </c>
      <c r="O588" s="268">
        <v>0</v>
      </c>
      <c r="P588" s="268">
        <v>0</v>
      </c>
      <c r="Q588" s="268">
        <v>0</v>
      </c>
      <c r="R588" s="268">
        <v>0</v>
      </c>
      <c r="S588" s="268">
        <v>0</v>
      </c>
      <c r="T588" s="268">
        <v>0</v>
      </c>
      <c r="U588" s="268">
        <v>0</v>
      </c>
      <c r="V588" s="268">
        <v>0</v>
      </c>
      <c r="W588" s="268">
        <v>0</v>
      </c>
      <c r="X588" s="268">
        <v>0</v>
      </c>
      <c r="Y588" s="268">
        <v>0</v>
      </c>
      <c r="Z588" s="268">
        <v>0</v>
      </c>
      <c r="AA588" s="268">
        <v>0</v>
      </c>
      <c r="AB588" s="268">
        <v>0</v>
      </c>
      <c r="AC588" s="268">
        <v>0</v>
      </c>
      <c r="AD588" s="268">
        <v>0</v>
      </c>
      <c r="AE588" s="268">
        <v>0</v>
      </c>
      <c r="AF588" s="268">
        <v>0</v>
      </c>
      <c r="AG588" s="268">
        <v>0</v>
      </c>
      <c r="AH588" s="268">
        <v>0</v>
      </c>
      <c r="AI588" s="268">
        <v>0</v>
      </c>
      <c r="AJ588" s="268">
        <v>0</v>
      </c>
      <c r="AK588" s="268">
        <v>0</v>
      </c>
      <c r="AL588" s="268">
        <v>0</v>
      </c>
      <c r="AM588" s="268">
        <v>0</v>
      </c>
      <c r="AN588" s="268">
        <v>0</v>
      </c>
      <c r="AO588" s="268">
        <v>0</v>
      </c>
      <c r="AP588" s="268">
        <v>0</v>
      </c>
      <c r="AQ588" s="268">
        <v>0</v>
      </c>
      <c r="AR588" s="268">
        <v>0</v>
      </c>
      <c r="AS588" s="268">
        <v>0</v>
      </c>
      <c r="AT588" s="268">
        <v>0</v>
      </c>
      <c r="AU588" s="268">
        <v>0</v>
      </c>
      <c r="AV588" s="268">
        <v>0</v>
      </c>
      <c r="AW588" s="268">
        <v>0</v>
      </c>
      <c r="AX588" s="268"/>
      <c r="AY588" s="273"/>
      <c r="AZ588" s="345">
        <v>0</v>
      </c>
      <c r="BA588" s="346">
        <v>0</v>
      </c>
      <c r="BB588" s="268">
        <v>0</v>
      </c>
      <c r="BC588" s="268">
        <v>0</v>
      </c>
      <c r="BD588" s="268">
        <v>0</v>
      </c>
      <c r="BE588" s="347">
        <v>0</v>
      </c>
      <c r="BF588" s="348">
        <v>0</v>
      </c>
      <c r="BG588" s="348">
        <v>0</v>
      </c>
      <c r="BH588" s="348">
        <v>0</v>
      </c>
      <c r="BI588" s="348">
        <v>0</v>
      </c>
      <c r="BJ588" s="349">
        <v>0</v>
      </c>
      <c r="BK588" s="348"/>
      <c r="BL588" s="124"/>
      <c r="BM588" s="2"/>
      <c r="BN588" s="124"/>
      <c r="BO588" s="6"/>
      <c r="BP588" s="124"/>
      <c r="BQ588" s="124"/>
      <c r="BR588" s="124"/>
      <c r="BS588" s="124"/>
      <c r="BT588" s="124"/>
      <c r="BU588" s="124"/>
      <c r="BV588" s="124"/>
      <c r="BW588" s="124"/>
      <c r="BX588" s="6"/>
      <c r="BY588" s="124"/>
      <c r="BZ588" s="124"/>
      <c r="CA588" s="124"/>
      <c r="CB588" s="124"/>
      <c r="CC588" s="124"/>
      <c r="CD588" s="124"/>
      <c r="CE588" s="124"/>
      <c r="CF588" s="124"/>
      <c r="CG588" s="124"/>
      <c r="CH588" s="124"/>
      <c r="CI588" s="124"/>
      <c r="CJ588" s="124"/>
      <c r="CK588" s="124"/>
      <c r="CL588" s="124"/>
      <c r="CM588" s="124"/>
      <c r="CN588" s="124"/>
      <c r="CO588" s="124"/>
      <c r="CP588" s="124"/>
      <c r="CQ588" s="124"/>
      <c r="CR588" s="124"/>
      <c r="CS588" s="124"/>
      <c r="CT588" s="124"/>
      <c r="CU588" s="124"/>
      <c r="CV588" s="124"/>
      <c r="CW588" s="124"/>
      <c r="CX588" s="124"/>
      <c r="CY588" s="124"/>
      <c r="CZ588" s="124"/>
      <c r="DA588" s="124"/>
      <c r="DB588" s="124"/>
      <c r="DC588" s="124"/>
      <c r="DD588" s="124"/>
      <c r="DE588" s="124"/>
      <c r="DF588" s="124"/>
      <c r="DG588" s="124"/>
      <c r="DH588" s="124"/>
      <c r="DI588" s="124"/>
      <c r="DJ588" s="124"/>
      <c r="DK588" s="198">
        <f>SUM(B588:M588)</f>
      </c>
      <c r="DL588" s="198">
        <f>SUM(N588:Y588)</f>
      </c>
      <c r="DM588" s="144">
        <f>IFERROR(DL588/DK588*100,0)</f>
      </c>
      <c r="DN588" s="198">
        <f>SUM(Z588:AK588)</f>
      </c>
      <c r="DO588" s="144">
        <f>IFERROR(DN588/DL588*100,0)</f>
      </c>
      <c r="DP588" s="198">
        <f>SUM(AL588:AW588)</f>
      </c>
      <c r="DQ588" s="144">
        <f>IFERROR(DP588/DN588*100,0)</f>
      </c>
      <c r="DR588" s="185">
        <f>SUM(AY588:BJ588)</f>
      </c>
      <c r="DS588" s="249">
        <f>IFERROR(DR588/DP588*100,0)</f>
      </c>
      <c r="DT588" s="2"/>
      <c r="DU588" s="2"/>
      <c r="DV588" s="2"/>
      <c r="DW588" s="2"/>
      <c r="DX588" s="2"/>
      <c r="DY588" s="2"/>
      <c r="DZ588" s="2"/>
      <c r="EA588" s="2"/>
      <c r="EB588" s="125"/>
      <c r="EC588" s="6"/>
      <c r="ED588" s="6"/>
      <c r="EE588" s="6"/>
      <c r="EF588" s="124"/>
      <c r="EG588" s="124"/>
      <c r="EH588" s="125"/>
      <c r="EI588" s="125"/>
      <c r="EJ588" s="124"/>
      <c r="EK588" s="2"/>
      <c r="EL588" s="2"/>
    </row>
    <row x14ac:dyDescent="0.25" r="589" customHeight="1" ht="18.75">
      <c r="A589" s="280" t="s">
        <v>275</v>
      </c>
      <c r="B589" s="322">
        <v>0</v>
      </c>
      <c r="C589" s="322">
        <v>0</v>
      </c>
      <c r="D589" s="322">
        <v>0</v>
      </c>
      <c r="E589" s="322">
        <v>0</v>
      </c>
      <c r="F589" s="322">
        <v>0</v>
      </c>
      <c r="G589" s="322">
        <v>0</v>
      </c>
      <c r="H589" s="322">
        <v>0</v>
      </c>
      <c r="I589" s="322">
        <v>0</v>
      </c>
      <c r="J589" s="322">
        <v>0</v>
      </c>
      <c r="K589" s="322">
        <v>0</v>
      </c>
      <c r="L589" s="322">
        <v>0</v>
      </c>
      <c r="M589" s="322">
        <v>0</v>
      </c>
      <c r="N589" s="268">
        <v>0</v>
      </c>
      <c r="O589" s="268">
        <v>0</v>
      </c>
      <c r="P589" s="268">
        <v>0</v>
      </c>
      <c r="Q589" s="268">
        <v>48</v>
      </c>
      <c r="R589" s="268">
        <v>0</v>
      </c>
      <c r="S589" s="268">
        <v>0</v>
      </c>
      <c r="T589" s="268">
        <v>0</v>
      </c>
      <c r="U589" s="268">
        <v>0</v>
      </c>
      <c r="V589" s="268">
        <v>0</v>
      </c>
      <c r="W589" s="268">
        <v>0</v>
      </c>
      <c r="X589" s="268">
        <v>0</v>
      </c>
      <c r="Y589" s="268">
        <v>0</v>
      </c>
      <c r="Z589" s="268">
        <v>0</v>
      </c>
      <c r="AA589" s="268">
        <v>0</v>
      </c>
      <c r="AB589" s="268">
        <v>0</v>
      </c>
      <c r="AC589" s="268">
        <v>0</v>
      </c>
      <c r="AD589" s="268">
        <v>0</v>
      </c>
      <c r="AE589" s="268">
        <v>0</v>
      </c>
      <c r="AF589" s="268">
        <v>0</v>
      </c>
      <c r="AG589" s="268">
        <v>0</v>
      </c>
      <c r="AH589" s="268">
        <v>0</v>
      </c>
      <c r="AI589" s="268">
        <v>0</v>
      </c>
      <c r="AJ589" s="268">
        <v>0</v>
      </c>
      <c r="AK589" s="268">
        <v>0</v>
      </c>
      <c r="AL589" s="268">
        <v>0</v>
      </c>
      <c r="AM589" s="268">
        <v>0</v>
      </c>
      <c r="AN589" s="268">
        <v>0</v>
      </c>
      <c r="AO589" s="268">
        <v>0</v>
      </c>
      <c r="AP589" s="268">
        <v>0</v>
      </c>
      <c r="AQ589" s="268">
        <v>0</v>
      </c>
      <c r="AR589" s="268">
        <v>0</v>
      </c>
      <c r="AS589" s="268">
        <v>0</v>
      </c>
      <c r="AT589" s="268">
        <v>0</v>
      </c>
      <c r="AU589" s="268">
        <v>0</v>
      </c>
      <c r="AV589" s="268">
        <v>0</v>
      </c>
      <c r="AW589" s="268">
        <v>0</v>
      </c>
      <c r="AX589" s="268"/>
      <c r="AY589" s="273"/>
      <c r="AZ589" s="345">
        <v>0</v>
      </c>
      <c r="BA589" s="346">
        <v>0</v>
      </c>
      <c r="BB589" s="268">
        <v>0</v>
      </c>
      <c r="BC589" s="268">
        <v>0</v>
      </c>
      <c r="BD589" s="268">
        <v>0</v>
      </c>
      <c r="BE589" s="347">
        <v>0</v>
      </c>
      <c r="BF589" s="348">
        <v>0</v>
      </c>
      <c r="BG589" s="348">
        <v>0</v>
      </c>
      <c r="BH589" s="348">
        <v>0</v>
      </c>
      <c r="BI589" s="348">
        <v>0</v>
      </c>
      <c r="BJ589" s="349">
        <v>0</v>
      </c>
      <c r="BK589" s="348"/>
      <c r="BL589" s="124"/>
      <c r="BM589" s="2"/>
      <c r="BN589" s="124"/>
      <c r="BO589" s="6"/>
      <c r="BP589" s="124"/>
      <c r="BQ589" s="124"/>
      <c r="BR589" s="124"/>
      <c r="BS589" s="124"/>
      <c r="BT589" s="124"/>
      <c r="BU589" s="124"/>
      <c r="BV589" s="124"/>
      <c r="BW589" s="124"/>
      <c r="BX589" s="6"/>
      <c r="BY589" s="124"/>
      <c r="BZ589" s="124"/>
      <c r="CA589" s="124"/>
      <c r="CB589" s="124"/>
      <c r="CC589" s="124"/>
      <c r="CD589" s="124"/>
      <c r="CE589" s="124"/>
      <c r="CF589" s="124"/>
      <c r="CG589" s="124"/>
      <c r="CH589" s="124"/>
      <c r="CI589" s="124"/>
      <c r="CJ589" s="124"/>
      <c r="CK589" s="124"/>
      <c r="CL589" s="124"/>
      <c r="CM589" s="124"/>
      <c r="CN589" s="124"/>
      <c r="CO589" s="124"/>
      <c r="CP589" s="124"/>
      <c r="CQ589" s="124"/>
      <c r="CR589" s="124"/>
      <c r="CS589" s="124"/>
      <c r="CT589" s="124"/>
      <c r="CU589" s="124"/>
      <c r="CV589" s="124"/>
      <c r="CW589" s="124"/>
      <c r="CX589" s="124"/>
      <c r="CY589" s="124"/>
      <c r="CZ589" s="124"/>
      <c r="DA589" s="124"/>
      <c r="DB589" s="124"/>
      <c r="DC589" s="124"/>
      <c r="DD589" s="124"/>
      <c r="DE589" s="124"/>
      <c r="DF589" s="124"/>
      <c r="DG589" s="124"/>
      <c r="DH589" s="124"/>
      <c r="DI589" s="124"/>
      <c r="DJ589" s="124"/>
      <c r="DK589" s="198">
        <f>SUM(B589:M589)</f>
      </c>
      <c r="DL589" s="198">
        <f>SUM(N589:Y589)</f>
      </c>
      <c r="DM589" s="144">
        <f>IFERROR(DL589/DK589*100,0)</f>
      </c>
      <c r="DN589" s="198">
        <f>SUM(Z589:AK589)</f>
      </c>
      <c r="DO589" s="144">
        <f>IFERROR(DN589/DL589*100,0)</f>
      </c>
      <c r="DP589" s="198">
        <f>SUM(AL589:AW589)</f>
      </c>
      <c r="DQ589" s="144">
        <f>IFERROR(DP589/DN589*100,0)</f>
      </c>
      <c r="DR589" s="185">
        <f>SUM(AY589:BJ589)</f>
      </c>
      <c r="DS589" s="249">
        <f>IFERROR(DR589/DP589*100,0)</f>
      </c>
      <c r="DT589" s="2"/>
      <c r="DU589" s="2"/>
      <c r="DV589" s="2"/>
      <c r="DW589" s="2"/>
      <c r="DX589" s="2"/>
      <c r="DY589" s="2"/>
      <c r="DZ589" s="2"/>
      <c r="EA589" s="2"/>
      <c r="EB589" s="125"/>
      <c r="EC589" s="6"/>
      <c r="ED589" s="6"/>
      <c r="EE589" s="6"/>
      <c r="EF589" s="124"/>
      <c r="EG589" s="124"/>
      <c r="EH589" s="125"/>
      <c r="EI589" s="125"/>
      <c r="EJ589" s="124"/>
      <c r="EK589" s="2"/>
      <c r="EL589" s="2"/>
    </row>
    <row x14ac:dyDescent="0.25" r="590" customHeight="1" ht="18.75">
      <c r="A590" s="280" t="s">
        <v>49</v>
      </c>
      <c r="B590" s="322">
        <v>0</v>
      </c>
      <c r="C590" s="322">
        <v>0</v>
      </c>
      <c r="D590" s="322">
        <v>0</v>
      </c>
      <c r="E590" s="322">
        <v>177</v>
      </c>
      <c r="F590" s="322">
        <v>258</v>
      </c>
      <c r="G590" s="322">
        <v>270</v>
      </c>
      <c r="H590" s="322">
        <v>24</v>
      </c>
      <c r="I590" s="322">
        <v>0</v>
      </c>
      <c r="J590" s="322">
        <v>0</v>
      </c>
      <c r="K590" s="322">
        <v>0</v>
      </c>
      <c r="L590" s="322">
        <v>0</v>
      </c>
      <c r="M590" s="322">
        <v>0</v>
      </c>
      <c r="N590" s="268">
        <v>0</v>
      </c>
      <c r="O590" s="268">
        <v>0</v>
      </c>
      <c r="P590" s="268">
        <v>0</v>
      </c>
      <c r="Q590" s="268">
        <v>0</v>
      </c>
      <c r="R590" s="268">
        <v>0</v>
      </c>
      <c r="S590" s="268">
        <v>0</v>
      </c>
      <c r="T590" s="268">
        <v>0</v>
      </c>
      <c r="U590" s="268">
        <v>0</v>
      </c>
      <c r="V590" s="268">
        <v>0</v>
      </c>
      <c r="W590" s="268">
        <v>0</v>
      </c>
      <c r="X590" s="268">
        <v>0</v>
      </c>
      <c r="Y590" s="268">
        <v>0</v>
      </c>
      <c r="Z590" s="268">
        <v>0</v>
      </c>
      <c r="AA590" s="268">
        <v>0</v>
      </c>
      <c r="AB590" s="268">
        <v>0</v>
      </c>
      <c r="AC590" s="268">
        <v>0</v>
      </c>
      <c r="AD590" s="268">
        <v>0</v>
      </c>
      <c r="AE590" s="268">
        <v>0</v>
      </c>
      <c r="AF590" s="268">
        <v>0</v>
      </c>
      <c r="AG590" s="268">
        <v>0</v>
      </c>
      <c r="AH590" s="268">
        <v>0</v>
      </c>
      <c r="AI590" s="268">
        <v>0</v>
      </c>
      <c r="AJ590" s="268">
        <v>0</v>
      </c>
      <c r="AK590" s="268">
        <v>0</v>
      </c>
      <c r="AL590" s="268">
        <v>0</v>
      </c>
      <c r="AM590" s="268">
        <v>0</v>
      </c>
      <c r="AN590" s="268">
        <v>0</v>
      </c>
      <c r="AO590" s="268">
        <v>0</v>
      </c>
      <c r="AP590" s="268">
        <v>0</v>
      </c>
      <c r="AQ590" s="268">
        <v>0</v>
      </c>
      <c r="AR590" s="268">
        <v>0</v>
      </c>
      <c r="AS590" s="268">
        <v>0</v>
      </c>
      <c r="AT590" s="268">
        <v>0</v>
      </c>
      <c r="AU590" s="268">
        <v>0</v>
      </c>
      <c r="AV590" s="268">
        <v>0</v>
      </c>
      <c r="AW590" s="268">
        <v>0</v>
      </c>
      <c r="AX590" s="268"/>
      <c r="AY590" s="273"/>
      <c r="AZ590" s="345">
        <v>0</v>
      </c>
      <c r="BA590" s="346">
        <v>0</v>
      </c>
      <c r="BB590" s="268">
        <v>0</v>
      </c>
      <c r="BC590" s="268">
        <v>0</v>
      </c>
      <c r="BD590" s="268">
        <v>0</v>
      </c>
      <c r="BE590" s="347">
        <v>0</v>
      </c>
      <c r="BF590" s="348">
        <v>0</v>
      </c>
      <c r="BG590" s="348">
        <v>0</v>
      </c>
      <c r="BH590" s="348">
        <v>0</v>
      </c>
      <c r="BI590" s="348">
        <v>0</v>
      </c>
      <c r="BJ590" s="349">
        <v>0</v>
      </c>
      <c r="BK590" s="348"/>
      <c r="BL590" s="124"/>
      <c r="BM590" s="2"/>
      <c r="BN590" s="124"/>
      <c r="BO590" s="6"/>
      <c r="BP590" s="124"/>
      <c r="BQ590" s="124"/>
      <c r="BR590" s="124"/>
      <c r="BS590" s="124"/>
      <c r="BT590" s="124"/>
      <c r="BU590" s="124"/>
      <c r="BV590" s="124"/>
      <c r="BW590" s="124"/>
      <c r="BX590" s="6"/>
      <c r="BY590" s="124"/>
      <c r="BZ590" s="124"/>
      <c r="CA590" s="124"/>
      <c r="CB590" s="124"/>
      <c r="CC590" s="124"/>
      <c r="CD590" s="124"/>
      <c r="CE590" s="124"/>
      <c r="CF590" s="124"/>
      <c r="CG590" s="124"/>
      <c r="CH590" s="124"/>
      <c r="CI590" s="124"/>
      <c r="CJ590" s="124"/>
      <c r="CK590" s="124"/>
      <c r="CL590" s="124"/>
      <c r="CM590" s="124"/>
      <c r="CN590" s="124"/>
      <c r="CO590" s="124"/>
      <c r="CP590" s="124"/>
      <c r="CQ590" s="124"/>
      <c r="CR590" s="124"/>
      <c r="CS590" s="124"/>
      <c r="CT590" s="124"/>
      <c r="CU590" s="124"/>
      <c r="CV590" s="124"/>
      <c r="CW590" s="124"/>
      <c r="CX590" s="124"/>
      <c r="CY590" s="124"/>
      <c r="CZ590" s="124"/>
      <c r="DA590" s="124"/>
      <c r="DB590" s="124"/>
      <c r="DC590" s="124"/>
      <c r="DD590" s="124"/>
      <c r="DE590" s="124"/>
      <c r="DF590" s="124"/>
      <c r="DG590" s="124"/>
      <c r="DH590" s="124"/>
      <c r="DI590" s="124"/>
      <c r="DJ590" s="124"/>
      <c r="DK590" s="198">
        <f>SUM(B590:M590)</f>
      </c>
      <c r="DL590" s="198">
        <f>SUM(N590:Y590)</f>
      </c>
      <c r="DM590" s="144">
        <f>IFERROR(DL590/DK590*100,0)</f>
      </c>
      <c r="DN590" s="198">
        <f>SUM(Z590:AK590)</f>
      </c>
      <c r="DO590" s="144">
        <f>IFERROR(DN590/DL590*100,0)</f>
      </c>
      <c r="DP590" s="198">
        <f>SUM(AL590:AW590)</f>
      </c>
      <c r="DQ590" s="144">
        <f>IFERROR(DP590/DN590*100,0)</f>
      </c>
      <c r="DR590" s="185">
        <f>SUM(AY590:BJ590)</f>
      </c>
      <c r="DS590" s="249">
        <f>IFERROR(DR590/DP590*100,0)</f>
      </c>
      <c r="DT590" s="2"/>
      <c r="DU590" s="2"/>
      <c r="DV590" s="2"/>
      <c r="DW590" s="2"/>
      <c r="DX590" s="2"/>
      <c r="DY590" s="2"/>
      <c r="DZ590" s="2"/>
      <c r="EA590" s="2"/>
      <c r="EB590" s="125"/>
      <c r="EC590" s="6"/>
      <c r="ED590" s="6"/>
      <c r="EE590" s="6"/>
      <c r="EF590" s="124"/>
      <c r="EG590" s="124"/>
      <c r="EH590" s="125"/>
      <c r="EI590" s="125"/>
      <c r="EJ590" s="124"/>
      <c r="EK590" s="2"/>
      <c r="EL590" s="2"/>
    </row>
    <row x14ac:dyDescent="0.25" r="591" customHeight="1" ht="18.75">
      <c r="A591" s="280" t="s">
        <v>276</v>
      </c>
      <c r="B591" s="322">
        <v>0</v>
      </c>
      <c r="C591" s="322">
        <v>0</v>
      </c>
      <c r="D591" s="322">
        <v>0</v>
      </c>
      <c r="E591" s="322">
        <v>0</v>
      </c>
      <c r="F591" s="322">
        <v>0</v>
      </c>
      <c r="G591" s="322">
        <v>0</v>
      </c>
      <c r="H591" s="322">
        <v>0</v>
      </c>
      <c r="I591" s="322">
        <v>0</v>
      </c>
      <c r="J591" s="322">
        <v>0</v>
      </c>
      <c r="K591" s="322">
        <v>0</v>
      </c>
      <c r="L591" s="322">
        <v>0</v>
      </c>
      <c r="M591" s="322">
        <v>0</v>
      </c>
      <c r="N591" s="268">
        <v>0</v>
      </c>
      <c r="O591" s="268">
        <v>0</v>
      </c>
      <c r="P591" s="268">
        <v>0</v>
      </c>
      <c r="Q591" s="268">
        <v>0</v>
      </c>
      <c r="R591" s="268">
        <v>0</v>
      </c>
      <c r="S591" s="268">
        <v>0</v>
      </c>
      <c r="T591" s="268">
        <v>0</v>
      </c>
      <c r="U591" s="268">
        <v>0</v>
      </c>
      <c r="V591" s="268">
        <v>0</v>
      </c>
      <c r="W591" s="268">
        <v>0</v>
      </c>
      <c r="X591" s="268">
        <v>0</v>
      </c>
      <c r="Y591" s="268">
        <v>0</v>
      </c>
      <c r="Z591" s="268">
        <v>0</v>
      </c>
      <c r="AA591" s="268">
        <v>0</v>
      </c>
      <c r="AB591" s="268">
        <v>0</v>
      </c>
      <c r="AC591" s="268">
        <v>0</v>
      </c>
      <c r="AD591" s="268">
        <v>0</v>
      </c>
      <c r="AE591" s="268">
        <v>0</v>
      </c>
      <c r="AF591" s="268">
        <v>0</v>
      </c>
      <c r="AG591" s="268">
        <v>0</v>
      </c>
      <c r="AH591" s="268">
        <v>0</v>
      </c>
      <c r="AI591" s="268">
        <v>0</v>
      </c>
      <c r="AJ591" s="268">
        <v>0</v>
      </c>
      <c r="AK591" s="268">
        <v>0</v>
      </c>
      <c r="AL591" s="268">
        <v>0</v>
      </c>
      <c r="AM591" s="268">
        <v>0</v>
      </c>
      <c r="AN591" s="268">
        <v>0</v>
      </c>
      <c r="AO591" s="268">
        <v>0</v>
      </c>
      <c r="AP591" s="268">
        <v>0</v>
      </c>
      <c r="AQ591" s="268">
        <v>0</v>
      </c>
      <c r="AR591" s="268">
        <v>0</v>
      </c>
      <c r="AS591" s="268">
        <v>0</v>
      </c>
      <c r="AT591" s="268">
        <v>0</v>
      </c>
      <c r="AU591" s="268">
        <v>0</v>
      </c>
      <c r="AV591" s="268">
        <v>0</v>
      </c>
      <c r="AW591" s="268">
        <v>0</v>
      </c>
      <c r="AX591" s="268"/>
      <c r="AY591" s="273"/>
      <c r="AZ591" s="345">
        <v>0</v>
      </c>
      <c r="BA591" s="346">
        <v>0</v>
      </c>
      <c r="BB591" s="268">
        <v>0</v>
      </c>
      <c r="BC591" s="268">
        <v>0</v>
      </c>
      <c r="BD591" s="268">
        <v>0</v>
      </c>
      <c r="BE591" s="347">
        <v>0</v>
      </c>
      <c r="BF591" s="348">
        <v>0</v>
      </c>
      <c r="BG591" s="348">
        <v>0</v>
      </c>
      <c r="BH591" s="348">
        <v>0</v>
      </c>
      <c r="BI591" s="348">
        <v>0</v>
      </c>
      <c r="BJ591" s="349">
        <v>0</v>
      </c>
      <c r="BK591" s="348"/>
      <c r="BL591" s="124"/>
      <c r="BM591" s="2"/>
      <c r="BN591" s="124"/>
      <c r="BO591" s="6"/>
      <c r="BP591" s="124"/>
      <c r="BQ591" s="124"/>
      <c r="BR591" s="124"/>
      <c r="BS591" s="124"/>
      <c r="BT591" s="124"/>
      <c r="BU591" s="124"/>
      <c r="BV591" s="124"/>
      <c r="BW591" s="124"/>
      <c r="BX591" s="6"/>
      <c r="BY591" s="124"/>
      <c r="BZ591" s="124"/>
      <c r="CA591" s="124"/>
      <c r="CB591" s="124"/>
      <c r="CC591" s="124"/>
      <c r="CD591" s="124"/>
      <c r="CE591" s="124"/>
      <c r="CF591" s="124"/>
      <c r="CG591" s="124"/>
      <c r="CH591" s="124"/>
      <c r="CI591" s="124"/>
      <c r="CJ591" s="124"/>
      <c r="CK591" s="124"/>
      <c r="CL591" s="124"/>
      <c r="CM591" s="124"/>
      <c r="CN591" s="124"/>
      <c r="CO591" s="124"/>
      <c r="CP591" s="124"/>
      <c r="CQ591" s="124"/>
      <c r="CR591" s="124"/>
      <c r="CS591" s="124"/>
      <c r="CT591" s="124"/>
      <c r="CU591" s="124"/>
      <c r="CV591" s="124"/>
      <c r="CW591" s="124"/>
      <c r="CX591" s="124"/>
      <c r="CY591" s="124"/>
      <c r="CZ591" s="124"/>
      <c r="DA591" s="124"/>
      <c r="DB591" s="124"/>
      <c r="DC591" s="124"/>
      <c r="DD591" s="124"/>
      <c r="DE591" s="124"/>
      <c r="DF591" s="124"/>
      <c r="DG591" s="124"/>
      <c r="DH591" s="124"/>
      <c r="DI591" s="124"/>
      <c r="DJ591" s="124"/>
      <c r="DK591" s="198">
        <f>SUM(B591:M591)</f>
      </c>
      <c r="DL591" s="198">
        <f>SUM(N591:Y591)</f>
      </c>
      <c r="DM591" s="144">
        <f>IFERROR(DL591/DK591*100,0)</f>
      </c>
      <c r="DN591" s="198">
        <f>SUM(Z591:AK591)</f>
      </c>
      <c r="DO591" s="144">
        <f>IFERROR(DN591/DL591*100,0)</f>
      </c>
      <c r="DP591" s="198">
        <f>SUM(AL591:AW591)</f>
      </c>
      <c r="DQ591" s="144">
        <f>IFERROR(DP591/DN591*100,0)</f>
      </c>
      <c r="DR591" s="185">
        <f>SUM(AY591:BJ591)</f>
      </c>
      <c r="DS591" s="249">
        <f>IFERROR(DR591/DP591*100,0)</f>
      </c>
      <c r="DT591" s="2"/>
      <c r="DU591" s="2"/>
      <c r="DV591" s="2"/>
      <c r="DW591" s="2"/>
      <c r="DX591" s="2"/>
      <c r="DY591" s="2"/>
      <c r="DZ591" s="2"/>
      <c r="EA591" s="2"/>
      <c r="EB591" s="125"/>
      <c r="EC591" s="6"/>
      <c r="ED591" s="6"/>
      <c r="EE591" s="6"/>
      <c r="EF591" s="124"/>
      <c r="EG591" s="124"/>
      <c r="EH591" s="125"/>
      <c r="EI591" s="125"/>
      <c r="EJ591" s="124"/>
      <c r="EK591" s="2"/>
      <c r="EL591" s="2"/>
    </row>
    <row x14ac:dyDescent="0.25" r="592" customHeight="1" ht="18.75">
      <c r="A592" s="280" t="s">
        <v>277</v>
      </c>
      <c r="B592" s="322">
        <v>0</v>
      </c>
      <c r="C592" s="322">
        <v>0</v>
      </c>
      <c r="D592" s="322">
        <v>0</v>
      </c>
      <c r="E592" s="322">
        <v>0</v>
      </c>
      <c r="F592" s="322">
        <v>0</v>
      </c>
      <c r="G592" s="322">
        <v>0</v>
      </c>
      <c r="H592" s="322">
        <v>24</v>
      </c>
      <c r="I592" s="322">
        <v>24</v>
      </c>
      <c r="J592" s="322">
        <v>0</v>
      </c>
      <c r="K592" s="322">
        <v>0</v>
      </c>
      <c r="L592" s="322">
        <v>24</v>
      </c>
      <c r="M592" s="322">
        <v>0</v>
      </c>
      <c r="N592" s="268">
        <v>0</v>
      </c>
      <c r="O592" s="268">
        <v>0</v>
      </c>
      <c r="P592" s="268">
        <v>24</v>
      </c>
      <c r="Q592" s="268">
        <v>0</v>
      </c>
      <c r="R592" s="268">
        <v>24</v>
      </c>
      <c r="S592" s="268">
        <v>24</v>
      </c>
      <c r="T592" s="268">
        <v>24</v>
      </c>
      <c r="U592" s="268">
        <v>0</v>
      </c>
      <c r="V592" s="268">
        <v>24</v>
      </c>
      <c r="W592" s="268">
        <v>0</v>
      </c>
      <c r="X592" s="268">
        <v>0</v>
      </c>
      <c r="Y592" s="268">
        <v>0</v>
      </c>
      <c r="Z592" s="268">
        <v>0</v>
      </c>
      <c r="AA592" s="268">
        <v>0</v>
      </c>
      <c r="AB592" s="268">
        <v>0</v>
      </c>
      <c r="AC592" s="268">
        <v>0</v>
      </c>
      <c r="AD592" s="268">
        <v>0</v>
      </c>
      <c r="AE592" s="268">
        <v>0</v>
      </c>
      <c r="AF592" s="268">
        <v>0</v>
      </c>
      <c r="AG592" s="268">
        <v>0</v>
      </c>
      <c r="AH592" s="268">
        <v>0</v>
      </c>
      <c r="AI592" s="268">
        <v>0</v>
      </c>
      <c r="AJ592" s="268">
        <v>0</v>
      </c>
      <c r="AK592" s="268">
        <v>0</v>
      </c>
      <c r="AL592" s="268">
        <v>0</v>
      </c>
      <c r="AM592" s="268">
        <v>0</v>
      </c>
      <c r="AN592" s="268">
        <v>0</v>
      </c>
      <c r="AO592" s="268">
        <v>0</v>
      </c>
      <c r="AP592" s="268">
        <v>0</v>
      </c>
      <c r="AQ592" s="268">
        <v>0</v>
      </c>
      <c r="AR592" s="268">
        <v>0</v>
      </c>
      <c r="AS592" s="268">
        <v>0</v>
      </c>
      <c r="AT592" s="268">
        <v>0</v>
      </c>
      <c r="AU592" s="268">
        <v>0</v>
      </c>
      <c r="AV592" s="268">
        <v>0</v>
      </c>
      <c r="AW592" s="268">
        <v>0</v>
      </c>
      <c r="AX592" s="268"/>
      <c r="AY592" s="273"/>
      <c r="AZ592" s="345">
        <v>0</v>
      </c>
      <c r="BA592" s="346">
        <v>0</v>
      </c>
      <c r="BB592" s="268">
        <v>0</v>
      </c>
      <c r="BC592" s="268">
        <v>0</v>
      </c>
      <c r="BD592" s="268">
        <v>0</v>
      </c>
      <c r="BE592" s="347">
        <v>0</v>
      </c>
      <c r="BF592" s="348">
        <v>0</v>
      </c>
      <c r="BG592" s="348">
        <v>0</v>
      </c>
      <c r="BH592" s="348">
        <v>0</v>
      </c>
      <c r="BI592" s="348">
        <v>0</v>
      </c>
      <c r="BJ592" s="349">
        <v>0</v>
      </c>
      <c r="BK592" s="348"/>
      <c r="BL592" s="124"/>
      <c r="BM592" s="2"/>
      <c r="BN592" s="124"/>
      <c r="BO592" s="6"/>
      <c r="BP592" s="124"/>
      <c r="BQ592" s="124"/>
      <c r="BR592" s="124"/>
      <c r="BS592" s="124"/>
      <c r="BT592" s="124"/>
      <c r="BU592" s="124"/>
      <c r="BV592" s="124"/>
      <c r="BW592" s="124"/>
      <c r="BX592" s="6"/>
      <c r="BY592" s="124"/>
      <c r="BZ592" s="124"/>
      <c r="CA592" s="124"/>
      <c r="CB592" s="124"/>
      <c r="CC592" s="124"/>
      <c r="CD592" s="124"/>
      <c r="CE592" s="124"/>
      <c r="CF592" s="124"/>
      <c r="CG592" s="124"/>
      <c r="CH592" s="124"/>
      <c r="CI592" s="124"/>
      <c r="CJ592" s="124"/>
      <c r="CK592" s="124"/>
      <c r="CL592" s="124"/>
      <c r="CM592" s="124"/>
      <c r="CN592" s="124"/>
      <c r="CO592" s="124"/>
      <c r="CP592" s="124"/>
      <c r="CQ592" s="124"/>
      <c r="CR592" s="124"/>
      <c r="CS592" s="124"/>
      <c r="CT592" s="124"/>
      <c r="CU592" s="124"/>
      <c r="CV592" s="124"/>
      <c r="CW592" s="124"/>
      <c r="CX592" s="124"/>
      <c r="CY592" s="124"/>
      <c r="CZ592" s="124"/>
      <c r="DA592" s="124"/>
      <c r="DB592" s="124"/>
      <c r="DC592" s="124"/>
      <c r="DD592" s="124"/>
      <c r="DE592" s="124"/>
      <c r="DF592" s="124"/>
      <c r="DG592" s="124"/>
      <c r="DH592" s="124"/>
      <c r="DI592" s="124"/>
      <c r="DJ592" s="124"/>
      <c r="DK592" s="198">
        <f>SUM(B592:M592)</f>
      </c>
      <c r="DL592" s="198">
        <f>SUM(N592:Y592)</f>
      </c>
      <c r="DM592" s="144">
        <f>IFERROR(DL592/DK592*100,0)</f>
      </c>
      <c r="DN592" s="198">
        <f>SUM(Z592:AK592)</f>
      </c>
      <c r="DO592" s="144">
        <f>IFERROR(DN592/DL592*100,0)</f>
      </c>
      <c r="DP592" s="198">
        <f>SUM(AL592:AW592)</f>
      </c>
      <c r="DQ592" s="144">
        <f>IFERROR(DP592/DN592*100,0)</f>
      </c>
      <c r="DR592" s="185">
        <f>SUM(AY592:BJ592)</f>
      </c>
      <c r="DS592" s="249">
        <f>IFERROR(DR592/DP592*100,0)</f>
      </c>
      <c r="DT592" s="2"/>
      <c r="DU592" s="2"/>
      <c r="DV592" s="2"/>
      <c r="DW592" s="2"/>
      <c r="DX592" s="2"/>
      <c r="DY592" s="2"/>
      <c r="DZ592" s="2"/>
      <c r="EA592" s="2"/>
      <c r="EB592" s="125"/>
      <c r="EC592" s="6"/>
      <c r="ED592" s="6"/>
      <c r="EE592" s="6"/>
      <c r="EF592" s="124"/>
      <c r="EG592" s="124"/>
      <c r="EH592" s="125"/>
      <c r="EI592" s="125"/>
      <c r="EJ592" s="124"/>
      <c r="EK592" s="2"/>
      <c r="EL592" s="2"/>
    </row>
    <row x14ac:dyDescent="0.25" r="593" customHeight="1" ht="18.75">
      <c r="A593" s="280" t="s">
        <v>53</v>
      </c>
      <c r="B593" s="322">
        <v>0</v>
      </c>
      <c r="C593" s="322">
        <v>0</v>
      </c>
      <c r="D593" s="322">
        <v>0</v>
      </c>
      <c r="E593" s="322">
        <v>0</v>
      </c>
      <c r="F593" s="322">
        <v>0</v>
      </c>
      <c r="G593" s="322">
        <v>0</v>
      </c>
      <c r="H593" s="322">
        <v>0</v>
      </c>
      <c r="I593" s="322">
        <v>0</v>
      </c>
      <c r="J593" s="322">
        <v>0</v>
      </c>
      <c r="K593" s="322">
        <v>0</v>
      </c>
      <c r="L593" s="322">
        <v>0</v>
      </c>
      <c r="M593" s="322">
        <v>0</v>
      </c>
      <c r="N593" s="268">
        <v>0</v>
      </c>
      <c r="O593" s="268">
        <v>0</v>
      </c>
      <c r="P593" s="268">
        <v>0</v>
      </c>
      <c r="Q593" s="268">
        <v>0</v>
      </c>
      <c r="R593" s="268">
        <v>0</v>
      </c>
      <c r="S593" s="268">
        <v>0</v>
      </c>
      <c r="T593" s="268">
        <v>0</v>
      </c>
      <c r="U593" s="268">
        <v>0</v>
      </c>
      <c r="V593" s="268">
        <v>0</v>
      </c>
      <c r="W593" s="268">
        <v>0</v>
      </c>
      <c r="X593" s="268">
        <v>0</v>
      </c>
      <c r="Y593" s="268">
        <v>0</v>
      </c>
      <c r="Z593" s="268">
        <v>0</v>
      </c>
      <c r="AA593" s="268">
        <v>0</v>
      </c>
      <c r="AB593" s="268">
        <v>0</v>
      </c>
      <c r="AC593" s="268">
        <v>0</v>
      </c>
      <c r="AD593" s="268">
        <v>0</v>
      </c>
      <c r="AE593" s="268">
        <v>0</v>
      </c>
      <c r="AF593" s="268">
        <v>0</v>
      </c>
      <c r="AG593" s="268">
        <v>0</v>
      </c>
      <c r="AH593" s="268">
        <v>0</v>
      </c>
      <c r="AI593" s="268">
        <v>0</v>
      </c>
      <c r="AJ593" s="268">
        <v>0</v>
      </c>
      <c r="AK593" s="268">
        <v>0</v>
      </c>
      <c r="AL593" s="268">
        <v>0</v>
      </c>
      <c r="AM593" s="268">
        <v>0</v>
      </c>
      <c r="AN593" s="268">
        <v>0</v>
      </c>
      <c r="AO593" s="268">
        <v>0</v>
      </c>
      <c r="AP593" s="268">
        <v>0</v>
      </c>
      <c r="AQ593" s="268">
        <v>0</v>
      </c>
      <c r="AR593" s="268">
        <v>0</v>
      </c>
      <c r="AS593" s="268">
        <v>0</v>
      </c>
      <c r="AT593" s="268">
        <v>0</v>
      </c>
      <c r="AU593" s="268">
        <v>0</v>
      </c>
      <c r="AV593" s="268">
        <v>0</v>
      </c>
      <c r="AW593" s="268">
        <v>0</v>
      </c>
      <c r="AX593" s="268"/>
      <c r="AY593" s="273"/>
      <c r="AZ593" s="345">
        <v>0</v>
      </c>
      <c r="BA593" s="346">
        <v>0</v>
      </c>
      <c r="BB593" s="268">
        <v>0</v>
      </c>
      <c r="BC593" s="268">
        <v>0</v>
      </c>
      <c r="BD593" s="268">
        <v>0</v>
      </c>
      <c r="BE593" s="347">
        <v>0</v>
      </c>
      <c r="BF593" s="348">
        <v>0</v>
      </c>
      <c r="BG593" s="348">
        <v>0</v>
      </c>
      <c r="BH593" s="348">
        <v>0</v>
      </c>
      <c r="BI593" s="348">
        <v>0</v>
      </c>
      <c r="BJ593" s="349">
        <v>0</v>
      </c>
      <c r="BK593" s="348"/>
      <c r="BL593" s="124"/>
      <c r="BM593" s="2"/>
      <c r="BN593" s="124"/>
      <c r="BO593" s="6"/>
      <c r="BP593" s="124"/>
      <c r="BQ593" s="124"/>
      <c r="BR593" s="124"/>
      <c r="BS593" s="124"/>
      <c r="BT593" s="124"/>
      <c r="BU593" s="124"/>
      <c r="BV593" s="124"/>
      <c r="BW593" s="124"/>
      <c r="BX593" s="6"/>
      <c r="BY593" s="124"/>
      <c r="BZ593" s="124"/>
      <c r="CA593" s="124"/>
      <c r="CB593" s="124"/>
      <c r="CC593" s="124"/>
      <c r="CD593" s="124"/>
      <c r="CE593" s="124"/>
      <c r="CF593" s="124"/>
      <c r="CG593" s="124"/>
      <c r="CH593" s="124"/>
      <c r="CI593" s="124"/>
      <c r="CJ593" s="124"/>
      <c r="CK593" s="124"/>
      <c r="CL593" s="124"/>
      <c r="CM593" s="124"/>
      <c r="CN593" s="124"/>
      <c r="CO593" s="124"/>
      <c r="CP593" s="124"/>
      <c r="CQ593" s="124"/>
      <c r="CR593" s="124"/>
      <c r="CS593" s="124"/>
      <c r="CT593" s="124"/>
      <c r="CU593" s="124"/>
      <c r="CV593" s="124"/>
      <c r="CW593" s="124"/>
      <c r="CX593" s="124"/>
      <c r="CY593" s="124"/>
      <c r="CZ593" s="124"/>
      <c r="DA593" s="124"/>
      <c r="DB593" s="124"/>
      <c r="DC593" s="124"/>
      <c r="DD593" s="124"/>
      <c r="DE593" s="124"/>
      <c r="DF593" s="124"/>
      <c r="DG593" s="124"/>
      <c r="DH593" s="124"/>
      <c r="DI593" s="124"/>
      <c r="DJ593" s="124"/>
      <c r="DK593" s="198">
        <f>SUM(B593:M593)</f>
      </c>
      <c r="DL593" s="198">
        <f>SUM(N593:Y593)</f>
      </c>
      <c r="DM593" s="144">
        <f>IFERROR(DL593/DK593*100,0)</f>
      </c>
      <c r="DN593" s="198">
        <f>SUM(Z593:AK593)</f>
      </c>
      <c r="DO593" s="144">
        <f>IFERROR(DN593/DL593*100,0)</f>
      </c>
      <c r="DP593" s="198">
        <f>SUM(AL593:AW593)</f>
      </c>
      <c r="DQ593" s="144">
        <f>IFERROR(DP593/DN593*100,0)</f>
      </c>
      <c r="DR593" s="185">
        <f>SUM(AY593:BJ593)</f>
      </c>
      <c r="DS593" s="249">
        <f>IFERROR(DR593/DP593*100,0)</f>
      </c>
      <c r="DT593" s="2"/>
      <c r="DU593" s="2"/>
      <c r="DV593" s="2"/>
      <c r="DW593" s="2"/>
      <c r="DX593" s="2"/>
      <c r="DY593" s="2"/>
      <c r="DZ593" s="2"/>
      <c r="EA593" s="2"/>
      <c r="EB593" s="125"/>
      <c r="EC593" s="6"/>
      <c r="ED593" s="6"/>
      <c r="EE593" s="6"/>
      <c r="EF593" s="124"/>
      <c r="EG593" s="124"/>
      <c r="EH593" s="125"/>
      <c r="EI593" s="125"/>
      <c r="EJ593" s="124"/>
      <c r="EK593" s="2"/>
      <c r="EL593" s="2"/>
    </row>
    <row x14ac:dyDescent="0.25" r="594" customHeight="1" ht="18.75">
      <c r="A594" s="280" t="s">
        <v>278</v>
      </c>
      <c r="B594" s="281">
        <v>960</v>
      </c>
      <c r="C594" s="281">
        <v>102</v>
      </c>
      <c r="D594" s="281">
        <v>0</v>
      </c>
      <c r="E594" s="281">
        <v>0</v>
      </c>
      <c r="F594" s="281">
        <v>0</v>
      </c>
      <c r="G594" s="281">
        <v>0</v>
      </c>
      <c r="H594" s="281">
        <v>0</v>
      </c>
      <c r="I594" s="281">
        <v>0</v>
      </c>
      <c r="J594" s="281">
        <v>0</v>
      </c>
      <c r="K594" s="281">
        <v>0</v>
      </c>
      <c r="L594" s="281">
        <v>0</v>
      </c>
      <c r="M594" s="281">
        <v>0</v>
      </c>
      <c r="N594" s="268">
        <v>0</v>
      </c>
      <c r="O594" s="268">
        <v>0</v>
      </c>
      <c r="P594" s="268">
        <v>0</v>
      </c>
      <c r="Q594" s="268">
        <v>0</v>
      </c>
      <c r="R594" s="268">
        <v>0</v>
      </c>
      <c r="S594" s="268">
        <v>0</v>
      </c>
      <c r="T594" s="268">
        <v>0</v>
      </c>
      <c r="U594" s="268">
        <v>0</v>
      </c>
      <c r="V594" s="268">
        <v>0</v>
      </c>
      <c r="W594" s="268">
        <v>0</v>
      </c>
      <c r="X594" s="268">
        <v>0</v>
      </c>
      <c r="Y594" s="268">
        <v>0</v>
      </c>
      <c r="Z594" s="268">
        <v>0</v>
      </c>
      <c r="AA594" s="268">
        <v>0</v>
      </c>
      <c r="AB594" s="268">
        <v>0</v>
      </c>
      <c r="AC594" s="268">
        <v>0</v>
      </c>
      <c r="AD594" s="268">
        <v>0</v>
      </c>
      <c r="AE594" s="268">
        <v>0</v>
      </c>
      <c r="AF594" s="268">
        <v>0</v>
      </c>
      <c r="AG594" s="268">
        <v>0</v>
      </c>
      <c r="AH594" s="268">
        <v>0</v>
      </c>
      <c r="AI594" s="268">
        <v>0</v>
      </c>
      <c r="AJ594" s="268">
        <v>0</v>
      </c>
      <c r="AK594" s="268">
        <v>0</v>
      </c>
      <c r="AL594" s="268">
        <v>0</v>
      </c>
      <c r="AM594" s="268">
        <v>0</v>
      </c>
      <c r="AN594" s="268">
        <v>0</v>
      </c>
      <c r="AO594" s="268">
        <v>0</v>
      </c>
      <c r="AP594" s="268">
        <v>0</v>
      </c>
      <c r="AQ594" s="268">
        <v>0</v>
      </c>
      <c r="AR594" s="268">
        <v>0</v>
      </c>
      <c r="AS594" s="268">
        <v>0</v>
      </c>
      <c r="AT594" s="268">
        <v>0</v>
      </c>
      <c r="AU594" s="268">
        <v>0</v>
      </c>
      <c r="AV594" s="268">
        <v>0</v>
      </c>
      <c r="AW594" s="268">
        <v>0</v>
      </c>
      <c r="AX594" s="268"/>
      <c r="AY594" s="273"/>
      <c r="AZ594" s="345">
        <v>0</v>
      </c>
      <c r="BA594" s="346">
        <v>0</v>
      </c>
      <c r="BB594" s="268">
        <v>0</v>
      </c>
      <c r="BC594" s="268">
        <v>0</v>
      </c>
      <c r="BD594" s="268">
        <v>0</v>
      </c>
      <c r="BE594" s="347">
        <v>0</v>
      </c>
      <c r="BF594" s="348">
        <v>0</v>
      </c>
      <c r="BG594" s="348">
        <v>0</v>
      </c>
      <c r="BH594" s="348">
        <v>0</v>
      </c>
      <c r="BI594" s="348">
        <v>0</v>
      </c>
      <c r="BJ594" s="349">
        <v>0</v>
      </c>
      <c r="BK594" s="348"/>
      <c r="BL594" s="124"/>
      <c r="BM594" s="2"/>
      <c r="BN594" s="124"/>
      <c r="BO594" s="6"/>
      <c r="BP594" s="124"/>
      <c r="BQ594" s="124"/>
      <c r="BR594" s="124"/>
      <c r="BS594" s="124"/>
      <c r="BT594" s="124"/>
      <c r="BU594" s="124"/>
      <c r="BV594" s="124"/>
      <c r="BW594" s="124"/>
      <c r="BX594" s="6"/>
      <c r="BY594" s="124"/>
      <c r="BZ594" s="124"/>
      <c r="CA594" s="124"/>
      <c r="CB594" s="124"/>
      <c r="CC594" s="124"/>
      <c r="CD594" s="124"/>
      <c r="CE594" s="124"/>
      <c r="CF594" s="124"/>
      <c r="CG594" s="124"/>
      <c r="CH594" s="124"/>
      <c r="CI594" s="124"/>
      <c r="CJ594" s="124"/>
      <c r="CK594" s="124"/>
      <c r="CL594" s="124"/>
      <c r="CM594" s="124"/>
      <c r="CN594" s="124"/>
      <c r="CO594" s="124"/>
      <c r="CP594" s="124"/>
      <c r="CQ594" s="124"/>
      <c r="CR594" s="124"/>
      <c r="CS594" s="124"/>
      <c r="CT594" s="124"/>
      <c r="CU594" s="124"/>
      <c r="CV594" s="124"/>
      <c r="CW594" s="124"/>
      <c r="CX594" s="124"/>
      <c r="CY594" s="124"/>
      <c r="CZ594" s="124"/>
      <c r="DA594" s="124"/>
      <c r="DB594" s="124"/>
      <c r="DC594" s="124"/>
      <c r="DD594" s="124"/>
      <c r="DE594" s="124"/>
      <c r="DF594" s="124"/>
      <c r="DG594" s="124"/>
      <c r="DH594" s="124"/>
      <c r="DI594" s="124"/>
      <c r="DJ594" s="124"/>
      <c r="DK594" s="198">
        <f>SUM(B594:M594)</f>
      </c>
      <c r="DL594" s="198">
        <f>SUM(N594:Y594)</f>
      </c>
      <c r="DM594" s="144">
        <f>IFERROR(DL594/DK594*100,0)</f>
      </c>
      <c r="DN594" s="198">
        <f>SUM(Z594:AK594)</f>
      </c>
      <c r="DO594" s="144">
        <f>IFERROR(DN594/DL594*100,0)</f>
      </c>
      <c r="DP594" s="198">
        <f>SUM(AL594:AW594)</f>
      </c>
      <c r="DQ594" s="144">
        <f>IFERROR(DP594/DN594*100,0)</f>
      </c>
      <c r="DR594" s="185">
        <f>SUM(AY594:BJ594)</f>
      </c>
      <c r="DS594" s="249">
        <f>IFERROR(DR594/DP594*100,0)</f>
      </c>
      <c r="DT594" s="2"/>
      <c r="DU594" s="2"/>
      <c r="DV594" s="2"/>
      <c r="DW594" s="2"/>
      <c r="DX594" s="2"/>
      <c r="DY594" s="2"/>
      <c r="DZ594" s="2"/>
      <c r="EA594" s="2"/>
      <c r="EB594" s="125"/>
      <c r="EC594" s="6"/>
      <c r="ED594" s="6"/>
      <c r="EE594" s="6"/>
      <c r="EF594" s="124"/>
      <c r="EG594" s="124"/>
      <c r="EH594" s="125"/>
      <c r="EI594" s="125"/>
      <c r="EJ594" s="124"/>
      <c r="EK594" s="2"/>
      <c r="EL594" s="2"/>
    </row>
    <row x14ac:dyDescent="0.25" r="595" customHeight="1" ht="18.75">
      <c r="A595" s="280" t="s">
        <v>279</v>
      </c>
      <c r="B595" s="322">
        <v>0</v>
      </c>
      <c r="C595" s="322">
        <v>0</v>
      </c>
      <c r="D595" s="322">
        <v>0</v>
      </c>
      <c r="E595" s="322">
        <v>0</v>
      </c>
      <c r="F595" s="322">
        <v>0</v>
      </c>
      <c r="G595" s="322">
        <v>0</v>
      </c>
      <c r="H595" s="322">
        <v>0</v>
      </c>
      <c r="I595" s="322">
        <v>0</v>
      </c>
      <c r="J595" s="322">
        <v>0</v>
      </c>
      <c r="K595" s="322">
        <v>0</v>
      </c>
      <c r="L595" s="322">
        <v>0</v>
      </c>
      <c r="M595" s="322">
        <v>0</v>
      </c>
      <c r="N595" s="268">
        <v>0</v>
      </c>
      <c r="O595" s="268">
        <v>0</v>
      </c>
      <c r="P595" s="268">
        <v>0</v>
      </c>
      <c r="Q595" s="268">
        <v>0</v>
      </c>
      <c r="R595" s="268">
        <v>0</v>
      </c>
      <c r="S595" s="268">
        <v>0</v>
      </c>
      <c r="T595" s="268">
        <v>0</v>
      </c>
      <c r="U595" s="268">
        <v>0</v>
      </c>
      <c r="V595" s="268">
        <v>0</v>
      </c>
      <c r="W595" s="268">
        <v>0</v>
      </c>
      <c r="X595" s="268">
        <v>0</v>
      </c>
      <c r="Y595" s="268">
        <v>0</v>
      </c>
      <c r="Z595" s="268">
        <v>0</v>
      </c>
      <c r="AA595" s="268">
        <v>0</v>
      </c>
      <c r="AB595" s="268">
        <v>0</v>
      </c>
      <c r="AC595" s="268">
        <v>0</v>
      </c>
      <c r="AD595" s="268">
        <v>0</v>
      </c>
      <c r="AE595" s="268">
        <v>0</v>
      </c>
      <c r="AF595" s="268">
        <v>0</v>
      </c>
      <c r="AG595" s="268">
        <v>0</v>
      </c>
      <c r="AH595" s="268">
        <v>0</v>
      </c>
      <c r="AI595" s="268">
        <v>0</v>
      </c>
      <c r="AJ595" s="268">
        <v>0</v>
      </c>
      <c r="AK595" s="268">
        <v>0</v>
      </c>
      <c r="AL595" s="268">
        <v>0</v>
      </c>
      <c r="AM595" s="268">
        <v>0</v>
      </c>
      <c r="AN595" s="268">
        <v>0</v>
      </c>
      <c r="AO595" s="268">
        <v>0</v>
      </c>
      <c r="AP595" s="268">
        <v>0</v>
      </c>
      <c r="AQ595" s="268">
        <v>0</v>
      </c>
      <c r="AR595" s="268">
        <v>0</v>
      </c>
      <c r="AS595" s="268">
        <v>0</v>
      </c>
      <c r="AT595" s="268">
        <v>0</v>
      </c>
      <c r="AU595" s="268">
        <v>0</v>
      </c>
      <c r="AV595" s="268">
        <v>0</v>
      </c>
      <c r="AW595" s="268">
        <v>0</v>
      </c>
      <c r="AX595" s="268"/>
      <c r="AY595" s="273"/>
      <c r="AZ595" s="345">
        <v>0</v>
      </c>
      <c r="BA595" s="346">
        <v>0</v>
      </c>
      <c r="BB595" s="268">
        <v>0</v>
      </c>
      <c r="BC595" s="268">
        <v>0</v>
      </c>
      <c r="BD595" s="268">
        <v>0</v>
      </c>
      <c r="BE595" s="347">
        <v>0</v>
      </c>
      <c r="BF595" s="348">
        <v>0</v>
      </c>
      <c r="BG595" s="348">
        <v>0</v>
      </c>
      <c r="BH595" s="348">
        <v>0</v>
      </c>
      <c r="BI595" s="348">
        <v>0</v>
      </c>
      <c r="BJ595" s="349">
        <v>0</v>
      </c>
      <c r="BK595" s="348"/>
      <c r="BL595" s="124"/>
      <c r="BM595" s="2"/>
      <c r="BN595" s="124"/>
      <c r="BO595" s="6"/>
      <c r="BP595" s="124"/>
      <c r="BQ595" s="124"/>
      <c r="BR595" s="124"/>
      <c r="BS595" s="124"/>
      <c r="BT595" s="124"/>
      <c r="BU595" s="124"/>
      <c r="BV595" s="124"/>
      <c r="BW595" s="124"/>
      <c r="BX595" s="6"/>
      <c r="BY595" s="124"/>
      <c r="BZ595" s="124"/>
      <c r="CA595" s="124"/>
      <c r="CB595" s="124"/>
      <c r="CC595" s="124"/>
      <c r="CD595" s="124"/>
      <c r="CE595" s="124"/>
      <c r="CF595" s="124"/>
      <c r="CG595" s="124"/>
      <c r="CH595" s="124"/>
      <c r="CI595" s="124"/>
      <c r="CJ595" s="124"/>
      <c r="CK595" s="124"/>
      <c r="CL595" s="124"/>
      <c r="CM595" s="124"/>
      <c r="CN595" s="124"/>
      <c r="CO595" s="124"/>
      <c r="CP595" s="124"/>
      <c r="CQ595" s="124"/>
      <c r="CR595" s="124"/>
      <c r="CS595" s="124"/>
      <c r="CT595" s="124"/>
      <c r="CU595" s="124"/>
      <c r="CV595" s="124"/>
      <c r="CW595" s="124"/>
      <c r="CX595" s="124"/>
      <c r="CY595" s="124"/>
      <c r="CZ595" s="124"/>
      <c r="DA595" s="124"/>
      <c r="DB595" s="124"/>
      <c r="DC595" s="124"/>
      <c r="DD595" s="124"/>
      <c r="DE595" s="124"/>
      <c r="DF595" s="124"/>
      <c r="DG595" s="124"/>
      <c r="DH595" s="124"/>
      <c r="DI595" s="124"/>
      <c r="DJ595" s="124"/>
      <c r="DK595" s="198">
        <f>SUM(B595:M595)</f>
      </c>
      <c r="DL595" s="198">
        <f>SUM(N595:Y595)</f>
      </c>
      <c r="DM595" s="144">
        <f>IFERROR(DL595/DK595*100,0)</f>
      </c>
      <c r="DN595" s="198">
        <f>SUM(Z595:AK595)</f>
      </c>
      <c r="DO595" s="144">
        <f>IFERROR(DN595/DL595*100,0)</f>
      </c>
      <c r="DP595" s="198">
        <f>SUM(AL595:AW595)</f>
      </c>
      <c r="DQ595" s="144">
        <f>IFERROR(DP595/DN595*100,0)</f>
      </c>
      <c r="DR595" s="185">
        <f>SUM(AY595:BJ595)</f>
      </c>
      <c r="DS595" s="249">
        <f>IFERROR(DR595/DP595*100,0)</f>
      </c>
      <c r="DT595" s="2"/>
      <c r="DU595" s="2"/>
      <c r="DV595" s="2"/>
      <c r="DW595" s="2"/>
      <c r="DX595" s="2"/>
      <c r="DY595" s="2"/>
      <c r="DZ595" s="2"/>
      <c r="EA595" s="2"/>
      <c r="EB595" s="125"/>
      <c r="EC595" s="6"/>
      <c r="ED595" s="6"/>
      <c r="EE595" s="6"/>
      <c r="EF595" s="124"/>
      <c r="EG595" s="124"/>
      <c r="EH595" s="125"/>
      <c r="EI595" s="125"/>
      <c r="EJ595" s="124"/>
      <c r="EK595" s="2"/>
      <c r="EL595" s="2"/>
    </row>
    <row x14ac:dyDescent="0.25" r="596" customHeight="1" ht="18.75">
      <c r="A596" s="280" t="s">
        <v>280</v>
      </c>
      <c r="B596" s="322">
        <v>0</v>
      </c>
      <c r="C596" s="322">
        <v>0</v>
      </c>
      <c r="D596" s="322">
        <v>0</v>
      </c>
      <c r="E596" s="322">
        <v>0</v>
      </c>
      <c r="F596" s="322">
        <v>0</v>
      </c>
      <c r="G596" s="322">
        <v>0</v>
      </c>
      <c r="H596" s="322">
        <v>0</v>
      </c>
      <c r="I596" s="322">
        <v>0</v>
      </c>
      <c r="J596" s="322">
        <v>0</v>
      </c>
      <c r="K596" s="322">
        <v>0</v>
      </c>
      <c r="L596" s="322">
        <v>0</v>
      </c>
      <c r="M596" s="322">
        <v>0</v>
      </c>
      <c r="N596" s="268">
        <v>0</v>
      </c>
      <c r="O596" s="268">
        <v>0</v>
      </c>
      <c r="P596" s="268">
        <v>0</v>
      </c>
      <c r="Q596" s="268">
        <v>0</v>
      </c>
      <c r="R596" s="268">
        <v>0</v>
      </c>
      <c r="S596" s="268">
        <v>0</v>
      </c>
      <c r="T596" s="268">
        <v>0</v>
      </c>
      <c r="U596" s="268">
        <v>0</v>
      </c>
      <c r="V596" s="268">
        <v>0</v>
      </c>
      <c r="W596" s="268">
        <v>0</v>
      </c>
      <c r="X596" s="268">
        <v>210</v>
      </c>
      <c r="Y596" s="268">
        <v>140</v>
      </c>
      <c r="Z596" s="268">
        <v>0</v>
      </c>
      <c r="AA596" s="268">
        <v>0</v>
      </c>
      <c r="AB596" s="268">
        <v>0</v>
      </c>
      <c r="AC596" s="268">
        <v>0</v>
      </c>
      <c r="AD596" s="268">
        <v>0</v>
      </c>
      <c r="AE596" s="268">
        <v>0</v>
      </c>
      <c r="AF596" s="268">
        <v>0</v>
      </c>
      <c r="AG596" s="268">
        <v>0</v>
      </c>
      <c r="AH596" s="268">
        <v>0</v>
      </c>
      <c r="AI596" s="268">
        <v>0</v>
      </c>
      <c r="AJ596" s="268">
        <v>0</v>
      </c>
      <c r="AK596" s="268">
        <v>0</v>
      </c>
      <c r="AL596" s="268">
        <v>0</v>
      </c>
      <c r="AM596" s="268">
        <v>0</v>
      </c>
      <c r="AN596" s="268">
        <v>0</v>
      </c>
      <c r="AO596" s="268">
        <v>0</v>
      </c>
      <c r="AP596" s="268">
        <v>0</v>
      </c>
      <c r="AQ596" s="268">
        <v>0</v>
      </c>
      <c r="AR596" s="268">
        <v>0</v>
      </c>
      <c r="AS596" s="268">
        <v>0</v>
      </c>
      <c r="AT596" s="268">
        <v>0</v>
      </c>
      <c r="AU596" s="268">
        <v>0</v>
      </c>
      <c r="AV596" s="268">
        <v>0</v>
      </c>
      <c r="AW596" s="268">
        <v>0</v>
      </c>
      <c r="AX596" s="268"/>
      <c r="AY596" s="273"/>
      <c r="AZ596" s="345">
        <v>0</v>
      </c>
      <c r="BA596" s="346">
        <v>0</v>
      </c>
      <c r="BB596" s="268">
        <v>0</v>
      </c>
      <c r="BC596" s="268">
        <v>0</v>
      </c>
      <c r="BD596" s="268">
        <v>0</v>
      </c>
      <c r="BE596" s="347">
        <v>0</v>
      </c>
      <c r="BF596" s="348">
        <v>0</v>
      </c>
      <c r="BG596" s="348">
        <v>0</v>
      </c>
      <c r="BH596" s="348">
        <v>0</v>
      </c>
      <c r="BI596" s="348">
        <v>0</v>
      </c>
      <c r="BJ596" s="349">
        <v>0</v>
      </c>
      <c r="BK596" s="348"/>
      <c r="BL596" s="124"/>
      <c r="BM596" s="2"/>
      <c r="BN596" s="124"/>
      <c r="BO596" s="6"/>
      <c r="BP596" s="124"/>
      <c r="BQ596" s="124"/>
      <c r="BR596" s="124"/>
      <c r="BS596" s="124"/>
      <c r="BT596" s="124"/>
      <c r="BU596" s="124"/>
      <c r="BV596" s="124"/>
      <c r="BW596" s="124"/>
      <c r="BX596" s="6"/>
      <c r="BY596" s="124"/>
      <c r="BZ596" s="124"/>
      <c r="CA596" s="124"/>
      <c r="CB596" s="124"/>
      <c r="CC596" s="124"/>
      <c r="CD596" s="124"/>
      <c r="CE596" s="124"/>
      <c r="CF596" s="124"/>
      <c r="CG596" s="124"/>
      <c r="CH596" s="124"/>
      <c r="CI596" s="124"/>
      <c r="CJ596" s="124"/>
      <c r="CK596" s="124"/>
      <c r="CL596" s="124"/>
      <c r="CM596" s="124"/>
      <c r="CN596" s="124"/>
      <c r="CO596" s="124"/>
      <c r="CP596" s="124"/>
      <c r="CQ596" s="124"/>
      <c r="CR596" s="124"/>
      <c r="CS596" s="124"/>
      <c r="CT596" s="124"/>
      <c r="CU596" s="124"/>
      <c r="CV596" s="124"/>
      <c r="CW596" s="124"/>
      <c r="CX596" s="124"/>
      <c r="CY596" s="124"/>
      <c r="CZ596" s="124"/>
      <c r="DA596" s="124"/>
      <c r="DB596" s="124"/>
      <c r="DC596" s="124"/>
      <c r="DD596" s="124"/>
      <c r="DE596" s="124"/>
      <c r="DF596" s="124"/>
      <c r="DG596" s="124"/>
      <c r="DH596" s="124"/>
      <c r="DI596" s="124"/>
      <c r="DJ596" s="124"/>
      <c r="DK596" s="198">
        <f>SUM(B596:M596)</f>
      </c>
      <c r="DL596" s="198">
        <f>SUM(N596:Y596)</f>
      </c>
      <c r="DM596" s="144">
        <f>IFERROR(DL596/DK596*100,0)</f>
      </c>
      <c r="DN596" s="198">
        <f>SUM(Z596:AK596)</f>
      </c>
      <c r="DO596" s="144">
        <f>IFERROR(DN596/DL596*100,0)</f>
      </c>
      <c r="DP596" s="198">
        <f>SUM(AL596:AW596)</f>
      </c>
      <c r="DQ596" s="144">
        <f>IFERROR(DP596/DN596*100,0)</f>
      </c>
      <c r="DR596" s="185">
        <f>SUM(AY596:BJ596)</f>
      </c>
      <c r="DS596" s="249">
        <f>IFERROR(DR596/DP596*100,0)</f>
      </c>
      <c r="DT596" s="2"/>
      <c r="DU596" s="2"/>
      <c r="DV596" s="2"/>
      <c r="DW596" s="2"/>
      <c r="DX596" s="2"/>
      <c r="DY596" s="2"/>
      <c r="DZ596" s="2"/>
      <c r="EA596" s="2"/>
      <c r="EB596" s="125"/>
      <c r="EC596" s="6"/>
      <c r="ED596" s="6"/>
      <c r="EE596" s="6"/>
      <c r="EF596" s="124"/>
      <c r="EG596" s="124"/>
      <c r="EH596" s="125"/>
      <c r="EI596" s="125"/>
      <c r="EJ596" s="124"/>
      <c r="EK596" s="2"/>
      <c r="EL596" s="2"/>
    </row>
    <row x14ac:dyDescent="0.25" r="597" customHeight="1" ht="18.75">
      <c r="A597" s="350" t="s">
        <v>281</v>
      </c>
      <c r="B597" s="342">
        <v>0</v>
      </c>
      <c r="C597" s="342">
        <v>0</v>
      </c>
      <c r="D597" s="342">
        <v>0</v>
      </c>
      <c r="E597" s="342">
        <v>0</v>
      </c>
      <c r="F597" s="342">
        <v>0</v>
      </c>
      <c r="G597" s="342">
        <v>7</v>
      </c>
      <c r="H597" s="342">
        <v>19</v>
      </c>
      <c r="I597" s="342">
        <v>12</v>
      </c>
      <c r="J597" s="342">
        <v>44</v>
      </c>
      <c r="K597" s="342">
        <v>0</v>
      </c>
      <c r="L597" s="342">
        <v>0</v>
      </c>
      <c r="M597" s="342">
        <v>126</v>
      </c>
      <c r="N597" s="268">
        <v>0</v>
      </c>
      <c r="O597" s="268">
        <v>0</v>
      </c>
      <c r="P597" s="268">
        <v>0</v>
      </c>
      <c r="Q597" s="268">
        <v>0</v>
      </c>
      <c r="R597" s="268">
        <v>0</v>
      </c>
      <c r="S597" s="268">
        <v>0</v>
      </c>
      <c r="T597" s="268">
        <v>0</v>
      </c>
      <c r="U597" s="268">
        <v>0</v>
      </c>
      <c r="V597" s="268">
        <v>0</v>
      </c>
      <c r="W597" s="268">
        <v>0</v>
      </c>
      <c r="X597" s="268">
        <v>0</v>
      </c>
      <c r="Y597" s="268">
        <v>0</v>
      </c>
      <c r="Z597" s="268">
        <v>0</v>
      </c>
      <c r="AA597" s="268">
        <v>0</v>
      </c>
      <c r="AB597" s="268">
        <v>0</v>
      </c>
      <c r="AC597" s="268">
        <v>0</v>
      </c>
      <c r="AD597" s="268">
        <v>0</v>
      </c>
      <c r="AE597" s="268">
        <v>0</v>
      </c>
      <c r="AF597" s="268">
        <v>0</v>
      </c>
      <c r="AG597" s="268">
        <v>0</v>
      </c>
      <c r="AH597" s="268">
        <v>0</v>
      </c>
      <c r="AI597" s="268">
        <v>0</v>
      </c>
      <c r="AJ597" s="268">
        <v>0</v>
      </c>
      <c r="AK597" s="268">
        <v>0</v>
      </c>
      <c r="AL597" s="268">
        <v>0</v>
      </c>
      <c r="AM597" s="268">
        <v>0</v>
      </c>
      <c r="AN597" s="268">
        <v>0</v>
      </c>
      <c r="AO597" s="268">
        <v>0</v>
      </c>
      <c r="AP597" s="268">
        <v>0</v>
      </c>
      <c r="AQ597" s="268">
        <v>0</v>
      </c>
      <c r="AR597" s="268">
        <v>0</v>
      </c>
      <c r="AS597" s="268">
        <v>0</v>
      </c>
      <c r="AT597" s="268">
        <v>0</v>
      </c>
      <c r="AU597" s="268">
        <v>0</v>
      </c>
      <c r="AV597" s="268">
        <v>0</v>
      </c>
      <c r="AW597" s="268">
        <v>0</v>
      </c>
      <c r="AX597" s="268"/>
      <c r="AY597" s="273"/>
      <c r="AZ597" s="345">
        <v>0</v>
      </c>
      <c r="BA597" s="346">
        <v>0</v>
      </c>
      <c r="BB597" s="268">
        <v>0</v>
      </c>
      <c r="BC597" s="268">
        <v>0</v>
      </c>
      <c r="BD597" s="268">
        <v>0</v>
      </c>
      <c r="BE597" s="347">
        <v>0</v>
      </c>
      <c r="BF597" s="348">
        <v>0</v>
      </c>
      <c r="BG597" s="348">
        <v>0</v>
      </c>
      <c r="BH597" s="348">
        <v>0</v>
      </c>
      <c r="BI597" s="348">
        <v>0</v>
      </c>
      <c r="BJ597" s="349">
        <v>0</v>
      </c>
      <c r="BK597" s="348"/>
      <c r="BL597" s="124"/>
      <c r="BM597" s="2"/>
      <c r="BN597" s="124"/>
      <c r="BO597" s="6"/>
      <c r="BP597" s="124"/>
      <c r="BQ597" s="124"/>
      <c r="BR597" s="124"/>
      <c r="BS597" s="124"/>
      <c r="BT597" s="124"/>
      <c r="BU597" s="124"/>
      <c r="BV597" s="124"/>
      <c r="BW597" s="124"/>
      <c r="BX597" s="6"/>
      <c r="BY597" s="124"/>
      <c r="BZ597" s="124"/>
      <c r="CA597" s="124"/>
      <c r="CB597" s="124"/>
      <c r="CC597" s="124"/>
      <c r="CD597" s="124"/>
      <c r="CE597" s="124"/>
      <c r="CF597" s="124"/>
      <c r="CG597" s="124"/>
      <c r="CH597" s="124"/>
      <c r="CI597" s="124"/>
      <c r="CJ597" s="124"/>
      <c r="CK597" s="124"/>
      <c r="CL597" s="124"/>
      <c r="CM597" s="124"/>
      <c r="CN597" s="124"/>
      <c r="CO597" s="124"/>
      <c r="CP597" s="124"/>
      <c r="CQ597" s="124"/>
      <c r="CR597" s="124"/>
      <c r="CS597" s="124"/>
      <c r="CT597" s="124"/>
      <c r="CU597" s="124"/>
      <c r="CV597" s="124"/>
      <c r="CW597" s="124"/>
      <c r="CX597" s="124"/>
      <c r="CY597" s="124"/>
      <c r="CZ597" s="124"/>
      <c r="DA597" s="124"/>
      <c r="DB597" s="124"/>
      <c r="DC597" s="124"/>
      <c r="DD597" s="124"/>
      <c r="DE597" s="124"/>
      <c r="DF597" s="124"/>
      <c r="DG597" s="124"/>
      <c r="DH597" s="124"/>
      <c r="DI597" s="124"/>
      <c r="DJ597" s="124"/>
      <c r="DK597" s="198">
        <f>SUM(B597:M597)</f>
      </c>
      <c r="DL597" s="198">
        <f>SUM(N597:Y597)</f>
      </c>
      <c r="DM597" s="144">
        <f>IFERROR(DL597/DK597*100,0)</f>
      </c>
      <c r="DN597" s="198">
        <f>SUM(Z597:AK597)</f>
      </c>
      <c r="DO597" s="144">
        <f>IFERROR(DN597/DL597*100,0)</f>
      </c>
      <c r="DP597" s="198">
        <f>SUM(AL597:AW597)</f>
      </c>
      <c r="DQ597" s="144">
        <f>IFERROR(DP597/DN597*100,0)</f>
      </c>
      <c r="DR597" s="185">
        <f>SUM(AY597:BJ597)</f>
      </c>
      <c r="DS597" s="249">
        <f>IFERROR(DR597/DP597*100,0)</f>
      </c>
      <c r="DT597" s="2"/>
      <c r="DU597" s="2"/>
      <c r="DV597" s="2"/>
      <c r="DW597" s="2"/>
      <c r="DX597" s="2"/>
      <c r="DY597" s="2"/>
      <c r="DZ597" s="2"/>
      <c r="EA597" s="2"/>
      <c r="EB597" s="125"/>
      <c r="EC597" s="6"/>
      <c r="ED597" s="6"/>
      <c r="EE597" s="6"/>
      <c r="EF597" s="124"/>
      <c r="EG597" s="124"/>
      <c r="EH597" s="125"/>
      <c r="EI597" s="125"/>
      <c r="EJ597" s="124"/>
      <c r="EK597" s="2"/>
      <c r="EL597" s="2"/>
    </row>
    <row x14ac:dyDescent="0.25" r="598" customHeight="1" ht="18.75">
      <c r="A598" s="350" t="s">
        <v>282</v>
      </c>
      <c r="B598" s="342">
        <v>0</v>
      </c>
      <c r="C598" s="342">
        <v>0</v>
      </c>
      <c r="D598" s="342">
        <v>0</v>
      </c>
      <c r="E598" s="342">
        <v>0</v>
      </c>
      <c r="F598" s="342">
        <v>0</v>
      </c>
      <c r="G598" s="342">
        <v>0</v>
      </c>
      <c r="H598" s="342">
        <v>0</v>
      </c>
      <c r="I598" s="342">
        <v>0</v>
      </c>
      <c r="J598" s="342">
        <v>0</v>
      </c>
      <c r="K598" s="342">
        <v>0</v>
      </c>
      <c r="L598" s="342">
        <v>0</v>
      </c>
      <c r="M598" s="342">
        <v>0</v>
      </c>
      <c r="N598" s="268">
        <v>0</v>
      </c>
      <c r="O598" s="268">
        <v>0</v>
      </c>
      <c r="P598" s="268">
        <v>0</v>
      </c>
      <c r="Q598" s="268">
        <v>0</v>
      </c>
      <c r="R598" s="268">
        <v>0</v>
      </c>
      <c r="S598" s="268">
        <v>0</v>
      </c>
      <c r="T598" s="268">
        <v>0</v>
      </c>
      <c r="U598" s="268">
        <v>0</v>
      </c>
      <c r="V598" s="268">
        <v>0</v>
      </c>
      <c r="W598" s="268">
        <v>0</v>
      </c>
      <c r="X598" s="268">
        <v>0</v>
      </c>
      <c r="Y598" s="268">
        <v>0</v>
      </c>
      <c r="Z598" s="268">
        <v>0</v>
      </c>
      <c r="AA598" s="268">
        <v>0</v>
      </c>
      <c r="AB598" s="268">
        <v>0</v>
      </c>
      <c r="AC598" s="268">
        <v>0</v>
      </c>
      <c r="AD598" s="268">
        <v>0</v>
      </c>
      <c r="AE598" s="268">
        <v>0</v>
      </c>
      <c r="AF598" s="268">
        <v>0</v>
      </c>
      <c r="AG598" s="268">
        <v>0</v>
      </c>
      <c r="AH598" s="268">
        <v>0</v>
      </c>
      <c r="AI598" s="268">
        <v>0</v>
      </c>
      <c r="AJ598" s="268">
        <v>0</v>
      </c>
      <c r="AK598" s="268">
        <v>0</v>
      </c>
      <c r="AL598" s="268">
        <v>0</v>
      </c>
      <c r="AM598" s="268">
        <v>0</v>
      </c>
      <c r="AN598" s="268">
        <v>0</v>
      </c>
      <c r="AO598" s="268">
        <v>0</v>
      </c>
      <c r="AP598" s="268">
        <v>0</v>
      </c>
      <c r="AQ598" s="268">
        <v>0</v>
      </c>
      <c r="AR598" s="268">
        <v>0</v>
      </c>
      <c r="AS598" s="268">
        <v>0</v>
      </c>
      <c r="AT598" s="268">
        <v>0</v>
      </c>
      <c r="AU598" s="268">
        <v>0</v>
      </c>
      <c r="AV598" s="268">
        <v>0</v>
      </c>
      <c r="AW598" s="268">
        <v>0</v>
      </c>
      <c r="AX598" s="268"/>
      <c r="AY598" s="273"/>
      <c r="AZ598" s="345">
        <v>0</v>
      </c>
      <c r="BA598" s="346">
        <v>0</v>
      </c>
      <c r="BB598" s="268">
        <v>0</v>
      </c>
      <c r="BC598" s="268">
        <v>0</v>
      </c>
      <c r="BD598" s="268">
        <v>0</v>
      </c>
      <c r="BE598" s="347">
        <v>0</v>
      </c>
      <c r="BF598" s="348">
        <v>0</v>
      </c>
      <c r="BG598" s="348">
        <v>0</v>
      </c>
      <c r="BH598" s="348">
        <v>0</v>
      </c>
      <c r="BI598" s="348">
        <v>0</v>
      </c>
      <c r="BJ598" s="349">
        <v>0</v>
      </c>
      <c r="BK598" s="348"/>
      <c r="BL598" s="124"/>
      <c r="BM598" s="2"/>
      <c r="BN598" s="124"/>
      <c r="BO598" s="6"/>
      <c r="BP598" s="124"/>
      <c r="BQ598" s="124"/>
      <c r="BR598" s="124"/>
      <c r="BS598" s="124"/>
      <c r="BT598" s="124"/>
      <c r="BU598" s="124"/>
      <c r="BV598" s="124"/>
      <c r="BW598" s="124"/>
      <c r="BX598" s="6"/>
      <c r="BY598" s="124"/>
      <c r="BZ598" s="124"/>
      <c r="CA598" s="124"/>
      <c r="CB598" s="124"/>
      <c r="CC598" s="124"/>
      <c r="CD598" s="124"/>
      <c r="CE598" s="124"/>
      <c r="CF598" s="124"/>
      <c r="CG598" s="124"/>
      <c r="CH598" s="124"/>
      <c r="CI598" s="124"/>
      <c r="CJ598" s="124"/>
      <c r="CK598" s="124"/>
      <c r="CL598" s="124"/>
      <c r="CM598" s="124"/>
      <c r="CN598" s="124"/>
      <c r="CO598" s="124"/>
      <c r="CP598" s="124"/>
      <c r="CQ598" s="124"/>
      <c r="CR598" s="124"/>
      <c r="CS598" s="124"/>
      <c r="CT598" s="124"/>
      <c r="CU598" s="124"/>
      <c r="CV598" s="124"/>
      <c r="CW598" s="124"/>
      <c r="CX598" s="124"/>
      <c r="CY598" s="124"/>
      <c r="CZ598" s="124"/>
      <c r="DA598" s="124"/>
      <c r="DB598" s="124"/>
      <c r="DC598" s="124"/>
      <c r="DD598" s="124"/>
      <c r="DE598" s="124"/>
      <c r="DF598" s="124"/>
      <c r="DG598" s="124"/>
      <c r="DH598" s="124"/>
      <c r="DI598" s="124"/>
      <c r="DJ598" s="124"/>
      <c r="DK598" s="198">
        <f>SUM(B598:M598)</f>
      </c>
      <c r="DL598" s="198">
        <f>SUM(N598:Y598)</f>
      </c>
      <c r="DM598" s="144">
        <f>IFERROR(DL598/DK598*100,0)</f>
      </c>
      <c r="DN598" s="198">
        <f>SUM(Z598:AK598)</f>
      </c>
      <c r="DO598" s="144">
        <f>IFERROR(DN598/DL598*100,0)</f>
      </c>
      <c r="DP598" s="198">
        <f>SUM(AL598:AW598)</f>
      </c>
      <c r="DQ598" s="144">
        <f>IFERROR(DP598/DN598*100,0)</f>
      </c>
      <c r="DR598" s="185">
        <f>SUM(AY598:BJ598)</f>
      </c>
      <c r="DS598" s="249">
        <f>IFERROR(DR598/DP598*100,0)</f>
      </c>
      <c r="DT598" s="2"/>
      <c r="DU598" s="2"/>
      <c r="DV598" s="2"/>
      <c r="DW598" s="2"/>
      <c r="DX598" s="2"/>
      <c r="DY598" s="2"/>
      <c r="DZ598" s="2"/>
      <c r="EA598" s="2"/>
      <c r="EB598" s="125"/>
      <c r="EC598" s="6"/>
      <c r="ED598" s="6"/>
      <c r="EE598" s="6"/>
      <c r="EF598" s="124"/>
      <c r="EG598" s="124"/>
      <c r="EH598" s="125"/>
      <c r="EI598" s="125"/>
      <c r="EJ598" s="124"/>
      <c r="EK598" s="2"/>
      <c r="EL598" s="2"/>
    </row>
    <row x14ac:dyDescent="0.25" r="599" customHeight="1" ht="18.75">
      <c r="A599" s="350" t="s">
        <v>283</v>
      </c>
      <c r="B599" s="342">
        <v>42</v>
      </c>
      <c r="C599" s="342">
        <v>18</v>
      </c>
      <c r="D599" s="342">
        <v>12</v>
      </c>
      <c r="E599" s="342">
        <v>0</v>
      </c>
      <c r="F599" s="342">
        <v>0</v>
      </c>
      <c r="G599" s="342">
        <v>0</v>
      </c>
      <c r="H599" s="342">
        <v>0</v>
      </c>
      <c r="I599" s="342">
        <v>0</v>
      </c>
      <c r="J599" s="342">
        <v>0</v>
      </c>
      <c r="K599" s="342">
        <v>0</v>
      </c>
      <c r="L599" s="342">
        <v>0</v>
      </c>
      <c r="M599" s="342">
        <v>0</v>
      </c>
      <c r="N599" s="268">
        <v>0</v>
      </c>
      <c r="O599" s="268">
        <v>0</v>
      </c>
      <c r="P599" s="268">
        <v>0</v>
      </c>
      <c r="Q599" s="268">
        <v>0</v>
      </c>
      <c r="R599" s="268">
        <v>0</v>
      </c>
      <c r="S599" s="268">
        <v>0</v>
      </c>
      <c r="T599" s="268">
        <v>0</v>
      </c>
      <c r="U599" s="268">
        <v>0</v>
      </c>
      <c r="V599" s="268">
        <v>0</v>
      </c>
      <c r="W599" s="268">
        <v>0</v>
      </c>
      <c r="X599" s="268">
        <v>0</v>
      </c>
      <c r="Y599" s="268">
        <v>0</v>
      </c>
      <c r="Z599" s="268">
        <v>0</v>
      </c>
      <c r="AA599" s="268">
        <v>0</v>
      </c>
      <c r="AB599" s="268">
        <v>0</v>
      </c>
      <c r="AC599" s="268">
        <v>0</v>
      </c>
      <c r="AD599" s="268">
        <v>0</v>
      </c>
      <c r="AE599" s="268">
        <v>0</v>
      </c>
      <c r="AF599" s="268">
        <v>0</v>
      </c>
      <c r="AG599" s="268">
        <v>0</v>
      </c>
      <c r="AH599" s="268">
        <v>0</v>
      </c>
      <c r="AI599" s="268">
        <v>0</v>
      </c>
      <c r="AJ599" s="268">
        <v>0</v>
      </c>
      <c r="AK599" s="268">
        <v>0</v>
      </c>
      <c r="AL599" s="268">
        <v>0</v>
      </c>
      <c r="AM599" s="268">
        <v>0</v>
      </c>
      <c r="AN599" s="268">
        <v>0</v>
      </c>
      <c r="AO599" s="268">
        <v>0</v>
      </c>
      <c r="AP599" s="268">
        <v>0</v>
      </c>
      <c r="AQ599" s="268">
        <v>0</v>
      </c>
      <c r="AR599" s="268">
        <v>0</v>
      </c>
      <c r="AS599" s="268">
        <v>0</v>
      </c>
      <c r="AT599" s="268">
        <v>0</v>
      </c>
      <c r="AU599" s="268">
        <v>0</v>
      </c>
      <c r="AV599" s="268">
        <v>0</v>
      </c>
      <c r="AW599" s="268">
        <v>0</v>
      </c>
      <c r="AX599" s="268"/>
      <c r="AY599" s="273"/>
      <c r="AZ599" s="345">
        <v>0</v>
      </c>
      <c r="BA599" s="346">
        <v>0</v>
      </c>
      <c r="BB599" s="268">
        <v>0</v>
      </c>
      <c r="BC599" s="268">
        <v>0</v>
      </c>
      <c r="BD599" s="268">
        <v>0</v>
      </c>
      <c r="BE599" s="347">
        <v>0</v>
      </c>
      <c r="BF599" s="348">
        <v>0</v>
      </c>
      <c r="BG599" s="348">
        <v>0</v>
      </c>
      <c r="BH599" s="348">
        <v>0</v>
      </c>
      <c r="BI599" s="348">
        <v>0</v>
      </c>
      <c r="BJ599" s="349">
        <v>0</v>
      </c>
      <c r="BK599" s="348"/>
      <c r="BL599" s="124"/>
      <c r="BM599" s="2"/>
      <c r="BN599" s="124"/>
      <c r="BO599" s="6"/>
      <c r="BP599" s="124"/>
      <c r="BQ599" s="124"/>
      <c r="BR599" s="124"/>
      <c r="BS599" s="124"/>
      <c r="BT599" s="124"/>
      <c r="BU599" s="124"/>
      <c r="BV599" s="124"/>
      <c r="BW599" s="124"/>
      <c r="BX599" s="6"/>
      <c r="BY599" s="124"/>
      <c r="BZ599" s="124"/>
      <c r="CA599" s="124"/>
      <c r="CB599" s="124"/>
      <c r="CC599" s="124"/>
      <c r="CD599" s="124"/>
      <c r="CE599" s="124"/>
      <c r="CF599" s="124"/>
      <c r="CG599" s="124"/>
      <c r="CH599" s="124"/>
      <c r="CI599" s="124"/>
      <c r="CJ599" s="124"/>
      <c r="CK599" s="124"/>
      <c r="CL599" s="124"/>
      <c r="CM599" s="124"/>
      <c r="CN599" s="124"/>
      <c r="CO599" s="124"/>
      <c r="CP599" s="124"/>
      <c r="CQ599" s="124"/>
      <c r="CR599" s="124"/>
      <c r="CS599" s="124"/>
      <c r="CT599" s="124"/>
      <c r="CU599" s="124"/>
      <c r="CV599" s="124"/>
      <c r="CW599" s="124"/>
      <c r="CX599" s="124"/>
      <c r="CY599" s="124"/>
      <c r="CZ599" s="124"/>
      <c r="DA599" s="124"/>
      <c r="DB599" s="124"/>
      <c r="DC599" s="124"/>
      <c r="DD599" s="124"/>
      <c r="DE599" s="124"/>
      <c r="DF599" s="124"/>
      <c r="DG599" s="124"/>
      <c r="DH599" s="124"/>
      <c r="DI599" s="124"/>
      <c r="DJ599" s="124"/>
      <c r="DK599" s="198">
        <f>SUM(B599:M599)</f>
      </c>
      <c r="DL599" s="198">
        <f>SUM(N599:Y599)</f>
      </c>
      <c r="DM599" s="144">
        <f>IFERROR(DL599/DK599*100,0)</f>
      </c>
      <c r="DN599" s="198">
        <f>SUM(Z599:AK599)</f>
      </c>
      <c r="DO599" s="144">
        <f>IFERROR(DN599/DL599*100,0)</f>
      </c>
      <c r="DP599" s="198">
        <f>SUM(AL599:AW599)</f>
      </c>
      <c r="DQ599" s="144">
        <f>IFERROR(DP599/DN599*100,0)</f>
      </c>
      <c r="DR599" s="185">
        <f>SUM(AY599:BJ599)</f>
      </c>
      <c r="DS599" s="249">
        <f>IFERROR(DR599/DP599*100,0)</f>
      </c>
      <c r="DT599" s="2"/>
      <c r="DU599" s="2"/>
      <c r="DV599" s="2"/>
      <c r="DW599" s="2"/>
      <c r="DX599" s="2"/>
      <c r="DY599" s="2"/>
      <c r="DZ599" s="2"/>
      <c r="EA599" s="2"/>
      <c r="EB599" s="125"/>
      <c r="EC599" s="6"/>
      <c r="ED599" s="6"/>
      <c r="EE599" s="6"/>
      <c r="EF599" s="124"/>
      <c r="EG599" s="124"/>
      <c r="EH599" s="125"/>
      <c r="EI599" s="125"/>
      <c r="EJ599" s="124"/>
      <c r="EK599" s="2"/>
      <c r="EL599" s="2"/>
    </row>
    <row x14ac:dyDescent="0.25" r="600" customHeight="1" ht="18.75">
      <c r="A600" s="350" t="s">
        <v>284</v>
      </c>
      <c r="B600" s="342">
        <v>0</v>
      </c>
      <c r="C600" s="342">
        <v>0</v>
      </c>
      <c r="D600" s="342">
        <v>0</v>
      </c>
      <c r="E600" s="342">
        <v>0</v>
      </c>
      <c r="F600" s="342">
        <v>35</v>
      </c>
      <c r="G600" s="342">
        <v>0</v>
      </c>
      <c r="H600" s="342">
        <v>0</v>
      </c>
      <c r="I600" s="342">
        <v>0</v>
      </c>
      <c r="J600" s="342">
        <v>0</v>
      </c>
      <c r="K600" s="342">
        <v>0</v>
      </c>
      <c r="L600" s="342">
        <v>0</v>
      </c>
      <c r="M600" s="342">
        <v>0</v>
      </c>
      <c r="N600" s="268">
        <v>0</v>
      </c>
      <c r="O600" s="268">
        <v>0</v>
      </c>
      <c r="P600" s="268">
        <v>0</v>
      </c>
      <c r="Q600" s="268">
        <v>0</v>
      </c>
      <c r="R600" s="268">
        <v>0</v>
      </c>
      <c r="S600" s="268">
        <v>0</v>
      </c>
      <c r="T600" s="268">
        <v>0</v>
      </c>
      <c r="U600" s="268">
        <v>0</v>
      </c>
      <c r="V600" s="268">
        <v>0</v>
      </c>
      <c r="W600" s="268">
        <v>0</v>
      </c>
      <c r="X600" s="268">
        <v>0</v>
      </c>
      <c r="Y600" s="268">
        <v>0</v>
      </c>
      <c r="Z600" s="268">
        <v>0</v>
      </c>
      <c r="AA600" s="268">
        <v>0</v>
      </c>
      <c r="AB600" s="268">
        <v>0</v>
      </c>
      <c r="AC600" s="268">
        <v>0</v>
      </c>
      <c r="AD600" s="268">
        <v>0</v>
      </c>
      <c r="AE600" s="268">
        <v>0</v>
      </c>
      <c r="AF600" s="268">
        <v>0</v>
      </c>
      <c r="AG600" s="268">
        <v>0</v>
      </c>
      <c r="AH600" s="268">
        <v>0</v>
      </c>
      <c r="AI600" s="268">
        <v>0</v>
      </c>
      <c r="AJ600" s="268">
        <v>0</v>
      </c>
      <c r="AK600" s="268">
        <v>0</v>
      </c>
      <c r="AL600" s="268">
        <v>0</v>
      </c>
      <c r="AM600" s="268">
        <v>0</v>
      </c>
      <c r="AN600" s="268">
        <v>0</v>
      </c>
      <c r="AO600" s="268">
        <v>0</v>
      </c>
      <c r="AP600" s="268">
        <v>0</v>
      </c>
      <c r="AQ600" s="268">
        <v>0</v>
      </c>
      <c r="AR600" s="268">
        <v>0</v>
      </c>
      <c r="AS600" s="268">
        <v>0</v>
      </c>
      <c r="AT600" s="268">
        <v>0</v>
      </c>
      <c r="AU600" s="268">
        <v>0</v>
      </c>
      <c r="AV600" s="268">
        <v>0</v>
      </c>
      <c r="AW600" s="268">
        <v>0</v>
      </c>
      <c r="AX600" s="268"/>
      <c r="AY600" s="273"/>
      <c r="AZ600" s="345">
        <v>0</v>
      </c>
      <c r="BA600" s="346">
        <v>0</v>
      </c>
      <c r="BB600" s="268">
        <v>0</v>
      </c>
      <c r="BC600" s="268">
        <v>0</v>
      </c>
      <c r="BD600" s="268">
        <v>0</v>
      </c>
      <c r="BE600" s="347">
        <v>0</v>
      </c>
      <c r="BF600" s="348">
        <v>0</v>
      </c>
      <c r="BG600" s="348">
        <v>0</v>
      </c>
      <c r="BH600" s="348">
        <v>0</v>
      </c>
      <c r="BI600" s="348">
        <v>0</v>
      </c>
      <c r="BJ600" s="349">
        <v>0</v>
      </c>
      <c r="BK600" s="348"/>
      <c r="BL600" s="124"/>
      <c r="BM600" s="2"/>
      <c r="BN600" s="124"/>
      <c r="BO600" s="6"/>
      <c r="BP600" s="124"/>
      <c r="BQ600" s="124"/>
      <c r="BR600" s="124"/>
      <c r="BS600" s="124"/>
      <c r="BT600" s="124"/>
      <c r="BU600" s="124"/>
      <c r="BV600" s="124"/>
      <c r="BW600" s="124"/>
      <c r="BX600" s="6"/>
      <c r="BY600" s="124"/>
      <c r="BZ600" s="124"/>
      <c r="CA600" s="124"/>
      <c r="CB600" s="124"/>
      <c r="CC600" s="124"/>
      <c r="CD600" s="124"/>
      <c r="CE600" s="124"/>
      <c r="CF600" s="124"/>
      <c r="CG600" s="124"/>
      <c r="CH600" s="124"/>
      <c r="CI600" s="124"/>
      <c r="CJ600" s="124"/>
      <c r="CK600" s="124"/>
      <c r="CL600" s="124"/>
      <c r="CM600" s="124"/>
      <c r="CN600" s="124"/>
      <c r="CO600" s="124"/>
      <c r="CP600" s="124"/>
      <c r="CQ600" s="124"/>
      <c r="CR600" s="124"/>
      <c r="CS600" s="124"/>
      <c r="CT600" s="124"/>
      <c r="CU600" s="124"/>
      <c r="CV600" s="124"/>
      <c r="CW600" s="124"/>
      <c r="CX600" s="124"/>
      <c r="CY600" s="124"/>
      <c r="CZ600" s="124"/>
      <c r="DA600" s="124"/>
      <c r="DB600" s="124"/>
      <c r="DC600" s="124"/>
      <c r="DD600" s="124"/>
      <c r="DE600" s="124"/>
      <c r="DF600" s="124"/>
      <c r="DG600" s="124"/>
      <c r="DH600" s="124"/>
      <c r="DI600" s="124"/>
      <c r="DJ600" s="124"/>
      <c r="DK600" s="198">
        <f>SUM(B600:M600)</f>
      </c>
      <c r="DL600" s="198">
        <f>SUM(N600:Y600)</f>
      </c>
      <c r="DM600" s="144">
        <f>IFERROR(DL600/DK600*100,0)</f>
      </c>
      <c r="DN600" s="198">
        <f>SUM(Z600:AK600)</f>
      </c>
      <c r="DO600" s="144">
        <f>IFERROR(DN600/DL600*100,0)</f>
      </c>
      <c r="DP600" s="198">
        <f>SUM(AL600:AW600)</f>
      </c>
      <c r="DQ600" s="144">
        <f>IFERROR(DP600/DN600*100,0)</f>
      </c>
      <c r="DR600" s="185">
        <f>SUM(AY600:BJ600)</f>
      </c>
      <c r="DS600" s="249">
        <f>IFERROR(DR600/DP600*100,0)</f>
      </c>
      <c r="DT600" s="2"/>
      <c r="DU600" s="2"/>
      <c r="DV600" s="2"/>
      <c r="DW600" s="2"/>
      <c r="DX600" s="2"/>
      <c r="DY600" s="2"/>
      <c r="DZ600" s="2"/>
      <c r="EA600" s="2"/>
      <c r="EB600" s="125"/>
      <c r="EC600" s="6"/>
      <c r="ED600" s="6"/>
      <c r="EE600" s="6"/>
      <c r="EF600" s="124"/>
      <c r="EG600" s="124"/>
      <c r="EH600" s="125"/>
      <c r="EI600" s="125"/>
      <c r="EJ600" s="124"/>
      <c r="EK600" s="2"/>
      <c r="EL600" s="2"/>
    </row>
    <row x14ac:dyDescent="0.25" r="601" customHeight="1" ht="18.75">
      <c r="A601" s="280" t="s">
        <v>285</v>
      </c>
      <c r="B601" s="322">
        <v>0</v>
      </c>
      <c r="C601" s="322">
        <v>0</v>
      </c>
      <c r="D601" s="322">
        <v>0</v>
      </c>
      <c r="E601" s="322">
        <v>0</v>
      </c>
      <c r="F601" s="322">
        <v>0</v>
      </c>
      <c r="G601" s="322">
        <v>0</v>
      </c>
      <c r="H601" s="322">
        <v>0</v>
      </c>
      <c r="I601" s="322">
        <v>0</v>
      </c>
      <c r="J601" s="322">
        <v>0</v>
      </c>
      <c r="K601" s="322">
        <v>0</v>
      </c>
      <c r="L601" s="322">
        <v>0</v>
      </c>
      <c r="M601" s="322">
        <v>530</v>
      </c>
      <c r="N601" s="268">
        <v>31</v>
      </c>
      <c r="O601" s="268">
        <v>69</v>
      </c>
      <c r="P601" s="268">
        <v>0</v>
      </c>
      <c r="Q601" s="268">
        <v>0</v>
      </c>
      <c r="R601" s="268">
        <v>0</v>
      </c>
      <c r="S601" s="268">
        <v>0</v>
      </c>
      <c r="T601" s="268">
        <v>0</v>
      </c>
      <c r="U601" s="268">
        <v>0</v>
      </c>
      <c r="V601" s="268">
        <v>0</v>
      </c>
      <c r="W601" s="268">
        <v>0</v>
      </c>
      <c r="X601" s="268">
        <v>0</v>
      </c>
      <c r="Y601" s="268">
        <v>0</v>
      </c>
      <c r="Z601" s="268">
        <v>0</v>
      </c>
      <c r="AA601" s="268">
        <v>0</v>
      </c>
      <c r="AB601" s="268">
        <v>0</v>
      </c>
      <c r="AC601" s="268">
        <v>0</v>
      </c>
      <c r="AD601" s="268">
        <v>0</v>
      </c>
      <c r="AE601" s="268">
        <v>0</v>
      </c>
      <c r="AF601" s="268">
        <v>0</v>
      </c>
      <c r="AG601" s="268">
        <v>0</v>
      </c>
      <c r="AH601" s="268">
        <v>0</v>
      </c>
      <c r="AI601" s="268">
        <v>0</v>
      </c>
      <c r="AJ601" s="268">
        <v>0</v>
      </c>
      <c r="AK601" s="268">
        <v>0</v>
      </c>
      <c r="AL601" s="268">
        <v>0</v>
      </c>
      <c r="AM601" s="268">
        <v>0</v>
      </c>
      <c r="AN601" s="268">
        <v>0</v>
      </c>
      <c r="AO601" s="268">
        <v>0</v>
      </c>
      <c r="AP601" s="268">
        <v>0</v>
      </c>
      <c r="AQ601" s="268">
        <v>0</v>
      </c>
      <c r="AR601" s="268">
        <v>0</v>
      </c>
      <c r="AS601" s="268">
        <v>0</v>
      </c>
      <c r="AT601" s="268">
        <v>0</v>
      </c>
      <c r="AU601" s="268">
        <v>0</v>
      </c>
      <c r="AV601" s="268">
        <v>0</v>
      </c>
      <c r="AW601" s="268">
        <v>0</v>
      </c>
      <c r="AX601" s="268"/>
      <c r="AY601" s="273"/>
      <c r="AZ601" s="345">
        <v>0</v>
      </c>
      <c r="BA601" s="346">
        <v>0</v>
      </c>
      <c r="BB601" s="268">
        <v>0</v>
      </c>
      <c r="BC601" s="268">
        <v>0</v>
      </c>
      <c r="BD601" s="268">
        <v>0</v>
      </c>
      <c r="BE601" s="347">
        <v>0</v>
      </c>
      <c r="BF601" s="348">
        <v>0</v>
      </c>
      <c r="BG601" s="348">
        <v>0</v>
      </c>
      <c r="BH601" s="348">
        <v>0</v>
      </c>
      <c r="BI601" s="348">
        <v>0</v>
      </c>
      <c r="BJ601" s="349">
        <v>0</v>
      </c>
      <c r="BK601" s="348"/>
      <c r="BL601" s="124"/>
      <c r="BM601" s="2"/>
      <c r="BN601" s="124"/>
      <c r="BO601" s="6"/>
      <c r="BP601" s="124"/>
      <c r="BQ601" s="124"/>
      <c r="BR601" s="124"/>
      <c r="BS601" s="124"/>
      <c r="BT601" s="124"/>
      <c r="BU601" s="124"/>
      <c r="BV601" s="124"/>
      <c r="BW601" s="124"/>
      <c r="BX601" s="6"/>
      <c r="BY601" s="124"/>
      <c r="BZ601" s="124"/>
      <c r="CA601" s="124"/>
      <c r="CB601" s="124"/>
      <c r="CC601" s="124"/>
      <c r="CD601" s="124"/>
      <c r="CE601" s="124"/>
      <c r="CF601" s="124"/>
      <c r="CG601" s="124"/>
      <c r="CH601" s="124"/>
      <c r="CI601" s="124"/>
      <c r="CJ601" s="124"/>
      <c r="CK601" s="124"/>
      <c r="CL601" s="124"/>
      <c r="CM601" s="124"/>
      <c r="CN601" s="124"/>
      <c r="CO601" s="124"/>
      <c r="CP601" s="124"/>
      <c r="CQ601" s="124"/>
      <c r="CR601" s="124"/>
      <c r="CS601" s="124"/>
      <c r="CT601" s="124"/>
      <c r="CU601" s="124"/>
      <c r="CV601" s="124"/>
      <c r="CW601" s="124"/>
      <c r="CX601" s="124"/>
      <c r="CY601" s="124"/>
      <c r="CZ601" s="124"/>
      <c r="DA601" s="124"/>
      <c r="DB601" s="124"/>
      <c r="DC601" s="124"/>
      <c r="DD601" s="124"/>
      <c r="DE601" s="124"/>
      <c r="DF601" s="124"/>
      <c r="DG601" s="124"/>
      <c r="DH601" s="124"/>
      <c r="DI601" s="124"/>
      <c r="DJ601" s="124"/>
      <c r="DK601" s="198">
        <f>SUM(B601:M601)</f>
      </c>
      <c r="DL601" s="198">
        <f>SUM(N601:Y601)</f>
      </c>
      <c r="DM601" s="144">
        <f>IFERROR(DL601/DK601*100,0)</f>
      </c>
      <c r="DN601" s="198">
        <f>SUM(Z601:AK601)</f>
      </c>
      <c r="DO601" s="144">
        <f>IFERROR(DN601/DL601*100,0)</f>
      </c>
      <c r="DP601" s="198">
        <f>SUM(AL601:AW601)</f>
      </c>
      <c r="DQ601" s="144">
        <f>IFERROR(DP601/DN601*100,0)</f>
      </c>
      <c r="DR601" s="185">
        <f>SUM(AY601:BJ601)</f>
      </c>
      <c r="DS601" s="249">
        <f>IFERROR(DR601/DP601*100,0)</f>
      </c>
      <c r="DT601" s="2"/>
      <c r="DU601" s="2"/>
      <c r="DV601" s="2"/>
      <c r="DW601" s="2"/>
      <c r="DX601" s="2"/>
      <c r="DY601" s="2"/>
      <c r="DZ601" s="2"/>
      <c r="EA601" s="2"/>
      <c r="EB601" s="125"/>
      <c r="EC601" s="6"/>
      <c r="ED601" s="6"/>
      <c r="EE601" s="6"/>
      <c r="EF601" s="124"/>
      <c r="EG601" s="124"/>
      <c r="EH601" s="125"/>
      <c r="EI601" s="125"/>
      <c r="EJ601" s="124"/>
      <c r="EK601" s="2"/>
      <c r="EL601" s="2"/>
    </row>
    <row x14ac:dyDescent="0.25" r="602" customHeight="1" ht="18.75">
      <c r="A602" s="280" t="s">
        <v>286</v>
      </c>
      <c r="B602" s="322">
        <v>0</v>
      </c>
      <c r="C602" s="322">
        <v>0</v>
      </c>
      <c r="D602" s="322">
        <v>0</v>
      </c>
      <c r="E602" s="322">
        <v>0</v>
      </c>
      <c r="F602" s="322">
        <v>30</v>
      </c>
      <c r="G602" s="322">
        <v>0</v>
      </c>
      <c r="H602" s="322">
        <v>0</v>
      </c>
      <c r="I602" s="322">
        <v>0</v>
      </c>
      <c r="J602" s="322">
        <v>49</v>
      </c>
      <c r="K602" s="322">
        <v>0</v>
      </c>
      <c r="L602" s="322">
        <v>0</v>
      </c>
      <c r="M602" s="322">
        <v>0</v>
      </c>
      <c r="N602" s="268">
        <v>0</v>
      </c>
      <c r="O602" s="268">
        <v>0</v>
      </c>
      <c r="P602" s="268">
        <v>0</v>
      </c>
      <c r="Q602" s="268">
        <v>0</v>
      </c>
      <c r="R602" s="268">
        <v>0</v>
      </c>
      <c r="S602" s="268">
        <v>0</v>
      </c>
      <c r="T602" s="268">
        <v>0</v>
      </c>
      <c r="U602" s="268">
        <v>0</v>
      </c>
      <c r="V602" s="268">
        <v>0</v>
      </c>
      <c r="W602" s="268">
        <v>0</v>
      </c>
      <c r="X602" s="268">
        <v>0</v>
      </c>
      <c r="Y602" s="268">
        <v>0</v>
      </c>
      <c r="Z602" s="268">
        <v>0</v>
      </c>
      <c r="AA602" s="268">
        <v>0</v>
      </c>
      <c r="AB602" s="268">
        <v>0</v>
      </c>
      <c r="AC602" s="268">
        <v>0</v>
      </c>
      <c r="AD602" s="268">
        <v>0</v>
      </c>
      <c r="AE602" s="268">
        <v>0</v>
      </c>
      <c r="AF602" s="268">
        <v>0</v>
      </c>
      <c r="AG602" s="268">
        <v>0</v>
      </c>
      <c r="AH602" s="268">
        <v>0</v>
      </c>
      <c r="AI602" s="268">
        <v>0</v>
      </c>
      <c r="AJ602" s="268">
        <v>0</v>
      </c>
      <c r="AK602" s="268">
        <v>0</v>
      </c>
      <c r="AL602" s="268">
        <v>0</v>
      </c>
      <c r="AM602" s="268">
        <v>0</v>
      </c>
      <c r="AN602" s="268">
        <v>0</v>
      </c>
      <c r="AO602" s="268">
        <v>0</v>
      </c>
      <c r="AP602" s="268">
        <v>0</v>
      </c>
      <c r="AQ602" s="268">
        <v>0</v>
      </c>
      <c r="AR602" s="268">
        <v>0</v>
      </c>
      <c r="AS602" s="268">
        <v>0</v>
      </c>
      <c r="AT602" s="268">
        <v>0</v>
      </c>
      <c r="AU602" s="268">
        <v>0</v>
      </c>
      <c r="AV602" s="268">
        <v>0</v>
      </c>
      <c r="AW602" s="268">
        <v>0</v>
      </c>
      <c r="AX602" s="268"/>
      <c r="AY602" s="273"/>
      <c r="AZ602" s="345">
        <v>0</v>
      </c>
      <c r="BA602" s="346">
        <v>0</v>
      </c>
      <c r="BB602" s="268">
        <v>0</v>
      </c>
      <c r="BC602" s="268">
        <v>0</v>
      </c>
      <c r="BD602" s="268">
        <v>0</v>
      </c>
      <c r="BE602" s="347">
        <v>0</v>
      </c>
      <c r="BF602" s="348">
        <v>0</v>
      </c>
      <c r="BG602" s="348">
        <v>0</v>
      </c>
      <c r="BH602" s="348">
        <v>0</v>
      </c>
      <c r="BI602" s="348">
        <v>0</v>
      </c>
      <c r="BJ602" s="349">
        <v>0</v>
      </c>
      <c r="BK602" s="348"/>
      <c r="BL602" s="124"/>
      <c r="BM602" s="2"/>
      <c r="BN602" s="124"/>
      <c r="BO602" s="6"/>
      <c r="BP602" s="124"/>
      <c r="BQ602" s="124"/>
      <c r="BR602" s="124"/>
      <c r="BS602" s="124"/>
      <c r="BT602" s="124"/>
      <c r="BU602" s="124"/>
      <c r="BV602" s="124"/>
      <c r="BW602" s="124"/>
      <c r="BX602" s="6"/>
      <c r="BY602" s="124"/>
      <c r="BZ602" s="124"/>
      <c r="CA602" s="124"/>
      <c r="CB602" s="124"/>
      <c r="CC602" s="124"/>
      <c r="CD602" s="124"/>
      <c r="CE602" s="124"/>
      <c r="CF602" s="124"/>
      <c r="CG602" s="124"/>
      <c r="CH602" s="124"/>
      <c r="CI602" s="124"/>
      <c r="CJ602" s="124"/>
      <c r="CK602" s="124"/>
      <c r="CL602" s="124"/>
      <c r="CM602" s="124"/>
      <c r="CN602" s="124"/>
      <c r="CO602" s="124"/>
      <c r="CP602" s="124"/>
      <c r="CQ602" s="124"/>
      <c r="CR602" s="124"/>
      <c r="CS602" s="124"/>
      <c r="CT602" s="124"/>
      <c r="CU602" s="124"/>
      <c r="CV602" s="124"/>
      <c r="CW602" s="124"/>
      <c r="CX602" s="124"/>
      <c r="CY602" s="124"/>
      <c r="CZ602" s="124"/>
      <c r="DA602" s="124"/>
      <c r="DB602" s="124"/>
      <c r="DC602" s="124"/>
      <c r="DD602" s="124"/>
      <c r="DE602" s="124"/>
      <c r="DF602" s="124"/>
      <c r="DG602" s="124"/>
      <c r="DH602" s="124"/>
      <c r="DI602" s="124"/>
      <c r="DJ602" s="124"/>
      <c r="DK602" s="198">
        <f>SUM(B602:M602)</f>
      </c>
      <c r="DL602" s="198">
        <f>SUM(N602:Y602)</f>
      </c>
      <c r="DM602" s="144">
        <f>IFERROR(DL602/DK602*100,0)</f>
      </c>
      <c r="DN602" s="198">
        <f>SUM(Z602:AK602)</f>
      </c>
      <c r="DO602" s="144">
        <f>IFERROR(DN602/DL602*100,0)</f>
      </c>
      <c r="DP602" s="198">
        <f>SUM(AL602:AW602)</f>
      </c>
      <c r="DQ602" s="144">
        <f>IFERROR(DP602/DN602*100,0)</f>
      </c>
      <c r="DR602" s="185">
        <f>SUM(AY602:BJ602)</f>
      </c>
      <c r="DS602" s="249">
        <f>IFERROR(DR602/DP602*100,0)</f>
      </c>
      <c r="DT602" s="2"/>
      <c r="DU602" s="2"/>
      <c r="DV602" s="2"/>
      <c r="DW602" s="2"/>
      <c r="DX602" s="2"/>
      <c r="DY602" s="2"/>
      <c r="DZ602" s="2"/>
      <c r="EA602" s="2"/>
      <c r="EB602" s="125"/>
      <c r="EC602" s="6"/>
      <c r="ED602" s="6"/>
      <c r="EE602" s="6"/>
      <c r="EF602" s="124"/>
      <c r="EG602" s="124"/>
      <c r="EH602" s="125"/>
      <c r="EI602" s="125"/>
      <c r="EJ602" s="124"/>
      <c r="EK602" s="2"/>
      <c r="EL602" s="2"/>
    </row>
    <row x14ac:dyDescent="0.25" r="603" customHeight="1" ht="18.75">
      <c r="A603" s="280" t="s">
        <v>287</v>
      </c>
      <c r="B603" s="322">
        <v>0</v>
      </c>
      <c r="C603" s="322">
        <v>0</v>
      </c>
      <c r="D603" s="322">
        <v>0</v>
      </c>
      <c r="E603" s="322">
        <v>0</v>
      </c>
      <c r="F603" s="322">
        <v>0</v>
      </c>
      <c r="G603" s="322">
        <v>0</v>
      </c>
      <c r="H603" s="322">
        <v>0</v>
      </c>
      <c r="I603" s="322">
        <v>2</v>
      </c>
      <c r="J603" s="322">
        <v>0</v>
      </c>
      <c r="K603" s="322">
        <v>0</v>
      </c>
      <c r="L603" s="322">
        <v>0</v>
      </c>
      <c r="M603" s="322">
        <v>0</v>
      </c>
      <c r="N603" s="268">
        <v>0</v>
      </c>
      <c r="O603" s="268">
        <v>0</v>
      </c>
      <c r="P603" s="268">
        <v>0</v>
      </c>
      <c r="Q603" s="268">
        <v>0</v>
      </c>
      <c r="R603" s="268">
        <v>0</v>
      </c>
      <c r="S603" s="268">
        <v>0</v>
      </c>
      <c r="T603" s="268">
        <v>0</v>
      </c>
      <c r="U603" s="268">
        <v>0</v>
      </c>
      <c r="V603" s="268">
        <v>0</v>
      </c>
      <c r="W603" s="268">
        <v>0</v>
      </c>
      <c r="X603" s="268">
        <v>0</v>
      </c>
      <c r="Y603" s="268">
        <v>0</v>
      </c>
      <c r="Z603" s="268">
        <v>0</v>
      </c>
      <c r="AA603" s="268">
        <v>0</v>
      </c>
      <c r="AB603" s="268">
        <v>0</v>
      </c>
      <c r="AC603" s="268">
        <v>0</v>
      </c>
      <c r="AD603" s="268">
        <v>0</v>
      </c>
      <c r="AE603" s="268">
        <v>0</v>
      </c>
      <c r="AF603" s="268">
        <v>0</v>
      </c>
      <c r="AG603" s="268">
        <v>0</v>
      </c>
      <c r="AH603" s="268">
        <v>0</v>
      </c>
      <c r="AI603" s="268">
        <v>0</v>
      </c>
      <c r="AJ603" s="268">
        <v>0</v>
      </c>
      <c r="AK603" s="268">
        <v>0</v>
      </c>
      <c r="AL603" s="268">
        <v>0</v>
      </c>
      <c r="AM603" s="268">
        <v>0</v>
      </c>
      <c r="AN603" s="268">
        <v>0</v>
      </c>
      <c r="AO603" s="268">
        <v>0</v>
      </c>
      <c r="AP603" s="268">
        <v>0</v>
      </c>
      <c r="AQ603" s="268">
        <v>0</v>
      </c>
      <c r="AR603" s="268">
        <v>0</v>
      </c>
      <c r="AS603" s="268">
        <v>0</v>
      </c>
      <c r="AT603" s="268">
        <v>0</v>
      </c>
      <c r="AU603" s="268">
        <v>0</v>
      </c>
      <c r="AV603" s="268">
        <v>0</v>
      </c>
      <c r="AW603" s="268">
        <v>0</v>
      </c>
      <c r="AX603" s="268"/>
      <c r="AY603" s="273"/>
      <c r="AZ603" s="345">
        <v>0</v>
      </c>
      <c r="BA603" s="346">
        <v>0</v>
      </c>
      <c r="BB603" s="268">
        <v>0</v>
      </c>
      <c r="BC603" s="268">
        <v>0</v>
      </c>
      <c r="BD603" s="268">
        <v>0</v>
      </c>
      <c r="BE603" s="347">
        <v>0</v>
      </c>
      <c r="BF603" s="348">
        <v>0</v>
      </c>
      <c r="BG603" s="348">
        <v>0</v>
      </c>
      <c r="BH603" s="348">
        <v>0</v>
      </c>
      <c r="BI603" s="348">
        <v>0</v>
      </c>
      <c r="BJ603" s="349">
        <v>0</v>
      </c>
      <c r="BK603" s="348"/>
      <c r="BL603" s="124"/>
      <c r="BM603" s="2"/>
      <c r="BN603" s="124"/>
      <c r="BO603" s="6"/>
      <c r="BP603" s="124"/>
      <c r="BQ603" s="124"/>
      <c r="BR603" s="124"/>
      <c r="BS603" s="124"/>
      <c r="BT603" s="124"/>
      <c r="BU603" s="124"/>
      <c r="BV603" s="124"/>
      <c r="BW603" s="124"/>
      <c r="BX603" s="6"/>
      <c r="BY603" s="124"/>
      <c r="BZ603" s="124"/>
      <c r="CA603" s="124"/>
      <c r="CB603" s="124"/>
      <c r="CC603" s="124"/>
      <c r="CD603" s="124"/>
      <c r="CE603" s="124"/>
      <c r="CF603" s="124"/>
      <c r="CG603" s="124"/>
      <c r="CH603" s="124"/>
      <c r="CI603" s="124"/>
      <c r="CJ603" s="124"/>
      <c r="CK603" s="124"/>
      <c r="CL603" s="124"/>
      <c r="CM603" s="124"/>
      <c r="CN603" s="124"/>
      <c r="CO603" s="124"/>
      <c r="CP603" s="124"/>
      <c r="CQ603" s="124"/>
      <c r="CR603" s="124"/>
      <c r="CS603" s="124"/>
      <c r="CT603" s="124"/>
      <c r="CU603" s="124"/>
      <c r="CV603" s="124"/>
      <c r="CW603" s="124"/>
      <c r="CX603" s="124"/>
      <c r="CY603" s="124"/>
      <c r="CZ603" s="124"/>
      <c r="DA603" s="124"/>
      <c r="DB603" s="124"/>
      <c r="DC603" s="124"/>
      <c r="DD603" s="124"/>
      <c r="DE603" s="124"/>
      <c r="DF603" s="124"/>
      <c r="DG603" s="124"/>
      <c r="DH603" s="124"/>
      <c r="DI603" s="124"/>
      <c r="DJ603" s="124"/>
      <c r="DK603" s="198">
        <f>SUM(B603:M603)</f>
      </c>
      <c r="DL603" s="198">
        <f>SUM(N603:Y603)</f>
      </c>
      <c r="DM603" s="144">
        <f>IFERROR(DL603/DK603*100,0)</f>
      </c>
      <c r="DN603" s="198">
        <f>SUM(Z603:AK603)</f>
      </c>
      <c r="DO603" s="144">
        <f>IFERROR(DN603/DL603*100,0)</f>
      </c>
      <c r="DP603" s="198">
        <f>SUM(AL603:AW603)</f>
      </c>
      <c r="DQ603" s="144">
        <f>IFERROR(DP603/DN603*100,0)</f>
      </c>
      <c r="DR603" s="185">
        <f>SUM(AY603:BJ603)</f>
      </c>
      <c r="DS603" s="249">
        <f>IFERROR(DR603/DP603*100,0)</f>
      </c>
      <c r="DT603" s="2"/>
      <c r="DU603" s="2"/>
      <c r="DV603" s="2"/>
      <c r="DW603" s="2"/>
      <c r="DX603" s="2"/>
      <c r="DY603" s="2"/>
      <c r="DZ603" s="2"/>
      <c r="EA603" s="2"/>
      <c r="EB603" s="125"/>
      <c r="EC603" s="6"/>
      <c r="ED603" s="6"/>
      <c r="EE603" s="6"/>
      <c r="EF603" s="124"/>
      <c r="EG603" s="124"/>
      <c r="EH603" s="125"/>
      <c r="EI603" s="125"/>
      <c r="EJ603" s="124"/>
      <c r="EK603" s="2"/>
      <c r="EL603" s="2"/>
    </row>
    <row x14ac:dyDescent="0.25" r="604" customHeight="1" ht="18.75">
      <c r="A604" s="280" t="s">
        <v>288</v>
      </c>
      <c r="B604" s="322">
        <v>0</v>
      </c>
      <c r="C604" s="322">
        <v>0</v>
      </c>
      <c r="D604" s="322">
        <v>0</v>
      </c>
      <c r="E604" s="322">
        <v>0</v>
      </c>
      <c r="F604" s="322">
        <v>0</v>
      </c>
      <c r="G604" s="322">
        <v>0</v>
      </c>
      <c r="H604" s="322">
        <v>0</v>
      </c>
      <c r="I604" s="322">
        <v>0</v>
      </c>
      <c r="J604" s="322">
        <v>0</v>
      </c>
      <c r="K604" s="322">
        <v>0</v>
      </c>
      <c r="L604" s="322">
        <v>0</v>
      </c>
      <c r="M604" s="322">
        <v>0</v>
      </c>
      <c r="N604" s="268">
        <v>0</v>
      </c>
      <c r="O604" s="268">
        <v>0</v>
      </c>
      <c r="P604" s="268">
        <v>0</v>
      </c>
      <c r="Q604" s="268">
        <v>0</v>
      </c>
      <c r="R604" s="268">
        <v>0</v>
      </c>
      <c r="S604" s="268">
        <v>0</v>
      </c>
      <c r="T604" s="268">
        <v>0</v>
      </c>
      <c r="U604" s="268">
        <v>6</v>
      </c>
      <c r="V604" s="268">
        <v>6</v>
      </c>
      <c r="W604" s="268">
        <v>0</v>
      </c>
      <c r="X604" s="268">
        <v>0</v>
      </c>
      <c r="Y604" s="268">
        <v>0</v>
      </c>
      <c r="Z604" s="268">
        <v>0</v>
      </c>
      <c r="AA604" s="268">
        <v>0</v>
      </c>
      <c r="AB604" s="268">
        <v>0</v>
      </c>
      <c r="AC604" s="268">
        <v>0</v>
      </c>
      <c r="AD604" s="268">
        <v>0</v>
      </c>
      <c r="AE604" s="268">
        <v>0</v>
      </c>
      <c r="AF604" s="268">
        <v>0</v>
      </c>
      <c r="AG604" s="268">
        <v>0</v>
      </c>
      <c r="AH604" s="268">
        <v>0</v>
      </c>
      <c r="AI604" s="268">
        <v>0</v>
      </c>
      <c r="AJ604" s="268">
        <v>0</v>
      </c>
      <c r="AK604" s="268">
        <v>0</v>
      </c>
      <c r="AL604" s="268">
        <v>0</v>
      </c>
      <c r="AM604" s="268">
        <v>0</v>
      </c>
      <c r="AN604" s="268">
        <v>0</v>
      </c>
      <c r="AO604" s="268">
        <v>0</v>
      </c>
      <c r="AP604" s="268">
        <v>0</v>
      </c>
      <c r="AQ604" s="268">
        <v>0</v>
      </c>
      <c r="AR604" s="268">
        <v>0</v>
      </c>
      <c r="AS604" s="268">
        <v>0</v>
      </c>
      <c r="AT604" s="268">
        <v>0</v>
      </c>
      <c r="AU604" s="268">
        <v>0</v>
      </c>
      <c r="AV604" s="268">
        <v>0</v>
      </c>
      <c r="AW604" s="268">
        <v>0</v>
      </c>
      <c r="AX604" s="268"/>
      <c r="AY604" s="273"/>
      <c r="AZ604" s="345">
        <v>0</v>
      </c>
      <c r="BA604" s="346">
        <v>0</v>
      </c>
      <c r="BB604" s="268">
        <v>0</v>
      </c>
      <c r="BC604" s="268">
        <v>0</v>
      </c>
      <c r="BD604" s="268">
        <v>0</v>
      </c>
      <c r="BE604" s="347">
        <v>0</v>
      </c>
      <c r="BF604" s="348">
        <v>0</v>
      </c>
      <c r="BG604" s="348">
        <v>0</v>
      </c>
      <c r="BH604" s="348">
        <v>0</v>
      </c>
      <c r="BI604" s="348">
        <v>0</v>
      </c>
      <c r="BJ604" s="349">
        <v>0</v>
      </c>
      <c r="BK604" s="348"/>
      <c r="BL604" s="124"/>
      <c r="BM604" s="2"/>
      <c r="BN604" s="124"/>
      <c r="BO604" s="6"/>
      <c r="BP604" s="124"/>
      <c r="BQ604" s="124"/>
      <c r="BR604" s="124"/>
      <c r="BS604" s="124"/>
      <c r="BT604" s="124"/>
      <c r="BU604" s="124"/>
      <c r="BV604" s="124"/>
      <c r="BW604" s="124"/>
      <c r="BX604" s="6"/>
      <c r="BY604" s="124"/>
      <c r="BZ604" s="124"/>
      <c r="CA604" s="124"/>
      <c r="CB604" s="124"/>
      <c r="CC604" s="124"/>
      <c r="CD604" s="124"/>
      <c r="CE604" s="124"/>
      <c r="CF604" s="124"/>
      <c r="CG604" s="124"/>
      <c r="CH604" s="124"/>
      <c r="CI604" s="124"/>
      <c r="CJ604" s="124"/>
      <c r="CK604" s="124"/>
      <c r="CL604" s="124"/>
      <c r="CM604" s="124"/>
      <c r="CN604" s="124"/>
      <c r="CO604" s="124"/>
      <c r="CP604" s="124"/>
      <c r="CQ604" s="124"/>
      <c r="CR604" s="124"/>
      <c r="CS604" s="124"/>
      <c r="CT604" s="124"/>
      <c r="CU604" s="124"/>
      <c r="CV604" s="124"/>
      <c r="CW604" s="124"/>
      <c r="CX604" s="124"/>
      <c r="CY604" s="124"/>
      <c r="CZ604" s="124"/>
      <c r="DA604" s="124"/>
      <c r="DB604" s="124"/>
      <c r="DC604" s="124"/>
      <c r="DD604" s="124"/>
      <c r="DE604" s="124"/>
      <c r="DF604" s="124"/>
      <c r="DG604" s="124"/>
      <c r="DH604" s="124"/>
      <c r="DI604" s="124"/>
      <c r="DJ604" s="124"/>
      <c r="DK604" s="198">
        <f>SUM(B604:M604)</f>
      </c>
      <c r="DL604" s="198">
        <f>SUM(N604:Y604)</f>
      </c>
      <c r="DM604" s="144">
        <f>IFERROR(DL604/DK604*100,0)</f>
      </c>
      <c r="DN604" s="198">
        <f>SUM(Z604:AK604)</f>
      </c>
      <c r="DO604" s="144">
        <f>IFERROR(DN604/DL604*100,0)</f>
      </c>
      <c r="DP604" s="198">
        <f>SUM(AL604:AW604)</f>
      </c>
      <c r="DQ604" s="144">
        <f>IFERROR(DP604/DN604*100,0)</f>
      </c>
      <c r="DR604" s="185">
        <f>SUM(AY604:BJ604)</f>
      </c>
      <c r="DS604" s="249">
        <f>IFERROR(DR604/DP604*100,0)</f>
      </c>
      <c r="DT604" s="2"/>
      <c r="DU604" s="2"/>
      <c r="DV604" s="2"/>
      <c r="DW604" s="2"/>
      <c r="DX604" s="2"/>
      <c r="DY604" s="2"/>
      <c r="DZ604" s="2"/>
      <c r="EA604" s="2"/>
      <c r="EB604" s="125"/>
      <c r="EC604" s="6"/>
      <c r="ED604" s="6"/>
      <c r="EE604" s="6"/>
      <c r="EF604" s="124"/>
      <c r="EG604" s="124"/>
      <c r="EH604" s="125"/>
      <c r="EI604" s="125"/>
      <c r="EJ604" s="124"/>
      <c r="EK604" s="2"/>
      <c r="EL604" s="2"/>
    </row>
    <row x14ac:dyDescent="0.25" r="605" customHeight="1" ht="18.75">
      <c r="A605" s="351"/>
      <c r="B605" s="271"/>
      <c r="C605" s="271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  <c r="AA605" s="271"/>
      <c r="AB605" s="271"/>
      <c r="AC605" s="271"/>
      <c r="AD605" s="271"/>
      <c r="AE605" s="271"/>
      <c r="AF605" s="271"/>
      <c r="AG605" s="271"/>
      <c r="AH605" s="271"/>
      <c r="AI605" s="271"/>
      <c r="AJ605" s="271"/>
      <c r="AK605" s="271"/>
      <c r="AL605" s="271"/>
      <c r="AM605" s="271"/>
      <c r="AN605" s="271"/>
      <c r="AO605" s="271"/>
      <c r="AP605" s="271"/>
      <c r="AQ605" s="271"/>
      <c r="AR605" s="271"/>
      <c r="AS605" s="271"/>
      <c r="AT605" s="271"/>
      <c r="AU605" s="334"/>
      <c r="AV605" s="334"/>
      <c r="AW605" s="334"/>
      <c r="AX605" s="334"/>
      <c r="AY605" s="273"/>
      <c r="AZ605" s="274"/>
      <c r="BA605" s="275"/>
      <c r="BB605" s="271"/>
      <c r="BC605" s="271"/>
      <c r="BD605" s="271"/>
      <c r="BE605" s="352"/>
      <c r="BF605" s="353"/>
      <c r="BG605" s="353"/>
      <c r="BH605" s="353"/>
      <c r="BI605" s="353"/>
      <c r="BJ605" s="354"/>
      <c r="BK605" s="353"/>
      <c r="BL605" s="124"/>
      <c r="BM605" s="2"/>
      <c r="BN605" s="124"/>
      <c r="BO605" s="6"/>
      <c r="BP605" s="124"/>
      <c r="BQ605" s="124"/>
      <c r="BR605" s="124"/>
      <c r="BS605" s="124"/>
      <c r="BT605" s="124"/>
      <c r="BU605" s="124"/>
      <c r="BV605" s="124"/>
      <c r="BW605" s="124"/>
      <c r="BX605" s="6"/>
      <c r="BY605" s="124"/>
      <c r="BZ605" s="124"/>
      <c r="CA605" s="124"/>
      <c r="CB605" s="124"/>
      <c r="CC605" s="124"/>
      <c r="CD605" s="124"/>
      <c r="CE605" s="124"/>
      <c r="CF605" s="124"/>
      <c r="CG605" s="124"/>
      <c r="CH605" s="124"/>
      <c r="CI605" s="124"/>
      <c r="CJ605" s="124"/>
      <c r="CK605" s="124"/>
      <c r="CL605" s="124"/>
      <c r="CM605" s="124"/>
      <c r="CN605" s="124"/>
      <c r="CO605" s="124"/>
      <c r="CP605" s="124"/>
      <c r="CQ605" s="124"/>
      <c r="CR605" s="124"/>
      <c r="CS605" s="124"/>
      <c r="CT605" s="124"/>
      <c r="CU605" s="124"/>
      <c r="CV605" s="124"/>
      <c r="CW605" s="124"/>
      <c r="CX605" s="124"/>
      <c r="CY605" s="124"/>
      <c r="CZ605" s="124"/>
      <c r="DA605" s="124"/>
      <c r="DB605" s="124"/>
      <c r="DC605" s="124"/>
      <c r="DD605" s="124"/>
      <c r="DE605" s="124"/>
      <c r="DF605" s="124"/>
      <c r="DG605" s="124"/>
      <c r="DH605" s="124"/>
      <c r="DI605" s="124"/>
      <c r="DJ605" s="124"/>
      <c r="DK605" s="6"/>
      <c r="DL605" s="6"/>
      <c r="DM605" s="6"/>
      <c r="DN605" s="6"/>
      <c r="DO605" s="6"/>
      <c r="DP605" s="6"/>
      <c r="DQ605" s="6"/>
      <c r="DR605" s="6"/>
      <c r="DS605" s="6"/>
      <c r="DT605" s="2"/>
      <c r="DU605" s="2"/>
      <c r="DV605" s="2"/>
      <c r="DW605" s="2"/>
      <c r="DX605" s="2"/>
      <c r="DY605" s="2"/>
      <c r="DZ605" s="2"/>
      <c r="EA605" s="2"/>
      <c r="EB605" s="125"/>
      <c r="EC605" s="6"/>
      <c r="ED605" s="6"/>
      <c r="EE605" s="6"/>
      <c r="EF605" s="124"/>
      <c r="EG605" s="124"/>
      <c r="EH605" s="125"/>
      <c r="EI605" s="125"/>
      <c r="EJ605" s="124"/>
      <c r="EK605" s="2"/>
      <c r="EL605" s="2"/>
    </row>
    <row x14ac:dyDescent="0.25" r="606" customHeight="1" ht="18.75">
      <c r="A606" s="355" t="s">
        <v>289</v>
      </c>
      <c r="B606" s="157">
        <f>+SUM(B224,B235,B246,B257,B268,B279,B290,B301,B312,B323,B334,B345,B356,B367,B378,B389,B400,B411,B422,B433,B444,B455,B466,B477,B488,B499,B510,B521,B532,B543,B554,B565)</f>
      </c>
      <c r="C606" s="157">
        <f>+SUM(C224,C235,C246,C257,C268,C279,C290,C301,C312,C323,C334,C345,C356,C367,C378,C389,C400,C411,C422,C433,C444,C455,C466,C477,C488,C499,C510,C521,C532,C543,C554,C565)</f>
      </c>
      <c r="D606" s="157">
        <f>+SUM(D224,D235,D246,D257,D268,D279,D290,D301,D312,D323,D334,D345,D356,D367,D378,D389,D400,D411,D422,D433,D444,D455,D466,D477,D488,D499,D510,D521,D532,D543,D554,D565)</f>
      </c>
      <c r="E606" s="157">
        <f>+SUM(E224,E235,E246,E257,E268,E279,E290,E301,E312,E323,E334,E345,E356,E367,E378,E389,E400,E411,E422,E433,E444,E455,E466,E477,E488,E499,E510,E521,E532,E543,E554,E565)</f>
      </c>
      <c r="F606" s="157">
        <f>+SUM(F224,F235,F246,F257,F268,F279,F290,F301,F312,F323,F334,F345,F356,F367,F378,F389,F400,F411,F422,F433,F444,F455,F466,F477,F488,F499,F510,F521,F532,F543,F554,F565)</f>
      </c>
      <c r="G606" s="157">
        <f>+SUM(G224,G235,G246,G257,G268,G279,G290,G301,G312,G323,G334,G345,G356,G367,G378,G389,G400,G411,G422,G433,G444,G455,G466,G477,G488,G499,G510,G521,G532,G543,G554,G565)</f>
      </c>
      <c r="H606" s="157">
        <f>+SUM(H224,H235,H246,H257,H268,H279,H290,H301,H312,H323,H334,H345,H356,H367,H378,H389,H400,H411,H422,H433,H444,H455,H466,H477,H488,H499,H510,H521,H532,H543,H554,H565)</f>
      </c>
      <c r="I606" s="157">
        <f>+SUM(I224,I235,I246,I257,I268,I279,I290,I301,I312,I323,I334,I345,I356,I367,I378,I389,I400,I411,I422,I433,I444,I455,I466,I477,I488,I499,I510,I521,I532,I543,I554,I565)</f>
      </c>
      <c r="J606" s="157">
        <f>+SUM(J224,J235,J246,J257,J268,J279,J290,J301,J312,J323,J334,J345,J356,J367,J378,J389,J400,J411,J422,J433,J444,J455,J466,J477,J488,J499,J510,J521,J532,J543,J554,J565)</f>
      </c>
      <c r="K606" s="157">
        <f>+SUM(K224,K235,K246,K257,K268,K279,K290,K301,K312,K323,K334,K345,K356,K367,K378,K389,K400,K411,K422,K433,K444,K455,K466,K477,K488,K499,K510,K521,K532,K543,K554,K565)</f>
      </c>
      <c r="L606" s="157">
        <f>+SUM(L224,L235,L246,L257,L268,L279,L290,L301,L312,L323,L334,L345,L356,L367,L378,L389,L400,L411,L422,L433,L444,L455,L466,L477,L488,L499,L510,L521,L532,L543,L554,L565)</f>
      </c>
      <c r="M606" s="157">
        <f>+SUM(M224,M235,M246,M257,M268,M279,M290,M301,M312,M323,M334,M345,M356,M367,M378,M389,M400,M411,M422,M433,M444,M455,M466,M477,M488,M499,M510,M521,M532,M543,M554,M565)</f>
      </c>
      <c r="N606" s="157">
        <f>+SUM(N224,N235,N246,N257,N268,N279,N290,N301,N312,N323,N334,N345,N356,N367,N378,N389,N400,N411,N422,N433,N444,N455,N466,N477,N488,N499,N510,N521,N532,N543,N554,N565)</f>
      </c>
      <c r="O606" s="157">
        <f>+SUM(O224,O235,O246,O257,O268,O279,O290,O301,O312,O323,O334,O345,O356,O367,O378,O389,O400,O411,O422,O433,O444,O455,O466,O477,O488,O499,O510,O521,O532,O543,O554,O565)</f>
      </c>
      <c r="P606" s="157">
        <f>+SUM(P224,P235,P246,P257,P268,P279,P290,P301,P312,P323,P334,P345,P356,P367,P378,P389,P400,P411,P422,P433,P444,P455,P466,P477,P488,P499,P510,P521,P532,P543,P554,P565)</f>
      </c>
      <c r="Q606" s="157">
        <f>+SUM(Q224,Q235,Q246,Q257,Q268,Q279,Q290,Q301,Q312,Q323,Q334,Q345,Q356,Q367,Q378,Q389,Q400,Q411,Q422,Q433,Q444,Q455,Q466,Q477,Q488,Q499,Q510,Q521,Q532,Q543,Q554,Q565)</f>
      </c>
      <c r="R606" s="157">
        <f>+SUM(R224,R235,R246,R257,R268,R279,R290,R301,R312,R323,R334,R345,R356,R367,R378,R389,R400,R411,R422,R433,R444,R455,R466,R477,R488,R499,R510,R521,R532,R543,R554,R565)</f>
      </c>
      <c r="S606" s="157">
        <f>+SUM(S224,S235,S246,S257,S268,S279,S290,S301,S312,S323,S334,S345,S356,S367,S378,S389,S400,S411,S422,S433,S444,S455,S466,S477,S488,S499,S510,S521,S532,S543,S554,S565)</f>
      </c>
      <c r="T606" s="157">
        <f>+SUM(T224,T235,T246,T257,T268,T279,T290,T301,T312,T323,T334,T345,T356,T367,T378,T389,T400,T411,T422,T433,T444,T455,T466,T477,T488,T499,T510,T521,T532,T543,T554,T565)</f>
      </c>
      <c r="U606" s="157">
        <f>+SUM(U224,U235,U246,U257,U268,U279,U290,U301,U312,U323,U334,U345,U356,U367,U378,U389,U400,U411,U422,U433,U444,U455,U466,U477,U488,U499,U510,U521,U532,U543,U554,U565)</f>
      </c>
      <c r="V606" s="157">
        <f>+SUM(V224,V235,V246,V257,V268,V279,V290,V301,V312,V323,V334,V345,V356,V367,V378,V389,V400,V411,V422,V433,V444,V455,V466,V477,V488,V499,V510,V521,V532,V543,V554,V565)</f>
      </c>
      <c r="W606" s="157">
        <f>+SUM(W224,W235,W246,W257,W268,W279,W290,W301,W312,W323,W334,W345,W356,W367,W378,W389,W400,W411,W422,W433,W444,W455,W466,W477,W488,W499,W510,W521,W532,W543,W554,W565)</f>
      </c>
      <c r="X606" s="157">
        <f>+SUM(X224,X235,X246,X257,X268,X279,X290,X301,X312,X323,X334,X345,X356,X367,X378,X389,X400,X411,X422,X433,X444,X455,X466,X477,X488,X499,X510,X521,X532,X543,X554,X565)</f>
      </c>
      <c r="Y606" s="157">
        <f>+SUM(Y224,Y235,Y246,Y257,Y268,Y279,Y290,Y301,Y312,Y323,Y334,Y345,Y356,Y367,Y378,Y389,Y400,Y411,Y422,Y433,Y444,Y455,Y466,Y477,Y488,Y499,Y510,Y521,Y532,Y543,Y554,Y565)</f>
      </c>
      <c r="Z606" s="157">
        <f>+SUM(Z224,Z235,Z246,Z257,Z268,Z279,Z290,Z301,Z312,Z323,Z334,Z345,Z356,Z367,Z378,Z389,Z400,Z411,Z422,Z433,Z444,Z455,Z466,Z477,Z488,Z499,Z510,Z521,Z532,Z543,Z554,Z565)</f>
      </c>
      <c r="AA606" s="157">
        <f>+SUM(AA224,AA235,AA246,AA257,AA268,AA279,AA290,AA301,AA312,AA323,AA334,AA345,AA356,AA367,AA378,AA389,AA400,AA411,AA422,AA433,AA444,AA455,AA466,AA477,AA488,AA499,AA510,AA521,AA532,AA543,AA554,AA565)</f>
      </c>
      <c r="AB606" s="157">
        <f>+SUM(AB224,AB235,AB246,AB257,AB268,AB279,AB290,AB301,AB312,AB323,AB334,AB345,AB356,AB367,AB378,AB389,AB400,AB411,AB422,AB433,AB444,AB455,AB466,AB477,AB488,AB499,AB510,AB521,AB532,AB543,AB554,AB565)</f>
      </c>
      <c r="AC606" s="157">
        <f>+SUM(AC224,AC235,AC246,AC257,AC268,AC279,AC290,AC301,AC312,AC323,AC334,AC345,AC356,AC367,AC378,AC389,AC400,AC411,AC422,AC433,AC444,AC455,AC466,AC477,AC488,AC499,AC510,AC521,AC532,AC543,AC554,AC565)</f>
      </c>
      <c r="AD606" s="157">
        <f>+SUM(AD224,AD235,AD246,AD257,AD268,AD279,AD290,AD301,AD312,AD323,AD334,AD345,AD356,AD367,AD378,AD389,AD400,AD411,AD422,AD433,AD444,AD455,AD466,AD477,AD488,AD499,AD510,AD521,AD532,AD543,AD554,AD565)</f>
      </c>
      <c r="AE606" s="157">
        <f>+SUM(AE224,AE235,AE246,AE257,AE268,AE279,AE290,AE301,AE312,AE323,AE334,AE345,AE356,AE367,AE378,AE389,AE400,AE411,AE422,AE433,AE444,AE455,AE466,AE477,AE488,AE499,AE510,AE521,AE532,AE543,AE554,AE565)</f>
      </c>
      <c r="AF606" s="157">
        <f>+SUM(AF224,AF235,AF246,AF257,AF268,AF279,AF290,AF301,AF312,AF323,AF334,AF345,AF356,AF367,AF378,AF389,AF400,AF411,AF422,AF433,AF444,AF455,AF466,AF477,AF488,AF499,AF510,AF521,AF532,AF543,AF554,AF565)</f>
      </c>
      <c r="AG606" s="157">
        <f>+SUM(AG224,AG235,AG246,AG257,AG268,AG279,AG290,AG301,AG312,AG323,AG334,AG345,AG356,AG367,AG378,AG389,AG400,AG411,AG422,AG433,AG444,AG455,AG466,AG477,AG488,AG499,AG510,AG521,AG532,AG543,AG554,AG565)</f>
      </c>
      <c r="AH606" s="157">
        <f>+SUM(AH224,AH235,AH246,AH257,AH268,AH279,AH290,AH301,AH312,AH323,AH334,AH345,AH356,AH367,AH378,AH389,AH400,AH411,AH422,AH433,AH444,AH455,AH466,AH477,AH488,AH499,AH510,AH521,AH532,AH543,AH554,AH565)</f>
      </c>
      <c r="AI606" s="157">
        <f>+SUM(AI224,AI235,AI246,AI257,AI268,AI279,AI290,AI301,AI312,AI323,AI334,AI345,AI356,AI367,AI378,AI389,AI400,AI411,AI422,AI433,AI444,AI455,AI466,AI477,AI488,AI499,AI510,AI521,AI532,AI543,AI554,AI565)</f>
      </c>
      <c r="AJ606" s="157">
        <f>+SUM(AJ224,AJ235,AJ246,AJ257,AJ268,AJ279,AJ290,AJ301,AJ312,AJ323,AJ334,AJ345,AJ356,AJ367,AJ378,AJ389,AJ400,AJ411,AJ422,AJ433,AJ444,AJ455,AJ466,AJ477,AJ488,AJ499,AJ510,AJ521,AJ532,AJ543,AJ554,AJ565)</f>
      </c>
      <c r="AK606" s="157">
        <f>+SUM(AK224,AK235,AK246,AK257,AK268,AK279,AK290,AK301,AK312,AK323,AK334,AK345,AK356,AK367,AK378,AK389,AK400,AK411,AK422,AK433,AK444,AK455,AK466,AK477,AK488,AK499,AK510,AK521,AK532,AK543,AK554,AK565)</f>
      </c>
      <c r="AL606" s="157">
        <f>+SUM(AL224,AL235,AL246,AL257,AL268,AL279,AL290,AL301,AL312,AL323,AL334,AL345,AL356,AL367,AL378,AL389,AL400,AL411,AL422,AL433,AL444,AL455,AL466,AL477,AL488,AL499,AL510,AL521,AL532,AL543,AL554,AL565)</f>
      </c>
      <c r="AM606" s="157">
        <f>+SUM(AM224,AM235,AM246,AM257,AM268,AM279,AM290,AM301,AM312,AM323,AM334,AM345,AM356,AM367,AM378,AM389,AM400,AM411,AM422,AM433,AM444,AM455,AM466,AM477,AM488,AM499,AM510,AM521,AM532,AM543,AM554,AM565)</f>
      </c>
      <c r="AN606" s="157">
        <f>+SUM(AN224,AN235,AN246,AN257,AN268,AN279,AN290,AN301,AN312,AN323,AN334,AN345,AN356,AN367,AN378,AN389,AN400,AN411,AN422,AN433,AN444,AN455,AN466,AN477,AN488,AN499,AN510,AN521,AN532,AN543,AN554,AN565)</f>
      </c>
      <c r="AO606" s="157">
        <f>+SUM(AO224,AO235,AO246,AO257,AO268,AO279,AO290,AO301,AO312,AO323,AO334,AO345,AO356,AO367,AO378,AO389,AO400,AO411,AO422,AO433,AO444,AO455,AO466,AO477,AO488,AO499,AO510,AO521,AO532,AO543,AO554,AO565)</f>
      </c>
      <c r="AP606" s="157">
        <f>+SUM(AP224,AP235,AP246,AP257,AP268,AP279,AP290,AP301,AP312,AP323,AP334,AP345,AP356,AP367,AP378,AP389,AP400,AP411,AP422,AP433,AP444,AP455,AP466,AP477,AP488,AP499,AP510,AP521,AP532,AP543,AP554,AP565)</f>
      </c>
      <c r="AQ606" s="157">
        <f>+SUM(AQ224,AQ235,AQ246,AQ257,AQ268,AQ279,AQ290,AQ301,AQ312,AQ323,AQ334,AQ345,AQ356,AQ367,AQ378,AQ389,AQ400,AQ411,AQ422,AQ433,AQ444,AQ455,AQ466,AQ477,AQ488,AQ499,AQ510,AQ521,AQ532,AQ543,AQ554,AQ565)</f>
      </c>
      <c r="AR606" s="157">
        <f>+SUM(AR224,AR235,AR246,AR257,AR268,AR279,AR290,AR301,AR312,AR323,AR334,AR345,AR356,AR367,AR378,AR389,AR400,AR411,AR422,AR433,AR444,AR455,AR466,AR477,AR488,AR499,AR510,AR521,AR532,AR543,AR554,AR565)</f>
      </c>
      <c r="AS606" s="157">
        <f>+SUM(AS224,AS235,AS246,AS257,AS268,AS279,AS290,AS301,AS312,AS323,AS334,AS345,AS356,AS367,AS378,AS389,AS400,AS411,AS422,AS433,AS444,AS455,AS466,AS477,AS488,AS499,AS510,AS521,AS532,AS543,AS554,AS565)</f>
      </c>
      <c r="AT606" s="157">
        <f>+SUM(AT224,AT235,AT246,AT257,AT268,AT279,AT290,AT301,AT312,AT323,AT334,AT345,AT356,AT367,AT378,AT389,AT400,AT411,AT422,AT433,AT444,AT455,AT466,AT477,AT488,AT499,AT510,AT521,AT532,AT543,AT554,AT565)</f>
      </c>
      <c r="AU606" s="157">
        <f>+SUM(AU224,AU235,AU246,AU257,AU268,AU279,AU290,AU301,AU312,AU323,AU334,AU345,AU356,AU367,AU378,AU389,AU400,AU411,AU422,AU433,AU444,AU455,AU466,AU477,AU488,AU499,AU510,AU521,AU532,AU543,AU554,AU565)</f>
      </c>
      <c r="AV606" s="356">
        <f>+SUM(AV224,AV235,AV246,AV257,AV268,AV279,AV290,AV301,AV312,AV323,AV334,AV345,AV356,AV367,AV378,AV389,AV400,AV411,AV422,AV433,AV444,AV455,AV466,AV477,AV488,AV499,AV510,AV521,AV532,AV543,AV554,AV565)</f>
      </c>
      <c r="AW606" s="157">
        <f>+SUM(AW224,AW235,AW246,AW257,AW268,AW279,AW290,AW301,AW312,AW323,AW334,AW345,AW356,AW367,AW378,AW389,AW400,AW411,AW422,AW433,AW444,AW455,AW466,AW477,AW488,AW499,AW510,AW521,AW532,AW543,AW554,AW565)</f>
      </c>
      <c r="AX606" s="124"/>
      <c r="AY606" s="357">
        <f>AY466+AY323+AY268+AY257+AY246+AY235+AY224</f>
      </c>
      <c r="AZ606" s="358">
        <f>AZ466+AZ422+AZ356+AZ334+AZ323+AZ290+AZ268+AZ257+AZ246+AZ235+AZ224</f>
      </c>
      <c r="BA606" s="359">
        <f>+SUM(BA224,BA235,BA246,BA257,BA268,BA279,BA290,BA301,BA312,BA323,BA334,BA345,BA356,BA367,BA378,BA389,BA400,BA411,BA422,BA433,BA444,BA455,BA466,BA477,BA488,BA499,BA510,BA521,BA532,BA543,BA554,BA565)</f>
      </c>
      <c r="BB606" s="360">
        <f>+SUM(BB224,BB235,BB246,BB257,BB268,BB279,BB290,BB301,BB312,BB323,BB334,BB345,BB356,BB367,BB378,BB389,BB400,BB411,BB422,BB433,BB444,BB455,BB466,BB477,BB488,BB499,BB510,BB521,BB532,BB543,BB554,BB565)</f>
      </c>
      <c r="BC606" s="360">
        <f>+SUM(BC224,BC235,BC246,BC257,BC268,BC279,BC290,BC301,BC312,BC323,BC334,BC345,BC356,BC367,BC378,BC389,BC400,BC411,BC422,BC433,BC444,BC455,BC466,BC477,BC488,BC499,BC510,BC521,BC532,BC543,BC554,BC565)</f>
      </c>
      <c r="BD606" s="361">
        <f>+SUM(BD224,BD235,BD246,BD257,BD268,BD279,BD290,BD301,BD312,BD323,BD334,BD345,BD356,BD367,BD378,BD389,BD400,BD411,BD422,BD433,BD444,BD455,BD466,BD477,BD488,BD499,BD510,BD521,BD532,BD543,BD554,BD565)</f>
      </c>
      <c r="BE606" s="362">
        <f>+SUM(BE224,BE235,BE246,BE257,BE268,BE279,BE290,BE301,BE312,BE323,BE334,BE345,BE356,BE367,BE378,BE389,BE400,BE411,BE422,BE433,BE444,BE455,BE466,BE477,BE488,BE499,BE510,BE521,BE532,BE543,BE554,BE565)</f>
      </c>
      <c r="BF606" s="363">
        <f>+SUM(BF224,BF235,BF246,BF257,BF268,BF279,BF290,BF301,BF312,BF323,BF334,BF345,BF356,BF367,BF378,BF389,BF400,BF411,BF422,BF433,BF444,BF455,BF466,BF477,BF488,BF499,BF510,BF521,BF532,BF543,BF554,BF565)</f>
      </c>
      <c r="BG606" s="363">
        <f>+SUM(BG224,BG235,BG246,BG257,BG268,BG279,BG290,BG301,BG312,BG323,BG334,BG345,BG356,BG367,BG378,BG389,BG400,BG411,BG422,BG433,BG444,BG455,BG466,BG477,BG488,BG499,BG510,BG521,BG532,BG543,BG554,BG565)</f>
      </c>
      <c r="BH606" s="363">
        <f>+SUM(BH224,BH235,BH246,BH257,BH268,BH279,BH290,BH301,BH312,BH323,BH334,BH345,BH356,BH367,BH378,BH389,BH400,BH411,BH422,BH433,BH444,BH455,BH466,BH477,BH488,BH499,BH510,BH521,BH532,BH543,BH554,BH565)</f>
      </c>
      <c r="BI606" s="363">
        <f>+SUM(BI224,BI235,BI246,BI257,BI268,BI279,BI290,BI301,BI312,BI323,BI334,BI345,BI356,BI367,BI378,BI389,BI400,BI411,BI422,BI433,BI444,BI455,BI466,BI477,BI488,BI499,BI510,BI521,BI532,BI543,BI554,BI565)</f>
      </c>
      <c r="BJ606" s="364">
        <f>+SUM(BJ224,BJ235,BJ246,BJ257,BJ268,BJ279,BJ290,BJ301,BJ312,BJ323,BJ334,BJ345,BJ356,BJ367,BJ378,BJ389,BJ400,BJ411,BJ422,BJ433,BJ444,BJ455,BJ466,BJ477,BJ488,BJ499,BJ510,BJ521,BJ532,BJ543,BJ554,BJ565)</f>
      </c>
      <c r="BK606" s="265"/>
      <c r="BL606" s="124"/>
      <c r="BM606" s="2"/>
      <c r="BN606" s="124"/>
      <c r="BO606" s="6"/>
      <c r="BP606" s="124"/>
      <c r="BQ606" s="124"/>
      <c r="BR606" s="124"/>
      <c r="BS606" s="124"/>
      <c r="BT606" s="124"/>
      <c r="BU606" s="124"/>
      <c r="BV606" s="124"/>
      <c r="BW606" s="124"/>
      <c r="BX606" s="6"/>
      <c r="BY606" s="124"/>
      <c r="BZ606" s="124"/>
      <c r="CA606" s="124"/>
      <c r="CB606" s="124"/>
      <c r="CC606" s="124"/>
      <c r="CD606" s="124"/>
      <c r="CE606" s="124"/>
      <c r="CF606" s="124"/>
      <c r="CG606" s="124"/>
      <c r="CH606" s="124"/>
      <c r="CI606" s="124"/>
      <c r="CJ606" s="124"/>
      <c r="CK606" s="124"/>
      <c r="CL606" s="124"/>
      <c r="CM606" s="124"/>
      <c r="CN606" s="124"/>
      <c r="CO606" s="124"/>
      <c r="CP606" s="124"/>
      <c r="CQ606" s="124"/>
      <c r="CR606" s="124"/>
      <c r="CS606" s="124"/>
      <c r="CT606" s="124"/>
      <c r="CU606" s="124"/>
      <c r="CV606" s="124"/>
      <c r="CW606" s="124"/>
      <c r="CX606" s="124"/>
      <c r="CY606" s="124"/>
      <c r="CZ606" s="124"/>
      <c r="DA606" s="124"/>
      <c r="DB606" s="124"/>
      <c r="DC606" s="124"/>
      <c r="DD606" s="124"/>
      <c r="DE606" s="124"/>
      <c r="DF606" s="124"/>
      <c r="DG606" s="124"/>
      <c r="DH606" s="124"/>
      <c r="DI606" s="124"/>
      <c r="DJ606" s="124"/>
      <c r="DK606" s="198">
        <f>SUM(B606:M606)</f>
      </c>
      <c r="DL606" s="198">
        <f>SUM(N606:Y606)</f>
      </c>
      <c r="DM606" s="144">
        <f>IFERROR(DL606/DK606*100,0)</f>
      </c>
      <c r="DN606" s="198">
        <f>SUM(Z606:AK606)</f>
      </c>
      <c r="DO606" s="144">
        <f>IFERROR(DN606/DL606*100,0)</f>
      </c>
      <c r="DP606" s="198">
        <f>SUM(AL606:AW606)</f>
      </c>
      <c r="DQ606" s="144">
        <f>IFERROR(DP606/DN606*100,0)</f>
      </c>
      <c r="DR606" s="185">
        <f>SUM(AY606:BJ606)</f>
      </c>
      <c r="DS606" s="249">
        <f>IFERROR(DR606/DP606*100,0)</f>
      </c>
      <c r="DT606" s="2"/>
      <c r="DU606" s="2"/>
      <c r="DV606" s="2"/>
      <c r="DW606" s="2"/>
      <c r="DX606" s="2"/>
      <c r="DY606" s="2"/>
      <c r="DZ606" s="2"/>
      <c r="EA606" s="2"/>
      <c r="EB606" s="125"/>
      <c r="EC606" s="6"/>
      <c r="ED606" s="6"/>
      <c r="EE606" s="6"/>
      <c r="EF606" s="124"/>
      <c r="EG606" s="124"/>
      <c r="EH606" s="125"/>
      <c r="EI606" s="125"/>
      <c r="EJ606" s="124"/>
      <c r="EK606" s="2"/>
      <c r="EL606" s="2"/>
    </row>
    <row x14ac:dyDescent="0.25" r="607" customHeight="1" ht="12.75">
      <c r="A607" s="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124"/>
      <c r="AY607" s="6"/>
      <c r="AZ607" s="6"/>
      <c r="BA607" s="6"/>
      <c r="BB607" s="6"/>
      <c r="BC607" s="6"/>
      <c r="BD607" s="6"/>
      <c r="BE607" s="140"/>
      <c r="BF607" s="140"/>
      <c r="BG607" s="140"/>
      <c r="BH607" s="140"/>
      <c r="BI607" s="140"/>
      <c r="BJ607" s="140"/>
      <c r="BK607" s="140"/>
      <c r="BL607" s="124"/>
      <c r="BM607" s="2"/>
      <c r="BN607" s="124"/>
      <c r="BO607" s="6"/>
      <c r="BP607" s="124"/>
      <c r="BQ607" s="124"/>
      <c r="BR607" s="124"/>
      <c r="BS607" s="124"/>
      <c r="BT607" s="124"/>
      <c r="BU607" s="124"/>
      <c r="BV607" s="124"/>
      <c r="BW607" s="124"/>
      <c r="BX607" s="6"/>
      <c r="BY607" s="124"/>
      <c r="BZ607" s="124"/>
      <c r="CA607" s="124"/>
      <c r="CB607" s="124"/>
      <c r="CC607" s="124"/>
      <c r="CD607" s="124"/>
      <c r="CE607" s="124"/>
      <c r="CF607" s="124"/>
      <c r="CG607" s="124"/>
      <c r="CH607" s="124"/>
      <c r="CI607" s="124"/>
      <c r="CJ607" s="124"/>
      <c r="CK607" s="124"/>
      <c r="CL607" s="124"/>
      <c r="CM607" s="124"/>
      <c r="CN607" s="124"/>
      <c r="CO607" s="124"/>
      <c r="CP607" s="124"/>
      <c r="CQ607" s="124"/>
      <c r="CR607" s="124"/>
      <c r="CS607" s="124"/>
      <c r="CT607" s="124"/>
      <c r="CU607" s="124"/>
      <c r="CV607" s="124"/>
      <c r="CW607" s="124"/>
      <c r="CX607" s="124"/>
      <c r="CY607" s="124"/>
      <c r="CZ607" s="124"/>
      <c r="DA607" s="124"/>
      <c r="DB607" s="124"/>
      <c r="DC607" s="124"/>
      <c r="DD607" s="124"/>
      <c r="DE607" s="124"/>
      <c r="DF607" s="124"/>
      <c r="DG607" s="124"/>
      <c r="DH607" s="124"/>
      <c r="DI607" s="124"/>
      <c r="DJ607" s="124"/>
      <c r="DK607" s="6"/>
      <c r="DL607" s="6"/>
      <c r="DM607" s="6"/>
      <c r="DN607" s="6"/>
      <c r="DO607" s="6"/>
      <c r="DP607" s="6"/>
      <c r="DQ607" s="6"/>
      <c r="DR607" s="6"/>
      <c r="DS607" s="6"/>
      <c r="DT607" s="2"/>
      <c r="DU607" s="2"/>
      <c r="DV607" s="2"/>
      <c r="DW607" s="2"/>
      <c r="DX607" s="2"/>
      <c r="DY607" s="2"/>
      <c r="DZ607" s="2"/>
      <c r="EA607" s="2"/>
      <c r="EB607" s="125"/>
      <c r="EC607" s="6"/>
      <c r="ED607" s="6"/>
      <c r="EE607" s="6"/>
      <c r="EF607" s="124"/>
      <c r="EG607" s="124"/>
      <c r="EH607" s="125"/>
      <c r="EI607" s="125"/>
      <c r="EJ607" s="124"/>
      <c r="EK607" s="2"/>
      <c r="EL607" s="2"/>
    </row>
    <row x14ac:dyDescent="0.25" r="608" customHeight="1" ht="12.75">
      <c r="A608" s="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124"/>
      <c r="AY608" s="162" t="s">
        <v>290</v>
      </c>
      <c r="AZ608" s="162" t="s">
        <v>7</v>
      </c>
      <c r="BA608" s="162" t="s">
        <v>8</v>
      </c>
      <c r="BB608" s="162" t="s">
        <v>9</v>
      </c>
      <c r="BC608" s="6"/>
      <c r="BD608" s="6"/>
      <c r="BE608" s="6"/>
      <c r="BF608" s="6"/>
      <c r="BG608" s="6"/>
      <c r="BH608" s="6"/>
      <c r="BI608" s="6"/>
      <c r="BJ608" s="6"/>
      <c r="BK608" s="6"/>
      <c r="BL608" s="124"/>
      <c r="BM608" s="2"/>
      <c r="BN608" s="124"/>
      <c r="BO608" s="6"/>
      <c r="BP608" s="124"/>
      <c r="BQ608" s="124"/>
      <c r="BR608" s="124"/>
      <c r="BS608" s="124"/>
      <c r="BT608" s="124"/>
      <c r="BU608" s="124"/>
      <c r="BV608" s="124"/>
      <c r="BW608" s="124"/>
      <c r="BX608" s="6"/>
      <c r="BY608" s="124"/>
      <c r="BZ608" s="124"/>
      <c r="CA608" s="124"/>
      <c r="CB608" s="124"/>
      <c r="CC608" s="124"/>
      <c r="CD608" s="124"/>
      <c r="CE608" s="124"/>
      <c r="CF608" s="124"/>
      <c r="CG608" s="124"/>
      <c r="CH608" s="124"/>
      <c r="CI608" s="124"/>
      <c r="CJ608" s="124"/>
      <c r="CK608" s="124"/>
      <c r="CL608" s="124"/>
      <c r="CM608" s="124"/>
      <c r="CN608" s="124"/>
      <c r="CO608" s="124"/>
      <c r="CP608" s="124"/>
      <c r="CQ608" s="124"/>
      <c r="CR608" s="124"/>
      <c r="CS608" s="124"/>
      <c r="CT608" s="124"/>
      <c r="CU608" s="124"/>
      <c r="CV608" s="124"/>
      <c r="CW608" s="124"/>
      <c r="CX608" s="124"/>
      <c r="CY608" s="124"/>
      <c r="CZ608" s="124"/>
      <c r="DA608" s="124"/>
      <c r="DB608" s="124"/>
      <c r="DC608" s="124"/>
      <c r="DD608" s="124"/>
      <c r="DE608" s="124"/>
      <c r="DF608" s="124"/>
      <c r="DG608" s="124"/>
      <c r="DH608" s="124"/>
      <c r="DI608" s="124"/>
      <c r="DJ608" s="124"/>
      <c r="DK608" s="6"/>
      <c r="DL608" s="6"/>
      <c r="DM608" s="6"/>
      <c r="DN608" s="6"/>
      <c r="DO608" s="6"/>
      <c r="DP608" s="6"/>
      <c r="DQ608" s="6"/>
      <c r="DR608" s="6"/>
      <c r="DS608" s="6"/>
      <c r="DT608" s="2"/>
      <c r="DU608" s="2"/>
      <c r="DV608" s="2"/>
      <c r="DW608" s="2"/>
      <c r="DX608" s="2"/>
      <c r="DY608" s="2"/>
      <c r="DZ608" s="2"/>
      <c r="EA608" s="2"/>
      <c r="EB608" s="125"/>
      <c r="EC608" s="6"/>
      <c r="ED608" s="6"/>
      <c r="EE608" s="6"/>
      <c r="EF608" s="124"/>
      <c r="EG608" s="124"/>
      <c r="EH608" s="125"/>
      <c r="EI608" s="125"/>
      <c r="EJ608" s="124"/>
      <c r="EK608" s="2"/>
      <c r="EL608" s="2"/>
    </row>
    <row x14ac:dyDescent="0.25" r="609" customHeight="1" ht="18.75">
      <c r="A609" s="365" t="s">
        <v>291</v>
      </c>
      <c r="B609" s="366"/>
      <c r="C609" s="366"/>
      <c r="D609" s="366"/>
      <c r="E609" s="366"/>
      <c r="F609" s="366"/>
      <c r="G609" s="366"/>
      <c r="H609" s="366"/>
      <c r="I609" s="366"/>
      <c r="J609" s="366"/>
      <c r="K609" s="366"/>
      <c r="L609" s="366"/>
      <c r="M609" s="366"/>
      <c r="N609" s="366"/>
      <c r="O609" s="366"/>
      <c r="P609" s="366"/>
      <c r="Q609" s="366"/>
      <c r="R609" s="366"/>
      <c r="S609" s="366"/>
      <c r="T609" s="366"/>
      <c r="U609" s="366"/>
      <c r="V609" s="366"/>
      <c r="W609" s="366"/>
      <c r="X609" s="366"/>
      <c r="Y609" s="366"/>
      <c r="Z609" s="366"/>
      <c r="AA609" s="366"/>
      <c r="AB609" s="366"/>
      <c r="AC609" s="366"/>
      <c r="AD609" s="366"/>
      <c r="AE609" s="366"/>
      <c r="AF609" s="366"/>
      <c r="AG609" s="366"/>
      <c r="AH609" s="366"/>
      <c r="AI609" s="366"/>
      <c r="AJ609" s="366"/>
      <c r="AK609" s="366"/>
      <c r="AL609" s="366"/>
      <c r="AM609" s="366"/>
      <c r="AN609" s="366"/>
      <c r="AO609" s="366"/>
      <c r="AP609" s="366"/>
      <c r="AQ609" s="366"/>
      <c r="AR609" s="366"/>
      <c r="AS609" s="366"/>
      <c r="AT609" s="366"/>
      <c r="AU609" s="366"/>
      <c r="AV609" s="366"/>
      <c r="AW609" s="366"/>
      <c r="AX609" s="367"/>
      <c r="AY609" s="368"/>
      <c r="AZ609" s="368"/>
      <c r="BA609" s="368"/>
      <c r="BB609" s="366"/>
      <c r="BC609" s="366"/>
      <c r="BD609" s="366"/>
      <c r="BE609" s="366"/>
      <c r="BF609" s="366"/>
      <c r="BG609" s="366"/>
      <c r="BH609" s="366"/>
      <c r="BI609" s="366"/>
      <c r="BJ609" s="366"/>
      <c r="BK609" s="366"/>
      <c r="BL609" s="124"/>
      <c r="BM609" s="2"/>
      <c r="BN609" s="124"/>
      <c r="BO609" s="6"/>
      <c r="BP609" s="124"/>
      <c r="BQ609" s="124"/>
      <c r="BR609" s="124"/>
      <c r="BS609" s="124"/>
      <c r="BT609" s="124"/>
      <c r="BU609" s="124"/>
      <c r="BV609" s="124"/>
      <c r="BW609" s="124"/>
      <c r="BX609" s="6"/>
      <c r="BY609" s="124"/>
      <c r="BZ609" s="124"/>
      <c r="CA609" s="124"/>
      <c r="CB609" s="124"/>
      <c r="CC609" s="124"/>
      <c r="CD609" s="124"/>
      <c r="CE609" s="124"/>
      <c r="CF609" s="124"/>
      <c r="CG609" s="124"/>
      <c r="CH609" s="124"/>
      <c r="CI609" s="124"/>
      <c r="CJ609" s="124"/>
      <c r="CK609" s="124"/>
      <c r="CL609" s="124"/>
      <c r="CM609" s="124"/>
      <c r="CN609" s="124"/>
      <c r="CO609" s="124"/>
      <c r="CP609" s="124"/>
      <c r="CQ609" s="124"/>
      <c r="CR609" s="124"/>
      <c r="CS609" s="124"/>
      <c r="CT609" s="124"/>
      <c r="CU609" s="124"/>
      <c r="CV609" s="124"/>
      <c r="CW609" s="124"/>
      <c r="CX609" s="124"/>
      <c r="CY609" s="124"/>
      <c r="CZ609" s="124"/>
      <c r="DA609" s="124"/>
      <c r="DB609" s="124"/>
      <c r="DC609" s="124"/>
      <c r="DD609" s="124"/>
      <c r="DE609" s="124"/>
      <c r="DF609" s="124"/>
      <c r="DG609" s="124"/>
      <c r="DH609" s="124"/>
      <c r="DI609" s="124"/>
      <c r="DJ609" s="124"/>
      <c r="DK609" s="6"/>
      <c r="DL609" s="6"/>
      <c r="DM609" s="6"/>
      <c r="DN609" s="6"/>
      <c r="DO609" s="6"/>
      <c r="DP609" s="6"/>
      <c r="DQ609" s="6"/>
      <c r="DR609" s="6"/>
      <c r="DS609" s="6"/>
      <c r="DT609" s="2"/>
      <c r="DU609" s="2"/>
      <c r="DV609" s="2"/>
      <c r="DW609" s="2"/>
      <c r="DX609" s="2"/>
      <c r="DY609" s="2"/>
      <c r="DZ609" s="2"/>
      <c r="EA609" s="2"/>
      <c r="EB609" s="125"/>
      <c r="EC609" s="6"/>
      <c r="ED609" s="6"/>
      <c r="EE609" s="6"/>
      <c r="EF609" s="124"/>
      <c r="EG609" s="124"/>
      <c r="EH609" s="125"/>
      <c r="EI609" s="125"/>
      <c r="EJ609" s="124"/>
      <c r="EK609" s="2"/>
      <c r="EL609" s="2"/>
    </row>
    <row x14ac:dyDescent="0.25" r="610" customHeight="1" ht="18.75">
      <c r="A610" s="369" t="s">
        <v>31</v>
      </c>
      <c r="B610" s="366"/>
      <c r="C610" s="366"/>
      <c r="D610" s="366"/>
      <c r="E610" s="366"/>
      <c r="F610" s="366"/>
      <c r="G610" s="366"/>
      <c r="H610" s="366"/>
      <c r="I610" s="366"/>
      <c r="J610" s="366"/>
      <c r="K610" s="366"/>
      <c r="L610" s="366"/>
      <c r="M610" s="366"/>
      <c r="N610" s="366"/>
      <c r="O610" s="366"/>
      <c r="P610" s="366"/>
      <c r="Q610" s="366"/>
      <c r="R610" s="366"/>
      <c r="S610" s="366"/>
      <c r="T610" s="366"/>
      <c r="U610" s="366"/>
      <c r="V610" s="366"/>
      <c r="W610" s="366"/>
      <c r="X610" s="366"/>
      <c r="Y610" s="366"/>
      <c r="Z610" s="366"/>
      <c r="AA610" s="366"/>
      <c r="AB610" s="366"/>
      <c r="AC610" s="366"/>
      <c r="AD610" s="366"/>
      <c r="AE610" s="366"/>
      <c r="AF610" s="366"/>
      <c r="AG610" s="366"/>
      <c r="AH610" s="366"/>
      <c r="AI610" s="366"/>
      <c r="AJ610" s="366"/>
      <c r="AK610" s="366"/>
      <c r="AL610" s="366"/>
      <c r="AM610" s="366"/>
      <c r="AN610" s="366"/>
      <c r="AO610" s="366"/>
      <c r="AP610" s="366"/>
      <c r="AQ610" s="366"/>
      <c r="AR610" s="366"/>
      <c r="AS610" s="366"/>
      <c r="AT610" s="366"/>
      <c r="AU610" s="366"/>
      <c r="AV610" s="366"/>
      <c r="AW610" s="366"/>
      <c r="AX610" s="367"/>
      <c r="AY610" s="368">
        <v>685</v>
      </c>
      <c r="AZ610" s="368">
        <v>684</v>
      </c>
      <c r="BA610" s="368">
        <v>1166</v>
      </c>
      <c r="BB610" s="366"/>
      <c r="BC610" s="366"/>
      <c r="BD610" s="366"/>
      <c r="BE610" s="366"/>
      <c r="BF610" s="366"/>
      <c r="BG610" s="366"/>
      <c r="BH610" s="366"/>
      <c r="BI610" s="366"/>
      <c r="BJ610" s="366"/>
      <c r="BK610" s="366"/>
      <c r="BL610" s="124"/>
      <c r="BM610" s="2"/>
      <c r="BN610" s="124"/>
      <c r="BO610" s="6"/>
      <c r="BP610" s="124"/>
      <c r="BQ610" s="124"/>
      <c r="BR610" s="124"/>
      <c r="BS610" s="124"/>
      <c r="BT610" s="124"/>
      <c r="BU610" s="124"/>
      <c r="BV610" s="124"/>
      <c r="BW610" s="124"/>
      <c r="BX610" s="6"/>
      <c r="BY610" s="124"/>
      <c r="BZ610" s="124"/>
      <c r="CA610" s="124"/>
      <c r="CB610" s="124"/>
      <c r="CC610" s="124"/>
      <c r="CD610" s="124"/>
      <c r="CE610" s="124"/>
      <c r="CF610" s="124"/>
      <c r="CG610" s="124"/>
      <c r="CH610" s="124"/>
      <c r="CI610" s="124"/>
      <c r="CJ610" s="124"/>
      <c r="CK610" s="124"/>
      <c r="CL610" s="124"/>
      <c r="CM610" s="124"/>
      <c r="CN610" s="124"/>
      <c r="CO610" s="124"/>
      <c r="CP610" s="124"/>
      <c r="CQ610" s="124"/>
      <c r="CR610" s="124"/>
      <c r="CS610" s="124"/>
      <c r="CT610" s="124"/>
      <c r="CU610" s="124"/>
      <c r="CV610" s="124"/>
      <c r="CW610" s="124"/>
      <c r="CX610" s="124"/>
      <c r="CY610" s="124"/>
      <c r="CZ610" s="124"/>
      <c r="DA610" s="124"/>
      <c r="DB610" s="124"/>
      <c r="DC610" s="124"/>
      <c r="DD610" s="124"/>
      <c r="DE610" s="124"/>
      <c r="DF610" s="124"/>
      <c r="DG610" s="124"/>
      <c r="DH610" s="124"/>
      <c r="DI610" s="124"/>
      <c r="DJ610" s="124"/>
      <c r="DK610" s="6"/>
      <c r="DL610" s="6"/>
      <c r="DM610" s="6"/>
      <c r="DN610" s="6"/>
      <c r="DO610" s="6"/>
      <c r="DP610" s="6"/>
      <c r="DQ610" s="6"/>
      <c r="DR610" s="6"/>
      <c r="DS610" s="6"/>
      <c r="DT610" s="2"/>
      <c r="DU610" s="2"/>
      <c r="DV610" s="2"/>
      <c r="DW610" s="2"/>
      <c r="DX610" s="2"/>
      <c r="DY610" s="2"/>
      <c r="DZ610" s="2"/>
      <c r="EA610" s="2"/>
      <c r="EB610" s="125"/>
      <c r="EC610" s="6"/>
      <c r="ED610" s="6"/>
      <c r="EE610" s="6"/>
      <c r="EF610" s="124"/>
      <c r="EG610" s="124"/>
      <c r="EH610" s="125"/>
      <c r="EI610" s="125"/>
      <c r="EJ610" s="124"/>
      <c r="EK610" s="2"/>
      <c r="EL610" s="2"/>
    </row>
    <row x14ac:dyDescent="0.25" r="611" customHeight="1" ht="18.75">
      <c r="A611" s="369" t="s">
        <v>29</v>
      </c>
      <c r="B611" s="366"/>
      <c r="C611" s="366"/>
      <c r="D611" s="366"/>
      <c r="E611" s="366"/>
      <c r="F611" s="366"/>
      <c r="G611" s="366"/>
      <c r="H611" s="366"/>
      <c r="I611" s="366"/>
      <c r="J611" s="366"/>
      <c r="K611" s="366"/>
      <c r="L611" s="366"/>
      <c r="M611" s="366"/>
      <c r="N611" s="366"/>
      <c r="O611" s="366"/>
      <c r="P611" s="366"/>
      <c r="Q611" s="366"/>
      <c r="R611" s="366"/>
      <c r="S611" s="366"/>
      <c r="T611" s="366"/>
      <c r="U611" s="366"/>
      <c r="V611" s="366"/>
      <c r="W611" s="366"/>
      <c r="X611" s="366"/>
      <c r="Y611" s="366"/>
      <c r="Z611" s="366"/>
      <c r="AA611" s="366"/>
      <c r="AB611" s="366"/>
      <c r="AC611" s="366"/>
      <c r="AD611" s="366"/>
      <c r="AE611" s="366"/>
      <c r="AF611" s="366"/>
      <c r="AG611" s="366"/>
      <c r="AH611" s="366"/>
      <c r="AI611" s="366"/>
      <c r="AJ611" s="366"/>
      <c r="AK611" s="366"/>
      <c r="AL611" s="366"/>
      <c r="AM611" s="366"/>
      <c r="AN611" s="366"/>
      <c r="AO611" s="366"/>
      <c r="AP611" s="366"/>
      <c r="AQ611" s="366"/>
      <c r="AR611" s="366"/>
      <c r="AS611" s="366"/>
      <c r="AT611" s="366"/>
      <c r="AU611" s="366"/>
      <c r="AV611" s="366"/>
      <c r="AW611" s="366"/>
      <c r="AX611" s="367"/>
      <c r="AY611" s="368">
        <v>485</v>
      </c>
      <c r="AZ611" s="368">
        <v>362</v>
      </c>
      <c r="BA611" s="368">
        <v>266</v>
      </c>
      <c r="BB611" s="366"/>
      <c r="BC611" s="366"/>
      <c r="BD611" s="366"/>
      <c r="BE611" s="366"/>
      <c r="BF611" s="366"/>
      <c r="BG611" s="366"/>
      <c r="BH611" s="366"/>
      <c r="BI611" s="366"/>
      <c r="BJ611" s="366"/>
      <c r="BK611" s="366"/>
      <c r="BL611" s="124"/>
      <c r="BM611" s="2"/>
      <c r="BN611" s="124"/>
      <c r="BO611" s="6"/>
      <c r="BP611" s="124"/>
      <c r="BQ611" s="124"/>
      <c r="BR611" s="124"/>
      <c r="BS611" s="124"/>
      <c r="BT611" s="124"/>
      <c r="BU611" s="124"/>
      <c r="BV611" s="124"/>
      <c r="BW611" s="124"/>
      <c r="BX611" s="6"/>
      <c r="BY611" s="124"/>
      <c r="BZ611" s="124"/>
      <c r="CA611" s="124"/>
      <c r="CB611" s="124"/>
      <c r="CC611" s="124"/>
      <c r="CD611" s="124"/>
      <c r="CE611" s="124"/>
      <c r="CF611" s="124"/>
      <c r="CG611" s="124"/>
      <c r="CH611" s="124"/>
      <c r="CI611" s="124"/>
      <c r="CJ611" s="124"/>
      <c r="CK611" s="124"/>
      <c r="CL611" s="124"/>
      <c r="CM611" s="124"/>
      <c r="CN611" s="124"/>
      <c r="CO611" s="124"/>
      <c r="CP611" s="124"/>
      <c r="CQ611" s="124"/>
      <c r="CR611" s="124"/>
      <c r="CS611" s="124"/>
      <c r="CT611" s="124"/>
      <c r="CU611" s="124"/>
      <c r="CV611" s="124"/>
      <c r="CW611" s="124"/>
      <c r="CX611" s="124"/>
      <c r="CY611" s="124"/>
      <c r="CZ611" s="124"/>
      <c r="DA611" s="124"/>
      <c r="DB611" s="124"/>
      <c r="DC611" s="124"/>
      <c r="DD611" s="124"/>
      <c r="DE611" s="124"/>
      <c r="DF611" s="124"/>
      <c r="DG611" s="124"/>
      <c r="DH611" s="124"/>
      <c r="DI611" s="124"/>
      <c r="DJ611" s="124"/>
      <c r="DK611" s="6"/>
      <c r="DL611" s="6"/>
      <c r="DM611" s="6"/>
      <c r="DN611" s="6"/>
      <c r="DO611" s="6"/>
      <c r="DP611" s="6"/>
      <c r="DQ611" s="6"/>
      <c r="DR611" s="6"/>
      <c r="DS611" s="6"/>
      <c r="DT611" s="2"/>
      <c r="DU611" s="2"/>
      <c r="DV611" s="2"/>
      <c r="DW611" s="2"/>
      <c r="DX611" s="2"/>
      <c r="DY611" s="2"/>
      <c r="DZ611" s="2"/>
      <c r="EA611" s="2"/>
      <c r="EB611" s="125"/>
      <c r="EC611" s="6"/>
      <c r="ED611" s="6"/>
      <c r="EE611" s="6"/>
      <c r="EF611" s="124"/>
      <c r="EG611" s="124"/>
      <c r="EH611" s="125"/>
      <c r="EI611" s="125"/>
      <c r="EJ611" s="124"/>
      <c r="EK611" s="2"/>
      <c r="EL611" s="2"/>
    </row>
    <row x14ac:dyDescent="0.25" r="612" customHeight="1" ht="18.75">
      <c r="A612" s="369" t="s">
        <v>24</v>
      </c>
      <c r="B612" s="366"/>
      <c r="C612" s="366"/>
      <c r="D612" s="366"/>
      <c r="E612" s="366"/>
      <c r="F612" s="366"/>
      <c r="G612" s="366"/>
      <c r="H612" s="366"/>
      <c r="I612" s="366"/>
      <c r="J612" s="366"/>
      <c r="K612" s="366"/>
      <c r="L612" s="366"/>
      <c r="M612" s="366"/>
      <c r="N612" s="366"/>
      <c r="O612" s="366"/>
      <c r="P612" s="366"/>
      <c r="Q612" s="366"/>
      <c r="R612" s="366"/>
      <c r="S612" s="366"/>
      <c r="T612" s="366"/>
      <c r="U612" s="366"/>
      <c r="V612" s="366"/>
      <c r="W612" s="366"/>
      <c r="X612" s="366"/>
      <c r="Y612" s="366"/>
      <c r="Z612" s="366"/>
      <c r="AA612" s="366"/>
      <c r="AB612" s="366"/>
      <c r="AC612" s="366"/>
      <c r="AD612" s="366"/>
      <c r="AE612" s="366"/>
      <c r="AF612" s="366"/>
      <c r="AG612" s="366"/>
      <c r="AH612" s="366"/>
      <c r="AI612" s="366"/>
      <c r="AJ612" s="366"/>
      <c r="AK612" s="366"/>
      <c r="AL612" s="366"/>
      <c r="AM612" s="366"/>
      <c r="AN612" s="366"/>
      <c r="AO612" s="366"/>
      <c r="AP612" s="366"/>
      <c r="AQ612" s="366"/>
      <c r="AR612" s="366"/>
      <c r="AS612" s="366"/>
      <c r="AT612" s="366"/>
      <c r="AU612" s="366"/>
      <c r="AV612" s="366"/>
      <c r="AW612" s="366"/>
      <c r="AX612" s="367"/>
      <c r="AY612" s="368">
        <v>379</v>
      </c>
      <c r="AZ612" s="368">
        <v>51</v>
      </c>
      <c r="BA612" s="368">
        <v>262</v>
      </c>
      <c r="BB612" s="366"/>
      <c r="BC612" s="366"/>
      <c r="BD612" s="366"/>
      <c r="BE612" s="366"/>
      <c r="BF612" s="366"/>
      <c r="BG612" s="366"/>
      <c r="BH612" s="366"/>
      <c r="BI612" s="366"/>
      <c r="BJ612" s="366"/>
      <c r="BK612" s="366"/>
      <c r="BL612" s="124"/>
      <c r="BM612" s="2"/>
      <c r="BN612" s="124"/>
      <c r="BO612" s="6"/>
      <c r="BP612" s="124"/>
      <c r="BQ612" s="124"/>
      <c r="BR612" s="124"/>
      <c r="BS612" s="124"/>
      <c r="BT612" s="124"/>
      <c r="BU612" s="124"/>
      <c r="BV612" s="124"/>
      <c r="BW612" s="124"/>
      <c r="BX612" s="6"/>
      <c r="BY612" s="124"/>
      <c r="BZ612" s="124"/>
      <c r="CA612" s="124"/>
      <c r="CB612" s="124"/>
      <c r="CC612" s="124"/>
      <c r="CD612" s="124"/>
      <c r="CE612" s="124"/>
      <c r="CF612" s="124"/>
      <c r="CG612" s="124"/>
      <c r="CH612" s="124"/>
      <c r="CI612" s="124"/>
      <c r="CJ612" s="124"/>
      <c r="CK612" s="124"/>
      <c r="CL612" s="124"/>
      <c r="CM612" s="124"/>
      <c r="CN612" s="124"/>
      <c r="CO612" s="124"/>
      <c r="CP612" s="124"/>
      <c r="CQ612" s="124"/>
      <c r="CR612" s="124"/>
      <c r="CS612" s="124"/>
      <c r="CT612" s="124"/>
      <c r="CU612" s="124"/>
      <c r="CV612" s="124"/>
      <c r="CW612" s="124"/>
      <c r="CX612" s="124"/>
      <c r="CY612" s="124"/>
      <c r="CZ612" s="124"/>
      <c r="DA612" s="124"/>
      <c r="DB612" s="124"/>
      <c r="DC612" s="124"/>
      <c r="DD612" s="124"/>
      <c r="DE612" s="124"/>
      <c r="DF612" s="124"/>
      <c r="DG612" s="124"/>
      <c r="DH612" s="124"/>
      <c r="DI612" s="124"/>
      <c r="DJ612" s="124"/>
      <c r="DK612" s="6"/>
      <c r="DL612" s="6"/>
      <c r="DM612" s="6"/>
      <c r="DN612" s="6"/>
      <c r="DO612" s="6"/>
      <c r="DP612" s="6"/>
      <c r="DQ612" s="6"/>
      <c r="DR612" s="6"/>
      <c r="DS612" s="6"/>
      <c r="DT612" s="2"/>
      <c r="DU612" s="2"/>
      <c r="DV612" s="2"/>
      <c r="DW612" s="2"/>
      <c r="DX612" s="2"/>
      <c r="DY612" s="2"/>
      <c r="DZ612" s="2"/>
      <c r="EA612" s="2"/>
      <c r="EB612" s="125"/>
      <c r="EC612" s="6"/>
      <c r="ED612" s="6"/>
      <c r="EE612" s="6"/>
      <c r="EF612" s="124"/>
      <c r="EG612" s="124"/>
      <c r="EH612" s="125"/>
      <c r="EI612" s="125"/>
      <c r="EJ612" s="124"/>
      <c r="EK612" s="2"/>
      <c r="EL612" s="2"/>
    </row>
    <row x14ac:dyDescent="0.25" r="613" customHeight="1" ht="18.75">
      <c r="A613" s="369" t="s">
        <v>240</v>
      </c>
      <c r="B613" s="366"/>
      <c r="C613" s="366"/>
      <c r="D613" s="366"/>
      <c r="E613" s="366"/>
      <c r="F613" s="366"/>
      <c r="G613" s="366"/>
      <c r="H613" s="366"/>
      <c r="I613" s="366"/>
      <c r="J613" s="366"/>
      <c r="K613" s="366"/>
      <c r="L613" s="366"/>
      <c r="M613" s="366"/>
      <c r="N613" s="366"/>
      <c r="O613" s="366"/>
      <c r="P613" s="366"/>
      <c r="Q613" s="366"/>
      <c r="R613" s="366"/>
      <c r="S613" s="366"/>
      <c r="T613" s="366"/>
      <c r="U613" s="366"/>
      <c r="V613" s="366"/>
      <c r="W613" s="366"/>
      <c r="X613" s="366"/>
      <c r="Y613" s="366"/>
      <c r="Z613" s="366"/>
      <c r="AA613" s="366"/>
      <c r="AB613" s="366"/>
      <c r="AC613" s="366"/>
      <c r="AD613" s="366"/>
      <c r="AE613" s="366"/>
      <c r="AF613" s="366"/>
      <c r="AG613" s="366"/>
      <c r="AH613" s="366"/>
      <c r="AI613" s="366"/>
      <c r="AJ613" s="366"/>
      <c r="AK613" s="366"/>
      <c r="AL613" s="366"/>
      <c r="AM613" s="366"/>
      <c r="AN613" s="366"/>
      <c r="AO613" s="366"/>
      <c r="AP613" s="366"/>
      <c r="AQ613" s="366"/>
      <c r="AR613" s="366"/>
      <c r="AS613" s="366"/>
      <c r="AT613" s="366"/>
      <c r="AU613" s="366"/>
      <c r="AV613" s="366"/>
      <c r="AW613" s="366"/>
      <c r="AX613" s="367"/>
      <c r="AY613" s="368">
        <v>188</v>
      </c>
      <c r="AZ613" s="368">
        <v>70</v>
      </c>
      <c r="BA613" s="368">
        <v>172</v>
      </c>
      <c r="BB613" s="366"/>
      <c r="BC613" s="366"/>
      <c r="BD613" s="366"/>
      <c r="BE613" s="366"/>
      <c r="BF613" s="366"/>
      <c r="BG613" s="366"/>
      <c r="BH613" s="366"/>
      <c r="BI613" s="366"/>
      <c r="BJ613" s="366"/>
      <c r="BK613" s="366"/>
      <c r="BL613" s="124"/>
      <c r="BM613" s="2"/>
      <c r="BN613" s="124"/>
      <c r="BO613" s="6"/>
      <c r="BP613" s="124"/>
      <c r="BQ613" s="124"/>
      <c r="BR613" s="124"/>
      <c r="BS613" s="124"/>
      <c r="BT613" s="124"/>
      <c r="BU613" s="124"/>
      <c r="BV613" s="124"/>
      <c r="BW613" s="124"/>
      <c r="BX613" s="6"/>
      <c r="BY613" s="124"/>
      <c r="BZ613" s="124"/>
      <c r="CA613" s="124"/>
      <c r="CB613" s="124"/>
      <c r="CC613" s="124"/>
      <c r="CD613" s="124"/>
      <c r="CE613" s="124"/>
      <c r="CF613" s="124"/>
      <c r="CG613" s="124"/>
      <c r="CH613" s="124"/>
      <c r="CI613" s="124"/>
      <c r="CJ613" s="124"/>
      <c r="CK613" s="124"/>
      <c r="CL613" s="124"/>
      <c r="CM613" s="124"/>
      <c r="CN613" s="124"/>
      <c r="CO613" s="124"/>
      <c r="CP613" s="124"/>
      <c r="CQ613" s="124"/>
      <c r="CR613" s="124"/>
      <c r="CS613" s="124"/>
      <c r="CT613" s="124"/>
      <c r="CU613" s="124"/>
      <c r="CV613" s="124"/>
      <c r="CW613" s="124"/>
      <c r="CX613" s="124"/>
      <c r="CY613" s="124"/>
      <c r="CZ613" s="124"/>
      <c r="DA613" s="124"/>
      <c r="DB613" s="124"/>
      <c r="DC613" s="124"/>
      <c r="DD613" s="124"/>
      <c r="DE613" s="124"/>
      <c r="DF613" s="124"/>
      <c r="DG613" s="124"/>
      <c r="DH613" s="124"/>
      <c r="DI613" s="124"/>
      <c r="DJ613" s="124"/>
      <c r="DK613" s="6"/>
      <c r="DL613" s="6"/>
      <c r="DM613" s="6"/>
      <c r="DN613" s="6"/>
      <c r="DO613" s="6"/>
      <c r="DP613" s="6"/>
      <c r="DQ613" s="6"/>
      <c r="DR613" s="6"/>
      <c r="DS613" s="6"/>
      <c r="DT613" s="2"/>
      <c r="DU613" s="2"/>
      <c r="DV613" s="2"/>
      <c r="DW613" s="2"/>
      <c r="DX613" s="2"/>
      <c r="DY613" s="2"/>
      <c r="DZ613" s="2"/>
      <c r="EA613" s="2"/>
      <c r="EB613" s="125"/>
      <c r="EC613" s="6"/>
      <c r="ED613" s="6"/>
      <c r="EE613" s="6"/>
      <c r="EF613" s="124"/>
      <c r="EG613" s="124"/>
      <c r="EH613" s="125"/>
      <c r="EI613" s="125"/>
      <c r="EJ613" s="124"/>
      <c r="EK613" s="2"/>
      <c r="EL613" s="2"/>
    </row>
    <row x14ac:dyDescent="0.25" r="614" customHeight="1" ht="18.75">
      <c r="A614" s="369" t="s">
        <v>33</v>
      </c>
      <c r="B614" s="366"/>
      <c r="C614" s="366"/>
      <c r="D614" s="366"/>
      <c r="E614" s="366"/>
      <c r="F614" s="366"/>
      <c r="G614" s="366"/>
      <c r="H614" s="366"/>
      <c r="I614" s="366"/>
      <c r="J614" s="366"/>
      <c r="K614" s="366"/>
      <c r="L614" s="366"/>
      <c r="M614" s="366"/>
      <c r="N614" s="366"/>
      <c r="O614" s="366"/>
      <c r="P614" s="366"/>
      <c r="Q614" s="366"/>
      <c r="R614" s="366"/>
      <c r="S614" s="366"/>
      <c r="T614" s="366"/>
      <c r="U614" s="366"/>
      <c r="V614" s="366"/>
      <c r="W614" s="366"/>
      <c r="X614" s="366"/>
      <c r="Y614" s="366"/>
      <c r="Z614" s="366"/>
      <c r="AA614" s="366"/>
      <c r="AB614" s="366"/>
      <c r="AC614" s="366"/>
      <c r="AD614" s="366"/>
      <c r="AE614" s="366"/>
      <c r="AF614" s="366"/>
      <c r="AG614" s="366"/>
      <c r="AH614" s="366"/>
      <c r="AI614" s="366"/>
      <c r="AJ614" s="366"/>
      <c r="AK614" s="366"/>
      <c r="AL614" s="366"/>
      <c r="AM614" s="366"/>
      <c r="AN614" s="366"/>
      <c r="AO614" s="366"/>
      <c r="AP614" s="366"/>
      <c r="AQ614" s="366"/>
      <c r="AR614" s="366"/>
      <c r="AS614" s="366"/>
      <c r="AT614" s="366"/>
      <c r="AU614" s="366"/>
      <c r="AV614" s="366"/>
      <c r="AW614" s="366"/>
      <c r="AX614" s="367"/>
      <c r="AY614" s="368">
        <v>155</v>
      </c>
      <c r="AZ614" s="368">
        <v>150</v>
      </c>
      <c r="BA614" s="368">
        <v>84</v>
      </c>
      <c r="BB614" s="366"/>
      <c r="BC614" s="366"/>
      <c r="BD614" s="366"/>
      <c r="BE614" s="366"/>
      <c r="BF614" s="366"/>
      <c r="BG614" s="366"/>
      <c r="BH614" s="366"/>
      <c r="BI614" s="366"/>
      <c r="BJ614" s="366"/>
      <c r="BK614" s="366"/>
      <c r="BL614" s="124"/>
      <c r="BM614" s="2"/>
      <c r="BN614" s="124"/>
      <c r="BO614" s="6"/>
      <c r="BP614" s="124"/>
      <c r="BQ614" s="124"/>
      <c r="BR614" s="124"/>
      <c r="BS614" s="124"/>
      <c r="BT614" s="124"/>
      <c r="BU614" s="124"/>
      <c r="BV614" s="124"/>
      <c r="BW614" s="124"/>
      <c r="BX614" s="6"/>
      <c r="BY614" s="124"/>
      <c r="BZ614" s="124"/>
      <c r="CA614" s="124"/>
      <c r="CB614" s="124"/>
      <c r="CC614" s="124"/>
      <c r="CD614" s="124"/>
      <c r="CE614" s="124"/>
      <c r="CF614" s="124"/>
      <c r="CG614" s="124"/>
      <c r="CH614" s="124"/>
      <c r="CI614" s="124"/>
      <c r="CJ614" s="124"/>
      <c r="CK614" s="124"/>
      <c r="CL614" s="124"/>
      <c r="CM614" s="124"/>
      <c r="CN614" s="124"/>
      <c r="CO614" s="124"/>
      <c r="CP614" s="124"/>
      <c r="CQ614" s="124"/>
      <c r="CR614" s="124"/>
      <c r="CS614" s="124"/>
      <c r="CT614" s="124"/>
      <c r="CU614" s="124"/>
      <c r="CV614" s="124"/>
      <c r="CW614" s="124"/>
      <c r="CX614" s="124"/>
      <c r="CY614" s="124"/>
      <c r="CZ614" s="124"/>
      <c r="DA614" s="124"/>
      <c r="DB614" s="124"/>
      <c r="DC614" s="124"/>
      <c r="DD614" s="124"/>
      <c r="DE614" s="124"/>
      <c r="DF614" s="124"/>
      <c r="DG614" s="124"/>
      <c r="DH614" s="124"/>
      <c r="DI614" s="124"/>
      <c r="DJ614" s="124"/>
      <c r="DK614" s="6"/>
      <c r="DL614" s="6"/>
      <c r="DM614" s="6"/>
      <c r="DN614" s="6"/>
      <c r="DO614" s="6"/>
      <c r="DP614" s="6"/>
      <c r="DQ614" s="6"/>
      <c r="DR614" s="6"/>
      <c r="DS614" s="6"/>
      <c r="DT614" s="2"/>
      <c r="DU614" s="2"/>
      <c r="DV614" s="2"/>
      <c r="DW614" s="2"/>
      <c r="DX614" s="2"/>
      <c r="DY614" s="2"/>
      <c r="DZ614" s="2"/>
      <c r="EA614" s="2"/>
      <c r="EB614" s="125"/>
      <c r="EC614" s="6"/>
      <c r="ED614" s="6"/>
      <c r="EE614" s="6"/>
      <c r="EF614" s="124"/>
      <c r="EG614" s="124"/>
      <c r="EH614" s="125"/>
      <c r="EI614" s="125"/>
      <c r="EJ614" s="124"/>
      <c r="EK614" s="2"/>
      <c r="EL614" s="2"/>
    </row>
    <row x14ac:dyDescent="0.25" r="615" customHeight="1" ht="18.75">
      <c r="A615" s="369" t="s">
        <v>241</v>
      </c>
      <c r="B615" s="366"/>
      <c r="C615" s="366"/>
      <c r="D615" s="366"/>
      <c r="E615" s="366"/>
      <c r="F615" s="366"/>
      <c r="G615" s="366"/>
      <c r="H615" s="366"/>
      <c r="I615" s="366"/>
      <c r="J615" s="366"/>
      <c r="K615" s="366"/>
      <c r="L615" s="366"/>
      <c r="M615" s="366"/>
      <c r="N615" s="366"/>
      <c r="O615" s="366"/>
      <c r="P615" s="366"/>
      <c r="Q615" s="366"/>
      <c r="R615" s="366"/>
      <c r="S615" s="366"/>
      <c r="T615" s="366"/>
      <c r="U615" s="366"/>
      <c r="V615" s="366"/>
      <c r="W615" s="366"/>
      <c r="X615" s="366"/>
      <c r="Y615" s="366"/>
      <c r="Z615" s="366"/>
      <c r="AA615" s="366"/>
      <c r="AB615" s="366"/>
      <c r="AC615" s="366"/>
      <c r="AD615" s="366"/>
      <c r="AE615" s="366"/>
      <c r="AF615" s="366"/>
      <c r="AG615" s="366"/>
      <c r="AH615" s="366"/>
      <c r="AI615" s="366"/>
      <c r="AJ615" s="366"/>
      <c r="AK615" s="366"/>
      <c r="AL615" s="366"/>
      <c r="AM615" s="366"/>
      <c r="AN615" s="366"/>
      <c r="AO615" s="366"/>
      <c r="AP615" s="366"/>
      <c r="AQ615" s="366"/>
      <c r="AR615" s="366"/>
      <c r="AS615" s="366"/>
      <c r="AT615" s="366"/>
      <c r="AU615" s="366"/>
      <c r="AV615" s="366"/>
      <c r="AW615" s="366"/>
      <c r="AX615" s="367"/>
      <c r="AY615" s="368" t="s">
        <v>236</v>
      </c>
      <c r="AZ615" s="368" t="s">
        <v>236</v>
      </c>
      <c r="BA615" s="368"/>
      <c r="BB615" s="366"/>
      <c r="BC615" s="366"/>
      <c r="BD615" s="366"/>
      <c r="BE615" s="366"/>
      <c r="BF615" s="366"/>
      <c r="BG615" s="366"/>
      <c r="BH615" s="366"/>
      <c r="BI615" s="366"/>
      <c r="BJ615" s="366"/>
      <c r="BK615" s="366"/>
      <c r="BL615" s="124"/>
      <c r="BM615" s="2"/>
      <c r="BN615" s="124"/>
      <c r="BO615" s="6"/>
      <c r="BP615" s="124"/>
      <c r="BQ615" s="124"/>
      <c r="BR615" s="124"/>
      <c r="BS615" s="124"/>
      <c r="BT615" s="124"/>
      <c r="BU615" s="124"/>
      <c r="BV615" s="124"/>
      <c r="BW615" s="124"/>
      <c r="BX615" s="6"/>
      <c r="BY615" s="124"/>
      <c r="BZ615" s="124"/>
      <c r="CA615" s="124"/>
      <c r="CB615" s="124"/>
      <c r="CC615" s="124"/>
      <c r="CD615" s="124"/>
      <c r="CE615" s="124"/>
      <c r="CF615" s="124"/>
      <c r="CG615" s="124"/>
      <c r="CH615" s="124"/>
      <c r="CI615" s="124"/>
      <c r="CJ615" s="124"/>
      <c r="CK615" s="124"/>
      <c r="CL615" s="124"/>
      <c r="CM615" s="124"/>
      <c r="CN615" s="124"/>
      <c r="CO615" s="124"/>
      <c r="CP615" s="124"/>
      <c r="CQ615" s="124"/>
      <c r="CR615" s="124"/>
      <c r="CS615" s="124"/>
      <c r="CT615" s="124"/>
      <c r="CU615" s="124"/>
      <c r="CV615" s="124"/>
      <c r="CW615" s="124"/>
      <c r="CX615" s="124"/>
      <c r="CY615" s="124"/>
      <c r="CZ615" s="124"/>
      <c r="DA615" s="124"/>
      <c r="DB615" s="124"/>
      <c r="DC615" s="124"/>
      <c r="DD615" s="124"/>
      <c r="DE615" s="124"/>
      <c r="DF615" s="124"/>
      <c r="DG615" s="124"/>
      <c r="DH615" s="124"/>
      <c r="DI615" s="124"/>
      <c r="DJ615" s="124"/>
      <c r="DK615" s="6"/>
      <c r="DL615" s="6"/>
      <c r="DM615" s="6"/>
      <c r="DN615" s="6"/>
      <c r="DO615" s="6"/>
      <c r="DP615" s="6"/>
      <c r="DQ615" s="6"/>
      <c r="DR615" s="6"/>
      <c r="DS615" s="6"/>
      <c r="DT615" s="2"/>
      <c r="DU615" s="2"/>
      <c r="DV615" s="2"/>
      <c r="DW615" s="2"/>
      <c r="DX615" s="2"/>
      <c r="DY615" s="2"/>
      <c r="DZ615" s="2"/>
      <c r="EA615" s="2"/>
      <c r="EB615" s="125"/>
      <c r="EC615" s="6"/>
      <c r="ED615" s="6"/>
      <c r="EE615" s="6"/>
      <c r="EF615" s="124"/>
      <c r="EG615" s="124"/>
      <c r="EH615" s="125"/>
      <c r="EI615" s="125"/>
      <c r="EJ615" s="124"/>
      <c r="EK615" s="2"/>
      <c r="EL615" s="2"/>
    </row>
    <row x14ac:dyDescent="0.25" r="616" customHeight="1" ht="18.75">
      <c r="A616" s="369" t="s">
        <v>242</v>
      </c>
      <c r="B616" s="366"/>
      <c r="C616" s="366"/>
      <c r="D616" s="366"/>
      <c r="E616" s="366"/>
      <c r="F616" s="366"/>
      <c r="G616" s="366"/>
      <c r="H616" s="366"/>
      <c r="I616" s="366"/>
      <c r="J616" s="366"/>
      <c r="K616" s="366"/>
      <c r="L616" s="366"/>
      <c r="M616" s="366"/>
      <c r="N616" s="366"/>
      <c r="O616" s="366"/>
      <c r="P616" s="366"/>
      <c r="Q616" s="366"/>
      <c r="R616" s="366"/>
      <c r="S616" s="366"/>
      <c r="T616" s="366"/>
      <c r="U616" s="366"/>
      <c r="V616" s="366"/>
      <c r="W616" s="366"/>
      <c r="X616" s="366"/>
      <c r="Y616" s="366"/>
      <c r="Z616" s="366"/>
      <c r="AA616" s="366"/>
      <c r="AB616" s="366"/>
      <c r="AC616" s="366"/>
      <c r="AD616" s="366"/>
      <c r="AE616" s="366"/>
      <c r="AF616" s="366"/>
      <c r="AG616" s="366"/>
      <c r="AH616" s="366"/>
      <c r="AI616" s="366"/>
      <c r="AJ616" s="366"/>
      <c r="AK616" s="366"/>
      <c r="AL616" s="366"/>
      <c r="AM616" s="366"/>
      <c r="AN616" s="366"/>
      <c r="AO616" s="366"/>
      <c r="AP616" s="366"/>
      <c r="AQ616" s="366"/>
      <c r="AR616" s="366"/>
      <c r="AS616" s="366"/>
      <c r="AT616" s="366"/>
      <c r="AU616" s="366"/>
      <c r="AV616" s="366"/>
      <c r="AW616" s="366"/>
      <c r="AX616" s="367"/>
      <c r="AY616" s="368">
        <v>36</v>
      </c>
      <c r="AZ616" s="368">
        <v>254</v>
      </c>
      <c r="BA616" s="368">
        <v>338</v>
      </c>
      <c r="BB616" s="366"/>
      <c r="BC616" s="366"/>
      <c r="BD616" s="366"/>
      <c r="BE616" s="366"/>
      <c r="BF616" s="366"/>
      <c r="BG616" s="366"/>
      <c r="BH616" s="366"/>
      <c r="BI616" s="366"/>
      <c r="BJ616" s="366"/>
      <c r="BK616" s="366"/>
      <c r="BL616" s="124"/>
      <c r="BM616" s="2"/>
      <c r="BN616" s="124"/>
      <c r="BO616" s="6"/>
      <c r="BP616" s="124"/>
      <c r="BQ616" s="124"/>
      <c r="BR616" s="124"/>
      <c r="BS616" s="124"/>
      <c r="BT616" s="124"/>
      <c r="BU616" s="124"/>
      <c r="BV616" s="124"/>
      <c r="BW616" s="124"/>
      <c r="BX616" s="6"/>
      <c r="BY616" s="124"/>
      <c r="BZ616" s="124"/>
      <c r="CA616" s="124"/>
      <c r="CB616" s="124"/>
      <c r="CC616" s="124"/>
      <c r="CD616" s="124"/>
      <c r="CE616" s="124"/>
      <c r="CF616" s="124"/>
      <c r="CG616" s="124"/>
      <c r="CH616" s="124"/>
      <c r="CI616" s="124"/>
      <c r="CJ616" s="124"/>
      <c r="CK616" s="124"/>
      <c r="CL616" s="124"/>
      <c r="CM616" s="124"/>
      <c r="CN616" s="124"/>
      <c r="CO616" s="124"/>
      <c r="CP616" s="124"/>
      <c r="CQ616" s="124"/>
      <c r="CR616" s="124"/>
      <c r="CS616" s="124"/>
      <c r="CT616" s="124"/>
      <c r="CU616" s="124"/>
      <c r="CV616" s="124"/>
      <c r="CW616" s="124"/>
      <c r="CX616" s="124"/>
      <c r="CY616" s="124"/>
      <c r="CZ616" s="124"/>
      <c r="DA616" s="124"/>
      <c r="DB616" s="124"/>
      <c r="DC616" s="124"/>
      <c r="DD616" s="124"/>
      <c r="DE616" s="124"/>
      <c r="DF616" s="124"/>
      <c r="DG616" s="124"/>
      <c r="DH616" s="124"/>
      <c r="DI616" s="124"/>
      <c r="DJ616" s="124"/>
      <c r="DK616" s="6"/>
      <c r="DL616" s="6"/>
      <c r="DM616" s="6"/>
      <c r="DN616" s="6"/>
      <c r="DO616" s="6"/>
      <c r="DP616" s="6"/>
      <c r="DQ616" s="6"/>
      <c r="DR616" s="6"/>
      <c r="DS616" s="6"/>
      <c r="DT616" s="2"/>
      <c r="DU616" s="2"/>
      <c r="DV616" s="2"/>
      <c r="DW616" s="2"/>
      <c r="DX616" s="2"/>
      <c r="DY616" s="2"/>
      <c r="DZ616" s="2"/>
      <c r="EA616" s="2"/>
      <c r="EB616" s="125"/>
      <c r="EC616" s="6"/>
      <c r="ED616" s="6"/>
      <c r="EE616" s="6"/>
      <c r="EF616" s="124"/>
      <c r="EG616" s="124"/>
      <c r="EH616" s="125"/>
      <c r="EI616" s="125"/>
      <c r="EJ616" s="124"/>
      <c r="EK616" s="2"/>
      <c r="EL616" s="2"/>
    </row>
    <row x14ac:dyDescent="0.25" r="617" customHeight="1" ht="18.75">
      <c r="A617" s="369" t="s">
        <v>243</v>
      </c>
      <c r="B617" s="366"/>
      <c r="C617" s="366"/>
      <c r="D617" s="366"/>
      <c r="E617" s="366"/>
      <c r="F617" s="366"/>
      <c r="G617" s="366"/>
      <c r="H617" s="366"/>
      <c r="I617" s="366"/>
      <c r="J617" s="366"/>
      <c r="K617" s="366"/>
      <c r="L617" s="366"/>
      <c r="M617" s="366"/>
      <c r="N617" s="366"/>
      <c r="O617" s="366"/>
      <c r="P617" s="366"/>
      <c r="Q617" s="366"/>
      <c r="R617" s="366"/>
      <c r="S617" s="366"/>
      <c r="T617" s="366"/>
      <c r="U617" s="366"/>
      <c r="V617" s="366"/>
      <c r="W617" s="366"/>
      <c r="X617" s="366"/>
      <c r="Y617" s="366"/>
      <c r="Z617" s="366"/>
      <c r="AA617" s="366"/>
      <c r="AB617" s="366"/>
      <c r="AC617" s="366"/>
      <c r="AD617" s="366"/>
      <c r="AE617" s="366"/>
      <c r="AF617" s="366"/>
      <c r="AG617" s="366"/>
      <c r="AH617" s="366"/>
      <c r="AI617" s="366"/>
      <c r="AJ617" s="366"/>
      <c r="AK617" s="366"/>
      <c r="AL617" s="366"/>
      <c r="AM617" s="366"/>
      <c r="AN617" s="366"/>
      <c r="AO617" s="366"/>
      <c r="AP617" s="366"/>
      <c r="AQ617" s="366"/>
      <c r="AR617" s="366"/>
      <c r="AS617" s="366"/>
      <c r="AT617" s="366"/>
      <c r="AU617" s="366"/>
      <c r="AV617" s="366"/>
      <c r="AW617" s="366"/>
      <c r="AX617" s="367"/>
      <c r="AY617" s="368">
        <v>10</v>
      </c>
      <c r="AZ617" s="368" t="s">
        <v>236</v>
      </c>
      <c r="BA617" s="368">
        <v>66</v>
      </c>
      <c r="BB617" s="366"/>
      <c r="BC617" s="366"/>
      <c r="BD617" s="366"/>
      <c r="BE617" s="366"/>
      <c r="BF617" s="366"/>
      <c r="BG617" s="366"/>
      <c r="BH617" s="366"/>
      <c r="BI617" s="366"/>
      <c r="BJ617" s="366"/>
      <c r="BK617" s="366"/>
      <c r="BL617" s="124"/>
      <c r="BM617" s="2"/>
      <c r="BN617" s="124"/>
      <c r="BO617" s="6"/>
      <c r="BP617" s="124"/>
      <c r="BQ617" s="124"/>
      <c r="BR617" s="124"/>
      <c r="BS617" s="124"/>
      <c r="BT617" s="124"/>
      <c r="BU617" s="124"/>
      <c r="BV617" s="124"/>
      <c r="BW617" s="124"/>
      <c r="BX617" s="6"/>
      <c r="BY617" s="124"/>
      <c r="BZ617" s="124"/>
      <c r="CA617" s="124"/>
      <c r="CB617" s="124"/>
      <c r="CC617" s="124"/>
      <c r="CD617" s="124"/>
      <c r="CE617" s="124"/>
      <c r="CF617" s="124"/>
      <c r="CG617" s="124"/>
      <c r="CH617" s="124"/>
      <c r="CI617" s="124"/>
      <c r="CJ617" s="124"/>
      <c r="CK617" s="124"/>
      <c r="CL617" s="124"/>
      <c r="CM617" s="124"/>
      <c r="CN617" s="124"/>
      <c r="CO617" s="124"/>
      <c r="CP617" s="124"/>
      <c r="CQ617" s="124"/>
      <c r="CR617" s="124"/>
      <c r="CS617" s="124"/>
      <c r="CT617" s="124"/>
      <c r="CU617" s="124"/>
      <c r="CV617" s="124"/>
      <c r="CW617" s="124"/>
      <c r="CX617" s="124"/>
      <c r="CY617" s="124"/>
      <c r="CZ617" s="124"/>
      <c r="DA617" s="124"/>
      <c r="DB617" s="124"/>
      <c r="DC617" s="124"/>
      <c r="DD617" s="124"/>
      <c r="DE617" s="124"/>
      <c r="DF617" s="124"/>
      <c r="DG617" s="124"/>
      <c r="DH617" s="124"/>
      <c r="DI617" s="124"/>
      <c r="DJ617" s="124"/>
      <c r="DK617" s="6"/>
      <c r="DL617" s="6"/>
      <c r="DM617" s="6"/>
      <c r="DN617" s="6"/>
      <c r="DO617" s="6"/>
      <c r="DP617" s="6"/>
      <c r="DQ617" s="6"/>
      <c r="DR617" s="6"/>
      <c r="DS617" s="6"/>
      <c r="DT617" s="2"/>
      <c r="DU617" s="2"/>
      <c r="DV617" s="2"/>
      <c r="DW617" s="2"/>
      <c r="DX617" s="2"/>
      <c r="DY617" s="2"/>
      <c r="DZ617" s="2"/>
      <c r="EA617" s="2"/>
      <c r="EB617" s="125"/>
      <c r="EC617" s="6"/>
      <c r="ED617" s="6"/>
      <c r="EE617" s="6"/>
      <c r="EF617" s="124"/>
      <c r="EG617" s="124"/>
      <c r="EH617" s="125"/>
      <c r="EI617" s="125"/>
      <c r="EJ617" s="124"/>
      <c r="EK617" s="2"/>
      <c r="EL617" s="2"/>
    </row>
    <row x14ac:dyDescent="0.25" r="618" customHeight="1" ht="18.75">
      <c r="A618" s="369" t="s">
        <v>244</v>
      </c>
      <c r="B618" s="366"/>
      <c r="C618" s="366"/>
      <c r="D618" s="366"/>
      <c r="E618" s="366"/>
      <c r="F618" s="366"/>
      <c r="G618" s="366"/>
      <c r="H618" s="366"/>
      <c r="I618" s="366"/>
      <c r="J618" s="366"/>
      <c r="K618" s="366"/>
      <c r="L618" s="366"/>
      <c r="M618" s="366"/>
      <c r="N618" s="366"/>
      <c r="O618" s="366"/>
      <c r="P618" s="366"/>
      <c r="Q618" s="366"/>
      <c r="R618" s="366"/>
      <c r="S618" s="366"/>
      <c r="T618" s="366"/>
      <c r="U618" s="366"/>
      <c r="V618" s="366"/>
      <c r="W618" s="366"/>
      <c r="X618" s="366"/>
      <c r="Y618" s="366"/>
      <c r="Z618" s="366"/>
      <c r="AA618" s="366"/>
      <c r="AB618" s="366"/>
      <c r="AC618" s="366"/>
      <c r="AD618" s="366"/>
      <c r="AE618" s="366"/>
      <c r="AF618" s="366"/>
      <c r="AG618" s="366"/>
      <c r="AH618" s="366"/>
      <c r="AI618" s="366"/>
      <c r="AJ618" s="366"/>
      <c r="AK618" s="366"/>
      <c r="AL618" s="366"/>
      <c r="AM618" s="366"/>
      <c r="AN618" s="366"/>
      <c r="AO618" s="366"/>
      <c r="AP618" s="366"/>
      <c r="AQ618" s="366"/>
      <c r="AR618" s="366"/>
      <c r="AS618" s="366"/>
      <c r="AT618" s="366"/>
      <c r="AU618" s="366"/>
      <c r="AV618" s="366"/>
      <c r="AW618" s="366"/>
      <c r="AX618" s="367"/>
      <c r="AY618" s="368">
        <v>168</v>
      </c>
      <c r="AZ618" s="368" t="s">
        <v>236</v>
      </c>
      <c r="BA618" s="368"/>
      <c r="BB618" s="366"/>
      <c r="BC618" s="366"/>
      <c r="BD618" s="366"/>
      <c r="BE618" s="366"/>
      <c r="BF618" s="366"/>
      <c r="BG618" s="366"/>
      <c r="BH618" s="366"/>
      <c r="BI618" s="366"/>
      <c r="BJ618" s="366"/>
      <c r="BK618" s="366"/>
      <c r="BL618" s="124"/>
      <c r="BM618" s="2"/>
      <c r="BN618" s="124"/>
      <c r="BO618" s="6"/>
      <c r="BP618" s="124"/>
      <c r="BQ618" s="124"/>
      <c r="BR618" s="124"/>
      <c r="BS618" s="124"/>
      <c r="BT618" s="124"/>
      <c r="BU618" s="124"/>
      <c r="BV618" s="124"/>
      <c r="BW618" s="124"/>
      <c r="BX618" s="6"/>
      <c r="BY618" s="124"/>
      <c r="BZ618" s="124"/>
      <c r="CA618" s="124"/>
      <c r="CB618" s="124"/>
      <c r="CC618" s="124"/>
      <c r="CD618" s="124"/>
      <c r="CE618" s="124"/>
      <c r="CF618" s="124"/>
      <c r="CG618" s="124"/>
      <c r="CH618" s="124"/>
      <c r="CI618" s="124"/>
      <c r="CJ618" s="124"/>
      <c r="CK618" s="124"/>
      <c r="CL618" s="124"/>
      <c r="CM618" s="124"/>
      <c r="CN618" s="124"/>
      <c r="CO618" s="124"/>
      <c r="CP618" s="124"/>
      <c r="CQ618" s="124"/>
      <c r="CR618" s="124"/>
      <c r="CS618" s="124"/>
      <c r="CT618" s="124"/>
      <c r="CU618" s="124"/>
      <c r="CV618" s="124"/>
      <c r="CW618" s="124"/>
      <c r="CX618" s="124"/>
      <c r="CY618" s="124"/>
      <c r="CZ618" s="124"/>
      <c r="DA618" s="124"/>
      <c r="DB618" s="124"/>
      <c r="DC618" s="124"/>
      <c r="DD618" s="124"/>
      <c r="DE618" s="124"/>
      <c r="DF618" s="124"/>
      <c r="DG618" s="124"/>
      <c r="DH618" s="124"/>
      <c r="DI618" s="124"/>
      <c r="DJ618" s="124"/>
      <c r="DK618" s="6"/>
      <c r="DL618" s="6"/>
      <c r="DM618" s="6"/>
      <c r="DN618" s="6"/>
      <c r="DO618" s="6"/>
      <c r="DP618" s="6"/>
      <c r="DQ618" s="6"/>
      <c r="DR618" s="6"/>
      <c r="DS618" s="6"/>
      <c r="DT618" s="2"/>
      <c r="DU618" s="2"/>
      <c r="DV618" s="2"/>
      <c r="DW618" s="2"/>
      <c r="DX618" s="2"/>
      <c r="DY618" s="2"/>
      <c r="DZ618" s="2"/>
      <c r="EA618" s="2"/>
      <c r="EB618" s="125"/>
      <c r="EC618" s="6"/>
      <c r="ED618" s="6"/>
      <c r="EE618" s="6"/>
      <c r="EF618" s="124"/>
      <c r="EG618" s="124"/>
      <c r="EH618" s="125"/>
      <c r="EI618" s="125"/>
      <c r="EJ618" s="124"/>
      <c r="EK618" s="2"/>
      <c r="EL618" s="2"/>
    </row>
    <row x14ac:dyDescent="0.25" r="619" customHeight="1" ht="18.75">
      <c r="A619" s="369" t="s">
        <v>245</v>
      </c>
      <c r="B619" s="366"/>
      <c r="C619" s="366"/>
      <c r="D619" s="366"/>
      <c r="E619" s="366"/>
      <c r="F619" s="366"/>
      <c r="G619" s="366"/>
      <c r="H619" s="366"/>
      <c r="I619" s="366"/>
      <c r="J619" s="366"/>
      <c r="K619" s="366"/>
      <c r="L619" s="366"/>
      <c r="M619" s="366"/>
      <c r="N619" s="366"/>
      <c r="O619" s="366"/>
      <c r="P619" s="366"/>
      <c r="Q619" s="366"/>
      <c r="R619" s="366"/>
      <c r="S619" s="366"/>
      <c r="T619" s="366"/>
      <c r="U619" s="366"/>
      <c r="V619" s="366"/>
      <c r="W619" s="366"/>
      <c r="X619" s="366"/>
      <c r="Y619" s="366"/>
      <c r="Z619" s="366"/>
      <c r="AA619" s="366"/>
      <c r="AB619" s="366"/>
      <c r="AC619" s="366"/>
      <c r="AD619" s="366"/>
      <c r="AE619" s="366"/>
      <c r="AF619" s="366"/>
      <c r="AG619" s="366"/>
      <c r="AH619" s="366"/>
      <c r="AI619" s="366"/>
      <c r="AJ619" s="366"/>
      <c r="AK619" s="366"/>
      <c r="AL619" s="366"/>
      <c r="AM619" s="366"/>
      <c r="AN619" s="366"/>
      <c r="AO619" s="366"/>
      <c r="AP619" s="366"/>
      <c r="AQ619" s="366"/>
      <c r="AR619" s="366"/>
      <c r="AS619" s="366"/>
      <c r="AT619" s="366"/>
      <c r="AU619" s="366"/>
      <c r="AV619" s="366"/>
      <c r="AW619" s="366"/>
      <c r="AX619" s="367"/>
      <c r="AY619" s="368" t="s">
        <v>236</v>
      </c>
      <c r="AZ619" s="368">
        <v>8</v>
      </c>
      <c r="BA619" s="368">
        <f>4+22</f>
      </c>
      <c r="BB619" s="366"/>
      <c r="BC619" s="366"/>
      <c r="BD619" s="366"/>
      <c r="BE619" s="366"/>
      <c r="BF619" s="366"/>
      <c r="BG619" s="366"/>
      <c r="BH619" s="366"/>
      <c r="BI619" s="366"/>
      <c r="BJ619" s="366"/>
      <c r="BK619" s="366"/>
      <c r="BL619" s="124"/>
      <c r="BM619" s="2"/>
      <c r="BN619" s="124"/>
      <c r="BO619" s="6"/>
      <c r="BP619" s="124"/>
      <c r="BQ619" s="124"/>
      <c r="BR619" s="124"/>
      <c r="BS619" s="124"/>
      <c r="BT619" s="124"/>
      <c r="BU619" s="124"/>
      <c r="BV619" s="124"/>
      <c r="BW619" s="124"/>
      <c r="BX619" s="6"/>
      <c r="BY619" s="124"/>
      <c r="BZ619" s="124"/>
      <c r="CA619" s="124"/>
      <c r="CB619" s="124"/>
      <c r="CC619" s="124"/>
      <c r="CD619" s="124"/>
      <c r="CE619" s="124"/>
      <c r="CF619" s="124"/>
      <c r="CG619" s="124"/>
      <c r="CH619" s="124"/>
      <c r="CI619" s="124"/>
      <c r="CJ619" s="124"/>
      <c r="CK619" s="124"/>
      <c r="CL619" s="124"/>
      <c r="CM619" s="124"/>
      <c r="CN619" s="124"/>
      <c r="CO619" s="124"/>
      <c r="CP619" s="124"/>
      <c r="CQ619" s="124"/>
      <c r="CR619" s="124"/>
      <c r="CS619" s="124"/>
      <c r="CT619" s="124"/>
      <c r="CU619" s="124"/>
      <c r="CV619" s="124"/>
      <c r="CW619" s="124"/>
      <c r="CX619" s="124"/>
      <c r="CY619" s="124"/>
      <c r="CZ619" s="124"/>
      <c r="DA619" s="124"/>
      <c r="DB619" s="124"/>
      <c r="DC619" s="124"/>
      <c r="DD619" s="124"/>
      <c r="DE619" s="124"/>
      <c r="DF619" s="124"/>
      <c r="DG619" s="124"/>
      <c r="DH619" s="124"/>
      <c r="DI619" s="124"/>
      <c r="DJ619" s="124"/>
      <c r="DK619" s="6"/>
      <c r="DL619" s="6"/>
      <c r="DM619" s="6"/>
      <c r="DN619" s="6"/>
      <c r="DO619" s="6"/>
      <c r="DP619" s="6"/>
      <c r="DQ619" s="6"/>
      <c r="DR619" s="6"/>
      <c r="DS619" s="6"/>
      <c r="DT619" s="2"/>
      <c r="DU619" s="2"/>
      <c r="DV619" s="2"/>
      <c r="DW619" s="2"/>
      <c r="DX619" s="2"/>
      <c r="DY619" s="2"/>
      <c r="DZ619" s="2"/>
      <c r="EA619" s="2"/>
      <c r="EB619" s="125"/>
      <c r="EC619" s="6"/>
      <c r="ED619" s="6"/>
      <c r="EE619" s="6"/>
      <c r="EF619" s="124"/>
      <c r="EG619" s="124"/>
      <c r="EH619" s="125"/>
      <c r="EI619" s="125"/>
      <c r="EJ619" s="124"/>
      <c r="EK619" s="2"/>
      <c r="EL619" s="2"/>
    </row>
    <row x14ac:dyDescent="0.25" r="620" customHeight="1" ht="18.75">
      <c r="A620" s="369" t="s">
        <v>246</v>
      </c>
      <c r="B620" s="366"/>
      <c r="C620" s="366"/>
      <c r="D620" s="366"/>
      <c r="E620" s="366"/>
      <c r="F620" s="366"/>
      <c r="G620" s="366"/>
      <c r="H620" s="366"/>
      <c r="I620" s="366"/>
      <c r="J620" s="366"/>
      <c r="K620" s="366"/>
      <c r="L620" s="366"/>
      <c r="M620" s="366"/>
      <c r="N620" s="366"/>
      <c r="O620" s="366"/>
      <c r="P620" s="366"/>
      <c r="Q620" s="366"/>
      <c r="R620" s="366"/>
      <c r="S620" s="366"/>
      <c r="T620" s="366"/>
      <c r="U620" s="366"/>
      <c r="V620" s="366"/>
      <c r="W620" s="366"/>
      <c r="X620" s="366"/>
      <c r="Y620" s="366"/>
      <c r="Z620" s="366"/>
      <c r="AA620" s="366"/>
      <c r="AB620" s="366"/>
      <c r="AC620" s="366"/>
      <c r="AD620" s="366"/>
      <c r="AE620" s="366"/>
      <c r="AF620" s="366"/>
      <c r="AG620" s="366"/>
      <c r="AH620" s="366"/>
      <c r="AI620" s="366"/>
      <c r="AJ620" s="366"/>
      <c r="AK620" s="366"/>
      <c r="AL620" s="366"/>
      <c r="AM620" s="366"/>
      <c r="AN620" s="366"/>
      <c r="AO620" s="366"/>
      <c r="AP620" s="366"/>
      <c r="AQ620" s="366"/>
      <c r="AR620" s="366"/>
      <c r="AS620" s="366"/>
      <c r="AT620" s="366"/>
      <c r="AU620" s="366"/>
      <c r="AV620" s="366"/>
      <c r="AW620" s="366"/>
      <c r="AX620" s="367"/>
      <c r="AY620" s="368">
        <v>19</v>
      </c>
      <c r="AZ620" s="368">
        <v>12</v>
      </c>
      <c r="BA620" s="368">
        <v>14</v>
      </c>
      <c r="BB620" s="366"/>
      <c r="BC620" s="366"/>
      <c r="BD620" s="366"/>
      <c r="BE620" s="366"/>
      <c r="BF620" s="366"/>
      <c r="BG620" s="366"/>
      <c r="BH620" s="366"/>
      <c r="BI620" s="366"/>
      <c r="BJ620" s="366"/>
      <c r="BK620" s="366"/>
      <c r="BL620" s="124"/>
      <c r="BM620" s="2"/>
      <c r="BN620" s="124"/>
      <c r="BO620" s="6"/>
      <c r="BP620" s="124"/>
      <c r="BQ620" s="124"/>
      <c r="BR620" s="124"/>
      <c r="BS620" s="124"/>
      <c r="BT620" s="124"/>
      <c r="BU620" s="124"/>
      <c r="BV620" s="124"/>
      <c r="BW620" s="124"/>
      <c r="BX620" s="6"/>
      <c r="BY620" s="124"/>
      <c r="BZ620" s="124"/>
      <c r="CA620" s="124"/>
      <c r="CB620" s="124"/>
      <c r="CC620" s="124"/>
      <c r="CD620" s="124"/>
      <c r="CE620" s="124"/>
      <c r="CF620" s="124"/>
      <c r="CG620" s="124"/>
      <c r="CH620" s="124"/>
      <c r="CI620" s="124"/>
      <c r="CJ620" s="124"/>
      <c r="CK620" s="124"/>
      <c r="CL620" s="124"/>
      <c r="CM620" s="124"/>
      <c r="CN620" s="124"/>
      <c r="CO620" s="124"/>
      <c r="CP620" s="124"/>
      <c r="CQ620" s="124"/>
      <c r="CR620" s="124"/>
      <c r="CS620" s="124"/>
      <c r="CT620" s="124"/>
      <c r="CU620" s="124"/>
      <c r="CV620" s="124"/>
      <c r="CW620" s="124"/>
      <c r="CX620" s="124"/>
      <c r="CY620" s="124"/>
      <c r="CZ620" s="124"/>
      <c r="DA620" s="124"/>
      <c r="DB620" s="124"/>
      <c r="DC620" s="124"/>
      <c r="DD620" s="124"/>
      <c r="DE620" s="124"/>
      <c r="DF620" s="124"/>
      <c r="DG620" s="124"/>
      <c r="DH620" s="124"/>
      <c r="DI620" s="124"/>
      <c r="DJ620" s="124"/>
      <c r="DK620" s="6"/>
      <c r="DL620" s="6"/>
      <c r="DM620" s="6"/>
      <c r="DN620" s="6"/>
      <c r="DO620" s="6"/>
      <c r="DP620" s="6"/>
      <c r="DQ620" s="6"/>
      <c r="DR620" s="6"/>
      <c r="DS620" s="6"/>
      <c r="DT620" s="2"/>
      <c r="DU620" s="2"/>
      <c r="DV620" s="2"/>
      <c r="DW620" s="2"/>
      <c r="DX620" s="2"/>
      <c r="DY620" s="2"/>
      <c r="DZ620" s="2"/>
      <c r="EA620" s="2"/>
      <c r="EB620" s="125"/>
      <c r="EC620" s="6"/>
      <c r="ED620" s="6"/>
      <c r="EE620" s="6"/>
      <c r="EF620" s="124"/>
      <c r="EG620" s="124"/>
      <c r="EH620" s="125"/>
      <c r="EI620" s="125"/>
      <c r="EJ620" s="124"/>
      <c r="EK620" s="2"/>
      <c r="EL620" s="2"/>
    </row>
    <row x14ac:dyDescent="0.25" r="621" customHeight="1" ht="18.75">
      <c r="A621" s="369" t="s">
        <v>247</v>
      </c>
      <c r="B621" s="366"/>
      <c r="C621" s="366"/>
      <c r="D621" s="366"/>
      <c r="E621" s="366"/>
      <c r="F621" s="366"/>
      <c r="G621" s="366"/>
      <c r="H621" s="366"/>
      <c r="I621" s="366"/>
      <c r="J621" s="366"/>
      <c r="K621" s="366"/>
      <c r="L621" s="366"/>
      <c r="M621" s="366"/>
      <c r="N621" s="366"/>
      <c r="O621" s="366"/>
      <c r="P621" s="366"/>
      <c r="Q621" s="366"/>
      <c r="R621" s="366"/>
      <c r="S621" s="366"/>
      <c r="T621" s="366"/>
      <c r="U621" s="366"/>
      <c r="V621" s="366"/>
      <c r="W621" s="366"/>
      <c r="X621" s="366"/>
      <c r="Y621" s="366"/>
      <c r="Z621" s="366"/>
      <c r="AA621" s="366"/>
      <c r="AB621" s="366"/>
      <c r="AC621" s="366"/>
      <c r="AD621" s="366"/>
      <c r="AE621" s="366"/>
      <c r="AF621" s="366"/>
      <c r="AG621" s="366"/>
      <c r="AH621" s="366"/>
      <c r="AI621" s="366"/>
      <c r="AJ621" s="366"/>
      <c r="AK621" s="366"/>
      <c r="AL621" s="366"/>
      <c r="AM621" s="366"/>
      <c r="AN621" s="366"/>
      <c r="AO621" s="366"/>
      <c r="AP621" s="366"/>
      <c r="AQ621" s="366"/>
      <c r="AR621" s="366"/>
      <c r="AS621" s="366"/>
      <c r="AT621" s="366"/>
      <c r="AU621" s="366"/>
      <c r="AV621" s="366"/>
      <c r="AW621" s="366"/>
      <c r="AX621" s="367"/>
      <c r="AY621" s="368">
        <v>5</v>
      </c>
      <c r="AZ621" s="368" t="s">
        <v>236</v>
      </c>
      <c r="BA621" s="368">
        <v>8</v>
      </c>
      <c r="BB621" s="366"/>
      <c r="BC621" s="366"/>
      <c r="BD621" s="366"/>
      <c r="BE621" s="366"/>
      <c r="BF621" s="366"/>
      <c r="BG621" s="366"/>
      <c r="BH621" s="366"/>
      <c r="BI621" s="366"/>
      <c r="BJ621" s="366"/>
      <c r="BK621" s="366"/>
      <c r="BL621" s="124"/>
      <c r="BM621" s="2"/>
      <c r="BN621" s="124"/>
      <c r="BO621" s="6"/>
      <c r="BP621" s="124"/>
      <c r="BQ621" s="124"/>
      <c r="BR621" s="124"/>
      <c r="BS621" s="124"/>
      <c r="BT621" s="124"/>
      <c r="BU621" s="124"/>
      <c r="BV621" s="124"/>
      <c r="BW621" s="124"/>
      <c r="BX621" s="6"/>
      <c r="BY621" s="124"/>
      <c r="BZ621" s="124"/>
      <c r="CA621" s="124"/>
      <c r="CB621" s="124"/>
      <c r="CC621" s="124"/>
      <c r="CD621" s="124"/>
      <c r="CE621" s="124"/>
      <c r="CF621" s="124"/>
      <c r="CG621" s="124"/>
      <c r="CH621" s="124"/>
      <c r="CI621" s="124"/>
      <c r="CJ621" s="124"/>
      <c r="CK621" s="124"/>
      <c r="CL621" s="124"/>
      <c r="CM621" s="124"/>
      <c r="CN621" s="124"/>
      <c r="CO621" s="124"/>
      <c r="CP621" s="124"/>
      <c r="CQ621" s="124"/>
      <c r="CR621" s="124"/>
      <c r="CS621" s="124"/>
      <c r="CT621" s="124"/>
      <c r="CU621" s="124"/>
      <c r="CV621" s="124"/>
      <c r="CW621" s="124"/>
      <c r="CX621" s="124"/>
      <c r="CY621" s="124"/>
      <c r="CZ621" s="124"/>
      <c r="DA621" s="124"/>
      <c r="DB621" s="124"/>
      <c r="DC621" s="124"/>
      <c r="DD621" s="124"/>
      <c r="DE621" s="124"/>
      <c r="DF621" s="124"/>
      <c r="DG621" s="124"/>
      <c r="DH621" s="124"/>
      <c r="DI621" s="124"/>
      <c r="DJ621" s="124"/>
      <c r="DK621" s="6"/>
      <c r="DL621" s="6"/>
      <c r="DM621" s="6"/>
      <c r="DN621" s="6"/>
      <c r="DO621" s="6"/>
      <c r="DP621" s="6"/>
      <c r="DQ621" s="6"/>
      <c r="DR621" s="6"/>
      <c r="DS621" s="6"/>
      <c r="DT621" s="2"/>
      <c r="DU621" s="2"/>
      <c r="DV621" s="2"/>
      <c r="DW621" s="2"/>
      <c r="DX621" s="2"/>
      <c r="DY621" s="2"/>
      <c r="DZ621" s="2"/>
      <c r="EA621" s="2"/>
      <c r="EB621" s="125"/>
      <c r="EC621" s="6"/>
      <c r="ED621" s="6"/>
      <c r="EE621" s="6"/>
      <c r="EF621" s="124"/>
      <c r="EG621" s="124"/>
      <c r="EH621" s="125"/>
      <c r="EI621" s="125"/>
      <c r="EJ621" s="124"/>
      <c r="EK621" s="2"/>
      <c r="EL621" s="2"/>
    </row>
    <row x14ac:dyDescent="0.25" r="622" customHeight="1" ht="18.75">
      <c r="A622" s="369" t="s">
        <v>32</v>
      </c>
      <c r="B622" s="366"/>
      <c r="C622" s="366"/>
      <c r="D622" s="366"/>
      <c r="E622" s="366"/>
      <c r="F622" s="366"/>
      <c r="G622" s="366"/>
      <c r="H622" s="366"/>
      <c r="I622" s="366"/>
      <c r="J622" s="366"/>
      <c r="K622" s="366"/>
      <c r="L622" s="366"/>
      <c r="M622" s="366"/>
      <c r="N622" s="366"/>
      <c r="O622" s="366"/>
      <c r="P622" s="366"/>
      <c r="Q622" s="366"/>
      <c r="R622" s="366"/>
      <c r="S622" s="366"/>
      <c r="T622" s="366"/>
      <c r="U622" s="366"/>
      <c r="V622" s="366"/>
      <c r="W622" s="366"/>
      <c r="X622" s="366"/>
      <c r="Y622" s="366"/>
      <c r="Z622" s="366"/>
      <c r="AA622" s="366"/>
      <c r="AB622" s="366"/>
      <c r="AC622" s="366"/>
      <c r="AD622" s="366"/>
      <c r="AE622" s="366"/>
      <c r="AF622" s="366"/>
      <c r="AG622" s="366"/>
      <c r="AH622" s="366"/>
      <c r="AI622" s="366"/>
      <c r="AJ622" s="366"/>
      <c r="AK622" s="366"/>
      <c r="AL622" s="366"/>
      <c r="AM622" s="366"/>
      <c r="AN622" s="366"/>
      <c r="AO622" s="366"/>
      <c r="AP622" s="366"/>
      <c r="AQ622" s="366"/>
      <c r="AR622" s="366"/>
      <c r="AS622" s="366"/>
      <c r="AT622" s="366"/>
      <c r="AU622" s="366"/>
      <c r="AV622" s="366"/>
      <c r="AW622" s="366"/>
      <c r="AX622" s="367"/>
      <c r="AY622" s="368" t="s">
        <v>236</v>
      </c>
      <c r="AZ622" s="368" t="s">
        <v>236</v>
      </c>
      <c r="BA622" s="368">
        <v>28</v>
      </c>
      <c r="BB622" s="366"/>
      <c r="BC622" s="366"/>
      <c r="BD622" s="366"/>
      <c r="BE622" s="366"/>
      <c r="BF622" s="366"/>
      <c r="BG622" s="366"/>
      <c r="BH622" s="366"/>
      <c r="BI622" s="366"/>
      <c r="BJ622" s="366"/>
      <c r="BK622" s="366"/>
      <c r="BL622" s="124"/>
      <c r="BM622" s="2"/>
      <c r="BN622" s="124"/>
      <c r="BO622" s="6"/>
      <c r="BP622" s="124"/>
      <c r="BQ622" s="124"/>
      <c r="BR622" s="124"/>
      <c r="BS622" s="124"/>
      <c r="BT622" s="124"/>
      <c r="BU622" s="124"/>
      <c r="BV622" s="124"/>
      <c r="BW622" s="124"/>
      <c r="BX622" s="6"/>
      <c r="BY622" s="124"/>
      <c r="BZ622" s="124"/>
      <c r="CA622" s="124"/>
      <c r="CB622" s="124"/>
      <c r="CC622" s="124"/>
      <c r="CD622" s="124"/>
      <c r="CE622" s="124"/>
      <c r="CF622" s="124"/>
      <c r="CG622" s="124"/>
      <c r="CH622" s="124"/>
      <c r="CI622" s="124"/>
      <c r="CJ622" s="124"/>
      <c r="CK622" s="124"/>
      <c r="CL622" s="124"/>
      <c r="CM622" s="124"/>
      <c r="CN622" s="124"/>
      <c r="CO622" s="124"/>
      <c r="CP622" s="124"/>
      <c r="CQ622" s="124"/>
      <c r="CR622" s="124"/>
      <c r="CS622" s="124"/>
      <c r="CT622" s="124"/>
      <c r="CU622" s="124"/>
      <c r="CV622" s="124"/>
      <c r="CW622" s="124"/>
      <c r="CX622" s="124"/>
      <c r="CY622" s="124"/>
      <c r="CZ622" s="124"/>
      <c r="DA622" s="124"/>
      <c r="DB622" s="124"/>
      <c r="DC622" s="124"/>
      <c r="DD622" s="124"/>
      <c r="DE622" s="124"/>
      <c r="DF622" s="124"/>
      <c r="DG622" s="124"/>
      <c r="DH622" s="124"/>
      <c r="DI622" s="124"/>
      <c r="DJ622" s="124"/>
      <c r="DK622" s="6"/>
      <c r="DL622" s="6"/>
      <c r="DM622" s="6"/>
      <c r="DN622" s="6"/>
      <c r="DO622" s="6"/>
      <c r="DP622" s="6"/>
      <c r="DQ622" s="6"/>
      <c r="DR622" s="6"/>
      <c r="DS622" s="6"/>
      <c r="DT622" s="2"/>
      <c r="DU622" s="2"/>
      <c r="DV622" s="2"/>
      <c r="DW622" s="2"/>
      <c r="DX622" s="2"/>
      <c r="DY622" s="2"/>
      <c r="DZ622" s="2"/>
      <c r="EA622" s="2"/>
      <c r="EB622" s="125"/>
      <c r="EC622" s="6"/>
      <c r="ED622" s="6"/>
      <c r="EE622" s="6"/>
      <c r="EF622" s="124"/>
      <c r="EG622" s="124"/>
      <c r="EH622" s="125"/>
      <c r="EI622" s="125"/>
      <c r="EJ622" s="124"/>
      <c r="EK622" s="2"/>
      <c r="EL622" s="2"/>
    </row>
    <row x14ac:dyDescent="0.25" r="623" customHeight="1" ht="18.75">
      <c r="A623" s="369" t="s">
        <v>248</v>
      </c>
      <c r="B623" s="366"/>
      <c r="C623" s="366"/>
      <c r="D623" s="366"/>
      <c r="E623" s="366"/>
      <c r="F623" s="366"/>
      <c r="G623" s="366"/>
      <c r="H623" s="366"/>
      <c r="I623" s="366"/>
      <c r="J623" s="366"/>
      <c r="K623" s="366"/>
      <c r="L623" s="366"/>
      <c r="M623" s="366"/>
      <c r="N623" s="366"/>
      <c r="O623" s="366"/>
      <c r="P623" s="366"/>
      <c r="Q623" s="366"/>
      <c r="R623" s="366"/>
      <c r="S623" s="366"/>
      <c r="T623" s="366"/>
      <c r="U623" s="366"/>
      <c r="V623" s="366"/>
      <c r="W623" s="366"/>
      <c r="X623" s="366"/>
      <c r="Y623" s="366"/>
      <c r="Z623" s="366"/>
      <c r="AA623" s="366"/>
      <c r="AB623" s="366"/>
      <c r="AC623" s="366"/>
      <c r="AD623" s="366"/>
      <c r="AE623" s="366"/>
      <c r="AF623" s="366"/>
      <c r="AG623" s="366"/>
      <c r="AH623" s="366"/>
      <c r="AI623" s="366"/>
      <c r="AJ623" s="366"/>
      <c r="AK623" s="366"/>
      <c r="AL623" s="366"/>
      <c r="AM623" s="366"/>
      <c r="AN623" s="366"/>
      <c r="AO623" s="366"/>
      <c r="AP623" s="366"/>
      <c r="AQ623" s="366"/>
      <c r="AR623" s="366"/>
      <c r="AS623" s="366"/>
      <c r="AT623" s="366"/>
      <c r="AU623" s="366"/>
      <c r="AV623" s="366"/>
      <c r="AW623" s="366"/>
      <c r="AX623" s="367"/>
      <c r="AY623" s="368" t="s">
        <v>236</v>
      </c>
      <c r="AZ623" s="368" t="s">
        <v>236</v>
      </c>
      <c r="BA623" s="368">
        <v>3</v>
      </c>
      <c r="BB623" s="366"/>
      <c r="BC623" s="366"/>
      <c r="BD623" s="366"/>
      <c r="BE623" s="366"/>
      <c r="BF623" s="366"/>
      <c r="BG623" s="366"/>
      <c r="BH623" s="366"/>
      <c r="BI623" s="366"/>
      <c r="BJ623" s="366"/>
      <c r="BK623" s="366"/>
      <c r="BL623" s="124"/>
      <c r="BM623" s="2"/>
      <c r="BN623" s="124"/>
      <c r="BO623" s="6"/>
      <c r="BP623" s="124"/>
      <c r="BQ623" s="124"/>
      <c r="BR623" s="124"/>
      <c r="BS623" s="124"/>
      <c r="BT623" s="124"/>
      <c r="BU623" s="124"/>
      <c r="BV623" s="124"/>
      <c r="BW623" s="124"/>
      <c r="BX623" s="6"/>
      <c r="BY623" s="124"/>
      <c r="BZ623" s="124"/>
      <c r="CA623" s="124"/>
      <c r="CB623" s="124"/>
      <c r="CC623" s="124"/>
      <c r="CD623" s="124"/>
      <c r="CE623" s="124"/>
      <c r="CF623" s="124"/>
      <c r="CG623" s="124"/>
      <c r="CH623" s="124"/>
      <c r="CI623" s="124"/>
      <c r="CJ623" s="124"/>
      <c r="CK623" s="124"/>
      <c r="CL623" s="124"/>
      <c r="CM623" s="124"/>
      <c r="CN623" s="124"/>
      <c r="CO623" s="124"/>
      <c r="CP623" s="124"/>
      <c r="CQ623" s="124"/>
      <c r="CR623" s="124"/>
      <c r="CS623" s="124"/>
      <c r="CT623" s="124"/>
      <c r="CU623" s="124"/>
      <c r="CV623" s="124"/>
      <c r="CW623" s="124"/>
      <c r="CX623" s="124"/>
      <c r="CY623" s="124"/>
      <c r="CZ623" s="124"/>
      <c r="DA623" s="124"/>
      <c r="DB623" s="124"/>
      <c r="DC623" s="124"/>
      <c r="DD623" s="124"/>
      <c r="DE623" s="124"/>
      <c r="DF623" s="124"/>
      <c r="DG623" s="124"/>
      <c r="DH623" s="124"/>
      <c r="DI623" s="124"/>
      <c r="DJ623" s="124"/>
      <c r="DK623" s="6"/>
      <c r="DL623" s="6"/>
      <c r="DM623" s="6"/>
      <c r="DN623" s="6"/>
      <c r="DO623" s="6"/>
      <c r="DP623" s="6"/>
      <c r="DQ623" s="6"/>
      <c r="DR623" s="6"/>
      <c r="DS623" s="6"/>
      <c r="DT623" s="2"/>
      <c r="DU623" s="2"/>
      <c r="DV623" s="2"/>
      <c r="DW623" s="2"/>
      <c r="DX623" s="2"/>
      <c r="DY623" s="2"/>
      <c r="DZ623" s="2"/>
      <c r="EA623" s="2"/>
      <c r="EB623" s="125"/>
      <c r="EC623" s="6"/>
      <c r="ED623" s="6"/>
      <c r="EE623" s="6"/>
      <c r="EF623" s="124"/>
      <c r="EG623" s="124"/>
      <c r="EH623" s="125"/>
      <c r="EI623" s="125"/>
      <c r="EJ623" s="124"/>
      <c r="EK623" s="2"/>
      <c r="EL623" s="2"/>
    </row>
    <row x14ac:dyDescent="0.25" r="624" customHeight="1" ht="18.75">
      <c r="A624" s="369" t="s">
        <v>249</v>
      </c>
      <c r="B624" s="366"/>
      <c r="C624" s="366"/>
      <c r="D624" s="366"/>
      <c r="E624" s="366"/>
      <c r="F624" s="366"/>
      <c r="G624" s="366"/>
      <c r="H624" s="366"/>
      <c r="I624" s="366"/>
      <c r="J624" s="366"/>
      <c r="K624" s="366"/>
      <c r="L624" s="366"/>
      <c r="M624" s="366"/>
      <c r="N624" s="366"/>
      <c r="O624" s="366"/>
      <c r="P624" s="366"/>
      <c r="Q624" s="366"/>
      <c r="R624" s="366"/>
      <c r="S624" s="366"/>
      <c r="T624" s="366"/>
      <c r="U624" s="366"/>
      <c r="V624" s="366"/>
      <c r="W624" s="366"/>
      <c r="X624" s="366"/>
      <c r="Y624" s="366"/>
      <c r="Z624" s="366"/>
      <c r="AA624" s="366"/>
      <c r="AB624" s="366"/>
      <c r="AC624" s="366"/>
      <c r="AD624" s="366"/>
      <c r="AE624" s="366"/>
      <c r="AF624" s="366"/>
      <c r="AG624" s="366"/>
      <c r="AH624" s="366"/>
      <c r="AI624" s="366"/>
      <c r="AJ624" s="366"/>
      <c r="AK624" s="366"/>
      <c r="AL624" s="366"/>
      <c r="AM624" s="366"/>
      <c r="AN624" s="366"/>
      <c r="AO624" s="366"/>
      <c r="AP624" s="366"/>
      <c r="AQ624" s="366"/>
      <c r="AR624" s="366"/>
      <c r="AS624" s="366"/>
      <c r="AT624" s="366"/>
      <c r="AU624" s="366"/>
      <c r="AV624" s="366"/>
      <c r="AW624" s="366"/>
      <c r="AX624" s="367"/>
      <c r="AY624" s="368" t="s">
        <v>236</v>
      </c>
      <c r="AZ624" s="368" t="s">
        <v>236</v>
      </c>
      <c r="BA624" s="368"/>
      <c r="BB624" s="366"/>
      <c r="BC624" s="366"/>
      <c r="BD624" s="366"/>
      <c r="BE624" s="366"/>
      <c r="BF624" s="366"/>
      <c r="BG624" s="366"/>
      <c r="BH624" s="366"/>
      <c r="BI624" s="366"/>
      <c r="BJ624" s="366"/>
      <c r="BK624" s="366"/>
      <c r="BL624" s="124"/>
      <c r="BM624" s="2"/>
      <c r="BN624" s="124"/>
      <c r="BO624" s="6"/>
      <c r="BP624" s="124"/>
      <c r="BQ624" s="124"/>
      <c r="BR624" s="124"/>
      <c r="BS624" s="124"/>
      <c r="BT624" s="124"/>
      <c r="BU624" s="124"/>
      <c r="BV624" s="124"/>
      <c r="BW624" s="124"/>
      <c r="BX624" s="6"/>
      <c r="BY624" s="124"/>
      <c r="BZ624" s="124"/>
      <c r="CA624" s="124"/>
      <c r="CB624" s="124"/>
      <c r="CC624" s="124"/>
      <c r="CD624" s="124"/>
      <c r="CE624" s="124"/>
      <c r="CF624" s="124"/>
      <c r="CG624" s="124"/>
      <c r="CH624" s="124"/>
      <c r="CI624" s="124"/>
      <c r="CJ624" s="124"/>
      <c r="CK624" s="124"/>
      <c r="CL624" s="124"/>
      <c r="CM624" s="124"/>
      <c r="CN624" s="124"/>
      <c r="CO624" s="124"/>
      <c r="CP624" s="124"/>
      <c r="CQ624" s="124"/>
      <c r="CR624" s="124"/>
      <c r="CS624" s="124"/>
      <c r="CT624" s="124"/>
      <c r="CU624" s="124"/>
      <c r="CV624" s="124"/>
      <c r="CW624" s="124"/>
      <c r="CX624" s="124"/>
      <c r="CY624" s="124"/>
      <c r="CZ624" s="124"/>
      <c r="DA624" s="124"/>
      <c r="DB624" s="124"/>
      <c r="DC624" s="124"/>
      <c r="DD624" s="124"/>
      <c r="DE624" s="124"/>
      <c r="DF624" s="124"/>
      <c r="DG624" s="124"/>
      <c r="DH624" s="124"/>
      <c r="DI624" s="124"/>
      <c r="DJ624" s="124"/>
      <c r="DK624" s="6"/>
      <c r="DL624" s="6"/>
      <c r="DM624" s="6"/>
      <c r="DN624" s="6"/>
      <c r="DO624" s="6"/>
      <c r="DP624" s="6"/>
      <c r="DQ624" s="6"/>
      <c r="DR624" s="6"/>
      <c r="DS624" s="6"/>
      <c r="DT624" s="2"/>
      <c r="DU624" s="2"/>
      <c r="DV624" s="2"/>
      <c r="DW624" s="2"/>
      <c r="DX624" s="2"/>
      <c r="DY624" s="2"/>
      <c r="DZ624" s="2"/>
      <c r="EA624" s="2"/>
      <c r="EB624" s="125"/>
      <c r="EC624" s="6"/>
      <c r="ED624" s="6"/>
      <c r="EE624" s="6"/>
      <c r="EF624" s="124"/>
      <c r="EG624" s="124"/>
      <c r="EH624" s="125"/>
      <c r="EI624" s="125"/>
      <c r="EJ624" s="124"/>
      <c r="EK624" s="2"/>
      <c r="EL624" s="2"/>
    </row>
    <row x14ac:dyDescent="0.25" r="625" customHeight="1" ht="18.75">
      <c r="A625" s="369" t="s">
        <v>250</v>
      </c>
      <c r="B625" s="366"/>
      <c r="C625" s="366"/>
      <c r="D625" s="366"/>
      <c r="E625" s="366"/>
      <c r="F625" s="366"/>
      <c r="G625" s="366"/>
      <c r="H625" s="366"/>
      <c r="I625" s="366"/>
      <c r="J625" s="366"/>
      <c r="K625" s="366"/>
      <c r="L625" s="366"/>
      <c r="M625" s="366"/>
      <c r="N625" s="366"/>
      <c r="O625" s="366"/>
      <c r="P625" s="366"/>
      <c r="Q625" s="366"/>
      <c r="R625" s="366"/>
      <c r="S625" s="366"/>
      <c r="T625" s="366"/>
      <c r="U625" s="366"/>
      <c r="V625" s="366"/>
      <c r="W625" s="366"/>
      <c r="X625" s="366"/>
      <c r="Y625" s="366"/>
      <c r="Z625" s="366"/>
      <c r="AA625" s="366"/>
      <c r="AB625" s="366"/>
      <c r="AC625" s="366"/>
      <c r="AD625" s="366"/>
      <c r="AE625" s="366"/>
      <c r="AF625" s="366"/>
      <c r="AG625" s="366"/>
      <c r="AH625" s="366"/>
      <c r="AI625" s="366"/>
      <c r="AJ625" s="366"/>
      <c r="AK625" s="366"/>
      <c r="AL625" s="366"/>
      <c r="AM625" s="366"/>
      <c r="AN625" s="366"/>
      <c r="AO625" s="366"/>
      <c r="AP625" s="366"/>
      <c r="AQ625" s="366"/>
      <c r="AR625" s="366"/>
      <c r="AS625" s="366"/>
      <c r="AT625" s="366"/>
      <c r="AU625" s="366"/>
      <c r="AV625" s="366"/>
      <c r="AW625" s="366"/>
      <c r="AX625" s="367"/>
      <c r="AY625" s="368" t="s">
        <v>236</v>
      </c>
      <c r="AZ625" s="368" t="s">
        <v>236</v>
      </c>
      <c r="BA625" s="368"/>
      <c r="BB625" s="366"/>
      <c r="BC625" s="366"/>
      <c r="BD625" s="366"/>
      <c r="BE625" s="366"/>
      <c r="BF625" s="366"/>
      <c r="BG625" s="366"/>
      <c r="BH625" s="366"/>
      <c r="BI625" s="366"/>
      <c r="BJ625" s="366"/>
      <c r="BK625" s="366"/>
      <c r="BL625" s="124"/>
      <c r="BM625" s="2"/>
      <c r="BN625" s="124"/>
      <c r="BO625" s="6"/>
      <c r="BP625" s="124"/>
      <c r="BQ625" s="124"/>
      <c r="BR625" s="124"/>
      <c r="BS625" s="124"/>
      <c r="BT625" s="124"/>
      <c r="BU625" s="124"/>
      <c r="BV625" s="124"/>
      <c r="BW625" s="124"/>
      <c r="BX625" s="6"/>
      <c r="BY625" s="124"/>
      <c r="BZ625" s="124"/>
      <c r="CA625" s="124"/>
      <c r="CB625" s="124"/>
      <c r="CC625" s="124"/>
      <c r="CD625" s="124"/>
      <c r="CE625" s="124"/>
      <c r="CF625" s="124"/>
      <c r="CG625" s="124"/>
      <c r="CH625" s="124"/>
      <c r="CI625" s="124"/>
      <c r="CJ625" s="124"/>
      <c r="CK625" s="124"/>
      <c r="CL625" s="124"/>
      <c r="CM625" s="124"/>
      <c r="CN625" s="124"/>
      <c r="CO625" s="124"/>
      <c r="CP625" s="124"/>
      <c r="CQ625" s="124"/>
      <c r="CR625" s="124"/>
      <c r="CS625" s="124"/>
      <c r="CT625" s="124"/>
      <c r="CU625" s="124"/>
      <c r="CV625" s="124"/>
      <c r="CW625" s="124"/>
      <c r="CX625" s="124"/>
      <c r="CY625" s="124"/>
      <c r="CZ625" s="124"/>
      <c r="DA625" s="124"/>
      <c r="DB625" s="124"/>
      <c r="DC625" s="124"/>
      <c r="DD625" s="124"/>
      <c r="DE625" s="124"/>
      <c r="DF625" s="124"/>
      <c r="DG625" s="124"/>
      <c r="DH625" s="124"/>
      <c r="DI625" s="124"/>
      <c r="DJ625" s="124"/>
      <c r="DK625" s="6"/>
      <c r="DL625" s="6"/>
      <c r="DM625" s="6"/>
      <c r="DN625" s="6"/>
      <c r="DO625" s="6"/>
      <c r="DP625" s="6"/>
      <c r="DQ625" s="6"/>
      <c r="DR625" s="6"/>
      <c r="DS625" s="6"/>
      <c r="DT625" s="2"/>
      <c r="DU625" s="2"/>
      <c r="DV625" s="2"/>
      <c r="DW625" s="2"/>
      <c r="DX625" s="2"/>
      <c r="DY625" s="2"/>
      <c r="DZ625" s="2"/>
      <c r="EA625" s="2"/>
      <c r="EB625" s="125"/>
      <c r="EC625" s="6"/>
      <c r="ED625" s="6"/>
      <c r="EE625" s="6"/>
      <c r="EF625" s="124"/>
      <c r="EG625" s="124"/>
      <c r="EH625" s="125"/>
      <c r="EI625" s="125"/>
      <c r="EJ625" s="124"/>
      <c r="EK625" s="2"/>
      <c r="EL625" s="2"/>
    </row>
    <row x14ac:dyDescent="0.25" r="626" customHeight="1" ht="18.75">
      <c r="A626" s="370" t="s">
        <v>40</v>
      </c>
      <c r="B626" s="366"/>
      <c r="C626" s="366"/>
      <c r="D626" s="366"/>
      <c r="E626" s="366"/>
      <c r="F626" s="366"/>
      <c r="G626" s="366"/>
      <c r="H626" s="366"/>
      <c r="I626" s="366"/>
      <c r="J626" s="366"/>
      <c r="K626" s="366"/>
      <c r="L626" s="366"/>
      <c r="M626" s="366"/>
      <c r="N626" s="366"/>
      <c r="O626" s="366"/>
      <c r="P626" s="366"/>
      <c r="Q626" s="366"/>
      <c r="R626" s="366"/>
      <c r="S626" s="366"/>
      <c r="T626" s="366"/>
      <c r="U626" s="366"/>
      <c r="V626" s="366"/>
      <c r="W626" s="366"/>
      <c r="X626" s="366"/>
      <c r="Y626" s="366"/>
      <c r="Z626" s="366"/>
      <c r="AA626" s="366"/>
      <c r="AB626" s="366"/>
      <c r="AC626" s="366"/>
      <c r="AD626" s="366"/>
      <c r="AE626" s="366"/>
      <c r="AF626" s="366"/>
      <c r="AG626" s="366"/>
      <c r="AH626" s="366"/>
      <c r="AI626" s="366"/>
      <c r="AJ626" s="366"/>
      <c r="AK626" s="366"/>
      <c r="AL626" s="366"/>
      <c r="AM626" s="366"/>
      <c r="AN626" s="366"/>
      <c r="AO626" s="366"/>
      <c r="AP626" s="366"/>
      <c r="AQ626" s="366"/>
      <c r="AR626" s="366"/>
      <c r="AS626" s="366"/>
      <c r="AT626" s="366"/>
      <c r="AU626" s="366"/>
      <c r="AV626" s="366"/>
      <c r="AW626" s="366"/>
      <c r="AX626" s="367"/>
      <c r="AY626" s="368" t="s">
        <v>236</v>
      </c>
      <c r="AZ626" s="368" t="s">
        <v>236</v>
      </c>
      <c r="BA626" s="368"/>
      <c r="BB626" s="366"/>
      <c r="BC626" s="366"/>
      <c r="BD626" s="366"/>
      <c r="BE626" s="366"/>
      <c r="BF626" s="366"/>
      <c r="BG626" s="366"/>
      <c r="BH626" s="366"/>
      <c r="BI626" s="366"/>
      <c r="BJ626" s="366"/>
      <c r="BK626" s="366"/>
      <c r="BL626" s="124"/>
      <c r="BM626" s="2"/>
      <c r="BN626" s="124"/>
      <c r="BO626" s="6"/>
      <c r="BP626" s="124"/>
      <c r="BQ626" s="124"/>
      <c r="BR626" s="124"/>
      <c r="BS626" s="124"/>
      <c r="BT626" s="124"/>
      <c r="BU626" s="124"/>
      <c r="BV626" s="124"/>
      <c r="BW626" s="124"/>
      <c r="BX626" s="6"/>
      <c r="BY626" s="124"/>
      <c r="BZ626" s="124"/>
      <c r="CA626" s="124"/>
      <c r="CB626" s="124"/>
      <c r="CC626" s="124"/>
      <c r="CD626" s="124"/>
      <c r="CE626" s="124"/>
      <c r="CF626" s="124"/>
      <c r="CG626" s="124"/>
      <c r="CH626" s="124"/>
      <c r="CI626" s="124"/>
      <c r="CJ626" s="124"/>
      <c r="CK626" s="124"/>
      <c r="CL626" s="124"/>
      <c r="CM626" s="124"/>
      <c r="CN626" s="124"/>
      <c r="CO626" s="124"/>
      <c r="CP626" s="124"/>
      <c r="CQ626" s="124"/>
      <c r="CR626" s="124"/>
      <c r="CS626" s="124"/>
      <c r="CT626" s="124"/>
      <c r="CU626" s="124"/>
      <c r="CV626" s="124"/>
      <c r="CW626" s="124"/>
      <c r="CX626" s="124"/>
      <c r="CY626" s="124"/>
      <c r="CZ626" s="124"/>
      <c r="DA626" s="124"/>
      <c r="DB626" s="124"/>
      <c r="DC626" s="124"/>
      <c r="DD626" s="124"/>
      <c r="DE626" s="124"/>
      <c r="DF626" s="124"/>
      <c r="DG626" s="124"/>
      <c r="DH626" s="124"/>
      <c r="DI626" s="124"/>
      <c r="DJ626" s="124"/>
      <c r="DK626" s="6"/>
      <c r="DL626" s="6"/>
      <c r="DM626" s="6"/>
      <c r="DN626" s="6"/>
      <c r="DO626" s="6"/>
      <c r="DP626" s="6"/>
      <c r="DQ626" s="6"/>
      <c r="DR626" s="6"/>
      <c r="DS626" s="6"/>
      <c r="DT626" s="2"/>
      <c r="DU626" s="2"/>
      <c r="DV626" s="2"/>
      <c r="DW626" s="2"/>
      <c r="DX626" s="2"/>
      <c r="DY626" s="2"/>
      <c r="DZ626" s="2"/>
      <c r="EA626" s="2"/>
      <c r="EB626" s="125"/>
      <c r="EC626" s="6"/>
      <c r="ED626" s="6"/>
      <c r="EE626" s="6"/>
      <c r="EF626" s="124"/>
      <c r="EG626" s="124"/>
      <c r="EH626" s="125"/>
      <c r="EI626" s="125"/>
      <c r="EJ626" s="124"/>
      <c r="EK626" s="2"/>
      <c r="EL626" s="2"/>
    </row>
    <row x14ac:dyDescent="0.25" r="627" customHeight="1" ht="18.75">
      <c r="A627" s="369" t="s">
        <v>251</v>
      </c>
      <c r="B627" s="366"/>
      <c r="C627" s="366"/>
      <c r="D627" s="366"/>
      <c r="E627" s="366"/>
      <c r="F627" s="366"/>
      <c r="G627" s="366"/>
      <c r="H627" s="366"/>
      <c r="I627" s="366"/>
      <c r="J627" s="366"/>
      <c r="K627" s="366"/>
      <c r="L627" s="366"/>
      <c r="M627" s="366"/>
      <c r="N627" s="366"/>
      <c r="O627" s="366"/>
      <c r="P627" s="366"/>
      <c r="Q627" s="366"/>
      <c r="R627" s="366"/>
      <c r="S627" s="366"/>
      <c r="T627" s="366"/>
      <c r="U627" s="366"/>
      <c r="V627" s="366"/>
      <c r="W627" s="366"/>
      <c r="X627" s="366"/>
      <c r="Y627" s="366"/>
      <c r="Z627" s="366"/>
      <c r="AA627" s="366"/>
      <c r="AB627" s="366"/>
      <c r="AC627" s="366"/>
      <c r="AD627" s="366"/>
      <c r="AE627" s="366"/>
      <c r="AF627" s="366"/>
      <c r="AG627" s="366"/>
      <c r="AH627" s="366"/>
      <c r="AI627" s="366"/>
      <c r="AJ627" s="366"/>
      <c r="AK627" s="366"/>
      <c r="AL627" s="366"/>
      <c r="AM627" s="366"/>
      <c r="AN627" s="366"/>
      <c r="AO627" s="366"/>
      <c r="AP627" s="366"/>
      <c r="AQ627" s="366"/>
      <c r="AR627" s="366"/>
      <c r="AS627" s="366"/>
      <c r="AT627" s="366"/>
      <c r="AU627" s="366"/>
      <c r="AV627" s="366"/>
      <c r="AW627" s="366"/>
      <c r="AX627" s="367"/>
      <c r="AY627" s="368">
        <v>150</v>
      </c>
      <c r="AZ627" s="368" t="s">
        <v>236</v>
      </c>
      <c r="BA627" s="368"/>
      <c r="BB627" s="366"/>
      <c r="BC627" s="366"/>
      <c r="BD627" s="366"/>
      <c r="BE627" s="366"/>
      <c r="BF627" s="366"/>
      <c r="BG627" s="366"/>
      <c r="BH627" s="366"/>
      <c r="BI627" s="366"/>
      <c r="BJ627" s="366"/>
      <c r="BK627" s="366"/>
      <c r="BL627" s="124"/>
      <c r="BM627" s="2"/>
      <c r="BN627" s="124"/>
      <c r="BO627" s="6"/>
      <c r="BP627" s="124"/>
      <c r="BQ627" s="124"/>
      <c r="BR627" s="124"/>
      <c r="BS627" s="124"/>
      <c r="BT627" s="124"/>
      <c r="BU627" s="124"/>
      <c r="BV627" s="124"/>
      <c r="BW627" s="124"/>
      <c r="BX627" s="6"/>
      <c r="BY627" s="124"/>
      <c r="BZ627" s="124"/>
      <c r="CA627" s="124"/>
      <c r="CB627" s="124"/>
      <c r="CC627" s="124"/>
      <c r="CD627" s="124"/>
      <c r="CE627" s="124"/>
      <c r="CF627" s="124"/>
      <c r="CG627" s="124"/>
      <c r="CH627" s="124"/>
      <c r="CI627" s="124"/>
      <c r="CJ627" s="124"/>
      <c r="CK627" s="124"/>
      <c r="CL627" s="124"/>
      <c r="CM627" s="124"/>
      <c r="CN627" s="124"/>
      <c r="CO627" s="124"/>
      <c r="CP627" s="124"/>
      <c r="CQ627" s="124"/>
      <c r="CR627" s="124"/>
      <c r="CS627" s="124"/>
      <c r="CT627" s="124"/>
      <c r="CU627" s="124"/>
      <c r="CV627" s="124"/>
      <c r="CW627" s="124"/>
      <c r="CX627" s="124"/>
      <c r="CY627" s="124"/>
      <c r="CZ627" s="124"/>
      <c r="DA627" s="124"/>
      <c r="DB627" s="124"/>
      <c r="DC627" s="124"/>
      <c r="DD627" s="124"/>
      <c r="DE627" s="124"/>
      <c r="DF627" s="124"/>
      <c r="DG627" s="124"/>
      <c r="DH627" s="124"/>
      <c r="DI627" s="124"/>
      <c r="DJ627" s="124"/>
      <c r="DK627" s="6"/>
      <c r="DL627" s="6"/>
      <c r="DM627" s="6"/>
      <c r="DN627" s="6"/>
      <c r="DO627" s="6"/>
      <c r="DP627" s="6"/>
      <c r="DQ627" s="6"/>
      <c r="DR627" s="6"/>
      <c r="DS627" s="6"/>
      <c r="DT627" s="2"/>
      <c r="DU627" s="2"/>
      <c r="DV627" s="2"/>
      <c r="DW627" s="2"/>
      <c r="DX627" s="2"/>
      <c r="DY627" s="2"/>
      <c r="DZ627" s="2"/>
      <c r="EA627" s="2"/>
      <c r="EB627" s="125"/>
      <c r="EC627" s="6"/>
      <c r="ED627" s="6"/>
      <c r="EE627" s="6"/>
      <c r="EF627" s="124"/>
      <c r="EG627" s="124"/>
      <c r="EH627" s="125"/>
      <c r="EI627" s="125"/>
      <c r="EJ627" s="124"/>
      <c r="EK627" s="2"/>
      <c r="EL627" s="2"/>
    </row>
    <row x14ac:dyDescent="0.25" r="628" customHeight="1" ht="18.75">
      <c r="A628" s="369" t="s">
        <v>252</v>
      </c>
      <c r="B628" s="366"/>
      <c r="C628" s="366"/>
      <c r="D628" s="366"/>
      <c r="E628" s="366"/>
      <c r="F628" s="366"/>
      <c r="G628" s="366"/>
      <c r="H628" s="366"/>
      <c r="I628" s="366"/>
      <c r="J628" s="366"/>
      <c r="K628" s="366"/>
      <c r="L628" s="366"/>
      <c r="M628" s="366"/>
      <c r="N628" s="366"/>
      <c r="O628" s="366"/>
      <c r="P628" s="366"/>
      <c r="Q628" s="366"/>
      <c r="R628" s="366"/>
      <c r="S628" s="366"/>
      <c r="T628" s="366"/>
      <c r="U628" s="366"/>
      <c r="V628" s="366"/>
      <c r="W628" s="366"/>
      <c r="X628" s="366"/>
      <c r="Y628" s="366"/>
      <c r="Z628" s="366"/>
      <c r="AA628" s="366"/>
      <c r="AB628" s="366"/>
      <c r="AC628" s="366"/>
      <c r="AD628" s="366"/>
      <c r="AE628" s="366"/>
      <c r="AF628" s="366"/>
      <c r="AG628" s="366"/>
      <c r="AH628" s="366"/>
      <c r="AI628" s="366"/>
      <c r="AJ628" s="366"/>
      <c r="AK628" s="366"/>
      <c r="AL628" s="366"/>
      <c r="AM628" s="366"/>
      <c r="AN628" s="366"/>
      <c r="AO628" s="366"/>
      <c r="AP628" s="366"/>
      <c r="AQ628" s="366"/>
      <c r="AR628" s="366"/>
      <c r="AS628" s="366"/>
      <c r="AT628" s="366"/>
      <c r="AU628" s="366"/>
      <c r="AV628" s="366"/>
      <c r="AW628" s="366"/>
      <c r="AX628" s="367"/>
      <c r="AY628" s="368" t="s">
        <v>236</v>
      </c>
      <c r="AZ628" s="368" t="s">
        <v>236</v>
      </c>
      <c r="BA628" s="371"/>
      <c r="BB628" s="366"/>
      <c r="BC628" s="366"/>
      <c r="BD628" s="366"/>
      <c r="BE628" s="366"/>
      <c r="BF628" s="366"/>
      <c r="BG628" s="366"/>
      <c r="BH628" s="366"/>
      <c r="BI628" s="366"/>
      <c r="BJ628" s="366"/>
      <c r="BK628" s="366"/>
      <c r="BL628" s="124"/>
      <c r="BM628" s="2"/>
      <c r="BN628" s="124"/>
      <c r="BO628" s="6"/>
      <c r="BP628" s="124"/>
      <c r="BQ628" s="124"/>
      <c r="BR628" s="124"/>
      <c r="BS628" s="124"/>
      <c r="BT628" s="124"/>
      <c r="BU628" s="124"/>
      <c r="BV628" s="124"/>
      <c r="BW628" s="124"/>
      <c r="BX628" s="6"/>
      <c r="BY628" s="124"/>
      <c r="BZ628" s="124"/>
      <c r="CA628" s="124"/>
      <c r="CB628" s="124"/>
      <c r="CC628" s="124"/>
      <c r="CD628" s="124"/>
      <c r="CE628" s="124"/>
      <c r="CF628" s="124"/>
      <c r="CG628" s="124"/>
      <c r="CH628" s="124"/>
      <c r="CI628" s="124"/>
      <c r="CJ628" s="124"/>
      <c r="CK628" s="124"/>
      <c r="CL628" s="124"/>
      <c r="CM628" s="124"/>
      <c r="CN628" s="124"/>
      <c r="CO628" s="124"/>
      <c r="CP628" s="124"/>
      <c r="CQ628" s="124"/>
      <c r="CR628" s="124"/>
      <c r="CS628" s="124"/>
      <c r="CT628" s="124"/>
      <c r="CU628" s="124"/>
      <c r="CV628" s="124"/>
      <c r="CW628" s="124"/>
      <c r="CX628" s="124"/>
      <c r="CY628" s="124"/>
      <c r="CZ628" s="124"/>
      <c r="DA628" s="124"/>
      <c r="DB628" s="124"/>
      <c r="DC628" s="124"/>
      <c r="DD628" s="124"/>
      <c r="DE628" s="124"/>
      <c r="DF628" s="124"/>
      <c r="DG628" s="124"/>
      <c r="DH628" s="124"/>
      <c r="DI628" s="124"/>
      <c r="DJ628" s="124"/>
      <c r="DK628" s="6"/>
      <c r="DL628" s="6"/>
      <c r="DM628" s="6"/>
      <c r="DN628" s="6"/>
      <c r="DO628" s="6"/>
      <c r="DP628" s="6"/>
      <c r="DQ628" s="6"/>
      <c r="DR628" s="6"/>
      <c r="DS628" s="6"/>
      <c r="DT628" s="2"/>
      <c r="DU628" s="2"/>
      <c r="DV628" s="2"/>
      <c r="DW628" s="2"/>
      <c r="DX628" s="2"/>
      <c r="DY628" s="2"/>
      <c r="DZ628" s="2"/>
      <c r="EA628" s="2"/>
      <c r="EB628" s="125"/>
      <c r="EC628" s="6"/>
      <c r="ED628" s="6"/>
      <c r="EE628" s="6"/>
      <c r="EF628" s="124"/>
      <c r="EG628" s="124"/>
      <c r="EH628" s="125"/>
      <c r="EI628" s="125"/>
      <c r="EJ628" s="124"/>
      <c r="EK628" s="2"/>
      <c r="EL628" s="2"/>
    </row>
    <row x14ac:dyDescent="0.25" r="629" customHeight="1" ht="18.75">
      <c r="A629" s="369" t="s">
        <v>253</v>
      </c>
      <c r="B629" s="366"/>
      <c r="C629" s="366"/>
      <c r="D629" s="366"/>
      <c r="E629" s="366"/>
      <c r="F629" s="366"/>
      <c r="G629" s="366"/>
      <c r="H629" s="366"/>
      <c r="I629" s="366"/>
      <c r="J629" s="366"/>
      <c r="K629" s="366"/>
      <c r="L629" s="366"/>
      <c r="M629" s="366"/>
      <c r="N629" s="366"/>
      <c r="O629" s="366"/>
      <c r="P629" s="366"/>
      <c r="Q629" s="366"/>
      <c r="R629" s="366"/>
      <c r="S629" s="366"/>
      <c r="T629" s="366"/>
      <c r="U629" s="366"/>
      <c r="V629" s="366"/>
      <c r="W629" s="366"/>
      <c r="X629" s="366"/>
      <c r="Y629" s="366"/>
      <c r="Z629" s="366"/>
      <c r="AA629" s="366"/>
      <c r="AB629" s="366"/>
      <c r="AC629" s="366"/>
      <c r="AD629" s="366"/>
      <c r="AE629" s="366"/>
      <c r="AF629" s="366"/>
      <c r="AG629" s="366"/>
      <c r="AH629" s="366"/>
      <c r="AI629" s="366"/>
      <c r="AJ629" s="366"/>
      <c r="AK629" s="366"/>
      <c r="AL629" s="366"/>
      <c r="AM629" s="366"/>
      <c r="AN629" s="366"/>
      <c r="AO629" s="366"/>
      <c r="AP629" s="366"/>
      <c r="AQ629" s="366"/>
      <c r="AR629" s="366"/>
      <c r="AS629" s="366"/>
      <c r="AT629" s="366"/>
      <c r="AU629" s="366"/>
      <c r="AV629" s="366"/>
      <c r="AW629" s="366"/>
      <c r="AX629" s="367"/>
      <c r="AY629" s="368" t="s">
        <v>236</v>
      </c>
      <c r="AZ629" s="368" t="s">
        <v>236</v>
      </c>
      <c r="BA629" s="368"/>
      <c r="BB629" s="366"/>
      <c r="BC629" s="366"/>
      <c r="BD629" s="366"/>
      <c r="BE629" s="366"/>
      <c r="BF629" s="366"/>
      <c r="BG629" s="366"/>
      <c r="BH629" s="366"/>
      <c r="BI629" s="366"/>
      <c r="BJ629" s="366"/>
      <c r="BK629" s="366"/>
      <c r="BL629" s="124"/>
      <c r="BM629" s="2"/>
      <c r="BN629" s="124"/>
      <c r="BO629" s="6"/>
      <c r="BP629" s="124"/>
      <c r="BQ629" s="124"/>
      <c r="BR629" s="124"/>
      <c r="BS629" s="124"/>
      <c r="BT629" s="124"/>
      <c r="BU629" s="124"/>
      <c r="BV629" s="124"/>
      <c r="BW629" s="124"/>
      <c r="BX629" s="6"/>
      <c r="BY629" s="124"/>
      <c r="BZ629" s="124"/>
      <c r="CA629" s="124"/>
      <c r="CB629" s="124"/>
      <c r="CC629" s="124"/>
      <c r="CD629" s="124"/>
      <c r="CE629" s="124"/>
      <c r="CF629" s="124"/>
      <c r="CG629" s="124"/>
      <c r="CH629" s="124"/>
      <c r="CI629" s="124"/>
      <c r="CJ629" s="124"/>
      <c r="CK629" s="124"/>
      <c r="CL629" s="124"/>
      <c r="CM629" s="124"/>
      <c r="CN629" s="124"/>
      <c r="CO629" s="124"/>
      <c r="CP629" s="124"/>
      <c r="CQ629" s="124"/>
      <c r="CR629" s="124"/>
      <c r="CS629" s="124"/>
      <c r="CT629" s="124"/>
      <c r="CU629" s="124"/>
      <c r="CV629" s="124"/>
      <c r="CW629" s="124"/>
      <c r="CX629" s="124"/>
      <c r="CY629" s="124"/>
      <c r="CZ629" s="124"/>
      <c r="DA629" s="124"/>
      <c r="DB629" s="124"/>
      <c r="DC629" s="124"/>
      <c r="DD629" s="124"/>
      <c r="DE629" s="124"/>
      <c r="DF629" s="124"/>
      <c r="DG629" s="124"/>
      <c r="DH629" s="124"/>
      <c r="DI629" s="124"/>
      <c r="DJ629" s="124"/>
      <c r="DK629" s="6"/>
      <c r="DL629" s="6"/>
      <c r="DM629" s="6"/>
      <c r="DN629" s="6"/>
      <c r="DO629" s="6"/>
      <c r="DP629" s="6"/>
      <c r="DQ629" s="6"/>
      <c r="DR629" s="6"/>
      <c r="DS629" s="6"/>
      <c r="DT629" s="2"/>
      <c r="DU629" s="2"/>
      <c r="DV629" s="2"/>
      <c r="DW629" s="2"/>
      <c r="DX629" s="2"/>
      <c r="DY629" s="2"/>
      <c r="DZ629" s="2"/>
      <c r="EA629" s="2"/>
      <c r="EB629" s="125"/>
      <c r="EC629" s="6"/>
      <c r="ED629" s="6"/>
      <c r="EE629" s="6"/>
      <c r="EF629" s="124"/>
      <c r="EG629" s="124"/>
      <c r="EH629" s="125"/>
      <c r="EI629" s="125"/>
      <c r="EJ629" s="124"/>
      <c r="EK629" s="2"/>
      <c r="EL629" s="2"/>
    </row>
    <row x14ac:dyDescent="0.25" r="630" customHeight="1" ht="18.75">
      <c r="A630" s="369" t="s">
        <v>254</v>
      </c>
      <c r="B630" s="366"/>
      <c r="C630" s="366"/>
      <c r="D630" s="366"/>
      <c r="E630" s="366"/>
      <c r="F630" s="366"/>
      <c r="G630" s="366"/>
      <c r="H630" s="366"/>
      <c r="I630" s="366"/>
      <c r="J630" s="366"/>
      <c r="K630" s="366"/>
      <c r="L630" s="366"/>
      <c r="M630" s="366"/>
      <c r="N630" s="366"/>
      <c r="O630" s="366"/>
      <c r="P630" s="366"/>
      <c r="Q630" s="366"/>
      <c r="R630" s="366"/>
      <c r="S630" s="366"/>
      <c r="T630" s="366"/>
      <c r="U630" s="366"/>
      <c r="V630" s="366"/>
      <c r="W630" s="366"/>
      <c r="X630" s="366"/>
      <c r="Y630" s="366"/>
      <c r="Z630" s="366"/>
      <c r="AA630" s="366"/>
      <c r="AB630" s="366"/>
      <c r="AC630" s="366"/>
      <c r="AD630" s="366"/>
      <c r="AE630" s="366"/>
      <c r="AF630" s="366"/>
      <c r="AG630" s="366"/>
      <c r="AH630" s="366"/>
      <c r="AI630" s="366"/>
      <c r="AJ630" s="366"/>
      <c r="AK630" s="366"/>
      <c r="AL630" s="366"/>
      <c r="AM630" s="366"/>
      <c r="AN630" s="366"/>
      <c r="AO630" s="366"/>
      <c r="AP630" s="366"/>
      <c r="AQ630" s="366"/>
      <c r="AR630" s="366"/>
      <c r="AS630" s="366"/>
      <c r="AT630" s="366"/>
      <c r="AU630" s="366"/>
      <c r="AV630" s="366"/>
      <c r="AW630" s="366"/>
      <c r="AX630" s="367"/>
      <c r="AY630" s="368" t="s">
        <v>236</v>
      </c>
      <c r="AZ630" s="368" t="s">
        <v>236</v>
      </c>
      <c r="BA630" s="368">
        <v>12</v>
      </c>
      <c r="BB630" s="366"/>
      <c r="BC630" s="366"/>
      <c r="BD630" s="366"/>
      <c r="BE630" s="366"/>
      <c r="BF630" s="366"/>
      <c r="BG630" s="366"/>
      <c r="BH630" s="366"/>
      <c r="BI630" s="366"/>
      <c r="BJ630" s="366"/>
      <c r="BK630" s="366"/>
      <c r="BL630" s="124"/>
      <c r="BM630" s="2"/>
      <c r="BN630" s="124"/>
      <c r="BO630" s="6"/>
      <c r="BP630" s="124"/>
      <c r="BQ630" s="124"/>
      <c r="BR630" s="124"/>
      <c r="BS630" s="124"/>
      <c r="BT630" s="124"/>
      <c r="BU630" s="124"/>
      <c r="BV630" s="124"/>
      <c r="BW630" s="124"/>
      <c r="BX630" s="6"/>
      <c r="BY630" s="124"/>
      <c r="BZ630" s="124"/>
      <c r="CA630" s="124"/>
      <c r="CB630" s="124"/>
      <c r="CC630" s="124"/>
      <c r="CD630" s="124"/>
      <c r="CE630" s="124"/>
      <c r="CF630" s="124"/>
      <c r="CG630" s="124"/>
      <c r="CH630" s="124"/>
      <c r="CI630" s="124"/>
      <c r="CJ630" s="124"/>
      <c r="CK630" s="124"/>
      <c r="CL630" s="124"/>
      <c r="CM630" s="124"/>
      <c r="CN630" s="124"/>
      <c r="CO630" s="124"/>
      <c r="CP630" s="124"/>
      <c r="CQ630" s="124"/>
      <c r="CR630" s="124"/>
      <c r="CS630" s="124"/>
      <c r="CT630" s="124"/>
      <c r="CU630" s="124"/>
      <c r="CV630" s="124"/>
      <c r="CW630" s="124"/>
      <c r="CX630" s="124"/>
      <c r="CY630" s="124"/>
      <c r="CZ630" s="124"/>
      <c r="DA630" s="124"/>
      <c r="DB630" s="124"/>
      <c r="DC630" s="124"/>
      <c r="DD630" s="124"/>
      <c r="DE630" s="124"/>
      <c r="DF630" s="124"/>
      <c r="DG630" s="124"/>
      <c r="DH630" s="124"/>
      <c r="DI630" s="124"/>
      <c r="DJ630" s="124"/>
      <c r="DK630" s="6"/>
      <c r="DL630" s="6"/>
      <c r="DM630" s="6"/>
      <c r="DN630" s="6"/>
      <c r="DO630" s="6"/>
      <c r="DP630" s="6"/>
      <c r="DQ630" s="6"/>
      <c r="DR630" s="6"/>
      <c r="DS630" s="6"/>
      <c r="DT630" s="2"/>
      <c r="DU630" s="2"/>
      <c r="DV630" s="2"/>
      <c r="DW630" s="2"/>
      <c r="DX630" s="2"/>
      <c r="DY630" s="2"/>
      <c r="DZ630" s="2"/>
      <c r="EA630" s="2"/>
      <c r="EB630" s="125"/>
      <c r="EC630" s="6"/>
      <c r="ED630" s="6"/>
      <c r="EE630" s="6"/>
      <c r="EF630" s="124"/>
      <c r="EG630" s="124"/>
      <c r="EH630" s="125"/>
      <c r="EI630" s="125"/>
      <c r="EJ630" s="124"/>
      <c r="EK630" s="2"/>
      <c r="EL630" s="2"/>
    </row>
    <row x14ac:dyDescent="0.25" r="631" customHeight="1" ht="18.75">
      <c r="A631" s="369" t="s">
        <v>48</v>
      </c>
      <c r="B631" s="366"/>
      <c r="C631" s="366"/>
      <c r="D631" s="366"/>
      <c r="E631" s="366"/>
      <c r="F631" s="366"/>
      <c r="G631" s="366"/>
      <c r="H631" s="366"/>
      <c r="I631" s="366"/>
      <c r="J631" s="366"/>
      <c r="K631" s="366"/>
      <c r="L631" s="366"/>
      <c r="M631" s="366"/>
      <c r="N631" s="366"/>
      <c r="O631" s="366"/>
      <c r="P631" s="366"/>
      <c r="Q631" s="366"/>
      <c r="R631" s="366"/>
      <c r="S631" s="366"/>
      <c r="T631" s="366"/>
      <c r="U631" s="366"/>
      <c r="V631" s="366"/>
      <c r="W631" s="366"/>
      <c r="X631" s="366"/>
      <c r="Y631" s="366"/>
      <c r="Z631" s="366"/>
      <c r="AA631" s="366"/>
      <c r="AB631" s="366"/>
      <c r="AC631" s="366"/>
      <c r="AD631" s="366"/>
      <c r="AE631" s="366"/>
      <c r="AF631" s="366"/>
      <c r="AG631" s="366"/>
      <c r="AH631" s="366"/>
      <c r="AI631" s="366"/>
      <c r="AJ631" s="366"/>
      <c r="AK631" s="366"/>
      <c r="AL631" s="366"/>
      <c r="AM631" s="366"/>
      <c r="AN631" s="366"/>
      <c r="AO631" s="366"/>
      <c r="AP631" s="366"/>
      <c r="AQ631" s="366"/>
      <c r="AR631" s="366"/>
      <c r="AS631" s="366"/>
      <c r="AT631" s="366"/>
      <c r="AU631" s="366"/>
      <c r="AV631" s="366"/>
      <c r="AW631" s="366"/>
      <c r="AX631" s="367"/>
      <c r="AY631" s="368" t="s">
        <v>236</v>
      </c>
      <c r="AZ631" s="368" t="s">
        <v>236</v>
      </c>
      <c r="BA631" s="368"/>
      <c r="BB631" s="366"/>
      <c r="BC631" s="366"/>
      <c r="BD631" s="366"/>
      <c r="BE631" s="366"/>
      <c r="BF631" s="366"/>
      <c r="BG631" s="366"/>
      <c r="BH631" s="366"/>
      <c r="BI631" s="366"/>
      <c r="BJ631" s="366"/>
      <c r="BK631" s="366"/>
      <c r="BL631" s="124"/>
      <c r="BM631" s="2"/>
      <c r="BN631" s="124"/>
      <c r="BO631" s="6"/>
      <c r="BP631" s="124"/>
      <c r="BQ631" s="124"/>
      <c r="BR631" s="124"/>
      <c r="BS631" s="124"/>
      <c r="BT631" s="124"/>
      <c r="BU631" s="124"/>
      <c r="BV631" s="124"/>
      <c r="BW631" s="124"/>
      <c r="BX631" s="6"/>
      <c r="BY631" s="124"/>
      <c r="BZ631" s="124"/>
      <c r="CA631" s="124"/>
      <c r="CB631" s="124"/>
      <c r="CC631" s="124"/>
      <c r="CD631" s="124"/>
      <c r="CE631" s="124"/>
      <c r="CF631" s="124"/>
      <c r="CG631" s="124"/>
      <c r="CH631" s="124"/>
      <c r="CI631" s="124"/>
      <c r="CJ631" s="124"/>
      <c r="CK631" s="124"/>
      <c r="CL631" s="124"/>
      <c r="CM631" s="124"/>
      <c r="CN631" s="124"/>
      <c r="CO631" s="124"/>
      <c r="CP631" s="124"/>
      <c r="CQ631" s="124"/>
      <c r="CR631" s="124"/>
      <c r="CS631" s="124"/>
      <c r="CT631" s="124"/>
      <c r="CU631" s="124"/>
      <c r="CV631" s="124"/>
      <c r="CW631" s="124"/>
      <c r="CX631" s="124"/>
      <c r="CY631" s="124"/>
      <c r="CZ631" s="124"/>
      <c r="DA631" s="124"/>
      <c r="DB631" s="124"/>
      <c r="DC631" s="124"/>
      <c r="DD631" s="124"/>
      <c r="DE631" s="124"/>
      <c r="DF631" s="124"/>
      <c r="DG631" s="124"/>
      <c r="DH631" s="124"/>
      <c r="DI631" s="124"/>
      <c r="DJ631" s="124"/>
      <c r="DK631" s="6"/>
      <c r="DL631" s="6"/>
      <c r="DM631" s="6"/>
      <c r="DN631" s="6"/>
      <c r="DO631" s="6"/>
      <c r="DP631" s="6"/>
      <c r="DQ631" s="6"/>
      <c r="DR631" s="6"/>
      <c r="DS631" s="6"/>
      <c r="DT631" s="2"/>
      <c r="DU631" s="2"/>
      <c r="DV631" s="2"/>
      <c r="DW631" s="2"/>
      <c r="DX631" s="2"/>
      <c r="DY631" s="2"/>
      <c r="DZ631" s="2"/>
      <c r="EA631" s="2"/>
      <c r="EB631" s="125"/>
      <c r="EC631" s="6"/>
      <c r="ED631" s="6"/>
      <c r="EE631" s="6"/>
      <c r="EF631" s="124"/>
      <c r="EG631" s="124"/>
      <c r="EH631" s="125"/>
      <c r="EI631" s="125"/>
      <c r="EJ631" s="124"/>
      <c r="EK631" s="2"/>
      <c r="EL631" s="2"/>
    </row>
    <row x14ac:dyDescent="0.25" r="632" customHeight="1" ht="18.75">
      <c r="A632" s="369" t="s">
        <v>255</v>
      </c>
      <c r="B632" s="366"/>
      <c r="C632" s="366"/>
      <c r="D632" s="366"/>
      <c r="E632" s="366"/>
      <c r="F632" s="366"/>
      <c r="G632" s="366"/>
      <c r="H632" s="366"/>
      <c r="I632" s="366"/>
      <c r="J632" s="366"/>
      <c r="K632" s="366"/>
      <c r="L632" s="366"/>
      <c r="M632" s="366"/>
      <c r="N632" s="366"/>
      <c r="O632" s="366"/>
      <c r="P632" s="366"/>
      <c r="Q632" s="366"/>
      <c r="R632" s="366"/>
      <c r="S632" s="366"/>
      <c r="T632" s="366"/>
      <c r="U632" s="366"/>
      <c r="V632" s="366"/>
      <c r="W632" s="366"/>
      <c r="X632" s="366"/>
      <c r="Y632" s="366"/>
      <c r="Z632" s="366"/>
      <c r="AA632" s="366"/>
      <c r="AB632" s="366"/>
      <c r="AC632" s="366"/>
      <c r="AD632" s="366"/>
      <c r="AE632" s="366"/>
      <c r="AF632" s="366"/>
      <c r="AG632" s="366"/>
      <c r="AH632" s="366"/>
      <c r="AI632" s="366"/>
      <c r="AJ632" s="366"/>
      <c r="AK632" s="366"/>
      <c r="AL632" s="366"/>
      <c r="AM632" s="366"/>
      <c r="AN632" s="366"/>
      <c r="AO632" s="366"/>
      <c r="AP632" s="366"/>
      <c r="AQ632" s="366"/>
      <c r="AR632" s="366"/>
      <c r="AS632" s="366"/>
      <c r="AT632" s="366"/>
      <c r="AU632" s="366"/>
      <c r="AV632" s="366"/>
      <c r="AW632" s="366"/>
      <c r="AX632" s="367"/>
      <c r="AY632" s="368" t="s">
        <v>236</v>
      </c>
      <c r="AZ632" s="368">
        <v>12</v>
      </c>
      <c r="BA632" s="371"/>
      <c r="BB632" s="366"/>
      <c r="BC632" s="366"/>
      <c r="BD632" s="366"/>
      <c r="BE632" s="366"/>
      <c r="BF632" s="366"/>
      <c r="BG632" s="366"/>
      <c r="BH632" s="366"/>
      <c r="BI632" s="366"/>
      <c r="BJ632" s="366"/>
      <c r="BK632" s="366"/>
      <c r="BL632" s="124"/>
      <c r="BM632" s="2"/>
      <c r="BN632" s="124"/>
      <c r="BO632" s="6"/>
      <c r="BP632" s="124"/>
      <c r="BQ632" s="124"/>
      <c r="BR632" s="124"/>
      <c r="BS632" s="124"/>
      <c r="BT632" s="124"/>
      <c r="BU632" s="124"/>
      <c r="BV632" s="124"/>
      <c r="BW632" s="124"/>
      <c r="BX632" s="6"/>
      <c r="BY632" s="124"/>
      <c r="BZ632" s="124"/>
      <c r="CA632" s="124"/>
      <c r="CB632" s="124"/>
      <c r="CC632" s="124"/>
      <c r="CD632" s="124"/>
      <c r="CE632" s="124"/>
      <c r="CF632" s="124"/>
      <c r="CG632" s="124"/>
      <c r="CH632" s="124"/>
      <c r="CI632" s="124"/>
      <c r="CJ632" s="124"/>
      <c r="CK632" s="124"/>
      <c r="CL632" s="124"/>
      <c r="CM632" s="124"/>
      <c r="CN632" s="124"/>
      <c r="CO632" s="124"/>
      <c r="CP632" s="124"/>
      <c r="CQ632" s="124"/>
      <c r="CR632" s="124"/>
      <c r="CS632" s="124"/>
      <c r="CT632" s="124"/>
      <c r="CU632" s="124"/>
      <c r="CV632" s="124"/>
      <c r="CW632" s="124"/>
      <c r="CX632" s="124"/>
      <c r="CY632" s="124"/>
      <c r="CZ632" s="124"/>
      <c r="DA632" s="124"/>
      <c r="DB632" s="124"/>
      <c r="DC632" s="124"/>
      <c r="DD632" s="124"/>
      <c r="DE632" s="124"/>
      <c r="DF632" s="124"/>
      <c r="DG632" s="124"/>
      <c r="DH632" s="124"/>
      <c r="DI632" s="124"/>
      <c r="DJ632" s="124"/>
      <c r="DK632" s="6"/>
      <c r="DL632" s="6"/>
      <c r="DM632" s="6"/>
      <c r="DN632" s="6"/>
      <c r="DO632" s="6"/>
      <c r="DP632" s="6"/>
      <c r="DQ632" s="6"/>
      <c r="DR632" s="6"/>
      <c r="DS632" s="6"/>
      <c r="DT632" s="2"/>
      <c r="DU632" s="2"/>
      <c r="DV632" s="2"/>
      <c r="DW632" s="2"/>
      <c r="DX632" s="2"/>
      <c r="DY632" s="2"/>
      <c r="DZ632" s="2"/>
      <c r="EA632" s="2"/>
      <c r="EB632" s="125"/>
      <c r="EC632" s="6"/>
      <c r="ED632" s="6"/>
      <c r="EE632" s="6"/>
      <c r="EF632" s="124"/>
      <c r="EG632" s="124"/>
      <c r="EH632" s="125"/>
      <c r="EI632" s="125"/>
      <c r="EJ632" s="124"/>
      <c r="EK632" s="2"/>
      <c r="EL632" s="2"/>
    </row>
    <row x14ac:dyDescent="0.25" r="633" customHeight="1" ht="18.75">
      <c r="A633" s="369" t="s">
        <v>256</v>
      </c>
      <c r="B633" s="366"/>
      <c r="C633" s="366"/>
      <c r="D633" s="366"/>
      <c r="E633" s="366"/>
      <c r="F633" s="366"/>
      <c r="G633" s="366"/>
      <c r="H633" s="366"/>
      <c r="I633" s="366"/>
      <c r="J633" s="366"/>
      <c r="K633" s="366"/>
      <c r="L633" s="366"/>
      <c r="M633" s="366"/>
      <c r="N633" s="366"/>
      <c r="O633" s="366"/>
      <c r="P633" s="366"/>
      <c r="Q633" s="366"/>
      <c r="R633" s="366"/>
      <c r="S633" s="366"/>
      <c r="T633" s="366"/>
      <c r="U633" s="366"/>
      <c r="V633" s="366"/>
      <c r="W633" s="366"/>
      <c r="X633" s="366"/>
      <c r="Y633" s="366"/>
      <c r="Z633" s="366"/>
      <c r="AA633" s="366"/>
      <c r="AB633" s="366"/>
      <c r="AC633" s="366"/>
      <c r="AD633" s="366"/>
      <c r="AE633" s="366"/>
      <c r="AF633" s="366"/>
      <c r="AG633" s="366"/>
      <c r="AH633" s="366"/>
      <c r="AI633" s="366"/>
      <c r="AJ633" s="366"/>
      <c r="AK633" s="366"/>
      <c r="AL633" s="366"/>
      <c r="AM633" s="366"/>
      <c r="AN633" s="366"/>
      <c r="AO633" s="366"/>
      <c r="AP633" s="366"/>
      <c r="AQ633" s="366"/>
      <c r="AR633" s="366"/>
      <c r="AS633" s="366"/>
      <c r="AT633" s="366"/>
      <c r="AU633" s="366"/>
      <c r="AV633" s="366"/>
      <c r="AW633" s="366"/>
      <c r="AX633" s="367"/>
      <c r="AY633" s="368" t="s">
        <v>236</v>
      </c>
      <c r="AZ633" s="368" t="s">
        <v>236</v>
      </c>
      <c r="BA633" s="368">
        <v>12</v>
      </c>
      <c r="BB633" s="366"/>
      <c r="BC633" s="366"/>
      <c r="BD633" s="366"/>
      <c r="BE633" s="366"/>
      <c r="BF633" s="366"/>
      <c r="BG633" s="366"/>
      <c r="BH633" s="366"/>
      <c r="BI633" s="366"/>
      <c r="BJ633" s="366"/>
      <c r="BK633" s="366"/>
      <c r="BL633" s="124"/>
      <c r="BM633" s="2"/>
      <c r="BN633" s="124"/>
      <c r="BO633" s="6"/>
      <c r="BP633" s="124"/>
      <c r="BQ633" s="124"/>
      <c r="BR633" s="124"/>
      <c r="BS633" s="124"/>
      <c r="BT633" s="124"/>
      <c r="BU633" s="124"/>
      <c r="BV633" s="124"/>
      <c r="BW633" s="124"/>
      <c r="BX633" s="6"/>
      <c r="BY633" s="124"/>
      <c r="BZ633" s="124"/>
      <c r="CA633" s="124"/>
      <c r="CB633" s="124"/>
      <c r="CC633" s="124"/>
      <c r="CD633" s="124"/>
      <c r="CE633" s="124"/>
      <c r="CF633" s="124"/>
      <c r="CG633" s="124"/>
      <c r="CH633" s="124"/>
      <c r="CI633" s="124"/>
      <c r="CJ633" s="124"/>
      <c r="CK633" s="124"/>
      <c r="CL633" s="124"/>
      <c r="CM633" s="124"/>
      <c r="CN633" s="124"/>
      <c r="CO633" s="124"/>
      <c r="CP633" s="124"/>
      <c r="CQ633" s="124"/>
      <c r="CR633" s="124"/>
      <c r="CS633" s="124"/>
      <c r="CT633" s="124"/>
      <c r="CU633" s="124"/>
      <c r="CV633" s="124"/>
      <c r="CW633" s="124"/>
      <c r="CX633" s="124"/>
      <c r="CY633" s="124"/>
      <c r="CZ633" s="124"/>
      <c r="DA633" s="124"/>
      <c r="DB633" s="124"/>
      <c r="DC633" s="124"/>
      <c r="DD633" s="124"/>
      <c r="DE633" s="124"/>
      <c r="DF633" s="124"/>
      <c r="DG633" s="124"/>
      <c r="DH633" s="124"/>
      <c r="DI633" s="124"/>
      <c r="DJ633" s="124"/>
      <c r="DK633" s="6"/>
      <c r="DL633" s="6"/>
      <c r="DM633" s="6"/>
      <c r="DN633" s="6"/>
      <c r="DO633" s="6"/>
      <c r="DP633" s="6"/>
      <c r="DQ633" s="6"/>
      <c r="DR633" s="6"/>
      <c r="DS633" s="6"/>
      <c r="DT633" s="2"/>
      <c r="DU633" s="2"/>
      <c r="DV633" s="2"/>
      <c r="DW633" s="2"/>
      <c r="DX633" s="2"/>
      <c r="DY633" s="2"/>
      <c r="DZ633" s="2"/>
      <c r="EA633" s="2"/>
      <c r="EB633" s="125"/>
      <c r="EC633" s="6"/>
      <c r="ED633" s="6"/>
      <c r="EE633" s="6"/>
      <c r="EF633" s="124"/>
      <c r="EG633" s="124"/>
      <c r="EH633" s="125"/>
      <c r="EI633" s="125"/>
      <c r="EJ633" s="124"/>
      <c r="EK633" s="2"/>
      <c r="EL633" s="2"/>
    </row>
    <row x14ac:dyDescent="0.25" r="634" customHeight="1" ht="18.75">
      <c r="A634" s="369" t="s">
        <v>56</v>
      </c>
      <c r="B634" s="366"/>
      <c r="C634" s="366"/>
      <c r="D634" s="366"/>
      <c r="E634" s="366"/>
      <c r="F634" s="366"/>
      <c r="G634" s="366"/>
      <c r="H634" s="366"/>
      <c r="I634" s="366"/>
      <c r="J634" s="366"/>
      <c r="K634" s="366"/>
      <c r="L634" s="366"/>
      <c r="M634" s="366"/>
      <c r="N634" s="366"/>
      <c r="O634" s="366"/>
      <c r="P634" s="366"/>
      <c r="Q634" s="366"/>
      <c r="R634" s="366"/>
      <c r="S634" s="366"/>
      <c r="T634" s="366"/>
      <c r="U634" s="366"/>
      <c r="V634" s="366"/>
      <c r="W634" s="366"/>
      <c r="X634" s="366"/>
      <c r="Y634" s="366"/>
      <c r="Z634" s="366"/>
      <c r="AA634" s="366"/>
      <c r="AB634" s="366"/>
      <c r="AC634" s="366"/>
      <c r="AD634" s="366"/>
      <c r="AE634" s="366"/>
      <c r="AF634" s="366"/>
      <c r="AG634" s="366"/>
      <c r="AH634" s="366"/>
      <c r="AI634" s="366"/>
      <c r="AJ634" s="366"/>
      <c r="AK634" s="366"/>
      <c r="AL634" s="366"/>
      <c r="AM634" s="366"/>
      <c r="AN634" s="366"/>
      <c r="AO634" s="366"/>
      <c r="AP634" s="366"/>
      <c r="AQ634" s="366"/>
      <c r="AR634" s="366"/>
      <c r="AS634" s="366"/>
      <c r="AT634" s="366"/>
      <c r="AU634" s="366"/>
      <c r="AV634" s="366"/>
      <c r="AW634" s="366"/>
      <c r="AX634" s="367"/>
      <c r="AY634" s="368" t="s">
        <v>236</v>
      </c>
      <c r="AZ634" s="368" t="s">
        <v>236</v>
      </c>
      <c r="BA634" s="368"/>
      <c r="BB634" s="366"/>
      <c r="BC634" s="366"/>
      <c r="BD634" s="366"/>
      <c r="BE634" s="366"/>
      <c r="BF634" s="366"/>
      <c r="BG634" s="366"/>
      <c r="BH634" s="366"/>
      <c r="BI634" s="366"/>
      <c r="BJ634" s="366"/>
      <c r="BK634" s="366"/>
      <c r="BL634" s="124"/>
      <c r="BM634" s="2"/>
      <c r="BN634" s="124"/>
      <c r="BO634" s="6"/>
      <c r="BP634" s="124"/>
      <c r="BQ634" s="124"/>
      <c r="BR634" s="124"/>
      <c r="BS634" s="124"/>
      <c r="BT634" s="124"/>
      <c r="BU634" s="124"/>
      <c r="BV634" s="124"/>
      <c r="BW634" s="124"/>
      <c r="BX634" s="6"/>
      <c r="BY634" s="124"/>
      <c r="BZ634" s="124"/>
      <c r="CA634" s="124"/>
      <c r="CB634" s="124"/>
      <c r="CC634" s="124"/>
      <c r="CD634" s="124"/>
      <c r="CE634" s="124"/>
      <c r="CF634" s="124"/>
      <c r="CG634" s="124"/>
      <c r="CH634" s="124"/>
      <c r="CI634" s="124"/>
      <c r="CJ634" s="124"/>
      <c r="CK634" s="124"/>
      <c r="CL634" s="124"/>
      <c r="CM634" s="124"/>
      <c r="CN634" s="124"/>
      <c r="CO634" s="124"/>
      <c r="CP634" s="124"/>
      <c r="CQ634" s="124"/>
      <c r="CR634" s="124"/>
      <c r="CS634" s="124"/>
      <c r="CT634" s="124"/>
      <c r="CU634" s="124"/>
      <c r="CV634" s="124"/>
      <c r="CW634" s="124"/>
      <c r="CX634" s="124"/>
      <c r="CY634" s="124"/>
      <c r="CZ634" s="124"/>
      <c r="DA634" s="124"/>
      <c r="DB634" s="124"/>
      <c r="DC634" s="124"/>
      <c r="DD634" s="124"/>
      <c r="DE634" s="124"/>
      <c r="DF634" s="124"/>
      <c r="DG634" s="124"/>
      <c r="DH634" s="124"/>
      <c r="DI634" s="124"/>
      <c r="DJ634" s="124"/>
      <c r="DK634" s="6"/>
      <c r="DL634" s="6"/>
      <c r="DM634" s="6"/>
      <c r="DN634" s="6"/>
      <c r="DO634" s="6"/>
      <c r="DP634" s="6"/>
      <c r="DQ634" s="6"/>
      <c r="DR634" s="6"/>
      <c r="DS634" s="6"/>
      <c r="DT634" s="2"/>
      <c r="DU634" s="2"/>
      <c r="DV634" s="2"/>
      <c r="DW634" s="2"/>
      <c r="DX634" s="2"/>
      <c r="DY634" s="2"/>
      <c r="DZ634" s="2"/>
      <c r="EA634" s="2"/>
      <c r="EB634" s="125"/>
      <c r="EC634" s="6"/>
      <c r="ED634" s="6"/>
      <c r="EE634" s="6"/>
      <c r="EF634" s="124"/>
      <c r="EG634" s="124"/>
      <c r="EH634" s="125"/>
      <c r="EI634" s="125"/>
      <c r="EJ634" s="124"/>
      <c r="EK634" s="2"/>
      <c r="EL634" s="2"/>
    </row>
    <row x14ac:dyDescent="0.25" r="635" customHeight="1" ht="18.75">
      <c r="A635" s="369" t="s">
        <v>257</v>
      </c>
      <c r="B635" s="366"/>
      <c r="C635" s="366"/>
      <c r="D635" s="366"/>
      <c r="E635" s="366"/>
      <c r="F635" s="366"/>
      <c r="G635" s="366"/>
      <c r="H635" s="366"/>
      <c r="I635" s="366"/>
      <c r="J635" s="366"/>
      <c r="K635" s="366"/>
      <c r="L635" s="366"/>
      <c r="M635" s="366"/>
      <c r="N635" s="366"/>
      <c r="O635" s="366"/>
      <c r="P635" s="366"/>
      <c r="Q635" s="366"/>
      <c r="R635" s="366"/>
      <c r="S635" s="366"/>
      <c r="T635" s="366"/>
      <c r="U635" s="366"/>
      <c r="V635" s="366"/>
      <c r="W635" s="366"/>
      <c r="X635" s="366"/>
      <c r="Y635" s="366"/>
      <c r="Z635" s="366"/>
      <c r="AA635" s="366"/>
      <c r="AB635" s="366"/>
      <c r="AC635" s="366"/>
      <c r="AD635" s="366"/>
      <c r="AE635" s="366"/>
      <c r="AF635" s="366"/>
      <c r="AG635" s="366"/>
      <c r="AH635" s="366"/>
      <c r="AI635" s="366"/>
      <c r="AJ635" s="366"/>
      <c r="AK635" s="366"/>
      <c r="AL635" s="366"/>
      <c r="AM635" s="366"/>
      <c r="AN635" s="366"/>
      <c r="AO635" s="366"/>
      <c r="AP635" s="366"/>
      <c r="AQ635" s="366"/>
      <c r="AR635" s="366"/>
      <c r="AS635" s="366"/>
      <c r="AT635" s="366"/>
      <c r="AU635" s="366"/>
      <c r="AV635" s="366"/>
      <c r="AW635" s="366"/>
      <c r="AX635" s="367"/>
      <c r="AY635" s="368" t="s">
        <v>236</v>
      </c>
      <c r="AZ635" s="368" t="s">
        <v>236</v>
      </c>
      <c r="BA635" s="368"/>
      <c r="BB635" s="366"/>
      <c r="BC635" s="366"/>
      <c r="BD635" s="366"/>
      <c r="BE635" s="366"/>
      <c r="BF635" s="366"/>
      <c r="BG635" s="366"/>
      <c r="BH635" s="366"/>
      <c r="BI635" s="366"/>
      <c r="BJ635" s="366"/>
      <c r="BK635" s="366"/>
      <c r="BL635" s="124"/>
      <c r="BM635" s="2"/>
      <c r="BN635" s="124"/>
      <c r="BO635" s="6"/>
      <c r="BP635" s="124"/>
      <c r="BQ635" s="124"/>
      <c r="BR635" s="124"/>
      <c r="BS635" s="124"/>
      <c r="BT635" s="124"/>
      <c r="BU635" s="124"/>
      <c r="BV635" s="124"/>
      <c r="BW635" s="124"/>
      <c r="BX635" s="6"/>
      <c r="BY635" s="124"/>
      <c r="BZ635" s="124"/>
      <c r="CA635" s="124"/>
      <c r="CB635" s="124"/>
      <c r="CC635" s="124"/>
      <c r="CD635" s="124"/>
      <c r="CE635" s="124"/>
      <c r="CF635" s="124"/>
      <c r="CG635" s="124"/>
      <c r="CH635" s="124"/>
      <c r="CI635" s="124"/>
      <c r="CJ635" s="124"/>
      <c r="CK635" s="124"/>
      <c r="CL635" s="124"/>
      <c r="CM635" s="124"/>
      <c r="CN635" s="124"/>
      <c r="CO635" s="124"/>
      <c r="CP635" s="124"/>
      <c r="CQ635" s="124"/>
      <c r="CR635" s="124"/>
      <c r="CS635" s="124"/>
      <c r="CT635" s="124"/>
      <c r="CU635" s="124"/>
      <c r="CV635" s="124"/>
      <c r="CW635" s="124"/>
      <c r="CX635" s="124"/>
      <c r="CY635" s="124"/>
      <c r="CZ635" s="124"/>
      <c r="DA635" s="124"/>
      <c r="DB635" s="124"/>
      <c r="DC635" s="124"/>
      <c r="DD635" s="124"/>
      <c r="DE635" s="124"/>
      <c r="DF635" s="124"/>
      <c r="DG635" s="124"/>
      <c r="DH635" s="124"/>
      <c r="DI635" s="124"/>
      <c r="DJ635" s="124"/>
      <c r="DK635" s="6"/>
      <c r="DL635" s="6"/>
      <c r="DM635" s="6"/>
      <c r="DN635" s="6"/>
      <c r="DO635" s="6"/>
      <c r="DP635" s="6"/>
      <c r="DQ635" s="6"/>
      <c r="DR635" s="6"/>
      <c r="DS635" s="6"/>
      <c r="DT635" s="2"/>
      <c r="DU635" s="2"/>
      <c r="DV635" s="2"/>
      <c r="DW635" s="2"/>
      <c r="DX635" s="2"/>
      <c r="DY635" s="2"/>
      <c r="DZ635" s="2"/>
      <c r="EA635" s="2"/>
      <c r="EB635" s="125"/>
      <c r="EC635" s="6"/>
      <c r="ED635" s="6"/>
      <c r="EE635" s="6"/>
      <c r="EF635" s="124"/>
      <c r="EG635" s="124"/>
      <c r="EH635" s="125"/>
      <c r="EI635" s="125"/>
      <c r="EJ635" s="124"/>
      <c r="EK635" s="2"/>
      <c r="EL635" s="2"/>
    </row>
    <row x14ac:dyDescent="0.25" r="636" customHeight="1" ht="18.75">
      <c r="A636" s="369" t="s">
        <v>52</v>
      </c>
      <c r="B636" s="366"/>
      <c r="C636" s="366"/>
      <c r="D636" s="366"/>
      <c r="E636" s="366"/>
      <c r="F636" s="366"/>
      <c r="G636" s="366"/>
      <c r="H636" s="366"/>
      <c r="I636" s="366"/>
      <c r="J636" s="366"/>
      <c r="K636" s="366"/>
      <c r="L636" s="366"/>
      <c r="M636" s="366"/>
      <c r="N636" s="366"/>
      <c r="O636" s="366"/>
      <c r="P636" s="366"/>
      <c r="Q636" s="366"/>
      <c r="R636" s="366"/>
      <c r="S636" s="366"/>
      <c r="T636" s="366"/>
      <c r="U636" s="366"/>
      <c r="V636" s="366"/>
      <c r="W636" s="366"/>
      <c r="X636" s="366"/>
      <c r="Y636" s="366"/>
      <c r="Z636" s="366"/>
      <c r="AA636" s="366"/>
      <c r="AB636" s="366"/>
      <c r="AC636" s="366"/>
      <c r="AD636" s="366"/>
      <c r="AE636" s="366"/>
      <c r="AF636" s="366"/>
      <c r="AG636" s="366"/>
      <c r="AH636" s="366"/>
      <c r="AI636" s="366"/>
      <c r="AJ636" s="366"/>
      <c r="AK636" s="366"/>
      <c r="AL636" s="366"/>
      <c r="AM636" s="366"/>
      <c r="AN636" s="366"/>
      <c r="AO636" s="366"/>
      <c r="AP636" s="366"/>
      <c r="AQ636" s="366"/>
      <c r="AR636" s="366"/>
      <c r="AS636" s="366"/>
      <c r="AT636" s="366"/>
      <c r="AU636" s="366"/>
      <c r="AV636" s="366"/>
      <c r="AW636" s="366"/>
      <c r="AX636" s="367"/>
      <c r="AY636" s="368" t="s">
        <v>236</v>
      </c>
      <c r="AZ636" s="368" t="s">
        <v>236</v>
      </c>
      <c r="BA636" s="368"/>
      <c r="BB636" s="366"/>
      <c r="BC636" s="366"/>
      <c r="BD636" s="366"/>
      <c r="BE636" s="366"/>
      <c r="BF636" s="366"/>
      <c r="BG636" s="366"/>
      <c r="BH636" s="366"/>
      <c r="BI636" s="366"/>
      <c r="BJ636" s="366"/>
      <c r="BK636" s="366"/>
      <c r="BL636" s="124"/>
      <c r="BM636" s="2"/>
      <c r="BN636" s="124"/>
      <c r="BO636" s="6"/>
      <c r="BP636" s="124"/>
      <c r="BQ636" s="124"/>
      <c r="BR636" s="124"/>
      <c r="BS636" s="124"/>
      <c r="BT636" s="124"/>
      <c r="BU636" s="124"/>
      <c r="BV636" s="124"/>
      <c r="BW636" s="124"/>
      <c r="BX636" s="6"/>
      <c r="BY636" s="124"/>
      <c r="BZ636" s="124"/>
      <c r="CA636" s="124"/>
      <c r="CB636" s="124"/>
      <c r="CC636" s="124"/>
      <c r="CD636" s="124"/>
      <c r="CE636" s="124"/>
      <c r="CF636" s="124"/>
      <c r="CG636" s="124"/>
      <c r="CH636" s="124"/>
      <c r="CI636" s="124"/>
      <c r="CJ636" s="124"/>
      <c r="CK636" s="124"/>
      <c r="CL636" s="124"/>
      <c r="CM636" s="124"/>
      <c r="CN636" s="124"/>
      <c r="CO636" s="124"/>
      <c r="CP636" s="124"/>
      <c r="CQ636" s="124"/>
      <c r="CR636" s="124"/>
      <c r="CS636" s="124"/>
      <c r="CT636" s="124"/>
      <c r="CU636" s="124"/>
      <c r="CV636" s="124"/>
      <c r="CW636" s="124"/>
      <c r="CX636" s="124"/>
      <c r="CY636" s="124"/>
      <c r="CZ636" s="124"/>
      <c r="DA636" s="124"/>
      <c r="DB636" s="124"/>
      <c r="DC636" s="124"/>
      <c r="DD636" s="124"/>
      <c r="DE636" s="124"/>
      <c r="DF636" s="124"/>
      <c r="DG636" s="124"/>
      <c r="DH636" s="124"/>
      <c r="DI636" s="124"/>
      <c r="DJ636" s="124"/>
      <c r="DK636" s="6"/>
      <c r="DL636" s="6"/>
      <c r="DM636" s="6"/>
      <c r="DN636" s="6"/>
      <c r="DO636" s="6"/>
      <c r="DP636" s="6"/>
      <c r="DQ636" s="6"/>
      <c r="DR636" s="6"/>
      <c r="DS636" s="6"/>
      <c r="DT636" s="2"/>
      <c r="DU636" s="2"/>
      <c r="DV636" s="2"/>
      <c r="DW636" s="2"/>
      <c r="DX636" s="2"/>
      <c r="DY636" s="2"/>
      <c r="DZ636" s="2"/>
      <c r="EA636" s="2"/>
      <c r="EB636" s="125"/>
      <c r="EC636" s="6"/>
      <c r="ED636" s="6"/>
      <c r="EE636" s="6"/>
      <c r="EF636" s="124"/>
      <c r="EG636" s="124"/>
      <c r="EH636" s="125"/>
      <c r="EI636" s="125"/>
      <c r="EJ636" s="124"/>
      <c r="EK636" s="2"/>
      <c r="EL636" s="2"/>
    </row>
    <row x14ac:dyDescent="0.25" r="637" customHeight="1" ht="18.75">
      <c r="A637" s="369" t="s">
        <v>258</v>
      </c>
      <c r="B637" s="366"/>
      <c r="C637" s="366"/>
      <c r="D637" s="366"/>
      <c r="E637" s="366"/>
      <c r="F637" s="366"/>
      <c r="G637" s="366"/>
      <c r="H637" s="366"/>
      <c r="I637" s="366"/>
      <c r="J637" s="366"/>
      <c r="K637" s="366"/>
      <c r="L637" s="366"/>
      <c r="M637" s="366"/>
      <c r="N637" s="366"/>
      <c r="O637" s="366"/>
      <c r="P637" s="366"/>
      <c r="Q637" s="366"/>
      <c r="R637" s="366"/>
      <c r="S637" s="366"/>
      <c r="T637" s="366"/>
      <c r="U637" s="366"/>
      <c r="V637" s="366"/>
      <c r="W637" s="366"/>
      <c r="X637" s="366"/>
      <c r="Y637" s="366"/>
      <c r="Z637" s="366"/>
      <c r="AA637" s="366"/>
      <c r="AB637" s="366"/>
      <c r="AC637" s="366"/>
      <c r="AD637" s="366"/>
      <c r="AE637" s="366"/>
      <c r="AF637" s="366"/>
      <c r="AG637" s="366"/>
      <c r="AH637" s="366"/>
      <c r="AI637" s="366"/>
      <c r="AJ637" s="366"/>
      <c r="AK637" s="366"/>
      <c r="AL637" s="366"/>
      <c r="AM637" s="366"/>
      <c r="AN637" s="366"/>
      <c r="AO637" s="366"/>
      <c r="AP637" s="366"/>
      <c r="AQ637" s="366"/>
      <c r="AR637" s="366"/>
      <c r="AS637" s="366"/>
      <c r="AT637" s="366"/>
      <c r="AU637" s="366"/>
      <c r="AV637" s="366"/>
      <c r="AW637" s="366"/>
      <c r="AX637" s="367"/>
      <c r="AY637" s="368" t="s">
        <v>236</v>
      </c>
      <c r="AZ637" s="368" t="s">
        <v>236</v>
      </c>
      <c r="BA637" s="368"/>
      <c r="BB637" s="366"/>
      <c r="BC637" s="366"/>
      <c r="BD637" s="366"/>
      <c r="BE637" s="366"/>
      <c r="BF637" s="366"/>
      <c r="BG637" s="366"/>
      <c r="BH637" s="366"/>
      <c r="BI637" s="366"/>
      <c r="BJ637" s="366"/>
      <c r="BK637" s="366"/>
      <c r="BL637" s="124"/>
      <c r="BM637" s="2"/>
      <c r="BN637" s="124"/>
      <c r="BO637" s="6"/>
      <c r="BP637" s="124"/>
      <c r="BQ637" s="124"/>
      <c r="BR637" s="124"/>
      <c r="BS637" s="124"/>
      <c r="BT637" s="124"/>
      <c r="BU637" s="124"/>
      <c r="BV637" s="124"/>
      <c r="BW637" s="124"/>
      <c r="BX637" s="6"/>
      <c r="BY637" s="124"/>
      <c r="BZ637" s="124"/>
      <c r="CA637" s="124"/>
      <c r="CB637" s="124"/>
      <c r="CC637" s="124"/>
      <c r="CD637" s="124"/>
      <c r="CE637" s="124"/>
      <c r="CF637" s="124"/>
      <c r="CG637" s="124"/>
      <c r="CH637" s="124"/>
      <c r="CI637" s="124"/>
      <c r="CJ637" s="124"/>
      <c r="CK637" s="124"/>
      <c r="CL637" s="124"/>
      <c r="CM637" s="124"/>
      <c r="CN637" s="124"/>
      <c r="CO637" s="124"/>
      <c r="CP637" s="124"/>
      <c r="CQ637" s="124"/>
      <c r="CR637" s="124"/>
      <c r="CS637" s="124"/>
      <c r="CT637" s="124"/>
      <c r="CU637" s="124"/>
      <c r="CV637" s="124"/>
      <c r="CW637" s="124"/>
      <c r="CX637" s="124"/>
      <c r="CY637" s="124"/>
      <c r="CZ637" s="124"/>
      <c r="DA637" s="124"/>
      <c r="DB637" s="124"/>
      <c r="DC637" s="124"/>
      <c r="DD637" s="124"/>
      <c r="DE637" s="124"/>
      <c r="DF637" s="124"/>
      <c r="DG637" s="124"/>
      <c r="DH637" s="124"/>
      <c r="DI637" s="124"/>
      <c r="DJ637" s="124"/>
      <c r="DK637" s="6"/>
      <c r="DL637" s="6"/>
      <c r="DM637" s="6"/>
      <c r="DN637" s="6"/>
      <c r="DO637" s="6"/>
      <c r="DP637" s="6"/>
      <c r="DQ637" s="6"/>
      <c r="DR637" s="6"/>
      <c r="DS637" s="6"/>
      <c r="DT637" s="2"/>
      <c r="DU637" s="2"/>
      <c r="DV637" s="2"/>
      <c r="DW637" s="2"/>
      <c r="DX637" s="2"/>
      <c r="DY637" s="2"/>
      <c r="DZ637" s="2"/>
      <c r="EA637" s="2"/>
      <c r="EB637" s="125"/>
      <c r="EC637" s="6"/>
      <c r="ED637" s="6"/>
      <c r="EE637" s="6"/>
      <c r="EF637" s="124"/>
      <c r="EG637" s="124"/>
      <c r="EH637" s="125"/>
      <c r="EI637" s="125"/>
      <c r="EJ637" s="124"/>
      <c r="EK637" s="2"/>
      <c r="EL637" s="2"/>
    </row>
    <row x14ac:dyDescent="0.25" r="638" customHeight="1" ht="18.75">
      <c r="A638" s="369" t="s">
        <v>259</v>
      </c>
      <c r="B638" s="366"/>
      <c r="C638" s="366"/>
      <c r="D638" s="366"/>
      <c r="E638" s="366"/>
      <c r="F638" s="366"/>
      <c r="G638" s="366"/>
      <c r="H638" s="366"/>
      <c r="I638" s="366"/>
      <c r="J638" s="366"/>
      <c r="K638" s="366"/>
      <c r="L638" s="366"/>
      <c r="M638" s="366"/>
      <c r="N638" s="366"/>
      <c r="O638" s="366"/>
      <c r="P638" s="366"/>
      <c r="Q638" s="366"/>
      <c r="R638" s="366"/>
      <c r="S638" s="366"/>
      <c r="T638" s="366"/>
      <c r="U638" s="366"/>
      <c r="V638" s="366"/>
      <c r="W638" s="366"/>
      <c r="X638" s="366"/>
      <c r="Y638" s="366"/>
      <c r="Z638" s="366"/>
      <c r="AA638" s="366"/>
      <c r="AB638" s="366"/>
      <c r="AC638" s="366"/>
      <c r="AD638" s="366"/>
      <c r="AE638" s="366"/>
      <c r="AF638" s="366"/>
      <c r="AG638" s="366"/>
      <c r="AH638" s="366"/>
      <c r="AI638" s="366"/>
      <c r="AJ638" s="366"/>
      <c r="AK638" s="366"/>
      <c r="AL638" s="366"/>
      <c r="AM638" s="366"/>
      <c r="AN638" s="366"/>
      <c r="AO638" s="366"/>
      <c r="AP638" s="366"/>
      <c r="AQ638" s="366"/>
      <c r="AR638" s="366"/>
      <c r="AS638" s="366"/>
      <c r="AT638" s="366"/>
      <c r="AU638" s="366"/>
      <c r="AV638" s="366"/>
      <c r="AW638" s="366"/>
      <c r="AX638" s="367"/>
      <c r="AY638" s="368" t="s">
        <v>236</v>
      </c>
      <c r="AZ638" s="368" t="s">
        <v>236</v>
      </c>
      <c r="BA638" s="368"/>
      <c r="BB638" s="366"/>
      <c r="BC638" s="366"/>
      <c r="BD638" s="366"/>
      <c r="BE638" s="366"/>
      <c r="BF638" s="366"/>
      <c r="BG638" s="366"/>
      <c r="BH638" s="366"/>
      <c r="BI638" s="366"/>
      <c r="BJ638" s="366"/>
      <c r="BK638" s="366"/>
      <c r="BL638" s="124"/>
      <c r="BM638" s="2"/>
      <c r="BN638" s="124"/>
      <c r="BO638" s="6"/>
      <c r="BP638" s="124"/>
      <c r="BQ638" s="124"/>
      <c r="BR638" s="124"/>
      <c r="BS638" s="124"/>
      <c r="BT638" s="124"/>
      <c r="BU638" s="124"/>
      <c r="BV638" s="124"/>
      <c r="BW638" s="124"/>
      <c r="BX638" s="6"/>
      <c r="BY638" s="124"/>
      <c r="BZ638" s="124"/>
      <c r="CA638" s="124"/>
      <c r="CB638" s="124"/>
      <c r="CC638" s="124"/>
      <c r="CD638" s="124"/>
      <c r="CE638" s="124"/>
      <c r="CF638" s="124"/>
      <c r="CG638" s="124"/>
      <c r="CH638" s="124"/>
      <c r="CI638" s="124"/>
      <c r="CJ638" s="124"/>
      <c r="CK638" s="124"/>
      <c r="CL638" s="124"/>
      <c r="CM638" s="124"/>
      <c r="CN638" s="124"/>
      <c r="CO638" s="124"/>
      <c r="CP638" s="124"/>
      <c r="CQ638" s="124"/>
      <c r="CR638" s="124"/>
      <c r="CS638" s="124"/>
      <c r="CT638" s="124"/>
      <c r="CU638" s="124"/>
      <c r="CV638" s="124"/>
      <c r="CW638" s="124"/>
      <c r="CX638" s="124"/>
      <c r="CY638" s="124"/>
      <c r="CZ638" s="124"/>
      <c r="DA638" s="124"/>
      <c r="DB638" s="124"/>
      <c r="DC638" s="124"/>
      <c r="DD638" s="124"/>
      <c r="DE638" s="124"/>
      <c r="DF638" s="124"/>
      <c r="DG638" s="124"/>
      <c r="DH638" s="124"/>
      <c r="DI638" s="124"/>
      <c r="DJ638" s="124"/>
      <c r="DK638" s="6"/>
      <c r="DL638" s="6"/>
      <c r="DM638" s="6"/>
      <c r="DN638" s="6"/>
      <c r="DO638" s="6"/>
      <c r="DP638" s="6"/>
      <c r="DQ638" s="6"/>
      <c r="DR638" s="6"/>
      <c r="DS638" s="6"/>
      <c r="DT638" s="2"/>
      <c r="DU638" s="2"/>
      <c r="DV638" s="2"/>
      <c r="DW638" s="2"/>
      <c r="DX638" s="2"/>
      <c r="DY638" s="2"/>
      <c r="DZ638" s="2"/>
      <c r="EA638" s="2"/>
      <c r="EB638" s="125"/>
      <c r="EC638" s="6"/>
      <c r="ED638" s="6"/>
      <c r="EE638" s="6"/>
      <c r="EF638" s="124"/>
      <c r="EG638" s="124"/>
      <c r="EH638" s="125"/>
      <c r="EI638" s="125"/>
      <c r="EJ638" s="124"/>
      <c r="EK638" s="2"/>
      <c r="EL638" s="2"/>
    </row>
    <row x14ac:dyDescent="0.25" r="639" customHeight="1" ht="18.75">
      <c r="A639" s="369" t="s">
        <v>260</v>
      </c>
      <c r="B639" s="366"/>
      <c r="C639" s="366"/>
      <c r="D639" s="366"/>
      <c r="E639" s="366"/>
      <c r="F639" s="366"/>
      <c r="G639" s="366"/>
      <c r="H639" s="366"/>
      <c r="I639" s="366"/>
      <c r="J639" s="366"/>
      <c r="K639" s="366"/>
      <c r="L639" s="366"/>
      <c r="M639" s="366"/>
      <c r="N639" s="366"/>
      <c r="O639" s="366"/>
      <c r="P639" s="366"/>
      <c r="Q639" s="366"/>
      <c r="R639" s="366"/>
      <c r="S639" s="366"/>
      <c r="T639" s="366"/>
      <c r="U639" s="366"/>
      <c r="V639" s="366"/>
      <c r="W639" s="366"/>
      <c r="X639" s="366"/>
      <c r="Y639" s="366"/>
      <c r="Z639" s="366"/>
      <c r="AA639" s="366"/>
      <c r="AB639" s="366"/>
      <c r="AC639" s="366"/>
      <c r="AD639" s="366"/>
      <c r="AE639" s="366"/>
      <c r="AF639" s="366"/>
      <c r="AG639" s="366"/>
      <c r="AH639" s="366"/>
      <c r="AI639" s="366"/>
      <c r="AJ639" s="366"/>
      <c r="AK639" s="366"/>
      <c r="AL639" s="366"/>
      <c r="AM639" s="366"/>
      <c r="AN639" s="366"/>
      <c r="AO639" s="366"/>
      <c r="AP639" s="366"/>
      <c r="AQ639" s="366"/>
      <c r="AR639" s="366"/>
      <c r="AS639" s="366"/>
      <c r="AT639" s="366"/>
      <c r="AU639" s="366"/>
      <c r="AV639" s="366"/>
      <c r="AW639" s="366"/>
      <c r="AX639" s="367"/>
      <c r="AY639" s="368" t="s">
        <v>236</v>
      </c>
      <c r="AZ639" s="368" t="s">
        <v>236</v>
      </c>
      <c r="BA639" s="368"/>
      <c r="BB639" s="366"/>
      <c r="BC639" s="366"/>
      <c r="BD639" s="366"/>
      <c r="BE639" s="366"/>
      <c r="BF639" s="366"/>
      <c r="BG639" s="366"/>
      <c r="BH639" s="366"/>
      <c r="BI639" s="366"/>
      <c r="BJ639" s="366"/>
      <c r="BK639" s="366"/>
      <c r="BL639" s="124"/>
      <c r="BM639" s="2"/>
      <c r="BN639" s="124"/>
      <c r="BO639" s="6"/>
      <c r="BP639" s="124"/>
      <c r="BQ639" s="124"/>
      <c r="BR639" s="124"/>
      <c r="BS639" s="124"/>
      <c r="BT639" s="124"/>
      <c r="BU639" s="124"/>
      <c r="BV639" s="124"/>
      <c r="BW639" s="124"/>
      <c r="BX639" s="6"/>
      <c r="BY639" s="124"/>
      <c r="BZ639" s="124"/>
      <c r="CA639" s="124"/>
      <c r="CB639" s="124"/>
      <c r="CC639" s="124"/>
      <c r="CD639" s="124"/>
      <c r="CE639" s="124"/>
      <c r="CF639" s="124"/>
      <c r="CG639" s="124"/>
      <c r="CH639" s="124"/>
      <c r="CI639" s="124"/>
      <c r="CJ639" s="124"/>
      <c r="CK639" s="124"/>
      <c r="CL639" s="124"/>
      <c r="CM639" s="124"/>
      <c r="CN639" s="124"/>
      <c r="CO639" s="124"/>
      <c r="CP639" s="124"/>
      <c r="CQ639" s="124"/>
      <c r="CR639" s="124"/>
      <c r="CS639" s="124"/>
      <c r="CT639" s="124"/>
      <c r="CU639" s="124"/>
      <c r="CV639" s="124"/>
      <c r="CW639" s="124"/>
      <c r="CX639" s="124"/>
      <c r="CY639" s="124"/>
      <c r="CZ639" s="124"/>
      <c r="DA639" s="124"/>
      <c r="DB639" s="124"/>
      <c r="DC639" s="124"/>
      <c r="DD639" s="124"/>
      <c r="DE639" s="124"/>
      <c r="DF639" s="124"/>
      <c r="DG639" s="124"/>
      <c r="DH639" s="124"/>
      <c r="DI639" s="124"/>
      <c r="DJ639" s="124"/>
      <c r="DK639" s="6"/>
      <c r="DL639" s="6"/>
      <c r="DM639" s="6"/>
      <c r="DN639" s="6"/>
      <c r="DO639" s="6"/>
      <c r="DP639" s="6"/>
      <c r="DQ639" s="6"/>
      <c r="DR639" s="6"/>
      <c r="DS639" s="6"/>
      <c r="DT639" s="2"/>
      <c r="DU639" s="2"/>
      <c r="DV639" s="2"/>
      <c r="DW639" s="2"/>
      <c r="DX639" s="2"/>
      <c r="DY639" s="2"/>
      <c r="DZ639" s="2"/>
      <c r="EA639" s="2"/>
      <c r="EB639" s="125"/>
      <c r="EC639" s="6"/>
      <c r="ED639" s="6"/>
      <c r="EE639" s="6"/>
      <c r="EF639" s="124"/>
      <c r="EG639" s="124"/>
      <c r="EH639" s="125"/>
      <c r="EI639" s="125"/>
      <c r="EJ639" s="124"/>
      <c r="EK639" s="2"/>
      <c r="EL639" s="2"/>
    </row>
    <row x14ac:dyDescent="0.25" r="640" customHeight="1" ht="18.75">
      <c r="A640" s="369" t="s">
        <v>261</v>
      </c>
      <c r="B640" s="366"/>
      <c r="C640" s="366"/>
      <c r="D640" s="366"/>
      <c r="E640" s="366"/>
      <c r="F640" s="366"/>
      <c r="G640" s="366"/>
      <c r="H640" s="366"/>
      <c r="I640" s="366"/>
      <c r="J640" s="366"/>
      <c r="K640" s="366"/>
      <c r="L640" s="366"/>
      <c r="M640" s="366"/>
      <c r="N640" s="366"/>
      <c r="O640" s="366"/>
      <c r="P640" s="366"/>
      <c r="Q640" s="366"/>
      <c r="R640" s="366"/>
      <c r="S640" s="366"/>
      <c r="T640" s="366"/>
      <c r="U640" s="366"/>
      <c r="V640" s="366"/>
      <c r="W640" s="366"/>
      <c r="X640" s="366"/>
      <c r="Y640" s="366"/>
      <c r="Z640" s="366"/>
      <c r="AA640" s="366"/>
      <c r="AB640" s="366"/>
      <c r="AC640" s="366"/>
      <c r="AD640" s="366"/>
      <c r="AE640" s="366"/>
      <c r="AF640" s="366"/>
      <c r="AG640" s="366"/>
      <c r="AH640" s="366"/>
      <c r="AI640" s="366"/>
      <c r="AJ640" s="366"/>
      <c r="AK640" s="366"/>
      <c r="AL640" s="366"/>
      <c r="AM640" s="366"/>
      <c r="AN640" s="366"/>
      <c r="AO640" s="366"/>
      <c r="AP640" s="366"/>
      <c r="AQ640" s="366"/>
      <c r="AR640" s="366"/>
      <c r="AS640" s="366"/>
      <c r="AT640" s="366"/>
      <c r="AU640" s="366"/>
      <c r="AV640" s="366"/>
      <c r="AW640" s="366"/>
      <c r="AX640" s="367"/>
      <c r="AY640" s="368" t="s">
        <v>236</v>
      </c>
      <c r="AZ640" s="368" t="s">
        <v>236</v>
      </c>
      <c r="BA640" s="368"/>
      <c r="BB640" s="366"/>
      <c r="BC640" s="366"/>
      <c r="BD640" s="366"/>
      <c r="BE640" s="366"/>
      <c r="BF640" s="366"/>
      <c r="BG640" s="366"/>
      <c r="BH640" s="366"/>
      <c r="BI640" s="366"/>
      <c r="BJ640" s="366"/>
      <c r="BK640" s="366"/>
      <c r="BL640" s="124"/>
      <c r="BM640" s="2"/>
      <c r="BN640" s="124"/>
      <c r="BO640" s="6"/>
      <c r="BP640" s="124"/>
      <c r="BQ640" s="124"/>
      <c r="BR640" s="124"/>
      <c r="BS640" s="124"/>
      <c r="BT640" s="124"/>
      <c r="BU640" s="124"/>
      <c r="BV640" s="124"/>
      <c r="BW640" s="124"/>
      <c r="BX640" s="6"/>
      <c r="BY640" s="124"/>
      <c r="BZ640" s="124"/>
      <c r="CA640" s="124"/>
      <c r="CB640" s="124"/>
      <c r="CC640" s="124"/>
      <c r="CD640" s="124"/>
      <c r="CE640" s="124"/>
      <c r="CF640" s="124"/>
      <c r="CG640" s="124"/>
      <c r="CH640" s="124"/>
      <c r="CI640" s="124"/>
      <c r="CJ640" s="124"/>
      <c r="CK640" s="124"/>
      <c r="CL640" s="124"/>
      <c r="CM640" s="124"/>
      <c r="CN640" s="124"/>
      <c r="CO640" s="124"/>
      <c r="CP640" s="124"/>
      <c r="CQ640" s="124"/>
      <c r="CR640" s="124"/>
      <c r="CS640" s="124"/>
      <c r="CT640" s="124"/>
      <c r="CU640" s="124"/>
      <c r="CV640" s="124"/>
      <c r="CW640" s="124"/>
      <c r="CX640" s="124"/>
      <c r="CY640" s="124"/>
      <c r="CZ640" s="124"/>
      <c r="DA640" s="124"/>
      <c r="DB640" s="124"/>
      <c r="DC640" s="124"/>
      <c r="DD640" s="124"/>
      <c r="DE640" s="124"/>
      <c r="DF640" s="124"/>
      <c r="DG640" s="124"/>
      <c r="DH640" s="124"/>
      <c r="DI640" s="124"/>
      <c r="DJ640" s="124"/>
      <c r="DK640" s="6"/>
      <c r="DL640" s="6"/>
      <c r="DM640" s="6"/>
      <c r="DN640" s="6"/>
      <c r="DO640" s="6"/>
      <c r="DP640" s="6"/>
      <c r="DQ640" s="6"/>
      <c r="DR640" s="6"/>
      <c r="DS640" s="6"/>
      <c r="DT640" s="2"/>
      <c r="DU640" s="2"/>
      <c r="DV640" s="2"/>
      <c r="DW640" s="2"/>
      <c r="DX640" s="2"/>
      <c r="DY640" s="2"/>
      <c r="DZ640" s="2"/>
      <c r="EA640" s="2"/>
      <c r="EB640" s="125"/>
      <c r="EC640" s="6"/>
      <c r="ED640" s="6"/>
      <c r="EE640" s="6"/>
      <c r="EF640" s="124"/>
      <c r="EG640" s="124"/>
      <c r="EH640" s="125"/>
      <c r="EI640" s="125"/>
      <c r="EJ640" s="124"/>
      <c r="EK640" s="2"/>
      <c r="EL640" s="2"/>
    </row>
    <row x14ac:dyDescent="0.25" r="641" customHeight="1" ht="18.75">
      <c r="A641" s="370" t="s">
        <v>262</v>
      </c>
      <c r="B641" s="366"/>
      <c r="C641" s="366"/>
      <c r="D641" s="366"/>
      <c r="E641" s="366"/>
      <c r="F641" s="366"/>
      <c r="G641" s="366"/>
      <c r="H641" s="366"/>
      <c r="I641" s="366"/>
      <c r="J641" s="366"/>
      <c r="K641" s="366"/>
      <c r="L641" s="366"/>
      <c r="M641" s="366"/>
      <c r="N641" s="366"/>
      <c r="O641" s="366"/>
      <c r="P641" s="366"/>
      <c r="Q641" s="366"/>
      <c r="R641" s="366"/>
      <c r="S641" s="366"/>
      <c r="T641" s="366"/>
      <c r="U641" s="366"/>
      <c r="V641" s="366"/>
      <c r="W641" s="366"/>
      <c r="X641" s="366"/>
      <c r="Y641" s="366"/>
      <c r="Z641" s="366"/>
      <c r="AA641" s="366"/>
      <c r="AB641" s="366"/>
      <c r="AC641" s="366"/>
      <c r="AD641" s="366"/>
      <c r="AE641" s="366"/>
      <c r="AF641" s="366"/>
      <c r="AG641" s="366"/>
      <c r="AH641" s="366"/>
      <c r="AI641" s="366"/>
      <c r="AJ641" s="366"/>
      <c r="AK641" s="366"/>
      <c r="AL641" s="366"/>
      <c r="AM641" s="366"/>
      <c r="AN641" s="366"/>
      <c r="AO641" s="366"/>
      <c r="AP641" s="366"/>
      <c r="AQ641" s="366"/>
      <c r="AR641" s="366"/>
      <c r="AS641" s="366"/>
      <c r="AT641" s="366"/>
      <c r="AU641" s="366"/>
      <c r="AV641" s="366"/>
      <c r="AW641" s="366"/>
      <c r="AX641" s="367"/>
      <c r="AY641" s="368" t="s">
        <v>236</v>
      </c>
      <c r="AZ641" s="368" t="s">
        <v>236</v>
      </c>
      <c r="BA641" s="368"/>
      <c r="BB641" s="366"/>
      <c r="BC641" s="366"/>
      <c r="BD641" s="366"/>
      <c r="BE641" s="366"/>
      <c r="BF641" s="366"/>
      <c r="BG641" s="366"/>
      <c r="BH641" s="366"/>
      <c r="BI641" s="366"/>
      <c r="BJ641" s="366"/>
      <c r="BK641" s="366"/>
      <c r="BL641" s="124"/>
      <c r="BM641" s="2"/>
      <c r="BN641" s="124"/>
      <c r="BO641" s="6"/>
      <c r="BP641" s="124"/>
      <c r="BQ641" s="124"/>
      <c r="BR641" s="124"/>
      <c r="BS641" s="124"/>
      <c r="BT641" s="124"/>
      <c r="BU641" s="124"/>
      <c r="BV641" s="124"/>
      <c r="BW641" s="124"/>
      <c r="BX641" s="6"/>
      <c r="BY641" s="124"/>
      <c r="BZ641" s="124"/>
      <c r="CA641" s="124"/>
      <c r="CB641" s="124"/>
      <c r="CC641" s="124"/>
      <c r="CD641" s="124"/>
      <c r="CE641" s="124"/>
      <c r="CF641" s="124"/>
      <c r="CG641" s="124"/>
      <c r="CH641" s="124"/>
      <c r="CI641" s="124"/>
      <c r="CJ641" s="124"/>
      <c r="CK641" s="124"/>
      <c r="CL641" s="124"/>
      <c r="CM641" s="124"/>
      <c r="CN641" s="124"/>
      <c r="CO641" s="124"/>
      <c r="CP641" s="124"/>
      <c r="CQ641" s="124"/>
      <c r="CR641" s="124"/>
      <c r="CS641" s="124"/>
      <c r="CT641" s="124"/>
      <c r="CU641" s="124"/>
      <c r="CV641" s="124"/>
      <c r="CW641" s="124"/>
      <c r="CX641" s="124"/>
      <c r="CY641" s="124"/>
      <c r="CZ641" s="124"/>
      <c r="DA641" s="124"/>
      <c r="DB641" s="124"/>
      <c r="DC641" s="124"/>
      <c r="DD641" s="124"/>
      <c r="DE641" s="124"/>
      <c r="DF641" s="124"/>
      <c r="DG641" s="124"/>
      <c r="DH641" s="124"/>
      <c r="DI641" s="124"/>
      <c r="DJ641" s="124"/>
      <c r="DK641" s="6"/>
      <c r="DL641" s="6"/>
      <c r="DM641" s="6"/>
      <c r="DN641" s="6"/>
      <c r="DO641" s="6"/>
      <c r="DP641" s="6"/>
      <c r="DQ641" s="6"/>
      <c r="DR641" s="6"/>
      <c r="DS641" s="6"/>
      <c r="DT641" s="2"/>
      <c r="DU641" s="2"/>
      <c r="DV641" s="2"/>
      <c r="DW641" s="2"/>
      <c r="DX641" s="2"/>
      <c r="DY641" s="2"/>
      <c r="DZ641" s="2"/>
      <c r="EA641" s="2"/>
      <c r="EB641" s="125"/>
      <c r="EC641" s="6"/>
      <c r="ED641" s="6"/>
      <c r="EE641" s="6"/>
      <c r="EF641" s="124"/>
      <c r="EG641" s="124"/>
      <c r="EH641" s="125"/>
      <c r="EI641" s="125"/>
      <c r="EJ641" s="124"/>
      <c r="EK641" s="2"/>
      <c r="EL641" s="2"/>
    </row>
    <row x14ac:dyDescent="0.25" r="642" customHeight="1" ht="18.75">
      <c r="A642" s="369" t="s">
        <v>51</v>
      </c>
      <c r="B642" s="366"/>
      <c r="C642" s="366"/>
      <c r="D642" s="366"/>
      <c r="E642" s="366"/>
      <c r="F642" s="366"/>
      <c r="G642" s="366"/>
      <c r="H642" s="366"/>
      <c r="I642" s="366"/>
      <c r="J642" s="366"/>
      <c r="K642" s="366"/>
      <c r="L642" s="366"/>
      <c r="M642" s="366"/>
      <c r="N642" s="366"/>
      <c r="O642" s="366"/>
      <c r="P642" s="366"/>
      <c r="Q642" s="366"/>
      <c r="R642" s="366"/>
      <c r="S642" s="366"/>
      <c r="T642" s="366"/>
      <c r="U642" s="366"/>
      <c r="V642" s="366"/>
      <c r="W642" s="366"/>
      <c r="X642" s="366"/>
      <c r="Y642" s="366"/>
      <c r="Z642" s="366"/>
      <c r="AA642" s="366"/>
      <c r="AB642" s="366"/>
      <c r="AC642" s="366"/>
      <c r="AD642" s="366"/>
      <c r="AE642" s="366"/>
      <c r="AF642" s="366"/>
      <c r="AG642" s="366"/>
      <c r="AH642" s="366"/>
      <c r="AI642" s="366"/>
      <c r="AJ642" s="366"/>
      <c r="AK642" s="366"/>
      <c r="AL642" s="366"/>
      <c r="AM642" s="366"/>
      <c r="AN642" s="366"/>
      <c r="AO642" s="366"/>
      <c r="AP642" s="366"/>
      <c r="AQ642" s="366"/>
      <c r="AR642" s="366"/>
      <c r="AS642" s="366"/>
      <c r="AT642" s="366"/>
      <c r="AU642" s="366"/>
      <c r="AV642" s="366"/>
      <c r="AW642" s="366"/>
      <c r="AX642" s="367"/>
      <c r="AY642" s="368" t="s">
        <v>236</v>
      </c>
      <c r="AZ642" s="368" t="s">
        <v>236</v>
      </c>
      <c r="BA642" s="368"/>
      <c r="BB642" s="366"/>
      <c r="BC642" s="366"/>
      <c r="BD642" s="366"/>
      <c r="BE642" s="366"/>
      <c r="BF642" s="366"/>
      <c r="BG642" s="366"/>
      <c r="BH642" s="366"/>
      <c r="BI642" s="366"/>
      <c r="BJ642" s="366"/>
      <c r="BK642" s="366"/>
      <c r="BL642" s="124"/>
      <c r="BM642" s="2"/>
      <c r="BN642" s="124"/>
      <c r="BO642" s="6"/>
      <c r="BP642" s="124"/>
      <c r="BQ642" s="124"/>
      <c r="BR642" s="124"/>
      <c r="BS642" s="124"/>
      <c r="BT642" s="124"/>
      <c r="BU642" s="124"/>
      <c r="BV642" s="124"/>
      <c r="BW642" s="124"/>
      <c r="BX642" s="6"/>
      <c r="BY642" s="124"/>
      <c r="BZ642" s="124"/>
      <c r="CA642" s="124"/>
      <c r="CB642" s="124"/>
      <c r="CC642" s="124"/>
      <c r="CD642" s="124"/>
      <c r="CE642" s="124"/>
      <c r="CF642" s="124"/>
      <c r="CG642" s="124"/>
      <c r="CH642" s="124"/>
      <c r="CI642" s="124"/>
      <c r="CJ642" s="124"/>
      <c r="CK642" s="124"/>
      <c r="CL642" s="124"/>
      <c r="CM642" s="124"/>
      <c r="CN642" s="124"/>
      <c r="CO642" s="124"/>
      <c r="CP642" s="124"/>
      <c r="CQ642" s="124"/>
      <c r="CR642" s="124"/>
      <c r="CS642" s="124"/>
      <c r="CT642" s="124"/>
      <c r="CU642" s="124"/>
      <c r="CV642" s="124"/>
      <c r="CW642" s="124"/>
      <c r="CX642" s="124"/>
      <c r="CY642" s="124"/>
      <c r="CZ642" s="124"/>
      <c r="DA642" s="124"/>
      <c r="DB642" s="124"/>
      <c r="DC642" s="124"/>
      <c r="DD642" s="124"/>
      <c r="DE642" s="124"/>
      <c r="DF642" s="124"/>
      <c r="DG642" s="124"/>
      <c r="DH642" s="124"/>
      <c r="DI642" s="124"/>
      <c r="DJ642" s="124"/>
      <c r="DK642" s="6"/>
      <c r="DL642" s="6"/>
      <c r="DM642" s="6"/>
      <c r="DN642" s="6"/>
      <c r="DO642" s="6"/>
      <c r="DP642" s="6"/>
      <c r="DQ642" s="6"/>
      <c r="DR642" s="6"/>
      <c r="DS642" s="6"/>
      <c r="DT642" s="2"/>
      <c r="DU642" s="2"/>
      <c r="DV642" s="2"/>
      <c r="DW642" s="2"/>
      <c r="DX642" s="2"/>
      <c r="DY642" s="2"/>
      <c r="DZ642" s="2"/>
      <c r="EA642" s="2"/>
      <c r="EB642" s="125"/>
      <c r="EC642" s="6"/>
      <c r="ED642" s="6"/>
      <c r="EE642" s="6"/>
      <c r="EF642" s="124"/>
      <c r="EG642" s="124"/>
      <c r="EH642" s="125"/>
      <c r="EI642" s="125"/>
      <c r="EJ642" s="124"/>
      <c r="EK642" s="2"/>
      <c r="EL642" s="2"/>
    </row>
    <row x14ac:dyDescent="0.25" r="643" customHeight="1" ht="18.75">
      <c r="A643" s="369" t="s">
        <v>264</v>
      </c>
      <c r="B643" s="366"/>
      <c r="C643" s="366"/>
      <c r="D643" s="366"/>
      <c r="E643" s="366"/>
      <c r="F643" s="366"/>
      <c r="G643" s="366"/>
      <c r="H643" s="366"/>
      <c r="I643" s="366"/>
      <c r="J643" s="366"/>
      <c r="K643" s="366"/>
      <c r="L643" s="366"/>
      <c r="M643" s="366"/>
      <c r="N643" s="366"/>
      <c r="O643" s="366"/>
      <c r="P643" s="366"/>
      <c r="Q643" s="366"/>
      <c r="R643" s="366"/>
      <c r="S643" s="366"/>
      <c r="T643" s="366"/>
      <c r="U643" s="366"/>
      <c r="V643" s="366"/>
      <c r="W643" s="366"/>
      <c r="X643" s="366"/>
      <c r="Y643" s="366"/>
      <c r="Z643" s="366"/>
      <c r="AA643" s="366"/>
      <c r="AB643" s="366"/>
      <c r="AC643" s="366"/>
      <c r="AD643" s="366"/>
      <c r="AE643" s="366"/>
      <c r="AF643" s="366"/>
      <c r="AG643" s="366"/>
      <c r="AH643" s="366"/>
      <c r="AI643" s="366"/>
      <c r="AJ643" s="366"/>
      <c r="AK643" s="366"/>
      <c r="AL643" s="366"/>
      <c r="AM643" s="366"/>
      <c r="AN643" s="366"/>
      <c r="AO643" s="366"/>
      <c r="AP643" s="366"/>
      <c r="AQ643" s="366"/>
      <c r="AR643" s="366"/>
      <c r="AS643" s="366"/>
      <c r="AT643" s="366"/>
      <c r="AU643" s="366"/>
      <c r="AV643" s="366"/>
      <c r="AW643" s="366"/>
      <c r="AX643" s="367"/>
      <c r="AY643" s="368" t="s">
        <v>236</v>
      </c>
      <c r="AZ643" s="368" t="s">
        <v>236</v>
      </c>
      <c r="BA643" s="368"/>
      <c r="BB643" s="366"/>
      <c r="BC643" s="366"/>
      <c r="BD643" s="366"/>
      <c r="BE643" s="366"/>
      <c r="BF643" s="366"/>
      <c r="BG643" s="366"/>
      <c r="BH643" s="366"/>
      <c r="BI643" s="366"/>
      <c r="BJ643" s="366"/>
      <c r="BK643" s="366"/>
      <c r="BL643" s="124"/>
      <c r="BM643" s="2"/>
      <c r="BN643" s="124"/>
      <c r="BO643" s="6"/>
      <c r="BP643" s="124"/>
      <c r="BQ643" s="124"/>
      <c r="BR643" s="124"/>
      <c r="BS643" s="124"/>
      <c r="BT643" s="124"/>
      <c r="BU643" s="124"/>
      <c r="BV643" s="124"/>
      <c r="BW643" s="124"/>
      <c r="BX643" s="6"/>
      <c r="BY643" s="124"/>
      <c r="BZ643" s="124"/>
      <c r="CA643" s="124"/>
      <c r="CB643" s="124"/>
      <c r="CC643" s="124"/>
      <c r="CD643" s="124"/>
      <c r="CE643" s="124"/>
      <c r="CF643" s="124"/>
      <c r="CG643" s="124"/>
      <c r="CH643" s="124"/>
      <c r="CI643" s="124"/>
      <c r="CJ643" s="124"/>
      <c r="CK643" s="124"/>
      <c r="CL643" s="124"/>
      <c r="CM643" s="124"/>
      <c r="CN643" s="124"/>
      <c r="CO643" s="124"/>
      <c r="CP643" s="124"/>
      <c r="CQ643" s="124"/>
      <c r="CR643" s="124"/>
      <c r="CS643" s="124"/>
      <c r="CT643" s="124"/>
      <c r="CU643" s="124"/>
      <c r="CV643" s="124"/>
      <c r="CW643" s="124"/>
      <c r="CX643" s="124"/>
      <c r="CY643" s="124"/>
      <c r="CZ643" s="124"/>
      <c r="DA643" s="124"/>
      <c r="DB643" s="124"/>
      <c r="DC643" s="124"/>
      <c r="DD643" s="124"/>
      <c r="DE643" s="124"/>
      <c r="DF643" s="124"/>
      <c r="DG643" s="124"/>
      <c r="DH643" s="124"/>
      <c r="DI643" s="124"/>
      <c r="DJ643" s="124"/>
      <c r="DK643" s="6"/>
      <c r="DL643" s="6"/>
      <c r="DM643" s="6"/>
      <c r="DN643" s="6"/>
      <c r="DO643" s="6"/>
      <c r="DP643" s="6"/>
      <c r="DQ643" s="6"/>
      <c r="DR643" s="6"/>
      <c r="DS643" s="6"/>
      <c r="DT643" s="2"/>
      <c r="DU643" s="2"/>
      <c r="DV643" s="2"/>
      <c r="DW643" s="2"/>
      <c r="DX643" s="2"/>
      <c r="DY643" s="2"/>
      <c r="DZ643" s="2"/>
      <c r="EA643" s="2"/>
      <c r="EB643" s="125"/>
      <c r="EC643" s="6"/>
      <c r="ED643" s="6"/>
      <c r="EE643" s="6"/>
      <c r="EF643" s="124"/>
      <c r="EG643" s="124"/>
      <c r="EH643" s="125"/>
      <c r="EI643" s="125"/>
      <c r="EJ643" s="124"/>
      <c r="EK643" s="2"/>
      <c r="EL643" s="2"/>
    </row>
    <row x14ac:dyDescent="0.25" r="644" customHeight="1" ht="18.75">
      <c r="A644" s="369" t="s">
        <v>265</v>
      </c>
      <c r="B644" s="366"/>
      <c r="C644" s="366"/>
      <c r="D644" s="366"/>
      <c r="E644" s="366"/>
      <c r="F644" s="366"/>
      <c r="G644" s="366"/>
      <c r="H644" s="366"/>
      <c r="I644" s="366"/>
      <c r="J644" s="366"/>
      <c r="K644" s="366"/>
      <c r="L644" s="366"/>
      <c r="M644" s="366"/>
      <c r="N644" s="366"/>
      <c r="O644" s="366"/>
      <c r="P644" s="366"/>
      <c r="Q644" s="366"/>
      <c r="R644" s="366"/>
      <c r="S644" s="366"/>
      <c r="T644" s="366"/>
      <c r="U644" s="366"/>
      <c r="V644" s="366"/>
      <c r="W644" s="366"/>
      <c r="X644" s="366"/>
      <c r="Y644" s="366"/>
      <c r="Z644" s="366"/>
      <c r="AA644" s="366"/>
      <c r="AB644" s="366"/>
      <c r="AC644" s="366"/>
      <c r="AD644" s="366"/>
      <c r="AE644" s="366"/>
      <c r="AF644" s="366"/>
      <c r="AG644" s="366"/>
      <c r="AH644" s="366"/>
      <c r="AI644" s="366"/>
      <c r="AJ644" s="366"/>
      <c r="AK644" s="366"/>
      <c r="AL644" s="366"/>
      <c r="AM644" s="366"/>
      <c r="AN644" s="366"/>
      <c r="AO644" s="366"/>
      <c r="AP644" s="366"/>
      <c r="AQ644" s="366"/>
      <c r="AR644" s="366"/>
      <c r="AS644" s="366"/>
      <c r="AT644" s="366"/>
      <c r="AU644" s="366"/>
      <c r="AV644" s="366"/>
      <c r="AW644" s="366"/>
      <c r="AX644" s="367"/>
      <c r="AY644" s="368" t="s">
        <v>236</v>
      </c>
      <c r="AZ644" s="368" t="s">
        <v>236</v>
      </c>
      <c r="BA644" s="368"/>
      <c r="BB644" s="366"/>
      <c r="BC644" s="366"/>
      <c r="BD644" s="366"/>
      <c r="BE644" s="366"/>
      <c r="BF644" s="366"/>
      <c r="BG644" s="366"/>
      <c r="BH644" s="366"/>
      <c r="BI644" s="366"/>
      <c r="BJ644" s="366"/>
      <c r="BK644" s="366"/>
      <c r="BL644" s="124"/>
      <c r="BM644" s="2"/>
      <c r="BN644" s="124"/>
      <c r="BO644" s="6"/>
      <c r="BP644" s="124"/>
      <c r="BQ644" s="124"/>
      <c r="BR644" s="124"/>
      <c r="BS644" s="124"/>
      <c r="BT644" s="124"/>
      <c r="BU644" s="124"/>
      <c r="BV644" s="124"/>
      <c r="BW644" s="124"/>
      <c r="BX644" s="6"/>
      <c r="BY644" s="124"/>
      <c r="BZ644" s="124"/>
      <c r="CA644" s="124"/>
      <c r="CB644" s="124"/>
      <c r="CC644" s="124"/>
      <c r="CD644" s="124"/>
      <c r="CE644" s="124"/>
      <c r="CF644" s="124"/>
      <c r="CG644" s="124"/>
      <c r="CH644" s="124"/>
      <c r="CI644" s="124"/>
      <c r="CJ644" s="124"/>
      <c r="CK644" s="124"/>
      <c r="CL644" s="124"/>
      <c r="CM644" s="124"/>
      <c r="CN644" s="124"/>
      <c r="CO644" s="124"/>
      <c r="CP644" s="124"/>
      <c r="CQ644" s="124"/>
      <c r="CR644" s="124"/>
      <c r="CS644" s="124"/>
      <c r="CT644" s="124"/>
      <c r="CU644" s="124"/>
      <c r="CV644" s="124"/>
      <c r="CW644" s="124"/>
      <c r="CX644" s="124"/>
      <c r="CY644" s="124"/>
      <c r="CZ644" s="124"/>
      <c r="DA644" s="124"/>
      <c r="DB644" s="124"/>
      <c r="DC644" s="124"/>
      <c r="DD644" s="124"/>
      <c r="DE644" s="124"/>
      <c r="DF644" s="124"/>
      <c r="DG644" s="124"/>
      <c r="DH644" s="124"/>
      <c r="DI644" s="124"/>
      <c r="DJ644" s="124"/>
      <c r="DK644" s="6"/>
      <c r="DL644" s="6"/>
      <c r="DM644" s="6"/>
      <c r="DN644" s="6"/>
      <c r="DO644" s="6"/>
      <c r="DP644" s="6"/>
      <c r="DQ644" s="6"/>
      <c r="DR644" s="6"/>
      <c r="DS644" s="6"/>
      <c r="DT644" s="2"/>
      <c r="DU644" s="2"/>
      <c r="DV644" s="2"/>
      <c r="DW644" s="2"/>
      <c r="DX644" s="2"/>
      <c r="DY644" s="2"/>
      <c r="DZ644" s="2"/>
      <c r="EA644" s="2"/>
      <c r="EB644" s="125"/>
      <c r="EC644" s="6"/>
      <c r="ED644" s="6"/>
      <c r="EE644" s="6"/>
      <c r="EF644" s="124"/>
      <c r="EG644" s="124"/>
      <c r="EH644" s="125"/>
      <c r="EI644" s="125"/>
      <c r="EJ644" s="124"/>
      <c r="EK644" s="2"/>
      <c r="EL644" s="2"/>
    </row>
    <row x14ac:dyDescent="0.25" r="645" customHeight="1" ht="18.75">
      <c r="A645" s="369" t="s">
        <v>266</v>
      </c>
      <c r="B645" s="366"/>
      <c r="C645" s="366"/>
      <c r="D645" s="366"/>
      <c r="E645" s="366"/>
      <c r="F645" s="366"/>
      <c r="G645" s="366"/>
      <c r="H645" s="366"/>
      <c r="I645" s="366"/>
      <c r="J645" s="366"/>
      <c r="K645" s="366"/>
      <c r="L645" s="366"/>
      <c r="M645" s="366"/>
      <c r="N645" s="366"/>
      <c r="O645" s="366"/>
      <c r="P645" s="366"/>
      <c r="Q645" s="366"/>
      <c r="R645" s="366"/>
      <c r="S645" s="366"/>
      <c r="T645" s="366"/>
      <c r="U645" s="366"/>
      <c r="V645" s="366"/>
      <c r="W645" s="366"/>
      <c r="X645" s="366"/>
      <c r="Y645" s="366"/>
      <c r="Z645" s="366"/>
      <c r="AA645" s="366"/>
      <c r="AB645" s="366"/>
      <c r="AC645" s="366"/>
      <c r="AD645" s="366"/>
      <c r="AE645" s="366"/>
      <c r="AF645" s="366"/>
      <c r="AG645" s="366"/>
      <c r="AH645" s="366"/>
      <c r="AI645" s="366"/>
      <c r="AJ645" s="366"/>
      <c r="AK645" s="366"/>
      <c r="AL645" s="366"/>
      <c r="AM645" s="366"/>
      <c r="AN645" s="366"/>
      <c r="AO645" s="366"/>
      <c r="AP645" s="366"/>
      <c r="AQ645" s="366"/>
      <c r="AR645" s="366"/>
      <c r="AS645" s="366"/>
      <c r="AT645" s="366"/>
      <c r="AU645" s="366"/>
      <c r="AV645" s="366"/>
      <c r="AW645" s="366"/>
      <c r="AX645" s="367"/>
      <c r="AY645" s="368" t="s">
        <v>236</v>
      </c>
      <c r="AZ645" s="368" t="s">
        <v>236</v>
      </c>
      <c r="BA645" s="368"/>
      <c r="BB645" s="366"/>
      <c r="BC645" s="366"/>
      <c r="BD645" s="366"/>
      <c r="BE645" s="366"/>
      <c r="BF645" s="366"/>
      <c r="BG645" s="366"/>
      <c r="BH645" s="366"/>
      <c r="BI645" s="366"/>
      <c r="BJ645" s="366"/>
      <c r="BK645" s="366"/>
      <c r="BL645" s="124"/>
      <c r="BM645" s="2"/>
      <c r="BN645" s="124"/>
      <c r="BO645" s="6"/>
      <c r="BP645" s="124"/>
      <c r="BQ645" s="124"/>
      <c r="BR645" s="124"/>
      <c r="BS645" s="124"/>
      <c r="BT645" s="124"/>
      <c r="BU645" s="124"/>
      <c r="BV645" s="124"/>
      <c r="BW645" s="124"/>
      <c r="BX645" s="6"/>
      <c r="BY645" s="124"/>
      <c r="BZ645" s="124"/>
      <c r="CA645" s="124"/>
      <c r="CB645" s="124"/>
      <c r="CC645" s="124"/>
      <c r="CD645" s="124"/>
      <c r="CE645" s="124"/>
      <c r="CF645" s="124"/>
      <c r="CG645" s="124"/>
      <c r="CH645" s="124"/>
      <c r="CI645" s="124"/>
      <c r="CJ645" s="124"/>
      <c r="CK645" s="124"/>
      <c r="CL645" s="124"/>
      <c r="CM645" s="124"/>
      <c r="CN645" s="124"/>
      <c r="CO645" s="124"/>
      <c r="CP645" s="124"/>
      <c r="CQ645" s="124"/>
      <c r="CR645" s="124"/>
      <c r="CS645" s="124"/>
      <c r="CT645" s="124"/>
      <c r="CU645" s="124"/>
      <c r="CV645" s="124"/>
      <c r="CW645" s="124"/>
      <c r="CX645" s="124"/>
      <c r="CY645" s="124"/>
      <c r="CZ645" s="124"/>
      <c r="DA645" s="124"/>
      <c r="DB645" s="124"/>
      <c r="DC645" s="124"/>
      <c r="DD645" s="124"/>
      <c r="DE645" s="124"/>
      <c r="DF645" s="124"/>
      <c r="DG645" s="124"/>
      <c r="DH645" s="124"/>
      <c r="DI645" s="124"/>
      <c r="DJ645" s="124"/>
      <c r="DK645" s="6"/>
      <c r="DL645" s="6"/>
      <c r="DM645" s="6"/>
      <c r="DN645" s="6"/>
      <c r="DO645" s="6"/>
      <c r="DP645" s="6"/>
      <c r="DQ645" s="6"/>
      <c r="DR645" s="6"/>
      <c r="DS645" s="6"/>
      <c r="DT645" s="2"/>
      <c r="DU645" s="2"/>
      <c r="DV645" s="2"/>
      <c r="DW645" s="2"/>
      <c r="DX645" s="2"/>
      <c r="DY645" s="2"/>
      <c r="DZ645" s="2"/>
      <c r="EA645" s="2"/>
      <c r="EB645" s="125"/>
      <c r="EC645" s="6"/>
      <c r="ED645" s="6"/>
      <c r="EE645" s="6"/>
      <c r="EF645" s="124"/>
      <c r="EG645" s="124"/>
      <c r="EH645" s="125"/>
      <c r="EI645" s="125"/>
      <c r="EJ645" s="124"/>
      <c r="EK645" s="2"/>
      <c r="EL645" s="2"/>
    </row>
    <row x14ac:dyDescent="0.25" r="646" customHeight="1" ht="18.75">
      <c r="A646" s="369" t="s">
        <v>267</v>
      </c>
      <c r="B646" s="366"/>
      <c r="C646" s="366"/>
      <c r="D646" s="366"/>
      <c r="E646" s="366"/>
      <c r="F646" s="366"/>
      <c r="G646" s="366"/>
      <c r="H646" s="366"/>
      <c r="I646" s="366"/>
      <c r="J646" s="366"/>
      <c r="K646" s="366"/>
      <c r="L646" s="366"/>
      <c r="M646" s="366"/>
      <c r="N646" s="366"/>
      <c r="O646" s="366"/>
      <c r="P646" s="366"/>
      <c r="Q646" s="366"/>
      <c r="R646" s="366"/>
      <c r="S646" s="366"/>
      <c r="T646" s="366"/>
      <c r="U646" s="366"/>
      <c r="V646" s="366"/>
      <c r="W646" s="366"/>
      <c r="X646" s="366"/>
      <c r="Y646" s="366"/>
      <c r="Z646" s="366"/>
      <c r="AA646" s="366"/>
      <c r="AB646" s="366"/>
      <c r="AC646" s="366"/>
      <c r="AD646" s="366"/>
      <c r="AE646" s="366"/>
      <c r="AF646" s="366"/>
      <c r="AG646" s="366"/>
      <c r="AH646" s="366"/>
      <c r="AI646" s="366"/>
      <c r="AJ646" s="366"/>
      <c r="AK646" s="366"/>
      <c r="AL646" s="366"/>
      <c r="AM646" s="366"/>
      <c r="AN646" s="366"/>
      <c r="AO646" s="366"/>
      <c r="AP646" s="366"/>
      <c r="AQ646" s="366"/>
      <c r="AR646" s="366"/>
      <c r="AS646" s="366"/>
      <c r="AT646" s="366"/>
      <c r="AU646" s="366"/>
      <c r="AV646" s="366"/>
      <c r="AW646" s="366"/>
      <c r="AX646" s="367"/>
      <c r="AY646" s="368" t="s">
        <v>236</v>
      </c>
      <c r="AZ646" s="368" t="s">
        <v>236</v>
      </c>
      <c r="BA646" s="368"/>
      <c r="BB646" s="366"/>
      <c r="BC646" s="366"/>
      <c r="BD646" s="366"/>
      <c r="BE646" s="366"/>
      <c r="BF646" s="366"/>
      <c r="BG646" s="366"/>
      <c r="BH646" s="366"/>
      <c r="BI646" s="366"/>
      <c r="BJ646" s="366"/>
      <c r="BK646" s="366"/>
      <c r="BL646" s="124"/>
      <c r="BM646" s="2"/>
      <c r="BN646" s="124"/>
      <c r="BO646" s="6"/>
      <c r="BP646" s="124"/>
      <c r="BQ646" s="124"/>
      <c r="BR646" s="124"/>
      <c r="BS646" s="124"/>
      <c r="BT646" s="124"/>
      <c r="BU646" s="124"/>
      <c r="BV646" s="124"/>
      <c r="BW646" s="124"/>
      <c r="BX646" s="6"/>
      <c r="BY646" s="124"/>
      <c r="BZ646" s="124"/>
      <c r="CA646" s="124"/>
      <c r="CB646" s="124"/>
      <c r="CC646" s="124"/>
      <c r="CD646" s="124"/>
      <c r="CE646" s="124"/>
      <c r="CF646" s="124"/>
      <c r="CG646" s="124"/>
      <c r="CH646" s="124"/>
      <c r="CI646" s="124"/>
      <c r="CJ646" s="124"/>
      <c r="CK646" s="124"/>
      <c r="CL646" s="124"/>
      <c r="CM646" s="124"/>
      <c r="CN646" s="124"/>
      <c r="CO646" s="124"/>
      <c r="CP646" s="124"/>
      <c r="CQ646" s="124"/>
      <c r="CR646" s="124"/>
      <c r="CS646" s="124"/>
      <c r="CT646" s="124"/>
      <c r="CU646" s="124"/>
      <c r="CV646" s="124"/>
      <c r="CW646" s="124"/>
      <c r="CX646" s="124"/>
      <c r="CY646" s="124"/>
      <c r="CZ646" s="124"/>
      <c r="DA646" s="124"/>
      <c r="DB646" s="124"/>
      <c r="DC646" s="124"/>
      <c r="DD646" s="124"/>
      <c r="DE646" s="124"/>
      <c r="DF646" s="124"/>
      <c r="DG646" s="124"/>
      <c r="DH646" s="124"/>
      <c r="DI646" s="124"/>
      <c r="DJ646" s="124"/>
      <c r="DK646" s="6"/>
      <c r="DL646" s="6"/>
      <c r="DM646" s="6"/>
      <c r="DN646" s="6"/>
      <c r="DO646" s="6"/>
      <c r="DP646" s="6"/>
      <c r="DQ646" s="6"/>
      <c r="DR646" s="6"/>
      <c r="DS646" s="6"/>
      <c r="DT646" s="2"/>
      <c r="DU646" s="2"/>
      <c r="DV646" s="2"/>
      <c r="DW646" s="2"/>
      <c r="DX646" s="2"/>
      <c r="DY646" s="2"/>
      <c r="DZ646" s="2"/>
      <c r="EA646" s="2"/>
      <c r="EB646" s="125"/>
      <c r="EC646" s="6"/>
      <c r="ED646" s="6"/>
      <c r="EE646" s="6"/>
      <c r="EF646" s="124"/>
      <c r="EG646" s="124"/>
      <c r="EH646" s="125"/>
      <c r="EI646" s="125"/>
      <c r="EJ646" s="124"/>
      <c r="EK646" s="2"/>
      <c r="EL646" s="2"/>
    </row>
    <row x14ac:dyDescent="0.25" r="647" customHeight="1" ht="18.75">
      <c r="A647" s="369" t="s">
        <v>268</v>
      </c>
      <c r="B647" s="366"/>
      <c r="C647" s="366"/>
      <c r="D647" s="366"/>
      <c r="E647" s="366"/>
      <c r="F647" s="366"/>
      <c r="G647" s="366"/>
      <c r="H647" s="366"/>
      <c r="I647" s="366"/>
      <c r="J647" s="366"/>
      <c r="K647" s="366"/>
      <c r="L647" s="366"/>
      <c r="M647" s="366"/>
      <c r="N647" s="366"/>
      <c r="O647" s="366"/>
      <c r="P647" s="366"/>
      <c r="Q647" s="366"/>
      <c r="R647" s="366"/>
      <c r="S647" s="366"/>
      <c r="T647" s="366"/>
      <c r="U647" s="366"/>
      <c r="V647" s="366"/>
      <c r="W647" s="366"/>
      <c r="X647" s="366"/>
      <c r="Y647" s="366"/>
      <c r="Z647" s="366"/>
      <c r="AA647" s="366"/>
      <c r="AB647" s="366"/>
      <c r="AC647" s="366"/>
      <c r="AD647" s="366"/>
      <c r="AE647" s="366"/>
      <c r="AF647" s="366"/>
      <c r="AG647" s="366"/>
      <c r="AH647" s="366"/>
      <c r="AI647" s="366"/>
      <c r="AJ647" s="366"/>
      <c r="AK647" s="366"/>
      <c r="AL647" s="366"/>
      <c r="AM647" s="366"/>
      <c r="AN647" s="366"/>
      <c r="AO647" s="366"/>
      <c r="AP647" s="366"/>
      <c r="AQ647" s="366"/>
      <c r="AR647" s="366"/>
      <c r="AS647" s="366"/>
      <c r="AT647" s="366"/>
      <c r="AU647" s="366"/>
      <c r="AV647" s="366"/>
      <c r="AW647" s="366"/>
      <c r="AX647" s="367"/>
      <c r="AY647" s="368" t="s">
        <v>236</v>
      </c>
      <c r="AZ647" s="368" t="s">
        <v>236</v>
      </c>
      <c r="BA647" s="368"/>
      <c r="BB647" s="366"/>
      <c r="BC647" s="366"/>
      <c r="BD647" s="366"/>
      <c r="BE647" s="366"/>
      <c r="BF647" s="366"/>
      <c r="BG647" s="366"/>
      <c r="BH647" s="366"/>
      <c r="BI647" s="366"/>
      <c r="BJ647" s="366"/>
      <c r="BK647" s="366"/>
      <c r="BL647" s="124"/>
      <c r="BM647" s="2"/>
      <c r="BN647" s="124"/>
      <c r="BO647" s="6"/>
      <c r="BP647" s="124"/>
      <c r="BQ647" s="124"/>
      <c r="BR647" s="124"/>
      <c r="BS647" s="124"/>
      <c r="BT647" s="124"/>
      <c r="BU647" s="124"/>
      <c r="BV647" s="124"/>
      <c r="BW647" s="124"/>
      <c r="BX647" s="6"/>
      <c r="BY647" s="124"/>
      <c r="BZ647" s="124"/>
      <c r="CA647" s="124"/>
      <c r="CB647" s="124"/>
      <c r="CC647" s="124"/>
      <c r="CD647" s="124"/>
      <c r="CE647" s="124"/>
      <c r="CF647" s="124"/>
      <c r="CG647" s="124"/>
      <c r="CH647" s="124"/>
      <c r="CI647" s="124"/>
      <c r="CJ647" s="124"/>
      <c r="CK647" s="124"/>
      <c r="CL647" s="124"/>
      <c r="CM647" s="124"/>
      <c r="CN647" s="124"/>
      <c r="CO647" s="124"/>
      <c r="CP647" s="124"/>
      <c r="CQ647" s="124"/>
      <c r="CR647" s="124"/>
      <c r="CS647" s="124"/>
      <c r="CT647" s="124"/>
      <c r="CU647" s="124"/>
      <c r="CV647" s="124"/>
      <c r="CW647" s="124"/>
      <c r="CX647" s="124"/>
      <c r="CY647" s="124"/>
      <c r="CZ647" s="124"/>
      <c r="DA647" s="124"/>
      <c r="DB647" s="124"/>
      <c r="DC647" s="124"/>
      <c r="DD647" s="124"/>
      <c r="DE647" s="124"/>
      <c r="DF647" s="124"/>
      <c r="DG647" s="124"/>
      <c r="DH647" s="124"/>
      <c r="DI647" s="124"/>
      <c r="DJ647" s="124"/>
      <c r="DK647" s="6"/>
      <c r="DL647" s="6"/>
      <c r="DM647" s="6"/>
      <c r="DN647" s="6"/>
      <c r="DO647" s="6"/>
      <c r="DP647" s="6"/>
      <c r="DQ647" s="6"/>
      <c r="DR647" s="6"/>
      <c r="DS647" s="6"/>
      <c r="DT647" s="2"/>
      <c r="DU647" s="2"/>
      <c r="DV647" s="2"/>
      <c r="DW647" s="2"/>
      <c r="DX647" s="2"/>
      <c r="DY647" s="2"/>
      <c r="DZ647" s="2"/>
      <c r="EA647" s="2"/>
      <c r="EB647" s="125"/>
      <c r="EC647" s="6"/>
      <c r="ED647" s="6"/>
      <c r="EE647" s="6"/>
      <c r="EF647" s="124"/>
      <c r="EG647" s="124"/>
      <c r="EH647" s="125"/>
      <c r="EI647" s="125"/>
      <c r="EJ647" s="124"/>
      <c r="EK647" s="2"/>
      <c r="EL647" s="2"/>
    </row>
    <row x14ac:dyDescent="0.25" r="648" customHeight="1" ht="18.75">
      <c r="A648" s="369" t="s">
        <v>269</v>
      </c>
      <c r="B648" s="366"/>
      <c r="C648" s="366"/>
      <c r="D648" s="366"/>
      <c r="E648" s="366"/>
      <c r="F648" s="366"/>
      <c r="G648" s="366"/>
      <c r="H648" s="366"/>
      <c r="I648" s="366"/>
      <c r="J648" s="366"/>
      <c r="K648" s="366"/>
      <c r="L648" s="366"/>
      <c r="M648" s="366"/>
      <c r="N648" s="366"/>
      <c r="O648" s="366"/>
      <c r="P648" s="366"/>
      <c r="Q648" s="366"/>
      <c r="R648" s="366"/>
      <c r="S648" s="366"/>
      <c r="T648" s="366"/>
      <c r="U648" s="366"/>
      <c r="V648" s="366"/>
      <c r="W648" s="366"/>
      <c r="X648" s="366"/>
      <c r="Y648" s="366"/>
      <c r="Z648" s="366"/>
      <c r="AA648" s="366"/>
      <c r="AB648" s="366"/>
      <c r="AC648" s="366"/>
      <c r="AD648" s="366"/>
      <c r="AE648" s="366"/>
      <c r="AF648" s="366"/>
      <c r="AG648" s="366"/>
      <c r="AH648" s="366"/>
      <c r="AI648" s="366"/>
      <c r="AJ648" s="366"/>
      <c r="AK648" s="366"/>
      <c r="AL648" s="366"/>
      <c r="AM648" s="366"/>
      <c r="AN648" s="366"/>
      <c r="AO648" s="366"/>
      <c r="AP648" s="366"/>
      <c r="AQ648" s="366"/>
      <c r="AR648" s="366"/>
      <c r="AS648" s="366"/>
      <c r="AT648" s="366"/>
      <c r="AU648" s="366"/>
      <c r="AV648" s="366"/>
      <c r="AW648" s="366"/>
      <c r="AX648" s="367"/>
      <c r="AY648" s="368" t="s">
        <v>236</v>
      </c>
      <c r="AZ648" s="368" t="s">
        <v>236</v>
      </c>
      <c r="BA648" s="368"/>
      <c r="BB648" s="366"/>
      <c r="BC648" s="366"/>
      <c r="BD648" s="366"/>
      <c r="BE648" s="366"/>
      <c r="BF648" s="366"/>
      <c r="BG648" s="366"/>
      <c r="BH648" s="366"/>
      <c r="BI648" s="366"/>
      <c r="BJ648" s="366"/>
      <c r="BK648" s="366"/>
      <c r="BL648" s="124"/>
      <c r="BM648" s="2"/>
      <c r="BN648" s="124"/>
      <c r="BO648" s="6"/>
      <c r="BP648" s="124"/>
      <c r="BQ648" s="124"/>
      <c r="BR648" s="124"/>
      <c r="BS648" s="124"/>
      <c r="BT648" s="124"/>
      <c r="BU648" s="124"/>
      <c r="BV648" s="124"/>
      <c r="BW648" s="124"/>
      <c r="BX648" s="6"/>
      <c r="BY648" s="124"/>
      <c r="BZ648" s="124"/>
      <c r="CA648" s="124"/>
      <c r="CB648" s="124"/>
      <c r="CC648" s="124"/>
      <c r="CD648" s="124"/>
      <c r="CE648" s="124"/>
      <c r="CF648" s="124"/>
      <c r="CG648" s="124"/>
      <c r="CH648" s="124"/>
      <c r="CI648" s="124"/>
      <c r="CJ648" s="124"/>
      <c r="CK648" s="124"/>
      <c r="CL648" s="124"/>
      <c r="CM648" s="124"/>
      <c r="CN648" s="124"/>
      <c r="CO648" s="124"/>
      <c r="CP648" s="124"/>
      <c r="CQ648" s="124"/>
      <c r="CR648" s="124"/>
      <c r="CS648" s="124"/>
      <c r="CT648" s="124"/>
      <c r="CU648" s="124"/>
      <c r="CV648" s="124"/>
      <c r="CW648" s="124"/>
      <c r="CX648" s="124"/>
      <c r="CY648" s="124"/>
      <c r="CZ648" s="124"/>
      <c r="DA648" s="124"/>
      <c r="DB648" s="124"/>
      <c r="DC648" s="124"/>
      <c r="DD648" s="124"/>
      <c r="DE648" s="124"/>
      <c r="DF648" s="124"/>
      <c r="DG648" s="124"/>
      <c r="DH648" s="124"/>
      <c r="DI648" s="124"/>
      <c r="DJ648" s="124"/>
      <c r="DK648" s="6"/>
      <c r="DL648" s="6"/>
      <c r="DM648" s="6"/>
      <c r="DN648" s="6"/>
      <c r="DO648" s="6"/>
      <c r="DP648" s="6"/>
      <c r="DQ648" s="6"/>
      <c r="DR648" s="6"/>
      <c r="DS648" s="6"/>
      <c r="DT648" s="2"/>
      <c r="DU648" s="2"/>
      <c r="DV648" s="2"/>
      <c r="DW648" s="2"/>
      <c r="DX648" s="2"/>
      <c r="DY648" s="2"/>
      <c r="DZ648" s="2"/>
      <c r="EA648" s="2"/>
      <c r="EB648" s="125"/>
      <c r="EC648" s="6"/>
      <c r="ED648" s="6"/>
      <c r="EE648" s="6"/>
      <c r="EF648" s="124"/>
      <c r="EG648" s="124"/>
      <c r="EH648" s="125"/>
      <c r="EI648" s="125"/>
      <c r="EJ648" s="124"/>
      <c r="EK648" s="2"/>
      <c r="EL648" s="2"/>
    </row>
    <row x14ac:dyDescent="0.25" r="649" customHeight="1" ht="18.75">
      <c r="A649" s="369" t="s">
        <v>270</v>
      </c>
      <c r="B649" s="366"/>
      <c r="C649" s="366"/>
      <c r="D649" s="366"/>
      <c r="E649" s="366"/>
      <c r="F649" s="366"/>
      <c r="G649" s="366"/>
      <c r="H649" s="366"/>
      <c r="I649" s="366"/>
      <c r="J649" s="366"/>
      <c r="K649" s="366"/>
      <c r="L649" s="366"/>
      <c r="M649" s="366"/>
      <c r="N649" s="366"/>
      <c r="O649" s="366"/>
      <c r="P649" s="366"/>
      <c r="Q649" s="366"/>
      <c r="R649" s="366"/>
      <c r="S649" s="366"/>
      <c r="T649" s="366"/>
      <c r="U649" s="366"/>
      <c r="V649" s="366"/>
      <c r="W649" s="366"/>
      <c r="X649" s="366"/>
      <c r="Y649" s="366"/>
      <c r="Z649" s="366"/>
      <c r="AA649" s="366"/>
      <c r="AB649" s="366"/>
      <c r="AC649" s="366"/>
      <c r="AD649" s="366"/>
      <c r="AE649" s="366"/>
      <c r="AF649" s="366"/>
      <c r="AG649" s="366"/>
      <c r="AH649" s="366"/>
      <c r="AI649" s="366"/>
      <c r="AJ649" s="366"/>
      <c r="AK649" s="366"/>
      <c r="AL649" s="366"/>
      <c r="AM649" s="366"/>
      <c r="AN649" s="366"/>
      <c r="AO649" s="366"/>
      <c r="AP649" s="366"/>
      <c r="AQ649" s="366"/>
      <c r="AR649" s="366"/>
      <c r="AS649" s="366"/>
      <c r="AT649" s="366"/>
      <c r="AU649" s="366"/>
      <c r="AV649" s="366"/>
      <c r="AW649" s="366"/>
      <c r="AX649" s="367"/>
      <c r="AY649" s="368" t="s">
        <v>236</v>
      </c>
      <c r="AZ649" s="368" t="s">
        <v>236</v>
      </c>
      <c r="BA649" s="368"/>
      <c r="BB649" s="366"/>
      <c r="BC649" s="366"/>
      <c r="BD649" s="366"/>
      <c r="BE649" s="366"/>
      <c r="BF649" s="366"/>
      <c r="BG649" s="366"/>
      <c r="BH649" s="366"/>
      <c r="BI649" s="366"/>
      <c r="BJ649" s="366"/>
      <c r="BK649" s="366"/>
      <c r="BL649" s="124"/>
      <c r="BM649" s="2"/>
      <c r="BN649" s="124"/>
      <c r="BO649" s="6"/>
      <c r="BP649" s="124"/>
      <c r="BQ649" s="124"/>
      <c r="BR649" s="124"/>
      <c r="BS649" s="124"/>
      <c r="BT649" s="124"/>
      <c r="BU649" s="124"/>
      <c r="BV649" s="124"/>
      <c r="BW649" s="124"/>
      <c r="BX649" s="6"/>
      <c r="BY649" s="124"/>
      <c r="BZ649" s="124"/>
      <c r="CA649" s="124"/>
      <c r="CB649" s="124"/>
      <c r="CC649" s="124"/>
      <c r="CD649" s="124"/>
      <c r="CE649" s="124"/>
      <c r="CF649" s="124"/>
      <c r="CG649" s="124"/>
      <c r="CH649" s="124"/>
      <c r="CI649" s="124"/>
      <c r="CJ649" s="124"/>
      <c r="CK649" s="124"/>
      <c r="CL649" s="124"/>
      <c r="CM649" s="124"/>
      <c r="CN649" s="124"/>
      <c r="CO649" s="124"/>
      <c r="CP649" s="124"/>
      <c r="CQ649" s="124"/>
      <c r="CR649" s="124"/>
      <c r="CS649" s="124"/>
      <c r="CT649" s="124"/>
      <c r="CU649" s="124"/>
      <c r="CV649" s="124"/>
      <c r="CW649" s="124"/>
      <c r="CX649" s="124"/>
      <c r="CY649" s="124"/>
      <c r="CZ649" s="124"/>
      <c r="DA649" s="124"/>
      <c r="DB649" s="124"/>
      <c r="DC649" s="124"/>
      <c r="DD649" s="124"/>
      <c r="DE649" s="124"/>
      <c r="DF649" s="124"/>
      <c r="DG649" s="124"/>
      <c r="DH649" s="124"/>
      <c r="DI649" s="124"/>
      <c r="DJ649" s="124"/>
      <c r="DK649" s="6"/>
      <c r="DL649" s="6"/>
      <c r="DM649" s="6"/>
      <c r="DN649" s="6"/>
      <c r="DO649" s="6"/>
      <c r="DP649" s="6"/>
      <c r="DQ649" s="6"/>
      <c r="DR649" s="6"/>
      <c r="DS649" s="6"/>
      <c r="DT649" s="2"/>
      <c r="DU649" s="2"/>
      <c r="DV649" s="2"/>
      <c r="DW649" s="2"/>
      <c r="DX649" s="2"/>
      <c r="DY649" s="2"/>
      <c r="DZ649" s="2"/>
      <c r="EA649" s="2"/>
      <c r="EB649" s="125"/>
      <c r="EC649" s="6"/>
      <c r="ED649" s="6"/>
      <c r="EE649" s="6"/>
      <c r="EF649" s="124"/>
      <c r="EG649" s="124"/>
      <c r="EH649" s="125"/>
      <c r="EI649" s="125"/>
      <c r="EJ649" s="124"/>
      <c r="EK649" s="2"/>
      <c r="EL649" s="2"/>
    </row>
    <row x14ac:dyDescent="0.25" r="650" customHeight="1" ht="18.75">
      <c r="A650" s="369" t="s">
        <v>270</v>
      </c>
      <c r="B650" s="366"/>
      <c r="C650" s="366"/>
      <c r="D650" s="366"/>
      <c r="E650" s="366"/>
      <c r="F650" s="366"/>
      <c r="G650" s="366"/>
      <c r="H650" s="366"/>
      <c r="I650" s="366"/>
      <c r="J650" s="366"/>
      <c r="K650" s="366"/>
      <c r="L650" s="366"/>
      <c r="M650" s="366"/>
      <c r="N650" s="366"/>
      <c r="O650" s="366"/>
      <c r="P650" s="366"/>
      <c r="Q650" s="366"/>
      <c r="R650" s="366"/>
      <c r="S650" s="366"/>
      <c r="T650" s="366"/>
      <c r="U650" s="366"/>
      <c r="V650" s="366"/>
      <c r="W650" s="366"/>
      <c r="X650" s="366"/>
      <c r="Y650" s="366"/>
      <c r="Z650" s="366"/>
      <c r="AA650" s="366"/>
      <c r="AB650" s="366"/>
      <c r="AC650" s="366"/>
      <c r="AD650" s="366"/>
      <c r="AE650" s="366"/>
      <c r="AF650" s="366"/>
      <c r="AG650" s="366"/>
      <c r="AH650" s="366"/>
      <c r="AI650" s="366"/>
      <c r="AJ650" s="366"/>
      <c r="AK650" s="366"/>
      <c r="AL650" s="366"/>
      <c r="AM650" s="366"/>
      <c r="AN650" s="366"/>
      <c r="AO650" s="366"/>
      <c r="AP650" s="366"/>
      <c r="AQ650" s="366"/>
      <c r="AR650" s="366"/>
      <c r="AS650" s="366"/>
      <c r="AT650" s="366"/>
      <c r="AU650" s="366"/>
      <c r="AV650" s="366"/>
      <c r="AW650" s="366"/>
      <c r="AX650" s="367"/>
      <c r="AY650" s="368" t="s">
        <v>236</v>
      </c>
      <c r="AZ650" s="368" t="s">
        <v>236</v>
      </c>
      <c r="BA650" s="368"/>
      <c r="BB650" s="366"/>
      <c r="BC650" s="366"/>
      <c r="BD650" s="366"/>
      <c r="BE650" s="366"/>
      <c r="BF650" s="366"/>
      <c r="BG650" s="366"/>
      <c r="BH650" s="366"/>
      <c r="BI650" s="366"/>
      <c r="BJ650" s="366"/>
      <c r="BK650" s="366"/>
      <c r="BL650" s="124"/>
      <c r="BM650" s="2"/>
      <c r="BN650" s="124"/>
      <c r="BO650" s="6"/>
      <c r="BP650" s="124"/>
      <c r="BQ650" s="124"/>
      <c r="BR650" s="124"/>
      <c r="BS650" s="124"/>
      <c r="BT650" s="124"/>
      <c r="BU650" s="124"/>
      <c r="BV650" s="124"/>
      <c r="BW650" s="124"/>
      <c r="BX650" s="6"/>
      <c r="BY650" s="124"/>
      <c r="BZ650" s="124"/>
      <c r="CA650" s="124"/>
      <c r="CB650" s="124"/>
      <c r="CC650" s="124"/>
      <c r="CD650" s="124"/>
      <c r="CE650" s="124"/>
      <c r="CF650" s="124"/>
      <c r="CG650" s="124"/>
      <c r="CH650" s="124"/>
      <c r="CI650" s="124"/>
      <c r="CJ650" s="124"/>
      <c r="CK650" s="124"/>
      <c r="CL650" s="124"/>
      <c r="CM650" s="124"/>
      <c r="CN650" s="124"/>
      <c r="CO650" s="124"/>
      <c r="CP650" s="124"/>
      <c r="CQ650" s="124"/>
      <c r="CR650" s="124"/>
      <c r="CS650" s="124"/>
      <c r="CT650" s="124"/>
      <c r="CU650" s="124"/>
      <c r="CV650" s="124"/>
      <c r="CW650" s="124"/>
      <c r="CX650" s="124"/>
      <c r="CY650" s="124"/>
      <c r="CZ650" s="124"/>
      <c r="DA650" s="124"/>
      <c r="DB650" s="124"/>
      <c r="DC650" s="124"/>
      <c r="DD650" s="124"/>
      <c r="DE650" s="124"/>
      <c r="DF650" s="124"/>
      <c r="DG650" s="124"/>
      <c r="DH650" s="124"/>
      <c r="DI650" s="124"/>
      <c r="DJ650" s="124"/>
      <c r="DK650" s="6"/>
      <c r="DL650" s="6"/>
      <c r="DM650" s="6"/>
      <c r="DN650" s="6"/>
      <c r="DO650" s="6"/>
      <c r="DP650" s="6"/>
      <c r="DQ650" s="6"/>
      <c r="DR650" s="6"/>
      <c r="DS650" s="6"/>
      <c r="DT650" s="2"/>
      <c r="DU650" s="2"/>
      <c r="DV650" s="2"/>
      <c r="DW650" s="2"/>
      <c r="DX650" s="2"/>
      <c r="DY650" s="2"/>
      <c r="DZ650" s="2"/>
      <c r="EA650" s="2"/>
      <c r="EB650" s="125"/>
      <c r="EC650" s="6"/>
      <c r="ED650" s="6"/>
      <c r="EE650" s="6"/>
      <c r="EF650" s="124"/>
      <c r="EG650" s="124"/>
      <c r="EH650" s="125"/>
      <c r="EI650" s="125"/>
      <c r="EJ650" s="124"/>
      <c r="EK650" s="2"/>
      <c r="EL650" s="2"/>
    </row>
    <row x14ac:dyDescent="0.25" r="651" customHeight="1" ht="18.75">
      <c r="A651" s="369" t="s">
        <v>271</v>
      </c>
      <c r="B651" s="366"/>
      <c r="C651" s="366"/>
      <c r="D651" s="366"/>
      <c r="E651" s="366"/>
      <c r="F651" s="366"/>
      <c r="G651" s="366"/>
      <c r="H651" s="366"/>
      <c r="I651" s="366"/>
      <c r="J651" s="366"/>
      <c r="K651" s="366"/>
      <c r="L651" s="366"/>
      <c r="M651" s="366"/>
      <c r="N651" s="366"/>
      <c r="O651" s="366"/>
      <c r="P651" s="366"/>
      <c r="Q651" s="366"/>
      <c r="R651" s="366"/>
      <c r="S651" s="366"/>
      <c r="T651" s="366"/>
      <c r="U651" s="366"/>
      <c r="V651" s="366"/>
      <c r="W651" s="366"/>
      <c r="X651" s="366"/>
      <c r="Y651" s="366"/>
      <c r="Z651" s="366"/>
      <c r="AA651" s="366"/>
      <c r="AB651" s="366"/>
      <c r="AC651" s="366"/>
      <c r="AD651" s="366"/>
      <c r="AE651" s="366"/>
      <c r="AF651" s="366"/>
      <c r="AG651" s="366"/>
      <c r="AH651" s="366"/>
      <c r="AI651" s="366"/>
      <c r="AJ651" s="366"/>
      <c r="AK651" s="366"/>
      <c r="AL651" s="366"/>
      <c r="AM651" s="366"/>
      <c r="AN651" s="366"/>
      <c r="AO651" s="366"/>
      <c r="AP651" s="366"/>
      <c r="AQ651" s="366"/>
      <c r="AR651" s="366"/>
      <c r="AS651" s="366"/>
      <c r="AT651" s="366"/>
      <c r="AU651" s="366"/>
      <c r="AV651" s="366"/>
      <c r="AW651" s="366"/>
      <c r="AX651" s="367"/>
      <c r="AY651" s="368" t="s">
        <v>236</v>
      </c>
      <c r="AZ651" s="368" t="s">
        <v>236</v>
      </c>
      <c r="BA651" s="368"/>
      <c r="BB651" s="366"/>
      <c r="BC651" s="366"/>
      <c r="BD651" s="366"/>
      <c r="BE651" s="366"/>
      <c r="BF651" s="366"/>
      <c r="BG651" s="366"/>
      <c r="BH651" s="366"/>
      <c r="BI651" s="366"/>
      <c r="BJ651" s="366"/>
      <c r="BK651" s="366"/>
      <c r="BL651" s="124"/>
      <c r="BM651" s="2"/>
      <c r="BN651" s="124"/>
      <c r="BO651" s="6"/>
      <c r="BP651" s="124"/>
      <c r="BQ651" s="124"/>
      <c r="BR651" s="124"/>
      <c r="BS651" s="124"/>
      <c r="BT651" s="124"/>
      <c r="BU651" s="124"/>
      <c r="BV651" s="124"/>
      <c r="BW651" s="124"/>
      <c r="BX651" s="6"/>
      <c r="BY651" s="124"/>
      <c r="BZ651" s="124"/>
      <c r="CA651" s="124"/>
      <c r="CB651" s="124"/>
      <c r="CC651" s="124"/>
      <c r="CD651" s="124"/>
      <c r="CE651" s="124"/>
      <c r="CF651" s="124"/>
      <c r="CG651" s="124"/>
      <c r="CH651" s="124"/>
      <c r="CI651" s="124"/>
      <c r="CJ651" s="124"/>
      <c r="CK651" s="124"/>
      <c r="CL651" s="124"/>
      <c r="CM651" s="124"/>
      <c r="CN651" s="124"/>
      <c r="CO651" s="124"/>
      <c r="CP651" s="124"/>
      <c r="CQ651" s="124"/>
      <c r="CR651" s="124"/>
      <c r="CS651" s="124"/>
      <c r="CT651" s="124"/>
      <c r="CU651" s="124"/>
      <c r="CV651" s="124"/>
      <c r="CW651" s="124"/>
      <c r="CX651" s="124"/>
      <c r="CY651" s="124"/>
      <c r="CZ651" s="124"/>
      <c r="DA651" s="124"/>
      <c r="DB651" s="124"/>
      <c r="DC651" s="124"/>
      <c r="DD651" s="124"/>
      <c r="DE651" s="124"/>
      <c r="DF651" s="124"/>
      <c r="DG651" s="124"/>
      <c r="DH651" s="124"/>
      <c r="DI651" s="124"/>
      <c r="DJ651" s="124"/>
      <c r="DK651" s="6"/>
      <c r="DL651" s="6"/>
      <c r="DM651" s="6"/>
      <c r="DN651" s="6"/>
      <c r="DO651" s="6"/>
      <c r="DP651" s="6"/>
      <c r="DQ651" s="6"/>
      <c r="DR651" s="6"/>
      <c r="DS651" s="6"/>
      <c r="DT651" s="2"/>
      <c r="DU651" s="2"/>
      <c r="DV651" s="2"/>
      <c r="DW651" s="2"/>
      <c r="DX651" s="2"/>
      <c r="DY651" s="2"/>
      <c r="DZ651" s="2"/>
      <c r="EA651" s="2"/>
      <c r="EB651" s="125"/>
      <c r="EC651" s="6"/>
      <c r="ED651" s="6"/>
      <c r="EE651" s="6"/>
      <c r="EF651" s="124"/>
      <c r="EG651" s="124"/>
      <c r="EH651" s="125"/>
      <c r="EI651" s="125"/>
      <c r="EJ651" s="124"/>
      <c r="EK651" s="2"/>
      <c r="EL651" s="2"/>
    </row>
    <row x14ac:dyDescent="0.25" r="652" customHeight="1" ht="18.75">
      <c r="A652" s="369" t="s">
        <v>272</v>
      </c>
      <c r="B652" s="366"/>
      <c r="C652" s="366"/>
      <c r="D652" s="366"/>
      <c r="E652" s="366"/>
      <c r="F652" s="366"/>
      <c r="G652" s="366"/>
      <c r="H652" s="366"/>
      <c r="I652" s="366"/>
      <c r="J652" s="366"/>
      <c r="K652" s="366"/>
      <c r="L652" s="366"/>
      <c r="M652" s="366"/>
      <c r="N652" s="366"/>
      <c r="O652" s="366"/>
      <c r="P652" s="366"/>
      <c r="Q652" s="366"/>
      <c r="R652" s="366"/>
      <c r="S652" s="366"/>
      <c r="T652" s="366"/>
      <c r="U652" s="366"/>
      <c r="V652" s="366"/>
      <c r="W652" s="366"/>
      <c r="X652" s="366"/>
      <c r="Y652" s="366"/>
      <c r="Z652" s="366"/>
      <c r="AA652" s="366"/>
      <c r="AB652" s="366"/>
      <c r="AC652" s="366"/>
      <c r="AD652" s="366"/>
      <c r="AE652" s="366"/>
      <c r="AF652" s="366"/>
      <c r="AG652" s="366"/>
      <c r="AH652" s="366"/>
      <c r="AI652" s="366"/>
      <c r="AJ652" s="366"/>
      <c r="AK652" s="366"/>
      <c r="AL652" s="366"/>
      <c r="AM652" s="366"/>
      <c r="AN652" s="366"/>
      <c r="AO652" s="366"/>
      <c r="AP652" s="366"/>
      <c r="AQ652" s="366"/>
      <c r="AR652" s="366"/>
      <c r="AS652" s="366"/>
      <c r="AT652" s="366"/>
      <c r="AU652" s="366"/>
      <c r="AV652" s="366"/>
      <c r="AW652" s="366"/>
      <c r="AX652" s="367"/>
      <c r="AY652" s="368" t="s">
        <v>236</v>
      </c>
      <c r="AZ652" s="368" t="s">
        <v>236</v>
      </c>
      <c r="BA652" s="368"/>
      <c r="BB652" s="366"/>
      <c r="BC652" s="366"/>
      <c r="BD652" s="366"/>
      <c r="BE652" s="366"/>
      <c r="BF652" s="366"/>
      <c r="BG652" s="366"/>
      <c r="BH652" s="366"/>
      <c r="BI652" s="366"/>
      <c r="BJ652" s="366"/>
      <c r="BK652" s="366"/>
      <c r="BL652" s="124"/>
      <c r="BM652" s="2"/>
      <c r="BN652" s="124"/>
      <c r="BO652" s="6"/>
      <c r="BP652" s="124"/>
      <c r="BQ652" s="124"/>
      <c r="BR652" s="124"/>
      <c r="BS652" s="124"/>
      <c r="BT652" s="124"/>
      <c r="BU652" s="124"/>
      <c r="BV652" s="124"/>
      <c r="BW652" s="124"/>
      <c r="BX652" s="6"/>
      <c r="BY652" s="124"/>
      <c r="BZ652" s="124"/>
      <c r="CA652" s="124"/>
      <c r="CB652" s="124"/>
      <c r="CC652" s="124"/>
      <c r="CD652" s="124"/>
      <c r="CE652" s="124"/>
      <c r="CF652" s="124"/>
      <c r="CG652" s="124"/>
      <c r="CH652" s="124"/>
      <c r="CI652" s="124"/>
      <c r="CJ652" s="124"/>
      <c r="CK652" s="124"/>
      <c r="CL652" s="124"/>
      <c r="CM652" s="124"/>
      <c r="CN652" s="124"/>
      <c r="CO652" s="124"/>
      <c r="CP652" s="124"/>
      <c r="CQ652" s="124"/>
      <c r="CR652" s="124"/>
      <c r="CS652" s="124"/>
      <c r="CT652" s="124"/>
      <c r="CU652" s="124"/>
      <c r="CV652" s="124"/>
      <c r="CW652" s="124"/>
      <c r="CX652" s="124"/>
      <c r="CY652" s="124"/>
      <c r="CZ652" s="124"/>
      <c r="DA652" s="124"/>
      <c r="DB652" s="124"/>
      <c r="DC652" s="124"/>
      <c r="DD652" s="124"/>
      <c r="DE652" s="124"/>
      <c r="DF652" s="124"/>
      <c r="DG652" s="124"/>
      <c r="DH652" s="124"/>
      <c r="DI652" s="124"/>
      <c r="DJ652" s="124"/>
      <c r="DK652" s="6"/>
      <c r="DL652" s="6"/>
      <c r="DM652" s="6"/>
      <c r="DN652" s="6"/>
      <c r="DO652" s="6"/>
      <c r="DP652" s="6"/>
      <c r="DQ652" s="6"/>
      <c r="DR652" s="6"/>
      <c r="DS652" s="6"/>
      <c r="DT652" s="2"/>
      <c r="DU652" s="2"/>
      <c r="DV652" s="2"/>
      <c r="DW652" s="2"/>
      <c r="DX652" s="2"/>
      <c r="DY652" s="2"/>
      <c r="DZ652" s="2"/>
      <c r="EA652" s="2"/>
      <c r="EB652" s="125"/>
      <c r="EC652" s="6"/>
      <c r="ED652" s="6"/>
      <c r="EE652" s="6"/>
      <c r="EF652" s="124"/>
      <c r="EG652" s="124"/>
      <c r="EH652" s="125"/>
      <c r="EI652" s="125"/>
      <c r="EJ652" s="124"/>
      <c r="EK652" s="2"/>
      <c r="EL652" s="2"/>
    </row>
    <row x14ac:dyDescent="0.25" r="653" customHeight="1" ht="18.75">
      <c r="A653" s="369" t="s">
        <v>273</v>
      </c>
      <c r="B653" s="366"/>
      <c r="C653" s="366"/>
      <c r="D653" s="366"/>
      <c r="E653" s="366"/>
      <c r="F653" s="366"/>
      <c r="G653" s="366"/>
      <c r="H653" s="366"/>
      <c r="I653" s="366"/>
      <c r="J653" s="366"/>
      <c r="K653" s="366"/>
      <c r="L653" s="366"/>
      <c r="M653" s="366"/>
      <c r="N653" s="366"/>
      <c r="O653" s="366"/>
      <c r="P653" s="366"/>
      <c r="Q653" s="366"/>
      <c r="R653" s="366"/>
      <c r="S653" s="366"/>
      <c r="T653" s="366"/>
      <c r="U653" s="366"/>
      <c r="V653" s="366"/>
      <c r="W653" s="366"/>
      <c r="X653" s="366"/>
      <c r="Y653" s="366"/>
      <c r="Z653" s="366"/>
      <c r="AA653" s="366"/>
      <c r="AB653" s="366"/>
      <c r="AC653" s="366"/>
      <c r="AD653" s="366"/>
      <c r="AE653" s="366"/>
      <c r="AF653" s="366"/>
      <c r="AG653" s="366"/>
      <c r="AH653" s="366"/>
      <c r="AI653" s="366"/>
      <c r="AJ653" s="366"/>
      <c r="AK653" s="366"/>
      <c r="AL653" s="366"/>
      <c r="AM653" s="366"/>
      <c r="AN653" s="366"/>
      <c r="AO653" s="366"/>
      <c r="AP653" s="366"/>
      <c r="AQ653" s="366"/>
      <c r="AR653" s="366"/>
      <c r="AS653" s="366"/>
      <c r="AT653" s="366"/>
      <c r="AU653" s="366"/>
      <c r="AV653" s="366"/>
      <c r="AW653" s="366"/>
      <c r="AX653" s="367"/>
      <c r="AY653" s="368" t="s">
        <v>236</v>
      </c>
      <c r="AZ653" s="368" t="s">
        <v>236</v>
      </c>
      <c r="BA653" s="368"/>
      <c r="BB653" s="366"/>
      <c r="BC653" s="366"/>
      <c r="BD653" s="366"/>
      <c r="BE653" s="366"/>
      <c r="BF653" s="366"/>
      <c r="BG653" s="366"/>
      <c r="BH653" s="366"/>
      <c r="BI653" s="366"/>
      <c r="BJ653" s="366"/>
      <c r="BK653" s="366"/>
      <c r="BL653" s="124"/>
      <c r="BM653" s="2"/>
      <c r="BN653" s="124"/>
      <c r="BO653" s="6"/>
      <c r="BP653" s="124"/>
      <c r="BQ653" s="124"/>
      <c r="BR653" s="124"/>
      <c r="BS653" s="124"/>
      <c r="BT653" s="124"/>
      <c r="BU653" s="124"/>
      <c r="BV653" s="124"/>
      <c r="BW653" s="124"/>
      <c r="BX653" s="6"/>
      <c r="BY653" s="124"/>
      <c r="BZ653" s="124"/>
      <c r="CA653" s="124"/>
      <c r="CB653" s="124"/>
      <c r="CC653" s="124"/>
      <c r="CD653" s="124"/>
      <c r="CE653" s="124"/>
      <c r="CF653" s="124"/>
      <c r="CG653" s="124"/>
      <c r="CH653" s="124"/>
      <c r="CI653" s="124"/>
      <c r="CJ653" s="124"/>
      <c r="CK653" s="124"/>
      <c r="CL653" s="124"/>
      <c r="CM653" s="124"/>
      <c r="CN653" s="124"/>
      <c r="CO653" s="124"/>
      <c r="CP653" s="124"/>
      <c r="CQ653" s="124"/>
      <c r="CR653" s="124"/>
      <c r="CS653" s="124"/>
      <c r="CT653" s="124"/>
      <c r="CU653" s="124"/>
      <c r="CV653" s="124"/>
      <c r="CW653" s="124"/>
      <c r="CX653" s="124"/>
      <c r="CY653" s="124"/>
      <c r="CZ653" s="124"/>
      <c r="DA653" s="124"/>
      <c r="DB653" s="124"/>
      <c r="DC653" s="124"/>
      <c r="DD653" s="124"/>
      <c r="DE653" s="124"/>
      <c r="DF653" s="124"/>
      <c r="DG653" s="124"/>
      <c r="DH653" s="124"/>
      <c r="DI653" s="124"/>
      <c r="DJ653" s="124"/>
      <c r="DK653" s="6"/>
      <c r="DL653" s="6"/>
      <c r="DM653" s="6"/>
      <c r="DN653" s="6"/>
      <c r="DO653" s="6"/>
      <c r="DP653" s="6"/>
      <c r="DQ653" s="6"/>
      <c r="DR653" s="6"/>
      <c r="DS653" s="6"/>
      <c r="DT653" s="2"/>
      <c r="DU653" s="2"/>
      <c r="DV653" s="2"/>
      <c r="DW653" s="2"/>
      <c r="DX653" s="2"/>
      <c r="DY653" s="2"/>
      <c r="DZ653" s="2"/>
      <c r="EA653" s="2"/>
      <c r="EB653" s="125"/>
      <c r="EC653" s="6"/>
      <c r="ED653" s="6"/>
      <c r="EE653" s="6"/>
      <c r="EF653" s="124"/>
      <c r="EG653" s="124"/>
      <c r="EH653" s="125"/>
      <c r="EI653" s="125"/>
      <c r="EJ653" s="124"/>
      <c r="EK653" s="2"/>
      <c r="EL653" s="2"/>
    </row>
    <row x14ac:dyDescent="0.25" r="654" customHeight="1" ht="18.75">
      <c r="A654" s="369" t="s">
        <v>274</v>
      </c>
      <c r="B654" s="366"/>
      <c r="C654" s="366"/>
      <c r="D654" s="366"/>
      <c r="E654" s="366"/>
      <c r="F654" s="366"/>
      <c r="G654" s="366"/>
      <c r="H654" s="366"/>
      <c r="I654" s="366"/>
      <c r="J654" s="366"/>
      <c r="K654" s="366"/>
      <c r="L654" s="366"/>
      <c r="M654" s="366"/>
      <c r="N654" s="366"/>
      <c r="O654" s="366"/>
      <c r="P654" s="366"/>
      <c r="Q654" s="366"/>
      <c r="R654" s="366"/>
      <c r="S654" s="366"/>
      <c r="T654" s="366"/>
      <c r="U654" s="366"/>
      <c r="V654" s="366"/>
      <c r="W654" s="366"/>
      <c r="X654" s="366"/>
      <c r="Y654" s="366"/>
      <c r="Z654" s="366"/>
      <c r="AA654" s="366"/>
      <c r="AB654" s="366"/>
      <c r="AC654" s="366"/>
      <c r="AD654" s="366"/>
      <c r="AE654" s="366"/>
      <c r="AF654" s="366"/>
      <c r="AG654" s="366"/>
      <c r="AH654" s="366"/>
      <c r="AI654" s="366"/>
      <c r="AJ654" s="366"/>
      <c r="AK654" s="366"/>
      <c r="AL654" s="366"/>
      <c r="AM654" s="366"/>
      <c r="AN654" s="366"/>
      <c r="AO654" s="366"/>
      <c r="AP654" s="366"/>
      <c r="AQ654" s="366"/>
      <c r="AR654" s="366"/>
      <c r="AS654" s="366"/>
      <c r="AT654" s="366"/>
      <c r="AU654" s="366"/>
      <c r="AV654" s="366"/>
      <c r="AW654" s="366"/>
      <c r="AX654" s="367"/>
      <c r="AY654" s="368" t="s">
        <v>236</v>
      </c>
      <c r="AZ654" s="368" t="s">
        <v>236</v>
      </c>
      <c r="BA654" s="368"/>
      <c r="BB654" s="366"/>
      <c r="BC654" s="366"/>
      <c r="BD654" s="366"/>
      <c r="BE654" s="366"/>
      <c r="BF654" s="366"/>
      <c r="BG654" s="366"/>
      <c r="BH654" s="366"/>
      <c r="BI654" s="366"/>
      <c r="BJ654" s="366"/>
      <c r="BK654" s="366"/>
      <c r="BL654" s="124"/>
      <c r="BM654" s="2"/>
      <c r="BN654" s="124"/>
      <c r="BO654" s="6"/>
      <c r="BP654" s="124"/>
      <c r="BQ654" s="124"/>
      <c r="BR654" s="124"/>
      <c r="BS654" s="124"/>
      <c r="BT654" s="124"/>
      <c r="BU654" s="124"/>
      <c r="BV654" s="124"/>
      <c r="BW654" s="124"/>
      <c r="BX654" s="6"/>
      <c r="BY654" s="124"/>
      <c r="BZ654" s="124"/>
      <c r="CA654" s="124"/>
      <c r="CB654" s="124"/>
      <c r="CC654" s="124"/>
      <c r="CD654" s="124"/>
      <c r="CE654" s="124"/>
      <c r="CF654" s="124"/>
      <c r="CG654" s="124"/>
      <c r="CH654" s="124"/>
      <c r="CI654" s="124"/>
      <c r="CJ654" s="124"/>
      <c r="CK654" s="124"/>
      <c r="CL654" s="124"/>
      <c r="CM654" s="124"/>
      <c r="CN654" s="124"/>
      <c r="CO654" s="124"/>
      <c r="CP654" s="124"/>
      <c r="CQ654" s="124"/>
      <c r="CR654" s="124"/>
      <c r="CS654" s="124"/>
      <c r="CT654" s="124"/>
      <c r="CU654" s="124"/>
      <c r="CV654" s="124"/>
      <c r="CW654" s="124"/>
      <c r="CX654" s="124"/>
      <c r="CY654" s="124"/>
      <c r="CZ654" s="124"/>
      <c r="DA654" s="124"/>
      <c r="DB654" s="124"/>
      <c r="DC654" s="124"/>
      <c r="DD654" s="124"/>
      <c r="DE654" s="124"/>
      <c r="DF654" s="124"/>
      <c r="DG654" s="124"/>
      <c r="DH654" s="124"/>
      <c r="DI654" s="124"/>
      <c r="DJ654" s="124"/>
      <c r="DK654" s="6"/>
      <c r="DL654" s="6"/>
      <c r="DM654" s="6"/>
      <c r="DN654" s="6"/>
      <c r="DO654" s="6"/>
      <c r="DP654" s="6"/>
      <c r="DQ654" s="6"/>
      <c r="DR654" s="6"/>
      <c r="DS654" s="6"/>
      <c r="DT654" s="2"/>
      <c r="DU654" s="2"/>
      <c r="DV654" s="2"/>
      <c r="DW654" s="2"/>
      <c r="DX654" s="2"/>
      <c r="DY654" s="2"/>
      <c r="DZ654" s="2"/>
      <c r="EA654" s="2"/>
      <c r="EB654" s="125"/>
      <c r="EC654" s="6"/>
      <c r="ED654" s="6"/>
      <c r="EE654" s="6"/>
      <c r="EF654" s="124"/>
      <c r="EG654" s="124"/>
      <c r="EH654" s="125"/>
      <c r="EI654" s="125"/>
      <c r="EJ654" s="124"/>
      <c r="EK654" s="2"/>
      <c r="EL654" s="2"/>
    </row>
    <row x14ac:dyDescent="0.25" r="655" customHeight="1" ht="18.75">
      <c r="A655" s="369" t="s">
        <v>275</v>
      </c>
      <c r="B655" s="366"/>
      <c r="C655" s="366"/>
      <c r="D655" s="366"/>
      <c r="E655" s="366"/>
      <c r="F655" s="366"/>
      <c r="G655" s="366"/>
      <c r="H655" s="366"/>
      <c r="I655" s="366"/>
      <c r="J655" s="366"/>
      <c r="K655" s="366"/>
      <c r="L655" s="366"/>
      <c r="M655" s="366"/>
      <c r="N655" s="366"/>
      <c r="O655" s="366"/>
      <c r="P655" s="366"/>
      <c r="Q655" s="366"/>
      <c r="R655" s="366"/>
      <c r="S655" s="366"/>
      <c r="T655" s="366"/>
      <c r="U655" s="366"/>
      <c r="V655" s="366"/>
      <c r="W655" s="366"/>
      <c r="X655" s="366"/>
      <c r="Y655" s="366"/>
      <c r="Z655" s="366"/>
      <c r="AA655" s="366"/>
      <c r="AB655" s="366"/>
      <c r="AC655" s="366"/>
      <c r="AD655" s="366"/>
      <c r="AE655" s="366"/>
      <c r="AF655" s="366"/>
      <c r="AG655" s="366"/>
      <c r="AH655" s="366"/>
      <c r="AI655" s="366"/>
      <c r="AJ655" s="366"/>
      <c r="AK655" s="366"/>
      <c r="AL655" s="366"/>
      <c r="AM655" s="366"/>
      <c r="AN655" s="366"/>
      <c r="AO655" s="366"/>
      <c r="AP655" s="366"/>
      <c r="AQ655" s="366"/>
      <c r="AR655" s="366"/>
      <c r="AS655" s="366"/>
      <c r="AT655" s="366"/>
      <c r="AU655" s="366"/>
      <c r="AV655" s="366"/>
      <c r="AW655" s="366"/>
      <c r="AX655" s="367"/>
      <c r="AY655" s="368">
        <v>22</v>
      </c>
      <c r="AZ655" s="368" t="s">
        <v>236</v>
      </c>
      <c r="BA655" s="368"/>
      <c r="BB655" s="366"/>
      <c r="BC655" s="366"/>
      <c r="BD655" s="366"/>
      <c r="BE655" s="366"/>
      <c r="BF655" s="366"/>
      <c r="BG655" s="366"/>
      <c r="BH655" s="366"/>
      <c r="BI655" s="366"/>
      <c r="BJ655" s="366"/>
      <c r="BK655" s="366"/>
      <c r="BL655" s="124"/>
      <c r="BM655" s="2"/>
      <c r="BN655" s="124"/>
      <c r="BO655" s="6"/>
      <c r="BP655" s="124"/>
      <c r="BQ655" s="124"/>
      <c r="BR655" s="124"/>
      <c r="BS655" s="124"/>
      <c r="BT655" s="124"/>
      <c r="BU655" s="124"/>
      <c r="BV655" s="124"/>
      <c r="BW655" s="124"/>
      <c r="BX655" s="6"/>
      <c r="BY655" s="124"/>
      <c r="BZ655" s="124"/>
      <c r="CA655" s="124"/>
      <c r="CB655" s="124"/>
      <c r="CC655" s="124"/>
      <c r="CD655" s="124"/>
      <c r="CE655" s="124"/>
      <c r="CF655" s="124"/>
      <c r="CG655" s="124"/>
      <c r="CH655" s="124"/>
      <c r="CI655" s="124"/>
      <c r="CJ655" s="124"/>
      <c r="CK655" s="124"/>
      <c r="CL655" s="124"/>
      <c r="CM655" s="124"/>
      <c r="CN655" s="124"/>
      <c r="CO655" s="124"/>
      <c r="CP655" s="124"/>
      <c r="CQ655" s="124"/>
      <c r="CR655" s="124"/>
      <c r="CS655" s="124"/>
      <c r="CT655" s="124"/>
      <c r="CU655" s="124"/>
      <c r="CV655" s="124"/>
      <c r="CW655" s="124"/>
      <c r="CX655" s="124"/>
      <c r="CY655" s="124"/>
      <c r="CZ655" s="124"/>
      <c r="DA655" s="124"/>
      <c r="DB655" s="124"/>
      <c r="DC655" s="124"/>
      <c r="DD655" s="124"/>
      <c r="DE655" s="124"/>
      <c r="DF655" s="124"/>
      <c r="DG655" s="124"/>
      <c r="DH655" s="124"/>
      <c r="DI655" s="124"/>
      <c r="DJ655" s="124"/>
      <c r="DK655" s="6"/>
      <c r="DL655" s="6"/>
      <c r="DM655" s="6"/>
      <c r="DN655" s="6"/>
      <c r="DO655" s="6"/>
      <c r="DP655" s="6"/>
      <c r="DQ655" s="6"/>
      <c r="DR655" s="6"/>
      <c r="DS655" s="6"/>
      <c r="DT655" s="2"/>
      <c r="DU655" s="2"/>
      <c r="DV655" s="2"/>
      <c r="DW655" s="2"/>
      <c r="DX655" s="2"/>
      <c r="DY655" s="2"/>
      <c r="DZ655" s="2"/>
      <c r="EA655" s="2"/>
      <c r="EB655" s="125"/>
      <c r="EC655" s="6"/>
      <c r="ED655" s="6"/>
      <c r="EE655" s="6"/>
      <c r="EF655" s="124"/>
      <c r="EG655" s="124"/>
      <c r="EH655" s="125"/>
      <c r="EI655" s="125"/>
      <c r="EJ655" s="124"/>
      <c r="EK655" s="2"/>
      <c r="EL655" s="2"/>
    </row>
    <row x14ac:dyDescent="0.25" r="656" customHeight="1" ht="18.75">
      <c r="A656" s="369" t="s">
        <v>49</v>
      </c>
      <c r="B656" s="366"/>
      <c r="C656" s="366"/>
      <c r="D656" s="366"/>
      <c r="E656" s="366"/>
      <c r="F656" s="366"/>
      <c r="G656" s="366"/>
      <c r="H656" s="366"/>
      <c r="I656" s="366"/>
      <c r="J656" s="366"/>
      <c r="K656" s="366"/>
      <c r="L656" s="366"/>
      <c r="M656" s="366"/>
      <c r="N656" s="366"/>
      <c r="O656" s="366"/>
      <c r="P656" s="366"/>
      <c r="Q656" s="366"/>
      <c r="R656" s="366"/>
      <c r="S656" s="366"/>
      <c r="T656" s="366"/>
      <c r="U656" s="366"/>
      <c r="V656" s="366"/>
      <c r="W656" s="366"/>
      <c r="X656" s="366"/>
      <c r="Y656" s="366"/>
      <c r="Z656" s="366"/>
      <c r="AA656" s="366"/>
      <c r="AB656" s="366"/>
      <c r="AC656" s="366"/>
      <c r="AD656" s="366"/>
      <c r="AE656" s="366"/>
      <c r="AF656" s="366"/>
      <c r="AG656" s="366"/>
      <c r="AH656" s="366"/>
      <c r="AI656" s="366"/>
      <c r="AJ656" s="366"/>
      <c r="AK656" s="366"/>
      <c r="AL656" s="366"/>
      <c r="AM656" s="366"/>
      <c r="AN656" s="366"/>
      <c r="AO656" s="366"/>
      <c r="AP656" s="366"/>
      <c r="AQ656" s="366"/>
      <c r="AR656" s="366"/>
      <c r="AS656" s="366"/>
      <c r="AT656" s="366"/>
      <c r="AU656" s="366"/>
      <c r="AV656" s="366"/>
      <c r="AW656" s="366"/>
      <c r="AX656" s="367"/>
      <c r="AY656" s="368" t="s">
        <v>236</v>
      </c>
      <c r="AZ656" s="368" t="s">
        <v>236</v>
      </c>
      <c r="BA656" s="368"/>
      <c r="BB656" s="366"/>
      <c r="BC656" s="366"/>
      <c r="BD656" s="366"/>
      <c r="BE656" s="366"/>
      <c r="BF656" s="366"/>
      <c r="BG656" s="366"/>
      <c r="BH656" s="366"/>
      <c r="BI656" s="366"/>
      <c r="BJ656" s="366"/>
      <c r="BK656" s="366"/>
      <c r="BL656" s="124"/>
      <c r="BM656" s="2"/>
      <c r="BN656" s="124"/>
      <c r="BO656" s="6"/>
      <c r="BP656" s="124"/>
      <c r="BQ656" s="124"/>
      <c r="BR656" s="124"/>
      <c r="BS656" s="124"/>
      <c r="BT656" s="124"/>
      <c r="BU656" s="124"/>
      <c r="BV656" s="124"/>
      <c r="BW656" s="124"/>
      <c r="BX656" s="6"/>
      <c r="BY656" s="124"/>
      <c r="BZ656" s="124"/>
      <c r="CA656" s="124"/>
      <c r="CB656" s="124"/>
      <c r="CC656" s="124"/>
      <c r="CD656" s="124"/>
      <c r="CE656" s="124"/>
      <c r="CF656" s="124"/>
      <c r="CG656" s="124"/>
      <c r="CH656" s="124"/>
      <c r="CI656" s="124"/>
      <c r="CJ656" s="124"/>
      <c r="CK656" s="124"/>
      <c r="CL656" s="124"/>
      <c r="CM656" s="124"/>
      <c r="CN656" s="124"/>
      <c r="CO656" s="124"/>
      <c r="CP656" s="124"/>
      <c r="CQ656" s="124"/>
      <c r="CR656" s="124"/>
      <c r="CS656" s="124"/>
      <c r="CT656" s="124"/>
      <c r="CU656" s="124"/>
      <c r="CV656" s="124"/>
      <c r="CW656" s="124"/>
      <c r="CX656" s="124"/>
      <c r="CY656" s="124"/>
      <c r="CZ656" s="124"/>
      <c r="DA656" s="124"/>
      <c r="DB656" s="124"/>
      <c r="DC656" s="124"/>
      <c r="DD656" s="124"/>
      <c r="DE656" s="124"/>
      <c r="DF656" s="124"/>
      <c r="DG656" s="124"/>
      <c r="DH656" s="124"/>
      <c r="DI656" s="124"/>
      <c r="DJ656" s="124"/>
      <c r="DK656" s="6"/>
      <c r="DL656" s="6"/>
      <c r="DM656" s="6"/>
      <c r="DN656" s="6"/>
      <c r="DO656" s="6"/>
      <c r="DP656" s="6"/>
      <c r="DQ656" s="6"/>
      <c r="DR656" s="6"/>
      <c r="DS656" s="6"/>
      <c r="DT656" s="2"/>
      <c r="DU656" s="2"/>
      <c r="DV656" s="2"/>
      <c r="DW656" s="2"/>
      <c r="DX656" s="2"/>
      <c r="DY656" s="2"/>
      <c r="DZ656" s="2"/>
      <c r="EA656" s="2"/>
      <c r="EB656" s="125"/>
      <c r="EC656" s="6"/>
      <c r="ED656" s="6"/>
      <c r="EE656" s="6"/>
      <c r="EF656" s="124"/>
      <c r="EG656" s="124"/>
      <c r="EH656" s="125"/>
      <c r="EI656" s="125"/>
      <c r="EJ656" s="124"/>
      <c r="EK656" s="2"/>
      <c r="EL656" s="2"/>
    </row>
    <row x14ac:dyDescent="0.25" r="657" customHeight="1" ht="18.75">
      <c r="A657" s="369" t="s">
        <v>276</v>
      </c>
      <c r="B657" s="366"/>
      <c r="C657" s="366"/>
      <c r="D657" s="366"/>
      <c r="E657" s="366"/>
      <c r="F657" s="366"/>
      <c r="G657" s="366"/>
      <c r="H657" s="366"/>
      <c r="I657" s="366"/>
      <c r="J657" s="366"/>
      <c r="K657" s="366"/>
      <c r="L657" s="366"/>
      <c r="M657" s="366"/>
      <c r="N657" s="366"/>
      <c r="O657" s="366"/>
      <c r="P657" s="366"/>
      <c r="Q657" s="366"/>
      <c r="R657" s="366"/>
      <c r="S657" s="366"/>
      <c r="T657" s="366"/>
      <c r="U657" s="366"/>
      <c r="V657" s="366"/>
      <c r="W657" s="366"/>
      <c r="X657" s="366"/>
      <c r="Y657" s="366"/>
      <c r="Z657" s="366"/>
      <c r="AA657" s="366"/>
      <c r="AB657" s="366"/>
      <c r="AC657" s="366"/>
      <c r="AD657" s="366"/>
      <c r="AE657" s="366"/>
      <c r="AF657" s="366"/>
      <c r="AG657" s="366"/>
      <c r="AH657" s="366"/>
      <c r="AI657" s="366"/>
      <c r="AJ657" s="366"/>
      <c r="AK657" s="366"/>
      <c r="AL657" s="366"/>
      <c r="AM657" s="366"/>
      <c r="AN657" s="366"/>
      <c r="AO657" s="366"/>
      <c r="AP657" s="366"/>
      <c r="AQ657" s="366"/>
      <c r="AR657" s="366"/>
      <c r="AS657" s="366"/>
      <c r="AT657" s="366"/>
      <c r="AU657" s="366"/>
      <c r="AV657" s="366"/>
      <c r="AW657" s="366"/>
      <c r="AX657" s="367"/>
      <c r="AY657" s="368" t="s">
        <v>236</v>
      </c>
      <c r="AZ657" s="368" t="s">
        <v>236</v>
      </c>
      <c r="BA657" s="368"/>
      <c r="BB657" s="366"/>
      <c r="BC657" s="366"/>
      <c r="BD657" s="366"/>
      <c r="BE657" s="366"/>
      <c r="BF657" s="366"/>
      <c r="BG657" s="366"/>
      <c r="BH657" s="366"/>
      <c r="BI657" s="366"/>
      <c r="BJ657" s="366"/>
      <c r="BK657" s="366"/>
      <c r="BL657" s="124"/>
      <c r="BM657" s="2"/>
      <c r="BN657" s="124"/>
      <c r="BO657" s="6"/>
      <c r="BP657" s="124"/>
      <c r="BQ657" s="124"/>
      <c r="BR657" s="124"/>
      <c r="BS657" s="124"/>
      <c r="BT657" s="124"/>
      <c r="BU657" s="124"/>
      <c r="BV657" s="124"/>
      <c r="BW657" s="124"/>
      <c r="BX657" s="6"/>
      <c r="BY657" s="124"/>
      <c r="BZ657" s="124"/>
      <c r="CA657" s="124"/>
      <c r="CB657" s="124"/>
      <c r="CC657" s="124"/>
      <c r="CD657" s="124"/>
      <c r="CE657" s="124"/>
      <c r="CF657" s="124"/>
      <c r="CG657" s="124"/>
      <c r="CH657" s="124"/>
      <c r="CI657" s="124"/>
      <c r="CJ657" s="124"/>
      <c r="CK657" s="124"/>
      <c r="CL657" s="124"/>
      <c r="CM657" s="124"/>
      <c r="CN657" s="124"/>
      <c r="CO657" s="124"/>
      <c r="CP657" s="124"/>
      <c r="CQ657" s="124"/>
      <c r="CR657" s="124"/>
      <c r="CS657" s="124"/>
      <c r="CT657" s="124"/>
      <c r="CU657" s="124"/>
      <c r="CV657" s="124"/>
      <c r="CW657" s="124"/>
      <c r="CX657" s="124"/>
      <c r="CY657" s="124"/>
      <c r="CZ657" s="124"/>
      <c r="DA657" s="124"/>
      <c r="DB657" s="124"/>
      <c r="DC657" s="124"/>
      <c r="DD657" s="124"/>
      <c r="DE657" s="124"/>
      <c r="DF657" s="124"/>
      <c r="DG657" s="124"/>
      <c r="DH657" s="124"/>
      <c r="DI657" s="124"/>
      <c r="DJ657" s="124"/>
      <c r="DK657" s="6"/>
      <c r="DL657" s="6"/>
      <c r="DM657" s="6"/>
      <c r="DN657" s="6"/>
      <c r="DO657" s="6"/>
      <c r="DP657" s="6"/>
      <c r="DQ657" s="6"/>
      <c r="DR657" s="6"/>
      <c r="DS657" s="6"/>
      <c r="DT657" s="2"/>
      <c r="DU657" s="2"/>
      <c r="DV657" s="2"/>
      <c r="DW657" s="2"/>
      <c r="DX657" s="2"/>
      <c r="DY657" s="2"/>
      <c r="DZ657" s="2"/>
      <c r="EA657" s="2"/>
      <c r="EB657" s="125"/>
      <c r="EC657" s="6"/>
      <c r="ED657" s="6"/>
      <c r="EE657" s="6"/>
      <c r="EF657" s="124"/>
      <c r="EG657" s="124"/>
      <c r="EH657" s="125"/>
      <c r="EI657" s="125"/>
      <c r="EJ657" s="124"/>
      <c r="EK657" s="2"/>
      <c r="EL657" s="2"/>
    </row>
    <row x14ac:dyDescent="0.25" r="658" customHeight="1" ht="18.75">
      <c r="A658" s="369" t="s">
        <v>277</v>
      </c>
      <c r="B658" s="366"/>
      <c r="C658" s="366"/>
      <c r="D658" s="366"/>
      <c r="E658" s="366"/>
      <c r="F658" s="366"/>
      <c r="G658" s="366"/>
      <c r="H658" s="366"/>
      <c r="I658" s="366"/>
      <c r="J658" s="366"/>
      <c r="K658" s="366"/>
      <c r="L658" s="366"/>
      <c r="M658" s="366"/>
      <c r="N658" s="366"/>
      <c r="O658" s="366"/>
      <c r="P658" s="366"/>
      <c r="Q658" s="366"/>
      <c r="R658" s="366"/>
      <c r="S658" s="366"/>
      <c r="T658" s="366"/>
      <c r="U658" s="366"/>
      <c r="V658" s="366"/>
      <c r="W658" s="366"/>
      <c r="X658" s="366"/>
      <c r="Y658" s="366"/>
      <c r="Z658" s="366"/>
      <c r="AA658" s="366"/>
      <c r="AB658" s="366"/>
      <c r="AC658" s="366"/>
      <c r="AD658" s="366"/>
      <c r="AE658" s="366"/>
      <c r="AF658" s="366"/>
      <c r="AG658" s="366"/>
      <c r="AH658" s="366"/>
      <c r="AI658" s="366"/>
      <c r="AJ658" s="366"/>
      <c r="AK658" s="366"/>
      <c r="AL658" s="366"/>
      <c r="AM658" s="366"/>
      <c r="AN658" s="366"/>
      <c r="AO658" s="366"/>
      <c r="AP658" s="366"/>
      <c r="AQ658" s="366"/>
      <c r="AR658" s="366"/>
      <c r="AS658" s="366"/>
      <c r="AT658" s="366"/>
      <c r="AU658" s="366"/>
      <c r="AV658" s="366"/>
      <c r="AW658" s="366"/>
      <c r="AX658" s="367"/>
      <c r="AY658" s="368" t="s">
        <v>236</v>
      </c>
      <c r="AZ658" s="368" t="s">
        <v>236</v>
      </c>
      <c r="BA658" s="368"/>
      <c r="BB658" s="366"/>
      <c r="BC658" s="366"/>
      <c r="BD658" s="366"/>
      <c r="BE658" s="366"/>
      <c r="BF658" s="366"/>
      <c r="BG658" s="366"/>
      <c r="BH658" s="366"/>
      <c r="BI658" s="366"/>
      <c r="BJ658" s="366"/>
      <c r="BK658" s="366"/>
      <c r="BL658" s="124"/>
      <c r="BM658" s="2"/>
      <c r="BN658" s="124"/>
      <c r="BO658" s="6"/>
      <c r="BP658" s="124"/>
      <c r="BQ658" s="124"/>
      <c r="BR658" s="124"/>
      <c r="BS658" s="124"/>
      <c r="BT658" s="124"/>
      <c r="BU658" s="124"/>
      <c r="BV658" s="124"/>
      <c r="BW658" s="124"/>
      <c r="BX658" s="6"/>
      <c r="BY658" s="124"/>
      <c r="BZ658" s="124"/>
      <c r="CA658" s="124"/>
      <c r="CB658" s="124"/>
      <c r="CC658" s="124"/>
      <c r="CD658" s="124"/>
      <c r="CE658" s="124"/>
      <c r="CF658" s="124"/>
      <c r="CG658" s="124"/>
      <c r="CH658" s="124"/>
      <c r="CI658" s="124"/>
      <c r="CJ658" s="124"/>
      <c r="CK658" s="124"/>
      <c r="CL658" s="124"/>
      <c r="CM658" s="124"/>
      <c r="CN658" s="124"/>
      <c r="CO658" s="124"/>
      <c r="CP658" s="124"/>
      <c r="CQ658" s="124"/>
      <c r="CR658" s="124"/>
      <c r="CS658" s="124"/>
      <c r="CT658" s="124"/>
      <c r="CU658" s="124"/>
      <c r="CV658" s="124"/>
      <c r="CW658" s="124"/>
      <c r="CX658" s="124"/>
      <c r="CY658" s="124"/>
      <c r="CZ658" s="124"/>
      <c r="DA658" s="124"/>
      <c r="DB658" s="124"/>
      <c r="DC658" s="124"/>
      <c r="DD658" s="124"/>
      <c r="DE658" s="124"/>
      <c r="DF658" s="124"/>
      <c r="DG658" s="124"/>
      <c r="DH658" s="124"/>
      <c r="DI658" s="124"/>
      <c r="DJ658" s="124"/>
      <c r="DK658" s="6"/>
      <c r="DL658" s="6"/>
      <c r="DM658" s="6"/>
      <c r="DN658" s="6"/>
      <c r="DO658" s="6"/>
      <c r="DP658" s="6"/>
      <c r="DQ658" s="6"/>
      <c r="DR658" s="6"/>
      <c r="DS658" s="6"/>
      <c r="DT658" s="2"/>
      <c r="DU658" s="2"/>
      <c r="DV658" s="2"/>
      <c r="DW658" s="2"/>
      <c r="DX658" s="2"/>
      <c r="DY658" s="2"/>
      <c r="DZ658" s="2"/>
      <c r="EA658" s="2"/>
      <c r="EB658" s="125"/>
      <c r="EC658" s="6"/>
      <c r="ED658" s="6"/>
      <c r="EE658" s="6"/>
      <c r="EF658" s="124"/>
      <c r="EG658" s="124"/>
      <c r="EH658" s="125"/>
      <c r="EI658" s="125"/>
      <c r="EJ658" s="124"/>
      <c r="EK658" s="2"/>
      <c r="EL658" s="2"/>
    </row>
    <row x14ac:dyDescent="0.25" r="659" customHeight="1" ht="18.75">
      <c r="A659" s="369" t="s">
        <v>53</v>
      </c>
      <c r="B659" s="366"/>
      <c r="C659" s="366"/>
      <c r="D659" s="366"/>
      <c r="E659" s="366"/>
      <c r="F659" s="366"/>
      <c r="G659" s="366"/>
      <c r="H659" s="366"/>
      <c r="I659" s="366"/>
      <c r="J659" s="366"/>
      <c r="K659" s="366"/>
      <c r="L659" s="366"/>
      <c r="M659" s="366"/>
      <c r="N659" s="366"/>
      <c r="O659" s="366"/>
      <c r="P659" s="366"/>
      <c r="Q659" s="366"/>
      <c r="R659" s="366"/>
      <c r="S659" s="366"/>
      <c r="T659" s="366"/>
      <c r="U659" s="366"/>
      <c r="V659" s="366"/>
      <c r="W659" s="366"/>
      <c r="X659" s="366"/>
      <c r="Y659" s="366"/>
      <c r="Z659" s="366"/>
      <c r="AA659" s="366"/>
      <c r="AB659" s="366"/>
      <c r="AC659" s="366"/>
      <c r="AD659" s="366"/>
      <c r="AE659" s="366"/>
      <c r="AF659" s="366"/>
      <c r="AG659" s="366"/>
      <c r="AH659" s="366"/>
      <c r="AI659" s="366"/>
      <c r="AJ659" s="366"/>
      <c r="AK659" s="366"/>
      <c r="AL659" s="366"/>
      <c r="AM659" s="366"/>
      <c r="AN659" s="366"/>
      <c r="AO659" s="366"/>
      <c r="AP659" s="366"/>
      <c r="AQ659" s="366"/>
      <c r="AR659" s="366"/>
      <c r="AS659" s="366"/>
      <c r="AT659" s="366"/>
      <c r="AU659" s="366"/>
      <c r="AV659" s="366"/>
      <c r="AW659" s="366"/>
      <c r="AX659" s="367"/>
      <c r="AY659" s="368" t="s">
        <v>236</v>
      </c>
      <c r="AZ659" s="368" t="s">
        <v>236</v>
      </c>
      <c r="BA659" s="368"/>
      <c r="BB659" s="366"/>
      <c r="BC659" s="366"/>
      <c r="BD659" s="366"/>
      <c r="BE659" s="366"/>
      <c r="BF659" s="366"/>
      <c r="BG659" s="366"/>
      <c r="BH659" s="366"/>
      <c r="BI659" s="366"/>
      <c r="BJ659" s="366"/>
      <c r="BK659" s="366"/>
      <c r="BL659" s="124"/>
      <c r="BM659" s="2"/>
      <c r="BN659" s="124"/>
      <c r="BO659" s="6"/>
      <c r="BP659" s="124"/>
      <c r="BQ659" s="124"/>
      <c r="BR659" s="124"/>
      <c r="BS659" s="124"/>
      <c r="BT659" s="124"/>
      <c r="BU659" s="124"/>
      <c r="BV659" s="124"/>
      <c r="BW659" s="124"/>
      <c r="BX659" s="6"/>
      <c r="BY659" s="124"/>
      <c r="BZ659" s="124"/>
      <c r="CA659" s="124"/>
      <c r="CB659" s="124"/>
      <c r="CC659" s="124"/>
      <c r="CD659" s="124"/>
      <c r="CE659" s="124"/>
      <c r="CF659" s="124"/>
      <c r="CG659" s="124"/>
      <c r="CH659" s="124"/>
      <c r="CI659" s="124"/>
      <c r="CJ659" s="124"/>
      <c r="CK659" s="124"/>
      <c r="CL659" s="124"/>
      <c r="CM659" s="124"/>
      <c r="CN659" s="124"/>
      <c r="CO659" s="124"/>
      <c r="CP659" s="124"/>
      <c r="CQ659" s="124"/>
      <c r="CR659" s="124"/>
      <c r="CS659" s="124"/>
      <c r="CT659" s="124"/>
      <c r="CU659" s="124"/>
      <c r="CV659" s="124"/>
      <c r="CW659" s="124"/>
      <c r="CX659" s="124"/>
      <c r="CY659" s="124"/>
      <c r="CZ659" s="124"/>
      <c r="DA659" s="124"/>
      <c r="DB659" s="124"/>
      <c r="DC659" s="124"/>
      <c r="DD659" s="124"/>
      <c r="DE659" s="124"/>
      <c r="DF659" s="124"/>
      <c r="DG659" s="124"/>
      <c r="DH659" s="124"/>
      <c r="DI659" s="124"/>
      <c r="DJ659" s="124"/>
      <c r="DK659" s="6"/>
      <c r="DL659" s="6"/>
      <c r="DM659" s="6"/>
      <c r="DN659" s="6"/>
      <c r="DO659" s="6"/>
      <c r="DP659" s="6"/>
      <c r="DQ659" s="6"/>
      <c r="DR659" s="6"/>
      <c r="DS659" s="6"/>
      <c r="DT659" s="2"/>
      <c r="DU659" s="2"/>
      <c r="DV659" s="2"/>
      <c r="DW659" s="2"/>
      <c r="DX659" s="2"/>
      <c r="DY659" s="2"/>
      <c r="DZ659" s="2"/>
      <c r="EA659" s="2"/>
      <c r="EB659" s="125"/>
      <c r="EC659" s="6"/>
      <c r="ED659" s="6"/>
      <c r="EE659" s="6"/>
      <c r="EF659" s="124"/>
      <c r="EG659" s="124"/>
      <c r="EH659" s="125"/>
      <c r="EI659" s="125"/>
      <c r="EJ659" s="124"/>
      <c r="EK659" s="2"/>
      <c r="EL659" s="2"/>
    </row>
    <row x14ac:dyDescent="0.25" r="660" customHeight="1" ht="18.75">
      <c r="A660" s="369" t="s">
        <v>278</v>
      </c>
      <c r="B660" s="366"/>
      <c r="C660" s="366"/>
      <c r="D660" s="366"/>
      <c r="E660" s="366"/>
      <c r="F660" s="366"/>
      <c r="G660" s="366"/>
      <c r="H660" s="366"/>
      <c r="I660" s="366"/>
      <c r="J660" s="366"/>
      <c r="K660" s="366"/>
      <c r="L660" s="366"/>
      <c r="M660" s="366"/>
      <c r="N660" s="366"/>
      <c r="O660" s="366"/>
      <c r="P660" s="366"/>
      <c r="Q660" s="366"/>
      <c r="R660" s="366"/>
      <c r="S660" s="366"/>
      <c r="T660" s="366"/>
      <c r="U660" s="366"/>
      <c r="V660" s="366"/>
      <c r="W660" s="366"/>
      <c r="X660" s="366"/>
      <c r="Y660" s="366"/>
      <c r="Z660" s="366"/>
      <c r="AA660" s="366"/>
      <c r="AB660" s="366"/>
      <c r="AC660" s="366"/>
      <c r="AD660" s="366"/>
      <c r="AE660" s="366"/>
      <c r="AF660" s="366"/>
      <c r="AG660" s="366"/>
      <c r="AH660" s="366"/>
      <c r="AI660" s="366"/>
      <c r="AJ660" s="366"/>
      <c r="AK660" s="366"/>
      <c r="AL660" s="366"/>
      <c r="AM660" s="366"/>
      <c r="AN660" s="366"/>
      <c r="AO660" s="366"/>
      <c r="AP660" s="366"/>
      <c r="AQ660" s="366"/>
      <c r="AR660" s="366"/>
      <c r="AS660" s="366"/>
      <c r="AT660" s="366"/>
      <c r="AU660" s="366"/>
      <c r="AV660" s="366"/>
      <c r="AW660" s="366"/>
      <c r="AX660" s="367"/>
      <c r="AY660" s="368" t="s">
        <v>236</v>
      </c>
      <c r="AZ660" s="368" t="s">
        <v>236</v>
      </c>
      <c r="BA660" s="368"/>
      <c r="BB660" s="366"/>
      <c r="BC660" s="366"/>
      <c r="BD660" s="366"/>
      <c r="BE660" s="366"/>
      <c r="BF660" s="366"/>
      <c r="BG660" s="366"/>
      <c r="BH660" s="366"/>
      <c r="BI660" s="366"/>
      <c r="BJ660" s="366"/>
      <c r="BK660" s="366"/>
      <c r="BL660" s="124"/>
      <c r="BM660" s="2"/>
      <c r="BN660" s="124"/>
      <c r="BO660" s="6"/>
      <c r="BP660" s="124"/>
      <c r="BQ660" s="124"/>
      <c r="BR660" s="124"/>
      <c r="BS660" s="124"/>
      <c r="BT660" s="124"/>
      <c r="BU660" s="124"/>
      <c r="BV660" s="124"/>
      <c r="BW660" s="124"/>
      <c r="BX660" s="6"/>
      <c r="BY660" s="124"/>
      <c r="BZ660" s="124"/>
      <c r="CA660" s="124"/>
      <c r="CB660" s="124"/>
      <c r="CC660" s="124"/>
      <c r="CD660" s="124"/>
      <c r="CE660" s="124"/>
      <c r="CF660" s="124"/>
      <c r="CG660" s="124"/>
      <c r="CH660" s="124"/>
      <c r="CI660" s="124"/>
      <c r="CJ660" s="124"/>
      <c r="CK660" s="124"/>
      <c r="CL660" s="124"/>
      <c r="CM660" s="124"/>
      <c r="CN660" s="124"/>
      <c r="CO660" s="124"/>
      <c r="CP660" s="124"/>
      <c r="CQ660" s="124"/>
      <c r="CR660" s="124"/>
      <c r="CS660" s="124"/>
      <c r="CT660" s="124"/>
      <c r="CU660" s="124"/>
      <c r="CV660" s="124"/>
      <c r="CW660" s="124"/>
      <c r="CX660" s="124"/>
      <c r="CY660" s="124"/>
      <c r="CZ660" s="124"/>
      <c r="DA660" s="124"/>
      <c r="DB660" s="124"/>
      <c r="DC660" s="124"/>
      <c r="DD660" s="124"/>
      <c r="DE660" s="124"/>
      <c r="DF660" s="124"/>
      <c r="DG660" s="124"/>
      <c r="DH660" s="124"/>
      <c r="DI660" s="124"/>
      <c r="DJ660" s="124"/>
      <c r="DK660" s="6"/>
      <c r="DL660" s="6"/>
      <c r="DM660" s="6"/>
      <c r="DN660" s="6"/>
      <c r="DO660" s="6"/>
      <c r="DP660" s="6"/>
      <c r="DQ660" s="6"/>
      <c r="DR660" s="6"/>
      <c r="DS660" s="6"/>
      <c r="DT660" s="2"/>
      <c r="DU660" s="2"/>
      <c r="DV660" s="2"/>
      <c r="DW660" s="2"/>
      <c r="DX660" s="2"/>
      <c r="DY660" s="2"/>
      <c r="DZ660" s="2"/>
      <c r="EA660" s="2"/>
      <c r="EB660" s="125"/>
      <c r="EC660" s="6"/>
      <c r="ED660" s="6"/>
      <c r="EE660" s="6"/>
      <c r="EF660" s="124"/>
      <c r="EG660" s="124"/>
      <c r="EH660" s="125"/>
      <c r="EI660" s="125"/>
      <c r="EJ660" s="124"/>
      <c r="EK660" s="2"/>
      <c r="EL660" s="2"/>
    </row>
    <row x14ac:dyDescent="0.25" r="661" customHeight="1" ht="18.75">
      <c r="A661" s="369" t="s">
        <v>279</v>
      </c>
      <c r="B661" s="366"/>
      <c r="C661" s="366"/>
      <c r="D661" s="366"/>
      <c r="E661" s="366"/>
      <c r="F661" s="366"/>
      <c r="G661" s="366"/>
      <c r="H661" s="366"/>
      <c r="I661" s="366"/>
      <c r="J661" s="366"/>
      <c r="K661" s="366"/>
      <c r="L661" s="366"/>
      <c r="M661" s="366"/>
      <c r="N661" s="366"/>
      <c r="O661" s="366"/>
      <c r="P661" s="366"/>
      <c r="Q661" s="366"/>
      <c r="R661" s="366"/>
      <c r="S661" s="366"/>
      <c r="T661" s="366"/>
      <c r="U661" s="366"/>
      <c r="V661" s="366"/>
      <c r="W661" s="366"/>
      <c r="X661" s="366"/>
      <c r="Y661" s="366"/>
      <c r="Z661" s="366"/>
      <c r="AA661" s="366"/>
      <c r="AB661" s="366"/>
      <c r="AC661" s="366"/>
      <c r="AD661" s="366"/>
      <c r="AE661" s="366"/>
      <c r="AF661" s="366"/>
      <c r="AG661" s="366"/>
      <c r="AH661" s="366"/>
      <c r="AI661" s="366"/>
      <c r="AJ661" s="366"/>
      <c r="AK661" s="366"/>
      <c r="AL661" s="366"/>
      <c r="AM661" s="366"/>
      <c r="AN661" s="366"/>
      <c r="AO661" s="366"/>
      <c r="AP661" s="366"/>
      <c r="AQ661" s="366"/>
      <c r="AR661" s="366"/>
      <c r="AS661" s="366"/>
      <c r="AT661" s="366"/>
      <c r="AU661" s="366"/>
      <c r="AV661" s="366"/>
      <c r="AW661" s="366"/>
      <c r="AX661" s="367"/>
      <c r="AY661" s="368" t="s">
        <v>236</v>
      </c>
      <c r="AZ661" s="368">
        <v>14</v>
      </c>
      <c r="BA661" s="368"/>
      <c r="BB661" s="366"/>
      <c r="BC661" s="366"/>
      <c r="BD661" s="366"/>
      <c r="BE661" s="366"/>
      <c r="BF661" s="366"/>
      <c r="BG661" s="366"/>
      <c r="BH661" s="366"/>
      <c r="BI661" s="366"/>
      <c r="BJ661" s="366"/>
      <c r="BK661" s="366"/>
      <c r="BL661" s="124"/>
      <c r="BM661" s="2"/>
      <c r="BN661" s="124"/>
      <c r="BO661" s="6"/>
      <c r="BP661" s="124"/>
      <c r="BQ661" s="124"/>
      <c r="BR661" s="124"/>
      <c r="BS661" s="124"/>
      <c r="BT661" s="124"/>
      <c r="BU661" s="124"/>
      <c r="BV661" s="124"/>
      <c r="BW661" s="124"/>
      <c r="BX661" s="6"/>
      <c r="BY661" s="124"/>
      <c r="BZ661" s="124"/>
      <c r="CA661" s="124"/>
      <c r="CB661" s="124"/>
      <c r="CC661" s="124"/>
      <c r="CD661" s="124"/>
      <c r="CE661" s="124"/>
      <c r="CF661" s="124"/>
      <c r="CG661" s="124"/>
      <c r="CH661" s="124"/>
      <c r="CI661" s="124"/>
      <c r="CJ661" s="124"/>
      <c r="CK661" s="124"/>
      <c r="CL661" s="124"/>
      <c r="CM661" s="124"/>
      <c r="CN661" s="124"/>
      <c r="CO661" s="124"/>
      <c r="CP661" s="124"/>
      <c r="CQ661" s="124"/>
      <c r="CR661" s="124"/>
      <c r="CS661" s="124"/>
      <c r="CT661" s="124"/>
      <c r="CU661" s="124"/>
      <c r="CV661" s="124"/>
      <c r="CW661" s="124"/>
      <c r="CX661" s="124"/>
      <c r="CY661" s="124"/>
      <c r="CZ661" s="124"/>
      <c r="DA661" s="124"/>
      <c r="DB661" s="124"/>
      <c r="DC661" s="124"/>
      <c r="DD661" s="124"/>
      <c r="DE661" s="124"/>
      <c r="DF661" s="124"/>
      <c r="DG661" s="124"/>
      <c r="DH661" s="124"/>
      <c r="DI661" s="124"/>
      <c r="DJ661" s="124"/>
      <c r="DK661" s="6"/>
      <c r="DL661" s="6"/>
      <c r="DM661" s="6"/>
      <c r="DN661" s="6"/>
      <c r="DO661" s="6"/>
      <c r="DP661" s="6"/>
      <c r="DQ661" s="6"/>
      <c r="DR661" s="6"/>
      <c r="DS661" s="6"/>
      <c r="DT661" s="2"/>
      <c r="DU661" s="2"/>
      <c r="DV661" s="2"/>
      <c r="DW661" s="2"/>
      <c r="DX661" s="2"/>
      <c r="DY661" s="2"/>
      <c r="DZ661" s="2"/>
      <c r="EA661" s="2"/>
      <c r="EB661" s="125"/>
      <c r="EC661" s="6"/>
      <c r="ED661" s="6"/>
      <c r="EE661" s="6"/>
      <c r="EF661" s="124"/>
      <c r="EG661" s="124"/>
      <c r="EH661" s="125"/>
      <c r="EI661" s="125"/>
      <c r="EJ661" s="124"/>
      <c r="EK661" s="2"/>
      <c r="EL661" s="2"/>
    </row>
    <row x14ac:dyDescent="0.25" r="662" customHeight="1" ht="18.75">
      <c r="A662" s="369" t="s">
        <v>280</v>
      </c>
      <c r="B662" s="366"/>
      <c r="C662" s="366"/>
      <c r="D662" s="366"/>
      <c r="E662" s="366"/>
      <c r="F662" s="366"/>
      <c r="G662" s="366"/>
      <c r="H662" s="366"/>
      <c r="I662" s="366"/>
      <c r="J662" s="366"/>
      <c r="K662" s="366"/>
      <c r="L662" s="366"/>
      <c r="M662" s="366"/>
      <c r="N662" s="366"/>
      <c r="O662" s="366"/>
      <c r="P662" s="366"/>
      <c r="Q662" s="366"/>
      <c r="R662" s="366"/>
      <c r="S662" s="366"/>
      <c r="T662" s="366"/>
      <c r="U662" s="366"/>
      <c r="V662" s="366"/>
      <c r="W662" s="366"/>
      <c r="X662" s="366"/>
      <c r="Y662" s="366"/>
      <c r="Z662" s="366"/>
      <c r="AA662" s="366"/>
      <c r="AB662" s="366"/>
      <c r="AC662" s="366"/>
      <c r="AD662" s="366"/>
      <c r="AE662" s="366"/>
      <c r="AF662" s="366"/>
      <c r="AG662" s="366"/>
      <c r="AH662" s="366"/>
      <c r="AI662" s="366"/>
      <c r="AJ662" s="366"/>
      <c r="AK662" s="366"/>
      <c r="AL662" s="366"/>
      <c r="AM662" s="366"/>
      <c r="AN662" s="366"/>
      <c r="AO662" s="366"/>
      <c r="AP662" s="366"/>
      <c r="AQ662" s="366"/>
      <c r="AR662" s="366"/>
      <c r="AS662" s="366"/>
      <c r="AT662" s="366"/>
      <c r="AU662" s="366"/>
      <c r="AV662" s="366"/>
      <c r="AW662" s="366"/>
      <c r="AX662" s="367"/>
      <c r="AY662" s="368" t="s">
        <v>236</v>
      </c>
      <c r="AZ662" s="368" t="s">
        <v>236</v>
      </c>
      <c r="BA662" s="368"/>
      <c r="BB662" s="366"/>
      <c r="BC662" s="366"/>
      <c r="BD662" s="366"/>
      <c r="BE662" s="366"/>
      <c r="BF662" s="366"/>
      <c r="BG662" s="366"/>
      <c r="BH662" s="366"/>
      <c r="BI662" s="366"/>
      <c r="BJ662" s="366"/>
      <c r="BK662" s="366"/>
      <c r="BL662" s="124"/>
      <c r="BM662" s="2"/>
      <c r="BN662" s="124"/>
      <c r="BO662" s="6"/>
      <c r="BP662" s="124"/>
      <c r="BQ662" s="124"/>
      <c r="BR662" s="124"/>
      <c r="BS662" s="124"/>
      <c r="BT662" s="124"/>
      <c r="BU662" s="124"/>
      <c r="BV662" s="124"/>
      <c r="BW662" s="124"/>
      <c r="BX662" s="6"/>
      <c r="BY662" s="124"/>
      <c r="BZ662" s="124"/>
      <c r="CA662" s="124"/>
      <c r="CB662" s="124"/>
      <c r="CC662" s="124"/>
      <c r="CD662" s="124"/>
      <c r="CE662" s="124"/>
      <c r="CF662" s="124"/>
      <c r="CG662" s="124"/>
      <c r="CH662" s="124"/>
      <c r="CI662" s="124"/>
      <c r="CJ662" s="124"/>
      <c r="CK662" s="124"/>
      <c r="CL662" s="124"/>
      <c r="CM662" s="124"/>
      <c r="CN662" s="124"/>
      <c r="CO662" s="124"/>
      <c r="CP662" s="124"/>
      <c r="CQ662" s="124"/>
      <c r="CR662" s="124"/>
      <c r="CS662" s="124"/>
      <c r="CT662" s="124"/>
      <c r="CU662" s="124"/>
      <c r="CV662" s="124"/>
      <c r="CW662" s="124"/>
      <c r="CX662" s="124"/>
      <c r="CY662" s="124"/>
      <c r="CZ662" s="124"/>
      <c r="DA662" s="124"/>
      <c r="DB662" s="124"/>
      <c r="DC662" s="124"/>
      <c r="DD662" s="124"/>
      <c r="DE662" s="124"/>
      <c r="DF662" s="124"/>
      <c r="DG662" s="124"/>
      <c r="DH662" s="124"/>
      <c r="DI662" s="124"/>
      <c r="DJ662" s="124"/>
      <c r="DK662" s="6"/>
      <c r="DL662" s="6"/>
      <c r="DM662" s="6"/>
      <c r="DN662" s="6"/>
      <c r="DO662" s="6"/>
      <c r="DP662" s="6"/>
      <c r="DQ662" s="6"/>
      <c r="DR662" s="6"/>
      <c r="DS662" s="6"/>
      <c r="DT662" s="2"/>
      <c r="DU662" s="2"/>
      <c r="DV662" s="2"/>
      <c r="DW662" s="2"/>
      <c r="DX662" s="2"/>
      <c r="DY662" s="2"/>
      <c r="DZ662" s="2"/>
      <c r="EA662" s="2"/>
      <c r="EB662" s="125"/>
      <c r="EC662" s="6"/>
      <c r="ED662" s="6"/>
      <c r="EE662" s="6"/>
      <c r="EF662" s="124"/>
      <c r="EG662" s="124"/>
      <c r="EH662" s="125"/>
      <c r="EI662" s="125"/>
      <c r="EJ662" s="124"/>
      <c r="EK662" s="2"/>
      <c r="EL662" s="2"/>
    </row>
    <row x14ac:dyDescent="0.25" r="663" customHeight="1" ht="18.75">
      <c r="A663" s="372" t="s">
        <v>281</v>
      </c>
      <c r="B663" s="366"/>
      <c r="C663" s="366"/>
      <c r="D663" s="366"/>
      <c r="E663" s="366"/>
      <c r="F663" s="366"/>
      <c r="G663" s="366"/>
      <c r="H663" s="366"/>
      <c r="I663" s="366"/>
      <c r="J663" s="366"/>
      <c r="K663" s="366"/>
      <c r="L663" s="366"/>
      <c r="M663" s="366"/>
      <c r="N663" s="366"/>
      <c r="O663" s="366"/>
      <c r="P663" s="366"/>
      <c r="Q663" s="366"/>
      <c r="R663" s="366"/>
      <c r="S663" s="366"/>
      <c r="T663" s="366"/>
      <c r="U663" s="366"/>
      <c r="V663" s="366"/>
      <c r="W663" s="366"/>
      <c r="X663" s="366"/>
      <c r="Y663" s="366"/>
      <c r="Z663" s="366"/>
      <c r="AA663" s="366"/>
      <c r="AB663" s="366"/>
      <c r="AC663" s="366"/>
      <c r="AD663" s="366"/>
      <c r="AE663" s="366"/>
      <c r="AF663" s="366"/>
      <c r="AG663" s="366"/>
      <c r="AH663" s="366"/>
      <c r="AI663" s="366"/>
      <c r="AJ663" s="366"/>
      <c r="AK663" s="366"/>
      <c r="AL663" s="366"/>
      <c r="AM663" s="366"/>
      <c r="AN663" s="366"/>
      <c r="AO663" s="366"/>
      <c r="AP663" s="366"/>
      <c r="AQ663" s="366"/>
      <c r="AR663" s="366"/>
      <c r="AS663" s="366"/>
      <c r="AT663" s="366"/>
      <c r="AU663" s="366"/>
      <c r="AV663" s="366"/>
      <c r="AW663" s="366"/>
      <c r="AX663" s="367"/>
      <c r="AY663" s="368" t="s">
        <v>236</v>
      </c>
      <c r="AZ663" s="368" t="s">
        <v>236</v>
      </c>
      <c r="BA663" s="368"/>
      <c r="BB663" s="366"/>
      <c r="BC663" s="366"/>
      <c r="BD663" s="366"/>
      <c r="BE663" s="366"/>
      <c r="BF663" s="366"/>
      <c r="BG663" s="366"/>
      <c r="BH663" s="366"/>
      <c r="BI663" s="366"/>
      <c r="BJ663" s="366"/>
      <c r="BK663" s="366"/>
      <c r="BL663" s="124"/>
      <c r="BM663" s="2"/>
      <c r="BN663" s="124"/>
      <c r="BO663" s="6"/>
      <c r="BP663" s="124"/>
      <c r="BQ663" s="124"/>
      <c r="BR663" s="124"/>
      <c r="BS663" s="124"/>
      <c r="BT663" s="124"/>
      <c r="BU663" s="124"/>
      <c r="BV663" s="124"/>
      <c r="BW663" s="124"/>
      <c r="BX663" s="6"/>
      <c r="BY663" s="124"/>
      <c r="BZ663" s="124"/>
      <c r="CA663" s="124"/>
      <c r="CB663" s="124"/>
      <c r="CC663" s="124"/>
      <c r="CD663" s="124"/>
      <c r="CE663" s="124"/>
      <c r="CF663" s="124"/>
      <c r="CG663" s="124"/>
      <c r="CH663" s="124"/>
      <c r="CI663" s="124"/>
      <c r="CJ663" s="124"/>
      <c r="CK663" s="124"/>
      <c r="CL663" s="124"/>
      <c r="CM663" s="124"/>
      <c r="CN663" s="124"/>
      <c r="CO663" s="124"/>
      <c r="CP663" s="124"/>
      <c r="CQ663" s="124"/>
      <c r="CR663" s="124"/>
      <c r="CS663" s="124"/>
      <c r="CT663" s="124"/>
      <c r="CU663" s="124"/>
      <c r="CV663" s="124"/>
      <c r="CW663" s="124"/>
      <c r="CX663" s="124"/>
      <c r="CY663" s="124"/>
      <c r="CZ663" s="124"/>
      <c r="DA663" s="124"/>
      <c r="DB663" s="124"/>
      <c r="DC663" s="124"/>
      <c r="DD663" s="124"/>
      <c r="DE663" s="124"/>
      <c r="DF663" s="124"/>
      <c r="DG663" s="124"/>
      <c r="DH663" s="124"/>
      <c r="DI663" s="124"/>
      <c r="DJ663" s="124"/>
      <c r="DK663" s="6"/>
      <c r="DL663" s="6"/>
      <c r="DM663" s="6"/>
      <c r="DN663" s="6"/>
      <c r="DO663" s="6"/>
      <c r="DP663" s="6"/>
      <c r="DQ663" s="6"/>
      <c r="DR663" s="6"/>
      <c r="DS663" s="6"/>
      <c r="DT663" s="2"/>
      <c r="DU663" s="2"/>
      <c r="DV663" s="2"/>
      <c r="DW663" s="2"/>
      <c r="DX663" s="2"/>
      <c r="DY663" s="2"/>
      <c r="DZ663" s="2"/>
      <c r="EA663" s="2"/>
      <c r="EB663" s="125"/>
      <c r="EC663" s="6"/>
      <c r="ED663" s="6"/>
      <c r="EE663" s="6"/>
      <c r="EF663" s="124"/>
      <c r="EG663" s="124"/>
      <c r="EH663" s="125"/>
      <c r="EI663" s="125"/>
      <c r="EJ663" s="124"/>
      <c r="EK663" s="2"/>
      <c r="EL663" s="2"/>
    </row>
    <row x14ac:dyDescent="0.25" r="664" customHeight="1" ht="18.75">
      <c r="A664" s="372" t="s">
        <v>282</v>
      </c>
      <c r="B664" s="366"/>
      <c r="C664" s="366"/>
      <c r="D664" s="366"/>
      <c r="E664" s="366"/>
      <c r="F664" s="366"/>
      <c r="G664" s="366"/>
      <c r="H664" s="366"/>
      <c r="I664" s="366"/>
      <c r="J664" s="366"/>
      <c r="K664" s="366"/>
      <c r="L664" s="366"/>
      <c r="M664" s="366"/>
      <c r="N664" s="366"/>
      <c r="O664" s="366"/>
      <c r="P664" s="366"/>
      <c r="Q664" s="366"/>
      <c r="R664" s="366"/>
      <c r="S664" s="366"/>
      <c r="T664" s="366"/>
      <c r="U664" s="366"/>
      <c r="V664" s="366"/>
      <c r="W664" s="366"/>
      <c r="X664" s="366"/>
      <c r="Y664" s="366"/>
      <c r="Z664" s="366"/>
      <c r="AA664" s="366"/>
      <c r="AB664" s="366"/>
      <c r="AC664" s="366"/>
      <c r="AD664" s="366"/>
      <c r="AE664" s="366"/>
      <c r="AF664" s="366"/>
      <c r="AG664" s="366"/>
      <c r="AH664" s="366"/>
      <c r="AI664" s="366"/>
      <c r="AJ664" s="366"/>
      <c r="AK664" s="366"/>
      <c r="AL664" s="366"/>
      <c r="AM664" s="366"/>
      <c r="AN664" s="366"/>
      <c r="AO664" s="366"/>
      <c r="AP664" s="366"/>
      <c r="AQ664" s="366"/>
      <c r="AR664" s="366"/>
      <c r="AS664" s="366"/>
      <c r="AT664" s="366"/>
      <c r="AU664" s="366"/>
      <c r="AV664" s="366"/>
      <c r="AW664" s="366"/>
      <c r="AX664" s="367"/>
      <c r="AY664" s="368" t="s">
        <v>236</v>
      </c>
      <c r="AZ664" s="368" t="s">
        <v>236</v>
      </c>
      <c r="BA664" s="368">
        <v>85</v>
      </c>
      <c r="BB664" s="366"/>
      <c r="BC664" s="366"/>
      <c r="BD664" s="366"/>
      <c r="BE664" s="366"/>
      <c r="BF664" s="366"/>
      <c r="BG664" s="366"/>
      <c r="BH664" s="366"/>
      <c r="BI664" s="366"/>
      <c r="BJ664" s="366"/>
      <c r="BK664" s="366"/>
      <c r="BL664" s="124"/>
      <c r="BM664" s="2"/>
      <c r="BN664" s="124"/>
      <c r="BO664" s="6"/>
      <c r="BP664" s="124"/>
      <c r="BQ664" s="124"/>
      <c r="BR664" s="124"/>
      <c r="BS664" s="124"/>
      <c r="BT664" s="124"/>
      <c r="BU664" s="124"/>
      <c r="BV664" s="124"/>
      <c r="BW664" s="124"/>
      <c r="BX664" s="6"/>
      <c r="BY664" s="124"/>
      <c r="BZ664" s="124"/>
      <c r="CA664" s="124"/>
      <c r="CB664" s="124"/>
      <c r="CC664" s="124"/>
      <c r="CD664" s="124"/>
      <c r="CE664" s="124"/>
      <c r="CF664" s="124"/>
      <c r="CG664" s="124"/>
      <c r="CH664" s="124"/>
      <c r="CI664" s="124"/>
      <c r="CJ664" s="124"/>
      <c r="CK664" s="124"/>
      <c r="CL664" s="124"/>
      <c r="CM664" s="124"/>
      <c r="CN664" s="124"/>
      <c r="CO664" s="124"/>
      <c r="CP664" s="124"/>
      <c r="CQ664" s="124"/>
      <c r="CR664" s="124"/>
      <c r="CS664" s="124"/>
      <c r="CT664" s="124"/>
      <c r="CU664" s="124"/>
      <c r="CV664" s="124"/>
      <c r="CW664" s="124"/>
      <c r="CX664" s="124"/>
      <c r="CY664" s="124"/>
      <c r="CZ664" s="124"/>
      <c r="DA664" s="124"/>
      <c r="DB664" s="124"/>
      <c r="DC664" s="124"/>
      <c r="DD664" s="124"/>
      <c r="DE664" s="124"/>
      <c r="DF664" s="124"/>
      <c r="DG664" s="124"/>
      <c r="DH664" s="124"/>
      <c r="DI664" s="124"/>
      <c r="DJ664" s="124"/>
      <c r="DK664" s="6"/>
      <c r="DL664" s="6"/>
      <c r="DM664" s="6"/>
      <c r="DN664" s="6"/>
      <c r="DO664" s="6"/>
      <c r="DP664" s="6"/>
      <c r="DQ664" s="6"/>
      <c r="DR664" s="6"/>
      <c r="DS664" s="6"/>
      <c r="DT664" s="2"/>
      <c r="DU664" s="2"/>
      <c r="DV664" s="2"/>
      <c r="DW664" s="2"/>
      <c r="DX664" s="2"/>
      <c r="DY664" s="2"/>
      <c r="DZ664" s="2"/>
      <c r="EA664" s="2"/>
      <c r="EB664" s="125"/>
      <c r="EC664" s="6"/>
      <c r="ED664" s="6"/>
      <c r="EE664" s="6"/>
      <c r="EF664" s="124"/>
      <c r="EG664" s="124"/>
      <c r="EH664" s="125"/>
      <c r="EI664" s="125"/>
      <c r="EJ664" s="124"/>
      <c r="EK664" s="2"/>
      <c r="EL664" s="2"/>
    </row>
    <row x14ac:dyDescent="0.25" r="665" customHeight="1" ht="18.75">
      <c r="A665" s="372" t="s">
        <v>283</v>
      </c>
      <c r="B665" s="366"/>
      <c r="C665" s="366"/>
      <c r="D665" s="366"/>
      <c r="E665" s="366"/>
      <c r="F665" s="366"/>
      <c r="G665" s="366"/>
      <c r="H665" s="366"/>
      <c r="I665" s="366"/>
      <c r="J665" s="366"/>
      <c r="K665" s="366"/>
      <c r="L665" s="366"/>
      <c r="M665" s="366"/>
      <c r="N665" s="366"/>
      <c r="O665" s="366"/>
      <c r="P665" s="366"/>
      <c r="Q665" s="366"/>
      <c r="R665" s="366"/>
      <c r="S665" s="366"/>
      <c r="T665" s="366"/>
      <c r="U665" s="366"/>
      <c r="V665" s="366"/>
      <c r="W665" s="366"/>
      <c r="X665" s="366"/>
      <c r="Y665" s="366"/>
      <c r="Z665" s="366"/>
      <c r="AA665" s="366"/>
      <c r="AB665" s="366"/>
      <c r="AC665" s="366"/>
      <c r="AD665" s="366"/>
      <c r="AE665" s="366"/>
      <c r="AF665" s="366"/>
      <c r="AG665" s="366"/>
      <c r="AH665" s="366"/>
      <c r="AI665" s="366"/>
      <c r="AJ665" s="366"/>
      <c r="AK665" s="366"/>
      <c r="AL665" s="366"/>
      <c r="AM665" s="366"/>
      <c r="AN665" s="366"/>
      <c r="AO665" s="366"/>
      <c r="AP665" s="366"/>
      <c r="AQ665" s="366"/>
      <c r="AR665" s="366"/>
      <c r="AS665" s="366"/>
      <c r="AT665" s="366"/>
      <c r="AU665" s="366"/>
      <c r="AV665" s="366"/>
      <c r="AW665" s="366"/>
      <c r="AX665" s="367"/>
      <c r="AY665" s="368" t="s">
        <v>236</v>
      </c>
      <c r="AZ665" s="368" t="s">
        <v>236</v>
      </c>
      <c r="BA665" s="368"/>
      <c r="BB665" s="366"/>
      <c r="BC665" s="366"/>
      <c r="BD665" s="366"/>
      <c r="BE665" s="366"/>
      <c r="BF665" s="366"/>
      <c r="BG665" s="366"/>
      <c r="BH665" s="366"/>
      <c r="BI665" s="366"/>
      <c r="BJ665" s="366"/>
      <c r="BK665" s="366"/>
      <c r="BL665" s="124"/>
      <c r="BM665" s="2"/>
      <c r="BN665" s="124"/>
      <c r="BO665" s="6"/>
      <c r="BP665" s="124"/>
      <c r="BQ665" s="124"/>
      <c r="BR665" s="124"/>
      <c r="BS665" s="124"/>
      <c r="BT665" s="124"/>
      <c r="BU665" s="124"/>
      <c r="BV665" s="124"/>
      <c r="BW665" s="124"/>
      <c r="BX665" s="6"/>
      <c r="BY665" s="124"/>
      <c r="BZ665" s="124"/>
      <c r="CA665" s="124"/>
      <c r="CB665" s="124"/>
      <c r="CC665" s="124"/>
      <c r="CD665" s="124"/>
      <c r="CE665" s="124"/>
      <c r="CF665" s="124"/>
      <c r="CG665" s="124"/>
      <c r="CH665" s="124"/>
      <c r="CI665" s="124"/>
      <c r="CJ665" s="124"/>
      <c r="CK665" s="124"/>
      <c r="CL665" s="124"/>
      <c r="CM665" s="124"/>
      <c r="CN665" s="124"/>
      <c r="CO665" s="124"/>
      <c r="CP665" s="124"/>
      <c r="CQ665" s="124"/>
      <c r="CR665" s="124"/>
      <c r="CS665" s="124"/>
      <c r="CT665" s="124"/>
      <c r="CU665" s="124"/>
      <c r="CV665" s="124"/>
      <c r="CW665" s="124"/>
      <c r="CX665" s="124"/>
      <c r="CY665" s="124"/>
      <c r="CZ665" s="124"/>
      <c r="DA665" s="124"/>
      <c r="DB665" s="124"/>
      <c r="DC665" s="124"/>
      <c r="DD665" s="124"/>
      <c r="DE665" s="124"/>
      <c r="DF665" s="124"/>
      <c r="DG665" s="124"/>
      <c r="DH665" s="124"/>
      <c r="DI665" s="124"/>
      <c r="DJ665" s="124"/>
      <c r="DK665" s="6"/>
      <c r="DL665" s="6"/>
      <c r="DM665" s="6"/>
      <c r="DN665" s="6"/>
      <c r="DO665" s="6"/>
      <c r="DP665" s="6"/>
      <c r="DQ665" s="6"/>
      <c r="DR665" s="6"/>
      <c r="DS665" s="6"/>
      <c r="DT665" s="2"/>
      <c r="DU665" s="2"/>
      <c r="DV665" s="2"/>
      <c r="DW665" s="2"/>
      <c r="DX665" s="2"/>
      <c r="DY665" s="2"/>
      <c r="DZ665" s="2"/>
      <c r="EA665" s="2"/>
      <c r="EB665" s="125"/>
      <c r="EC665" s="6"/>
      <c r="ED665" s="6"/>
      <c r="EE665" s="6"/>
      <c r="EF665" s="124"/>
      <c r="EG665" s="124"/>
      <c r="EH665" s="125"/>
      <c r="EI665" s="125"/>
      <c r="EJ665" s="124"/>
      <c r="EK665" s="2"/>
      <c r="EL665" s="2"/>
    </row>
    <row x14ac:dyDescent="0.25" r="666" customHeight="1" ht="18.75">
      <c r="A666" s="372" t="s">
        <v>284</v>
      </c>
      <c r="B666" s="366"/>
      <c r="C666" s="366"/>
      <c r="D666" s="366"/>
      <c r="E666" s="366"/>
      <c r="F666" s="366"/>
      <c r="G666" s="366"/>
      <c r="H666" s="366"/>
      <c r="I666" s="366"/>
      <c r="J666" s="366"/>
      <c r="K666" s="366"/>
      <c r="L666" s="366"/>
      <c r="M666" s="366"/>
      <c r="N666" s="366"/>
      <c r="O666" s="366"/>
      <c r="P666" s="366"/>
      <c r="Q666" s="366"/>
      <c r="R666" s="366"/>
      <c r="S666" s="366"/>
      <c r="T666" s="366"/>
      <c r="U666" s="366"/>
      <c r="V666" s="366"/>
      <c r="W666" s="366"/>
      <c r="X666" s="366"/>
      <c r="Y666" s="366"/>
      <c r="Z666" s="366"/>
      <c r="AA666" s="366"/>
      <c r="AB666" s="366"/>
      <c r="AC666" s="366"/>
      <c r="AD666" s="366"/>
      <c r="AE666" s="366"/>
      <c r="AF666" s="366"/>
      <c r="AG666" s="366"/>
      <c r="AH666" s="366"/>
      <c r="AI666" s="366"/>
      <c r="AJ666" s="366"/>
      <c r="AK666" s="366"/>
      <c r="AL666" s="366"/>
      <c r="AM666" s="366"/>
      <c r="AN666" s="366"/>
      <c r="AO666" s="366"/>
      <c r="AP666" s="366"/>
      <c r="AQ666" s="366"/>
      <c r="AR666" s="366"/>
      <c r="AS666" s="366"/>
      <c r="AT666" s="366"/>
      <c r="AU666" s="366"/>
      <c r="AV666" s="366"/>
      <c r="AW666" s="366"/>
      <c r="AX666" s="367"/>
      <c r="AY666" s="368" t="s">
        <v>236</v>
      </c>
      <c r="AZ666" s="368" t="s">
        <v>236</v>
      </c>
      <c r="BA666" s="368"/>
      <c r="BB666" s="366"/>
      <c r="BC666" s="366"/>
      <c r="BD666" s="366"/>
      <c r="BE666" s="366"/>
      <c r="BF666" s="366"/>
      <c r="BG666" s="366"/>
      <c r="BH666" s="366"/>
      <c r="BI666" s="366"/>
      <c r="BJ666" s="366"/>
      <c r="BK666" s="366"/>
      <c r="BL666" s="124"/>
      <c r="BM666" s="2"/>
      <c r="BN666" s="124"/>
      <c r="BO666" s="6"/>
      <c r="BP666" s="124"/>
      <c r="BQ666" s="124"/>
      <c r="BR666" s="124"/>
      <c r="BS666" s="124"/>
      <c r="BT666" s="124"/>
      <c r="BU666" s="124"/>
      <c r="BV666" s="124"/>
      <c r="BW666" s="124"/>
      <c r="BX666" s="6"/>
      <c r="BY666" s="124"/>
      <c r="BZ666" s="124"/>
      <c r="CA666" s="124"/>
      <c r="CB666" s="124"/>
      <c r="CC666" s="124"/>
      <c r="CD666" s="124"/>
      <c r="CE666" s="124"/>
      <c r="CF666" s="124"/>
      <c r="CG666" s="124"/>
      <c r="CH666" s="124"/>
      <c r="CI666" s="124"/>
      <c r="CJ666" s="124"/>
      <c r="CK666" s="124"/>
      <c r="CL666" s="124"/>
      <c r="CM666" s="124"/>
      <c r="CN666" s="124"/>
      <c r="CO666" s="124"/>
      <c r="CP666" s="124"/>
      <c r="CQ666" s="124"/>
      <c r="CR666" s="124"/>
      <c r="CS666" s="124"/>
      <c r="CT666" s="124"/>
      <c r="CU666" s="124"/>
      <c r="CV666" s="124"/>
      <c r="CW666" s="124"/>
      <c r="CX666" s="124"/>
      <c r="CY666" s="124"/>
      <c r="CZ666" s="124"/>
      <c r="DA666" s="124"/>
      <c r="DB666" s="124"/>
      <c r="DC666" s="124"/>
      <c r="DD666" s="124"/>
      <c r="DE666" s="124"/>
      <c r="DF666" s="124"/>
      <c r="DG666" s="124"/>
      <c r="DH666" s="124"/>
      <c r="DI666" s="124"/>
      <c r="DJ666" s="124"/>
      <c r="DK666" s="6"/>
      <c r="DL666" s="6"/>
      <c r="DM666" s="6"/>
      <c r="DN666" s="6"/>
      <c r="DO666" s="6"/>
      <c r="DP666" s="6"/>
      <c r="DQ666" s="6"/>
      <c r="DR666" s="6"/>
      <c r="DS666" s="6"/>
      <c r="DT666" s="2"/>
      <c r="DU666" s="2"/>
      <c r="DV666" s="2"/>
      <c r="DW666" s="2"/>
      <c r="DX666" s="2"/>
      <c r="DY666" s="2"/>
      <c r="DZ666" s="2"/>
      <c r="EA666" s="2"/>
      <c r="EB666" s="125"/>
      <c r="EC666" s="6"/>
      <c r="ED666" s="6"/>
      <c r="EE666" s="6"/>
      <c r="EF666" s="124"/>
      <c r="EG666" s="124"/>
      <c r="EH666" s="125"/>
      <c r="EI666" s="125"/>
      <c r="EJ666" s="124"/>
      <c r="EK666" s="2"/>
      <c r="EL666" s="2"/>
    </row>
    <row x14ac:dyDescent="0.25" r="667" customHeight="1" ht="18.75">
      <c r="A667" s="369" t="s">
        <v>285</v>
      </c>
      <c r="B667" s="366"/>
      <c r="C667" s="366"/>
      <c r="D667" s="366"/>
      <c r="E667" s="366"/>
      <c r="F667" s="366"/>
      <c r="G667" s="366"/>
      <c r="H667" s="366"/>
      <c r="I667" s="366"/>
      <c r="J667" s="366"/>
      <c r="K667" s="366"/>
      <c r="L667" s="366"/>
      <c r="M667" s="366"/>
      <c r="N667" s="366"/>
      <c r="O667" s="366"/>
      <c r="P667" s="366"/>
      <c r="Q667" s="366"/>
      <c r="R667" s="366"/>
      <c r="S667" s="366"/>
      <c r="T667" s="366"/>
      <c r="U667" s="366"/>
      <c r="V667" s="366"/>
      <c r="W667" s="366"/>
      <c r="X667" s="366"/>
      <c r="Y667" s="366"/>
      <c r="Z667" s="366"/>
      <c r="AA667" s="366"/>
      <c r="AB667" s="366"/>
      <c r="AC667" s="366"/>
      <c r="AD667" s="366"/>
      <c r="AE667" s="366"/>
      <c r="AF667" s="366"/>
      <c r="AG667" s="366"/>
      <c r="AH667" s="366"/>
      <c r="AI667" s="366"/>
      <c r="AJ667" s="366"/>
      <c r="AK667" s="366"/>
      <c r="AL667" s="366"/>
      <c r="AM667" s="366"/>
      <c r="AN667" s="366"/>
      <c r="AO667" s="366"/>
      <c r="AP667" s="366"/>
      <c r="AQ667" s="366"/>
      <c r="AR667" s="366"/>
      <c r="AS667" s="366"/>
      <c r="AT667" s="366"/>
      <c r="AU667" s="366"/>
      <c r="AV667" s="366"/>
      <c r="AW667" s="366"/>
      <c r="AX667" s="367"/>
      <c r="AY667" s="368" t="s">
        <v>236</v>
      </c>
      <c r="AZ667" s="368" t="s">
        <v>236</v>
      </c>
      <c r="BA667" s="368"/>
      <c r="BB667" s="366"/>
      <c r="BC667" s="366"/>
      <c r="BD667" s="366"/>
      <c r="BE667" s="366"/>
      <c r="BF667" s="366"/>
      <c r="BG667" s="366"/>
      <c r="BH667" s="366"/>
      <c r="BI667" s="366"/>
      <c r="BJ667" s="366"/>
      <c r="BK667" s="366"/>
      <c r="BL667" s="124"/>
      <c r="BM667" s="2"/>
      <c r="BN667" s="124"/>
      <c r="BO667" s="6"/>
      <c r="BP667" s="124"/>
      <c r="BQ667" s="124"/>
      <c r="BR667" s="124"/>
      <c r="BS667" s="124"/>
      <c r="BT667" s="124"/>
      <c r="BU667" s="124"/>
      <c r="BV667" s="124"/>
      <c r="BW667" s="124"/>
      <c r="BX667" s="6"/>
      <c r="BY667" s="124"/>
      <c r="BZ667" s="124"/>
      <c r="CA667" s="124"/>
      <c r="CB667" s="124"/>
      <c r="CC667" s="124"/>
      <c r="CD667" s="124"/>
      <c r="CE667" s="124"/>
      <c r="CF667" s="124"/>
      <c r="CG667" s="124"/>
      <c r="CH667" s="124"/>
      <c r="CI667" s="124"/>
      <c r="CJ667" s="124"/>
      <c r="CK667" s="124"/>
      <c r="CL667" s="124"/>
      <c r="CM667" s="124"/>
      <c r="CN667" s="124"/>
      <c r="CO667" s="124"/>
      <c r="CP667" s="124"/>
      <c r="CQ667" s="124"/>
      <c r="CR667" s="124"/>
      <c r="CS667" s="124"/>
      <c r="CT667" s="124"/>
      <c r="CU667" s="124"/>
      <c r="CV667" s="124"/>
      <c r="CW667" s="124"/>
      <c r="CX667" s="124"/>
      <c r="CY667" s="124"/>
      <c r="CZ667" s="124"/>
      <c r="DA667" s="124"/>
      <c r="DB667" s="124"/>
      <c r="DC667" s="124"/>
      <c r="DD667" s="124"/>
      <c r="DE667" s="124"/>
      <c r="DF667" s="124"/>
      <c r="DG667" s="124"/>
      <c r="DH667" s="124"/>
      <c r="DI667" s="124"/>
      <c r="DJ667" s="124"/>
      <c r="DK667" s="6"/>
      <c r="DL667" s="6"/>
      <c r="DM667" s="6"/>
      <c r="DN667" s="6"/>
      <c r="DO667" s="6"/>
      <c r="DP667" s="6"/>
      <c r="DQ667" s="6"/>
      <c r="DR667" s="6"/>
      <c r="DS667" s="6"/>
      <c r="DT667" s="2"/>
      <c r="DU667" s="2"/>
      <c r="DV667" s="2"/>
      <c r="DW667" s="2"/>
      <c r="DX667" s="2"/>
      <c r="DY667" s="2"/>
      <c r="DZ667" s="2"/>
      <c r="EA667" s="2"/>
      <c r="EB667" s="125"/>
      <c r="EC667" s="6"/>
      <c r="ED667" s="6"/>
      <c r="EE667" s="6"/>
      <c r="EF667" s="124"/>
      <c r="EG667" s="124"/>
      <c r="EH667" s="125"/>
      <c r="EI667" s="125"/>
      <c r="EJ667" s="124"/>
      <c r="EK667" s="2"/>
      <c r="EL667" s="2"/>
    </row>
    <row x14ac:dyDescent="0.25" r="668" customHeight="1" ht="18.75">
      <c r="A668" s="369" t="s">
        <v>286</v>
      </c>
      <c r="B668" s="366"/>
      <c r="C668" s="366"/>
      <c r="D668" s="366"/>
      <c r="E668" s="366"/>
      <c r="F668" s="366"/>
      <c r="G668" s="366"/>
      <c r="H668" s="366"/>
      <c r="I668" s="366"/>
      <c r="J668" s="366"/>
      <c r="K668" s="366"/>
      <c r="L668" s="366"/>
      <c r="M668" s="366"/>
      <c r="N668" s="366"/>
      <c r="O668" s="366"/>
      <c r="P668" s="366"/>
      <c r="Q668" s="366"/>
      <c r="R668" s="366"/>
      <c r="S668" s="366"/>
      <c r="T668" s="366"/>
      <c r="U668" s="366"/>
      <c r="V668" s="366"/>
      <c r="W668" s="366"/>
      <c r="X668" s="366"/>
      <c r="Y668" s="366"/>
      <c r="Z668" s="366"/>
      <c r="AA668" s="366"/>
      <c r="AB668" s="366"/>
      <c r="AC668" s="366"/>
      <c r="AD668" s="366"/>
      <c r="AE668" s="366"/>
      <c r="AF668" s="366"/>
      <c r="AG668" s="366"/>
      <c r="AH668" s="366"/>
      <c r="AI668" s="366"/>
      <c r="AJ668" s="366"/>
      <c r="AK668" s="366"/>
      <c r="AL668" s="366"/>
      <c r="AM668" s="366"/>
      <c r="AN668" s="366"/>
      <c r="AO668" s="366"/>
      <c r="AP668" s="366"/>
      <c r="AQ668" s="366"/>
      <c r="AR668" s="366"/>
      <c r="AS668" s="366"/>
      <c r="AT668" s="366"/>
      <c r="AU668" s="366"/>
      <c r="AV668" s="366"/>
      <c r="AW668" s="366"/>
      <c r="AX668" s="367"/>
      <c r="AY668" s="368" t="s">
        <v>236</v>
      </c>
      <c r="AZ668" s="368" t="s">
        <v>236</v>
      </c>
      <c r="BA668" s="368"/>
      <c r="BB668" s="366"/>
      <c r="BC668" s="366"/>
      <c r="BD668" s="366"/>
      <c r="BE668" s="366"/>
      <c r="BF668" s="366"/>
      <c r="BG668" s="366"/>
      <c r="BH668" s="366"/>
      <c r="BI668" s="366"/>
      <c r="BJ668" s="366"/>
      <c r="BK668" s="366"/>
      <c r="BL668" s="124"/>
      <c r="BM668" s="2"/>
      <c r="BN668" s="124"/>
      <c r="BO668" s="6"/>
      <c r="BP668" s="124"/>
      <c r="BQ668" s="124"/>
      <c r="BR668" s="124"/>
      <c r="BS668" s="124"/>
      <c r="BT668" s="124"/>
      <c r="BU668" s="124"/>
      <c r="BV668" s="124"/>
      <c r="BW668" s="124"/>
      <c r="BX668" s="6"/>
      <c r="BY668" s="124"/>
      <c r="BZ668" s="124"/>
      <c r="CA668" s="124"/>
      <c r="CB668" s="124"/>
      <c r="CC668" s="124"/>
      <c r="CD668" s="124"/>
      <c r="CE668" s="124"/>
      <c r="CF668" s="124"/>
      <c r="CG668" s="124"/>
      <c r="CH668" s="124"/>
      <c r="CI668" s="124"/>
      <c r="CJ668" s="124"/>
      <c r="CK668" s="124"/>
      <c r="CL668" s="124"/>
      <c r="CM668" s="124"/>
      <c r="CN668" s="124"/>
      <c r="CO668" s="124"/>
      <c r="CP668" s="124"/>
      <c r="CQ668" s="124"/>
      <c r="CR668" s="124"/>
      <c r="CS668" s="124"/>
      <c r="CT668" s="124"/>
      <c r="CU668" s="124"/>
      <c r="CV668" s="124"/>
      <c r="CW668" s="124"/>
      <c r="CX668" s="124"/>
      <c r="CY668" s="124"/>
      <c r="CZ668" s="124"/>
      <c r="DA668" s="124"/>
      <c r="DB668" s="124"/>
      <c r="DC668" s="124"/>
      <c r="DD668" s="124"/>
      <c r="DE668" s="124"/>
      <c r="DF668" s="124"/>
      <c r="DG668" s="124"/>
      <c r="DH668" s="124"/>
      <c r="DI668" s="124"/>
      <c r="DJ668" s="124"/>
      <c r="DK668" s="6"/>
      <c r="DL668" s="6"/>
      <c r="DM668" s="6"/>
      <c r="DN668" s="6"/>
      <c r="DO668" s="6"/>
      <c r="DP668" s="6"/>
      <c r="DQ668" s="6"/>
      <c r="DR668" s="6"/>
      <c r="DS668" s="6"/>
      <c r="DT668" s="2"/>
      <c r="DU668" s="2"/>
      <c r="DV668" s="2"/>
      <c r="DW668" s="2"/>
      <c r="DX668" s="2"/>
      <c r="DY668" s="2"/>
      <c r="DZ668" s="2"/>
      <c r="EA668" s="2"/>
      <c r="EB668" s="125"/>
      <c r="EC668" s="6"/>
      <c r="ED668" s="6"/>
      <c r="EE668" s="6"/>
      <c r="EF668" s="124"/>
      <c r="EG668" s="124"/>
      <c r="EH668" s="125"/>
      <c r="EI668" s="125"/>
      <c r="EJ668" s="124"/>
      <c r="EK668" s="2"/>
      <c r="EL668" s="2"/>
    </row>
    <row x14ac:dyDescent="0.25" r="669" customHeight="1" ht="18.75">
      <c r="A669" s="369" t="s">
        <v>287</v>
      </c>
      <c r="B669" s="366"/>
      <c r="C669" s="366"/>
      <c r="D669" s="366"/>
      <c r="E669" s="366"/>
      <c r="F669" s="366"/>
      <c r="G669" s="366"/>
      <c r="H669" s="366"/>
      <c r="I669" s="366"/>
      <c r="J669" s="366"/>
      <c r="K669" s="366"/>
      <c r="L669" s="366"/>
      <c r="M669" s="366"/>
      <c r="N669" s="366"/>
      <c r="O669" s="366"/>
      <c r="P669" s="366"/>
      <c r="Q669" s="366"/>
      <c r="R669" s="366"/>
      <c r="S669" s="366"/>
      <c r="T669" s="366"/>
      <c r="U669" s="366"/>
      <c r="V669" s="366"/>
      <c r="W669" s="366"/>
      <c r="X669" s="366"/>
      <c r="Y669" s="366"/>
      <c r="Z669" s="366"/>
      <c r="AA669" s="366"/>
      <c r="AB669" s="366"/>
      <c r="AC669" s="366"/>
      <c r="AD669" s="366"/>
      <c r="AE669" s="366"/>
      <c r="AF669" s="366"/>
      <c r="AG669" s="366"/>
      <c r="AH669" s="366"/>
      <c r="AI669" s="366"/>
      <c r="AJ669" s="366"/>
      <c r="AK669" s="366"/>
      <c r="AL669" s="366"/>
      <c r="AM669" s="366"/>
      <c r="AN669" s="366"/>
      <c r="AO669" s="366"/>
      <c r="AP669" s="366"/>
      <c r="AQ669" s="366"/>
      <c r="AR669" s="366"/>
      <c r="AS669" s="366"/>
      <c r="AT669" s="366"/>
      <c r="AU669" s="366"/>
      <c r="AV669" s="366"/>
      <c r="AW669" s="366"/>
      <c r="AX669" s="367"/>
      <c r="AY669" s="368" t="s">
        <v>236</v>
      </c>
      <c r="AZ669" s="368" t="s">
        <v>236</v>
      </c>
      <c r="BA669" s="368"/>
      <c r="BB669" s="366"/>
      <c r="BC669" s="366"/>
      <c r="BD669" s="366"/>
      <c r="BE669" s="366"/>
      <c r="BF669" s="366"/>
      <c r="BG669" s="366"/>
      <c r="BH669" s="366"/>
      <c r="BI669" s="366"/>
      <c r="BJ669" s="366"/>
      <c r="BK669" s="366"/>
      <c r="BL669" s="124"/>
      <c r="BM669" s="2"/>
      <c r="BN669" s="124"/>
      <c r="BO669" s="6"/>
      <c r="BP669" s="124"/>
      <c r="BQ669" s="124"/>
      <c r="BR669" s="124"/>
      <c r="BS669" s="124"/>
      <c r="BT669" s="124"/>
      <c r="BU669" s="124"/>
      <c r="BV669" s="124"/>
      <c r="BW669" s="124"/>
      <c r="BX669" s="6"/>
      <c r="BY669" s="124"/>
      <c r="BZ669" s="124"/>
      <c r="CA669" s="124"/>
      <c r="CB669" s="124"/>
      <c r="CC669" s="124"/>
      <c r="CD669" s="124"/>
      <c r="CE669" s="124"/>
      <c r="CF669" s="124"/>
      <c r="CG669" s="124"/>
      <c r="CH669" s="124"/>
      <c r="CI669" s="124"/>
      <c r="CJ669" s="124"/>
      <c r="CK669" s="124"/>
      <c r="CL669" s="124"/>
      <c r="CM669" s="124"/>
      <c r="CN669" s="124"/>
      <c r="CO669" s="124"/>
      <c r="CP669" s="124"/>
      <c r="CQ669" s="124"/>
      <c r="CR669" s="124"/>
      <c r="CS669" s="124"/>
      <c r="CT669" s="124"/>
      <c r="CU669" s="124"/>
      <c r="CV669" s="124"/>
      <c r="CW669" s="124"/>
      <c r="CX669" s="124"/>
      <c r="CY669" s="124"/>
      <c r="CZ669" s="124"/>
      <c r="DA669" s="124"/>
      <c r="DB669" s="124"/>
      <c r="DC669" s="124"/>
      <c r="DD669" s="124"/>
      <c r="DE669" s="124"/>
      <c r="DF669" s="124"/>
      <c r="DG669" s="124"/>
      <c r="DH669" s="124"/>
      <c r="DI669" s="124"/>
      <c r="DJ669" s="124"/>
      <c r="DK669" s="6"/>
      <c r="DL669" s="6"/>
      <c r="DM669" s="6"/>
      <c r="DN669" s="6"/>
      <c r="DO669" s="6"/>
      <c r="DP669" s="6"/>
      <c r="DQ669" s="6"/>
      <c r="DR669" s="6"/>
      <c r="DS669" s="6"/>
      <c r="DT669" s="2"/>
      <c r="DU669" s="2"/>
      <c r="DV669" s="2"/>
      <c r="DW669" s="2"/>
      <c r="DX669" s="2"/>
      <c r="DY669" s="2"/>
      <c r="DZ669" s="2"/>
      <c r="EA669" s="2"/>
      <c r="EB669" s="125"/>
      <c r="EC669" s="6"/>
      <c r="ED669" s="6"/>
      <c r="EE669" s="6"/>
      <c r="EF669" s="124"/>
      <c r="EG669" s="124"/>
      <c r="EH669" s="125"/>
      <c r="EI669" s="125"/>
      <c r="EJ669" s="124"/>
      <c r="EK669" s="2"/>
      <c r="EL669" s="2"/>
    </row>
    <row x14ac:dyDescent="0.25" r="670" customHeight="1" ht="18.75">
      <c r="A670" s="369" t="s">
        <v>288</v>
      </c>
      <c r="B670" s="366"/>
      <c r="C670" s="366"/>
      <c r="D670" s="366"/>
      <c r="E670" s="366"/>
      <c r="F670" s="366"/>
      <c r="G670" s="366"/>
      <c r="H670" s="366"/>
      <c r="I670" s="366"/>
      <c r="J670" s="366"/>
      <c r="K670" s="366"/>
      <c r="L670" s="366"/>
      <c r="M670" s="366"/>
      <c r="N670" s="366"/>
      <c r="O670" s="366"/>
      <c r="P670" s="366"/>
      <c r="Q670" s="366"/>
      <c r="R670" s="366"/>
      <c r="S670" s="366"/>
      <c r="T670" s="366"/>
      <c r="U670" s="366"/>
      <c r="V670" s="366"/>
      <c r="W670" s="366"/>
      <c r="X670" s="366"/>
      <c r="Y670" s="366"/>
      <c r="Z670" s="366"/>
      <c r="AA670" s="366"/>
      <c r="AB670" s="366"/>
      <c r="AC670" s="366"/>
      <c r="AD670" s="366"/>
      <c r="AE670" s="366"/>
      <c r="AF670" s="366"/>
      <c r="AG670" s="366"/>
      <c r="AH670" s="366"/>
      <c r="AI670" s="366"/>
      <c r="AJ670" s="366"/>
      <c r="AK670" s="366"/>
      <c r="AL670" s="366"/>
      <c r="AM670" s="366"/>
      <c r="AN670" s="366"/>
      <c r="AO670" s="366"/>
      <c r="AP670" s="366"/>
      <c r="AQ670" s="366"/>
      <c r="AR670" s="366"/>
      <c r="AS670" s="366"/>
      <c r="AT670" s="366"/>
      <c r="AU670" s="366"/>
      <c r="AV670" s="366"/>
      <c r="AW670" s="366"/>
      <c r="AX670" s="367"/>
      <c r="AY670" s="368" t="s">
        <v>236</v>
      </c>
      <c r="AZ670" s="368" t="s">
        <v>236</v>
      </c>
      <c r="BA670" s="368"/>
      <c r="BB670" s="366"/>
      <c r="BC670" s="366"/>
      <c r="BD670" s="366"/>
      <c r="BE670" s="366"/>
      <c r="BF670" s="366"/>
      <c r="BG670" s="366"/>
      <c r="BH670" s="366"/>
      <c r="BI670" s="366"/>
      <c r="BJ670" s="366"/>
      <c r="BK670" s="366"/>
      <c r="BL670" s="124"/>
      <c r="BM670" s="2"/>
      <c r="BN670" s="124"/>
      <c r="BO670" s="6"/>
      <c r="BP670" s="124"/>
      <c r="BQ670" s="124"/>
      <c r="BR670" s="124"/>
      <c r="BS670" s="124"/>
      <c r="BT670" s="124"/>
      <c r="BU670" s="124"/>
      <c r="BV670" s="124"/>
      <c r="BW670" s="124"/>
      <c r="BX670" s="6"/>
      <c r="BY670" s="124"/>
      <c r="BZ670" s="124"/>
      <c r="CA670" s="124"/>
      <c r="CB670" s="124"/>
      <c r="CC670" s="124"/>
      <c r="CD670" s="124"/>
      <c r="CE670" s="124"/>
      <c r="CF670" s="124"/>
      <c r="CG670" s="124"/>
      <c r="CH670" s="124"/>
      <c r="CI670" s="124"/>
      <c r="CJ670" s="124"/>
      <c r="CK670" s="124"/>
      <c r="CL670" s="124"/>
      <c r="CM670" s="124"/>
      <c r="CN670" s="124"/>
      <c r="CO670" s="124"/>
      <c r="CP670" s="124"/>
      <c r="CQ670" s="124"/>
      <c r="CR670" s="124"/>
      <c r="CS670" s="124"/>
      <c r="CT670" s="124"/>
      <c r="CU670" s="124"/>
      <c r="CV670" s="124"/>
      <c r="CW670" s="124"/>
      <c r="CX670" s="124"/>
      <c r="CY670" s="124"/>
      <c r="CZ670" s="124"/>
      <c r="DA670" s="124"/>
      <c r="DB670" s="124"/>
      <c r="DC670" s="124"/>
      <c r="DD670" s="124"/>
      <c r="DE670" s="124"/>
      <c r="DF670" s="124"/>
      <c r="DG670" s="124"/>
      <c r="DH670" s="124"/>
      <c r="DI670" s="124"/>
      <c r="DJ670" s="124"/>
      <c r="DK670" s="6"/>
      <c r="DL670" s="6"/>
      <c r="DM670" s="6"/>
      <c r="DN670" s="6"/>
      <c r="DO670" s="6"/>
      <c r="DP670" s="6"/>
      <c r="DQ670" s="6"/>
      <c r="DR670" s="6"/>
      <c r="DS670" s="6"/>
      <c r="DT670" s="2"/>
      <c r="DU670" s="2"/>
      <c r="DV670" s="2"/>
      <c r="DW670" s="2"/>
      <c r="DX670" s="2"/>
      <c r="DY670" s="2"/>
      <c r="DZ670" s="2"/>
      <c r="EA670" s="2"/>
      <c r="EB670" s="125"/>
      <c r="EC670" s="6"/>
      <c r="ED670" s="6"/>
      <c r="EE670" s="6"/>
      <c r="EF670" s="124"/>
      <c r="EG670" s="124"/>
      <c r="EH670" s="125"/>
      <c r="EI670" s="125"/>
      <c r="EJ670" s="124"/>
      <c r="EK670" s="2"/>
      <c r="EL670" s="2"/>
    </row>
    <row x14ac:dyDescent="0.25" r="671" customHeight="1" ht="18.75">
      <c r="A671" s="369" t="s">
        <v>292</v>
      </c>
      <c r="B671" s="366"/>
      <c r="C671" s="366"/>
      <c r="D671" s="366"/>
      <c r="E671" s="366"/>
      <c r="F671" s="366"/>
      <c r="G671" s="366"/>
      <c r="H671" s="366"/>
      <c r="I671" s="366"/>
      <c r="J671" s="366"/>
      <c r="K671" s="366"/>
      <c r="L671" s="366"/>
      <c r="M671" s="366"/>
      <c r="N671" s="366"/>
      <c r="O671" s="366"/>
      <c r="P671" s="366"/>
      <c r="Q671" s="366"/>
      <c r="R671" s="366"/>
      <c r="S671" s="366"/>
      <c r="T671" s="366"/>
      <c r="U671" s="366"/>
      <c r="V671" s="366"/>
      <c r="W671" s="366"/>
      <c r="X671" s="366"/>
      <c r="Y671" s="366"/>
      <c r="Z671" s="366"/>
      <c r="AA671" s="366"/>
      <c r="AB671" s="366"/>
      <c r="AC671" s="366"/>
      <c r="AD671" s="366"/>
      <c r="AE671" s="366"/>
      <c r="AF671" s="366"/>
      <c r="AG671" s="366"/>
      <c r="AH671" s="366"/>
      <c r="AI671" s="366"/>
      <c r="AJ671" s="366"/>
      <c r="AK671" s="366"/>
      <c r="AL671" s="366"/>
      <c r="AM671" s="366"/>
      <c r="AN671" s="366"/>
      <c r="AO671" s="366"/>
      <c r="AP671" s="366"/>
      <c r="AQ671" s="366"/>
      <c r="AR671" s="366"/>
      <c r="AS671" s="366"/>
      <c r="AT671" s="366"/>
      <c r="AU671" s="366"/>
      <c r="AV671" s="366"/>
      <c r="AW671" s="366"/>
      <c r="AX671" s="367"/>
      <c r="AY671" s="368" t="s">
        <v>236</v>
      </c>
      <c r="AZ671" s="368">
        <v>2</v>
      </c>
      <c r="BA671" s="368"/>
      <c r="BB671" s="366"/>
      <c r="BC671" s="366"/>
      <c r="BD671" s="366"/>
      <c r="BE671" s="366"/>
      <c r="BF671" s="366"/>
      <c r="BG671" s="366"/>
      <c r="BH671" s="366"/>
      <c r="BI671" s="366"/>
      <c r="BJ671" s="366"/>
      <c r="BK671" s="366"/>
      <c r="BL671" s="124"/>
      <c r="BM671" s="2"/>
      <c r="BN671" s="124"/>
      <c r="BO671" s="6"/>
      <c r="BP671" s="124"/>
      <c r="BQ671" s="124"/>
      <c r="BR671" s="124"/>
      <c r="BS671" s="124"/>
      <c r="BT671" s="124"/>
      <c r="BU671" s="124"/>
      <c r="BV671" s="124"/>
      <c r="BW671" s="124"/>
      <c r="BX671" s="6"/>
      <c r="BY671" s="124"/>
      <c r="BZ671" s="124"/>
      <c r="CA671" s="124"/>
      <c r="CB671" s="124"/>
      <c r="CC671" s="124"/>
      <c r="CD671" s="124"/>
      <c r="CE671" s="124"/>
      <c r="CF671" s="124"/>
      <c r="CG671" s="124"/>
      <c r="CH671" s="124"/>
      <c r="CI671" s="124"/>
      <c r="CJ671" s="124"/>
      <c r="CK671" s="124"/>
      <c r="CL671" s="124"/>
      <c r="CM671" s="124"/>
      <c r="CN671" s="124"/>
      <c r="CO671" s="124"/>
      <c r="CP671" s="124"/>
      <c r="CQ671" s="124"/>
      <c r="CR671" s="124"/>
      <c r="CS671" s="124"/>
      <c r="CT671" s="124"/>
      <c r="CU671" s="124"/>
      <c r="CV671" s="124"/>
      <c r="CW671" s="124"/>
      <c r="CX671" s="124"/>
      <c r="CY671" s="124"/>
      <c r="CZ671" s="124"/>
      <c r="DA671" s="124"/>
      <c r="DB671" s="124"/>
      <c r="DC671" s="124"/>
      <c r="DD671" s="124"/>
      <c r="DE671" s="124"/>
      <c r="DF671" s="124"/>
      <c r="DG671" s="124"/>
      <c r="DH671" s="124"/>
      <c r="DI671" s="124"/>
      <c r="DJ671" s="124"/>
      <c r="DK671" s="6"/>
      <c r="DL671" s="6"/>
      <c r="DM671" s="6"/>
      <c r="DN671" s="6"/>
      <c r="DO671" s="6"/>
      <c r="DP671" s="6"/>
      <c r="DQ671" s="6"/>
      <c r="DR671" s="6"/>
      <c r="DS671" s="6"/>
      <c r="DT671" s="2"/>
      <c r="DU671" s="2"/>
      <c r="DV671" s="2"/>
      <c r="DW671" s="2"/>
      <c r="DX671" s="2"/>
      <c r="DY671" s="2"/>
      <c r="DZ671" s="2"/>
      <c r="EA671" s="2"/>
      <c r="EB671" s="125"/>
      <c r="EC671" s="6"/>
      <c r="ED671" s="6"/>
      <c r="EE671" s="6"/>
      <c r="EF671" s="124"/>
      <c r="EG671" s="124"/>
      <c r="EH671" s="125"/>
      <c r="EI671" s="125"/>
      <c r="EJ671" s="124"/>
      <c r="EK671" s="2"/>
      <c r="EL671" s="2"/>
    </row>
    <row x14ac:dyDescent="0.25" r="672" customHeight="1" ht="18.75">
      <c r="A672" s="369" t="s">
        <v>293</v>
      </c>
      <c r="B672" s="366"/>
      <c r="C672" s="366"/>
      <c r="D672" s="366"/>
      <c r="E672" s="366"/>
      <c r="F672" s="366"/>
      <c r="G672" s="366"/>
      <c r="H672" s="366"/>
      <c r="I672" s="366"/>
      <c r="J672" s="366"/>
      <c r="K672" s="366"/>
      <c r="L672" s="366"/>
      <c r="M672" s="366"/>
      <c r="N672" s="366"/>
      <c r="O672" s="366"/>
      <c r="P672" s="366"/>
      <c r="Q672" s="366"/>
      <c r="R672" s="366"/>
      <c r="S672" s="366"/>
      <c r="T672" s="366"/>
      <c r="U672" s="366"/>
      <c r="V672" s="366"/>
      <c r="W672" s="366"/>
      <c r="X672" s="366"/>
      <c r="Y672" s="366"/>
      <c r="Z672" s="366"/>
      <c r="AA672" s="366"/>
      <c r="AB672" s="366"/>
      <c r="AC672" s="366"/>
      <c r="AD672" s="366"/>
      <c r="AE672" s="366"/>
      <c r="AF672" s="366"/>
      <c r="AG672" s="366"/>
      <c r="AH672" s="366"/>
      <c r="AI672" s="366"/>
      <c r="AJ672" s="366"/>
      <c r="AK672" s="366"/>
      <c r="AL672" s="366"/>
      <c r="AM672" s="366"/>
      <c r="AN672" s="366"/>
      <c r="AO672" s="366"/>
      <c r="AP672" s="366"/>
      <c r="AQ672" s="366"/>
      <c r="AR672" s="366"/>
      <c r="AS672" s="366"/>
      <c r="AT672" s="366"/>
      <c r="AU672" s="366"/>
      <c r="AV672" s="366"/>
      <c r="AW672" s="366"/>
      <c r="AX672" s="367"/>
      <c r="AY672" s="368"/>
      <c r="AZ672" s="368">
        <v>13</v>
      </c>
      <c r="BA672" s="368"/>
      <c r="BB672" s="366"/>
      <c r="BC672" s="366"/>
      <c r="BD672" s="366"/>
      <c r="BE672" s="366"/>
      <c r="BF672" s="366"/>
      <c r="BG672" s="366"/>
      <c r="BH672" s="366"/>
      <c r="BI672" s="366"/>
      <c r="BJ672" s="366"/>
      <c r="BK672" s="366"/>
      <c r="BL672" s="124"/>
      <c r="BM672" s="2"/>
      <c r="BN672" s="124"/>
      <c r="BO672" s="6"/>
      <c r="BP672" s="124"/>
      <c r="BQ672" s="124"/>
      <c r="BR672" s="124"/>
      <c r="BS672" s="124"/>
      <c r="BT672" s="124"/>
      <c r="BU672" s="124"/>
      <c r="BV672" s="124"/>
      <c r="BW672" s="124"/>
      <c r="BX672" s="6"/>
      <c r="BY672" s="124"/>
      <c r="BZ672" s="124"/>
      <c r="CA672" s="124"/>
      <c r="CB672" s="124"/>
      <c r="CC672" s="124"/>
      <c r="CD672" s="124"/>
      <c r="CE672" s="124"/>
      <c r="CF672" s="124"/>
      <c r="CG672" s="124"/>
      <c r="CH672" s="124"/>
      <c r="CI672" s="124"/>
      <c r="CJ672" s="124"/>
      <c r="CK672" s="124"/>
      <c r="CL672" s="124"/>
      <c r="CM672" s="124"/>
      <c r="CN672" s="124"/>
      <c r="CO672" s="124"/>
      <c r="CP672" s="124"/>
      <c r="CQ672" s="124"/>
      <c r="CR672" s="124"/>
      <c r="CS672" s="124"/>
      <c r="CT672" s="124"/>
      <c r="CU672" s="124"/>
      <c r="CV672" s="124"/>
      <c r="CW672" s="124"/>
      <c r="CX672" s="124"/>
      <c r="CY672" s="124"/>
      <c r="CZ672" s="124"/>
      <c r="DA672" s="124"/>
      <c r="DB672" s="124"/>
      <c r="DC672" s="124"/>
      <c r="DD672" s="124"/>
      <c r="DE672" s="124"/>
      <c r="DF672" s="124"/>
      <c r="DG672" s="124"/>
      <c r="DH672" s="124"/>
      <c r="DI672" s="124"/>
      <c r="DJ672" s="124"/>
      <c r="DK672" s="6"/>
      <c r="DL672" s="6"/>
      <c r="DM672" s="6"/>
      <c r="DN672" s="6"/>
      <c r="DO672" s="6"/>
      <c r="DP672" s="6"/>
      <c r="DQ672" s="6"/>
      <c r="DR672" s="6"/>
      <c r="DS672" s="6"/>
      <c r="DT672" s="2"/>
      <c r="DU672" s="2"/>
      <c r="DV672" s="2"/>
      <c r="DW672" s="2"/>
      <c r="DX672" s="2"/>
      <c r="DY672" s="2"/>
      <c r="DZ672" s="2"/>
      <c r="EA672" s="2"/>
      <c r="EB672" s="125"/>
      <c r="EC672" s="6"/>
      <c r="ED672" s="6"/>
      <c r="EE672" s="6"/>
      <c r="EF672" s="124"/>
      <c r="EG672" s="124"/>
      <c r="EH672" s="125"/>
      <c r="EI672" s="125"/>
      <c r="EJ672" s="124"/>
      <c r="EK672" s="2"/>
      <c r="EL672" s="2"/>
    </row>
    <row x14ac:dyDescent="0.25" r="673" customHeight="1" ht="18.75">
      <c r="A673" s="369" t="s">
        <v>294</v>
      </c>
      <c r="B673" s="366"/>
      <c r="C673" s="366"/>
      <c r="D673" s="366"/>
      <c r="E673" s="366"/>
      <c r="F673" s="366"/>
      <c r="G673" s="366"/>
      <c r="H673" s="366"/>
      <c r="I673" s="366"/>
      <c r="J673" s="366"/>
      <c r="K673" s="366"/>
      <c r="L673" s="366"/>
      <c r="M673" s="366"/>
      <c r="N673" s="366"/>
      <c r="O673" s="366"/>
      <c r="P673" s="366"/>
      <c r="Q673" s="366"/>
      <c r="R673" s="366"/>
      <c r="S673" s="366"/>
      <c r="T673" s="366"/>
      <c r="U673" s="366"/>
      <c r="V673" s="366"/>
      <c r="W673" s="366"/>
      <c r="X673" s="366"/>
      <c r="Y673" s="366"/>
      <c r="Z673" s="366"/>
      <c r="AA673" s="366"/>
      <c r="AB673" s="366"/>
      <c r="AC673" s="366"/>
      <c r="AD673" s="366"/>
      <c r="AE673" s="366"/>
      <c r="AF673" s="366"/>
      <c r="AG673" s="366"/>
      <c r="AH673" s="366"/>
      <c r="AI673" s="366"/>
      <c r="AJ673" s="366"/>
      <c r="AK673" s="366"/>
      <c r="AL673" s="366"/>
      <c r="AM673" s="366"/>
      <c r="AN673" s="366"/>
      <c r="AO673" s="366"/>
      <c r="AP673" s="366"/>
      <c r="AQ673" s="366"/>
      <c r="AR673" s="366"/>
      <c r="AS673" s="366"/>
      <c r="AT673" s="366"/>
      <c r="AU673" s="366"/>
      <c r="AV673" s="366"/>
      <c r="AW673" s="366"/>
      <c r="AX673" s="367"/>
      <c r="AY673" s="368"/>
      <c r="AZ673" s="368">
        <v>10</v>
      </c>
      <c r="BA673" s="368"/>
      <c r="BB673" s="366"/>
      <c r="BC673" s="366"/>
      <c r="BD673" s="366"/>
      <c r="BE673" s="366"/>
      <c r="BF673" s="366"/>
      <c r="BG673" s="366"/>
      <c r="BH673" s="366"/>
      <c r="BI673" s="366"/>
      <c r="BJ673" s="366"/>
      <c r="BK673" s="366"/>
      <c r="BL673" s="124"/>
      <c r="BM673" s="2"/>
      <c r="BN673" s="124"/>
      <c r="BO673" s="6"/>
      <c r="BP673" s="124"/>
      <c r="BQ673" s="124"/>
      <c r="BR673" s="124"/>
      <c r="BS673" s="124"/>
      <c r="BT673" s="124"/>
      <c r="BU673" s="124"/>
      <c r="BV673" s="124"/>
      <c r="BW673" s="124"/>
      <c r="BX673" s="6"/>
      <c r="BY673" s="124"/>
      <c r="BZ673" s="124"/>
      <c r="CA673" s="124"/>
      <c r="CB673" s="124"/>
      <c r="CC673" s="124"/>
      <c r="CD673" s="124"/>
      <c r="CE673" s="124"/>
      <c r="CF673" s="124"/>
      <c r="CG673" s="124"/>
      <c r="CH673" s="124"/>
      <c r="CI673" s="124"/>
      <c r="CJ673" s="124"/>
      <c r="CK673" s="124"/>
      <c r="CL673" s="124"/>
      <c r="CM673" s="124"/>
      <c r="CN673" s="124"/>
      <c r="CO673" s="124"/>
      <c r="CP673" s="124"/>
      <c r="CQ673" s="124"/>
      <c r="CR673" s="124"/>
      <c r="CS673" s="124"/>
      <c r="CT673" s="124"/>
      <c r="CU673" s="124"/>
      <c r="CV673" s="124"/>
      <c r="CW673" s="124"/>
      <c r="CX673" s="124"/>
      <c r="CY673" s="124"/>
      <c r="CZ673" s="124"/>
      <c r="DA673" s="124"/>
      <c r="DB673" s="124"/>
      <c r="DC673" s="124"/>
      <c r="DD673" s="124"/>
      <c r="DE673" s="124"/>
      <c r="DF673" s="124"/>
      <c r="DG673" s="124"/>
      <c r="DH673" s="124"/>
      <c r="DI673" s="124"/>
      <c r="DJ673" s="124"/>
      <c r="DK673" s="6"/>
      <c r="DL673" s="6"/>
      <c r="DM673" s="6"/>
      <c r="DN673" s="6"/>
      <c r="DO673" s="6"/>
      <c r="DP673" s="6"/>
      <c r="DQ673" s="6"/>
      <c r="DR673" s="6"/>
      <c r="DS673" s="6"/>
      <c r="DT673" s="2"/>
      <c r="DU673" s="2"/>
      <c r="DV673" s="2"/>
      <c r="DW673" s="2"/>
      <c r="DX673" s="2"/>
      <c r="DY673" s="2"/>
      <c r="DZ673" s="2"/>
      <c r="EA673" s="2"/>
      <c r="EB673" s="125"/>
      <c r="EC673" s="6"/>
      <c r="ED673" s="6"/>
      <c r="EE673" s="6"/>
      <c r="EF673" s="124"/>
      <c r="EG673" s="124"/>
      <c r="EH673" s="125"/>
      <c r="EI673" s="125"/>
      <c r="EJ673" s="124"/>
      <c r="EK673" s="2"/>
      <c r="EL673" s="2"/>
    </row>
    <row x14ac:dyDescent="0.25" r="674" customHeight="1" ht="18.75">
      <c r="A674" s="369" t="s">
        <v>295</v>
      </c>
      <c r="B674" s="366"/>
      <c r="C674" s="366"/>
      <c r="D674" s="366"/>
      <c r="E674" s="366"/>
      <c r="F674" s="366"/>
      <c r="G674" s="366"/>
      <c r="H674" s="366"/>
      <c r="I674" s="366"/>
      <c r="J674" s="366"/>
      <c r="K674" s="366"/>
      <c r="L674" s="366"/>
      <c r="M674" s="366"/>
      <c r="N674" s="366"/>
      <c r="O674" s="366"/>
      <c r="P674" s="366"/>
      <c r="Q674" s="366"/>
      <c r="R674" s="366"/>
      <c r="S674" s="366"/>
      <c r="T674" s="366"/>
      <c r="U674" s="366"/>
      <c r="V674" s="366"/>
      <c r="W674" s="366"/>
      <c r="X674" s="366"/>
      <c r="Y674" s="366"/>
      <c r="Z674" s="366"/>
      <c r="AA674" s="366"/>
      <c r="AB674" s="366"/>
      <c r="AC674" s="366"/>
      <c r="AD674" s="366"/>
      <c r="AE674" s="366"/>
      <c r="AF674" s="366"/>
      <c r="AG674" s="366"/>
      <c r="AH674" s="366"/>
      <c r="AI674" s="366"/>
      <c r="AJ674" s="366"/>
      <c r="AK674" s="366"/>
      <c r="AL674" s="366"/>
      <c r="AM674" s="366"/>
      <c r="AN674" s="366"/>
      <c r="AO674" s="366"/>
      <c r="AP674" s="366"/>
      <c r="AQ674" s="366"/>
      <c r="AR674" s="366"/>
      <c r="AS674" s="366"/>
      <c r="AT674" s="366"/>
      <c r="AU674" s="366"/>
      <c r="AV674" s="366"/>
      <c r="AW674" s="366"/>
      <c r="AX674" s="367"/>
      <c r="AY674" s="368"/>
      <c r="AZ674" s="368">
        <v>138</v>
      </c>
      <c r="BA674" s="368">
        <v>30</v>
      </c>
      <c r="BB674" s="366"/>
      <c r="BC674" s="366"/>
      <c r="BD674" s="366"/>
      <c r="BE674" s="366"/>
      <c r="BF674" s="366"/>
      <c r="BG674" s="366"/>
      <c r="BH674" s="366"/>
      <c r="BI674" s="366"/>
      <c r="BJ674" s="366"/>
      <c r="BK674" s="366"/>
      <c r="BL674" s="124"/>
      <c r="BM674" s="2"/>
      <c r="BN674" s="124"/>
      <c r="BO674" s="6"/>
      <c r="BP674" s="124"/>
      <c r="BQ674" s="124"/>
      <c r="BR674" s="124"/>
      <c r="BS674" s="124"/>
      <c r="BT674" s="124"/>
      <c r="BU674" s="124"/>
      <c r="BV674" s="124"/>
      <c r="BW674" s="124"/>
      <c r="BX674" s="6"/>
      <c r="BY674" s="124"/>
      <c r="BZ674" s="124"/>
      <c r="CA674" s="124"/>
      <c r="CB674" s="124"/>
      <c r="CC674" s="124"/>
      <c r="CD674" s="124"/>
      <c r="CE674" s="124"/>
      <c r="CF674" s="124"/>
      <c r="CG674" s="124"/>
      <c r="CH674" s="124"/>
      <c r="CI674" s="124"/>
      <c r="CJ674" s="124"/>
      <c r="CK674" s="124"/>
      <c r="CL674" s="124"/>
      <c r="CM674" s="124"/>
      <c r="CN674" s="124"/>
      <c r="CO674" s="124"/>
      <c r="CP674" s="124"/>
      <c r="CQ674" s="124"/>
      <c r="CR674" s="124"/>
      <c r="CS674" s="124"/>
      <c r="CT674" s="124"/>
      <c r="CU674" s="124"/>
      <c r="CV674" s="124"/>
      <c r="CW674" s="124"/>
      <c r="CX674" s="124"/>
      <c r="CY674" s="124"/>
      <c r="CZ674" s="124"/>
      <c r="DA674" s="124"/>
      <c r="DB674" s="124"/>
      <c r="DC674" s="124"/>
      <c r="DD674" s="124"/>
      <c r="DE674" s="124"/>
      <c r="DF674" s="124"/>
      <c r="DG674" s="124"/>
      <c r="DH674" s="124"/>
      <c r="DI674" s="124"/>
      <c r="DJ674" s="124"/>
      <c r="DK674" s="6"/>
      <c r="DL674" s="6"/>
      <c r="DM674" s="6"/>
      <c r="DN674" s="6"/>
      <c r="DO674" s="6"/>
      <c r="DP674" s="6"/>
      <c r="DQ674" s="6"/>
      <c r="DR674" s="6"/>
      <c r="DS674" s="6"/>
      <c r="DT674" s="2"/>
      <c r="DU674" s="2"/>
      <c r="DV674" s="2"/>
      <c r="DW674" s="2"/>
      <c r="DX674" s="2"/>
      <c r="DY674" s="2"/>
      <c r="DZ674" s="2"/>
      <c r="EA674" s="2"/>
      <c r="EB674" s="125"/>
      <c r="EC674" s="6"/>
      <c r="ED674" s="6"/>
      <c r="EE674" s="6"/>
      <c r="EF674" s="124"/>
      <c r="EG674" s="124"/>
      <c r="EH674" s="125"/>
      <c r="EI674" s="125"/>
      <c r="EJ674" s="124"/>
      <c r="EK674" s="2"/>
      <c r="EL674" s="2"/>
    </row>
    <row x14ac:dyDescent="0.25" r="675" customHeight="1" ht="18.75">
      <c r="A675" s="369" t="s">
        <v>296</v>
      </c>
      <c r="B675" s="366"/>
      <c r="C675" s="366"/>
      <c r="D675" s="366"/>
      <c r="E675" s="366"/>
      <c r="F675" s="366"/>
      <c r="G675" s="366"/>
      <c r="H675" s="366"/>
      <c r="I675" s="366"/>
      <c r="J675" s="366"/>
      <c r="K675" s="366"/>
      <c r="L675" s="366"/>
      <c r="M675" s="366"/>
      <c r="N675" s="366"/>
      <c r="O675" s="366"/>
      <c r="P675" s="366"/>
      <c r="Q675" s="366"/>
      <c r="R675" s="366"/>
      <c r="S675" s="366"/>
      <c r="T675" s="366"/>
      <c r="U675" s="366"/>
      <c r="V675" s="366"/>
      <c r="W675" s="366"/>
      <c r="X675" s="366"/>
      <c r="Y675" s="366"/>
      <c r="Z675" s="366"/>
      <c r="AA675" s="366"/>
      <c r="AB675" s="366"/>
      <c r="AC675" s="366"/>
      <c r="AD675" s="366"/>
      <c r="AE675" s="366"/>
      <c r="AF675" s="366"/>
      <c r="AG675" s="366"/>
      <c r="AH675" s="366"/>
      <c r="AI675" s="366"/>
      <c r="AJ675" s="366"/>
      <c r="AK675" s="366"/>
      <c r="AL675" s="366"/>
      <c r="AM675" s="366"/>
      <c r="AN675" s="366"/>
      <c r="AO675" s="366"/>
      <c r="AP675" s="366"/>
      <c r="AQ675" s="366"/>
      <c r="AR675" s="366"/>
      <c r="AS675" s="366"/>
      <c r="AT675" s="366"/>
      <c r="AU675" s="366"/>
      <c r="AV675" s="366"/>
      <c r="AW675" s="366"/>
      <c r="AX675" s="367"/>
      <c r="AY675" s="368"/>
      <c r="AZ675" s="368">
        <v>40</v>
      </c>
      <c r="BA675" s="368"/>
      <c r="BB675" s="366"/>
      <c r="BC675" s="366"/>
      <c r="BD675" s="366"/>
      <c r="BE675" s="366"/>
      <c r="BF675" s="366"/>
      <c r="BG675" s="366"/>
      <c r="BH675" s="366"/>
      <c r="BI675" s="366"/>
      <c r="BJ675" s="366"/>
      <c r="BK675" s="366"/>
      <c r="BL675" s="124"/>
      <c r="BM675" s="2"/>
      <c r="BN675" s="124"/>
      <c r="BO675" s="6"/>
      <c r="BP675" s="124"/>
      <c r="BQ675" s="124"/>
      <c r="BR675" s="124"/>
      <c r="BS675" s="124"/>
      <c r="BT675" s="124"/>
      <c r="BU675" s="124"/>
      <c r="BV675" s="124"/>
      <c r="BW675" s="124"/>
      <c r="BX675" s="6"/>
      <c r="BY675" s="124"/>
      <c r="BZ675" s="124"/>
      <c r="CA675" s="124"/>
      <c r="CB675" s="124"/>
      <c r="CC675" s="124"/>
      <c r="CD675" s="124"/>
      <c r="CE675" s="124"/>
      <c r="CF675" s="124"/>
      <c r="CG675" s="124"/>
      <c r="CH675" s="124"/>
      <c r="CI675" s="124"/>
      <c r="CJ675" s="124"/>
      <c r="CK675" s="124"/>
      <c r="CL675" s="124"/>
      <c r="CM675" s="124"/>
      <c r="CN675" s="124"/>
      <c r="CO675" s="124"/>
      <c r="CP675" s="124"/>
      <c r="CQ675" s="124"/>
      <c r="CR675" s="124"/>
      <c r="CS675" s="124"/>
      <c r="CT675" s="124"/>
      <c r="CU675" s="124"/>
      <c r="CV675" s="124"/>
      <c r="CW675" s="124"/>
      <c r="CX675" s="124"/>
      <c r="CY675" s="124"/>
      <c r="CZ675" s="124"/>
      <c r="DA675" s="124"/>
      <c r="DB675" s="124"/>
      <c r="DC675" s="124"/>
      <c r="DD675" s="124"/>
      <c r="DE675" s="124"/>
      <c r="DF675" s="124"/>
      <c r="DG675" s="124"/>
      <c r="DH675" s="124"/>
      <c r="DI675" s="124"/>
      <c r="DJ675" s="124"/>
      <c r="DK675" s="6"/>
      <c r="DL675" s="6"/>
      <c r="DM675" s="6"/>
      <c r="DN675" s="6"/>
      <c r="DO675" s="6"/>
      <c r="DP675" s="6"/>
      <c r="DQ675" s="6"/>
      <c r="DR675" s="6"/>
      <c r="DS675" s="6"/>
      <c r="DT675" s="2"/>
      <c r="DU675" s="2"/>
      <c r="DV675" s="2"/>
      <c r="DW675" s="2"/>
      <c r="DX675" s="2"/>
      <c r="DY675" s="2"/>
      <c r="DZ675" s="2"/>
      <c r="EA675" s="2"/>
      <c r="EB675" s="125"/>
      <c r="EC675" s="6"/>
      <c r="ED675" s="6"/>
      <c r="EE675" s="6"/>
      <c r="EF675" s="124"/>
      <c r="EG675" s="124"/>
      <c r="EH675" s="125"/>
      <c r="EI675" s="125"/>
      <c r="EJ675" s="124"/>
      <c r="EK675" s="2"/>
      <c r="EL675" s="2"/>
    </row>
    <row x14ac:dyDescent="0.25" r="676" customHeight="1" ht="18.75">
      <c r="A676" s="369" t="s">
        <v>297</v>
      </c>
      <c r="B676" s="366"/>
      <c r="C676" s="366"/>
      <c r="D676" s="366"/>
      <c r="E676" s="366"/>
      <c r="F676" s="366"/>
      <c r="G676" s="366"/>
      <c r="H676" s="366"/>
      <c r="I676" s="366"/>
      <c r="J676" s="366"/>
      <c r="K676" s="366"/>
      <c r="L676" s="366"/>
      <c r="M676" s="366"/>
      <c r="N676" s="366"/>
      <c r="O676" s="366"/>
      <c r="P676" s="366"/>
      <c r="Q676" s="366"/>
      <c r="R676" s="366"/>
      <c r="S676" s="366"/>
      <c r="T676" s="366"/>
      <c r="U676" s="366"/>
      <c r="V676" s="366"/>
      <c r="W676" s="366"/>
      <c r="X676" s="366"/>
      <c r="Y676" s="366"/>
      <c r="Z676" s="366"/>
      <c r="AA676" s="366"/>
      <c r="AB676" s="366"/>
      <c r="AC676" s="366"/>
      <c r="AD676" s="366"/>
      <c r="AE676" s="366"/>
      <c r="AF676" s="366"/>
      <c r="AG676" s="366"/>
      <c r="AH676" s="366"/>
      <c r="AI676" s="366"/>
      <c r="AJ676" s="366"/>
      <c r="AK676" s="366"/>
      <c r="AL676" s="366"/>
      <c r="AM676" s="366"/>
      <c r="AN676" s="366"/>
      <c r="AO676" s="366"/>
      <c r="AP676" s="366"/>
      <c r="AQ676" s="366"/>
      <c r="AR676" s="366"/>
      <c r="AS676" s="366"/>
      <c r="AT676" s="366"/>
      <c r="AU676" s="366"/>
      <c r="AV676" s="366"/>
      <c r="AW676" s="366"/>
      <c r="AX676" s="367"/>
      <c r="AY676" s="368"/>
      <c r="AZ676" s="368">
        <v>52</v>
      </c>
      <c r="BA676" s="368">
        <v>50</v>
      </c>
      <c r="BB676" s="366"/>
      <c r="BC676" s="366"/>
      <c r="BD676" s="366"/>
      <c r="BE676" s="366"/>
      <c r="BF676" s="366"/>
      <c r="BG676" s="366"/>
      <c r="BH676" s="366"/>
      <c r="BI676" s="366"/>
      <c r="BJ676" s="366"/>
      <c r="BK676" s="366"/>
      <c r="BL676" s="124"/>
      <c r="BM676" s="2"/>
      <c r="BN676" s="124"/>
      <c r="BO676" s="6"/>
      <c r="BP676" s="124"/>
      <c r="BQ676" s="124"/>
      <c r="BR676" s="124"/>
      <c r="BS676" s="124"/>
      <c r="BT676" s="124"/>
      <c r="BU676" s="124"/>
      <c r="BV676" s="124"/>
      <c r="BW676" s="124"/>
      <c r="BX676" s="6"/>
      <c r="BY676" s="124"/>
      <c r="BZ676" s="124"/>
      <c r="CA676" s="124"/>
      <c r="CB676" s="124"/>
      <c r="CC676" s="124"/>
      <c r="CD676" s="124"/>
      <c r="CE676" s="124"/>
      <c r="CF676" s="124"/>
      <c r="CG676" s="124"/>
      <c r="CH676" s="124"/>
      <c r="CI676" s="124"/>
      <c r="CJ676" s="124"/>
      <c r="CK676" s="124"/>
      <c r="CL676" s="124"/>
      <c r="CM676" s="124"/>
      <c r="CN676" s="124"/>
      <c r="CO676" s="124"/>
      <c r="CP676" s="124"/>
      <c r="CQ676" s="124"/>
      <c r="CR676" s="124"/>
      <c r="CS676" s="124"/>
      <c r="CT676" s="124"/>
      <c r="CU676" s="124"/>
      <c r="CV676" s="124"/>
      <c r="CW676" s="124"/>
      <c r="CX676" s="124"/>
      <c r="CY676" s="124"/>
      <c r="CZ676" s="124"/>
      <c r="DA676" s="124"/>
      <c r="DB676" s="124"/>
      <c r="DC676" s="124"/>
      <c r="DD676" s="124"/>
      <c r="DE676" s="124"/>
      <c r="DF676" s="124"/>
      <c r="DG676" s="124"/>
      <c r="DH676" s="124"/>
      <c r="DI676" s="124"/>
      <c r="DJ676" s="124"/>
      <c r="DK676" s="6"/>
      <c r="DL676" s="6"/>
      <c r="DM676" s="6"/>
      <c r="DN676" s="6"/>
      <c r="DO676" s="6"/>
      <c r="DP676" s="6"/>
      <c r="DQ676" s="6"/>
      <c r="DR676" s="6"/>
      <c r="DS676" s="6"/>
      <c r="DT676" s="2"/>
      <c r="DU676" s="2"/>
      <c r="DV676" s="2"/>
      <c r="DW676" s="2"/>
      <c r="DX676" s="2"/>
      <c r="DY676" s="2"/>
      <c r="DZ676" s="2"/>
      <c r="EA676" s="2"/>
      <c r="EB676" s="125"/>
      <c r="EC676" s="6"/>
      <c r="ED676" s="6"/>
      <c r="EE676" s="6"/>
      <c r="EF676" s="124"/>
      <c r="EG676" s="124"/>
      <c r="EH676" s="125"/>
      <c r="EI676" s="125"/>
      <c r="EJ676" s="124"/>
      <c r="EK676" s="2"/>
      <c r="EL676" s="2"/>
    </row>
    <row x14ac:dyDescent="0.25" r="677" customHeight="1" ht="18.75">
      <c r="A677" s="369" t="s">
        <v>298</v>
      </c>
      <c r="B677" s="366"/>
      <c r="C677" s="366"/>
      <c r="D677" s="366"/>
      <c r="E677" s="366"/>
      <c r="F677" s="366"/>
      <c r="G677" s="366"/>
      <c r="H677" s="366"/>
      <c r="I677" s="366"/>
      <c r="J677" s="366"/>
      <c r="K677" s="366"/>
      <c r="L677" s="366"/>
      <c r="M677" s="366"/>
      <c r="N677" s="366"/>
      <c r="O677" s="366"/>
      <c r="P677" s="366"/>
      <c r="Q677" s="366"/>
      <c r="R677" s="366"/>
      <c r="S677" s="366"/>
      <c r="T677" s="366"/>
      <c r="U677" s="366"/>
      <c r="V677" s="366"/>
      <c r="W677" s="366"/>
      <c r="X677" s="366"/>
      <c r="Y677" s="366"/>
      <c r="Z677" s="366"/>
      <c r="AA677" s="366"/>
      <c r="AB677" s="366"/>
      <c r="AC677" s="366"/>
      <c r="AD677" s="366"/>
      <c r="AE677" s="366"/>
      <c r="AF677" s="366"/>
      <c r="AG677" s="366"/>
      <c r="AH677" s="366"/>
      <c r="AI677" s="366"/>
      <c r="AJ677" s="366"/>
      <c r="AK677" s="366"/>
      <c r="AL677" s="366"/>
      <c r="AM677" s="366"/>
      <c r="AN677" s="366"/>
      <c r="AO677" s="366"/>
      <c r="AP677" s="366"/>
      <c r="AQ677" s="366"/>
      <c r="AR677" s="366"/>
      <c r="AS677" s="366"/>
      <c r="AT677" s="366"/>
      <c r="AU677" s="366"/>
      <c r="AV677" s="366"/>
      <c r="AW677" s="366"/>
      <c r="AX677" s="367"/>
      <c r="AY677" s="368"/>
      <c r="AZ677" s="368"/>
      <c r="BA677" s="368">
        <v>181</v>
      </c>
      <c r="BB677" s="366"/>
      <c r="BC677" s="366"/>
      <c r="BD677" s="366"/>
      <c r="BE677" s="366"/>
      <c r="BF677" s="366"/>
      <c r="BG677" s="366"/>
      <c r="BH677" s="366"/>
      <c r="BI677" s="366"/>
      <c r="BJ677" s="366"/>
      <c r="BK677" s="366"/>
      <c r="BL677" s="124"/>
      <c r="BM677" s="2"/>
      <c r="BN677" s="124"/>
      <c r="BO677" s="6"/>
      <c r="BP677" s="124"/>
      <c r="BQ677" s="124"/>
      <c r="BR677" s="124"/>
      <c r="BS677" s="124"/>
      <c r="BT677" s="124"/>
      <c r="BU677" s="124"/>
      <c r="BV677" s="124"/>
      <c r="BW677" s="124"/>
      <c r="BX677" s="6"/>
      <c r="BY677" s="124"/>
      <c r="BZ677" s="124"/>
      <c r="CA677" s="124"/>
      <c r="CB677" s="124"/>
      <c r="CC677" s="124"/>
      <c r="CD677" s="124"/>
      <c r="CE677" s="124"/>
      <c r="CF677" s="124"/>
      <c r="CG677" s="124"/>
      <c r="CH677" s="124"/>
      <c r="CI677" s="124"/>
      <c r="CJ677" s="124"/>
      <c r="CK677" s="124"/>
      <c r="CL677" s="124"/>
      <c r="CM677" s="124"/>
      <c r="CN677" s="124"/>
      <c r="CO677" s="124"/>
      <c r="CP677" s="124"/>
      <c r="CQ677" s="124"/>
      <c r="CR677" s="124"/>
      <c r="CS677" s="124"/>
      <c r="CT677" s="124"/>
      <c r="CU677" s="124"/>
      <c r="CV677" s="124"/>
      <c r="CW677" s="124"/>
      <c r="CX677" s="124"/>
      <c r="CY677" s="124"/>
      <c r="CZ677" s="124"/>
      <c r="DA677" s="124"/>
      <c r="DB677" s="124"/>
      <c r="DC677" s="124"/>
      <c r="DD677" s="124"/>
      <c r="DE677" s="124"/>
      <c r="DF677" s="124"/>
      <c r="DG677" s="124"/>
      <c r="DH677" s="124"/>
      <c r="DI677" s="124"/>
      <c r="DJ677" s="124"/>
      <c r="DK677" s="6"/>
      <c r="DL677" s="6"/>
      <c r="DM677" s="6"/>
      <c r="DN677" s="6"/>
      <c r="DO677" s="6"/>
      <c r="DP677" s="6"/>
      <c r="DQ677" s="6"/>
      <c r="DR677" s="6"/>
      <c r="DS677" s="6"/>
      <c r="DT677" s="2"/>
      <c r="DU677" s="2"/>
      <c r="DV677" s="2"/>
      <c r="DW677" s="2"/>
      <c r="DX677" s="2"/>
      <c r="DY677" s="2"/>
      <c r="DZ677" s="2"/>
      <c r="EA677" s="2"/>
      <c r="EB677" s="125"/>
      <c r="EC677" s="6"/>
      <c r="ED677" s="6"/>
      <c r="EE677" s="6"/>
      <c r="EF677" s="124"/>
      <c r="EG677" s="124"/>
      <c r="EH677" s="125"/>
      <c r="EI677" s="125"/>
      <c r="EJ677" s="124"/>
      <c r="EK677" s="2"/>
      <c r="EL677" s="2"/>
    </row>
    <row x14ac:dyDescent="0.25" r="678" customHeight="1" ht="18.75">
      <c r="A678" s="369" t="s">
        <v>299</v>
      </c>
      <c r="B678" s="366"/>
      <c r="C678" s="366"/>
      <c r="D678" s="366"/>
      <c r="E678" s="366"/>
      <c r="F678" s="366"/>
      <c r="G678" s="366"/>
      <c r="H678" s="366"/>
      <c r="I678" s="366"/>
      <c r="J678" s="366"/>
      <c r="K678" s="366"/>
      <c r="L678" s="366"/>
      <c r="M678" s="366"/>
      <c r="N678" s="366"/>
      <c r="O678" s="366"/>
      <c r="P678" s="366"/>
      <c r="Q678" s="366"/>
      <c r="R678" s="366"/>
      <c r="S678" s="366"/>
      <c r="T678" s="366"/>
      <c r="U678" s="366"/>
      <c r="V678" s="366"/>
      <c r="W678" s="366"/>
      <c r="X678" s="366"/>
      <c r="Y678" s="366"/>
      <c r="Z678" s="366"/>
      <c r="AA678" s="366"/>
      <c r="AB678" s="366"/>
      <c r="AC678" s="366"/>
      <c r="AD678" s="366"/>
      <c r="AE678" s="366"/>
      <c r="AF678" s="366"/>
      <c r="AG678" s="366"/>
      <c r="AH678" s="366"/>
      <c r="AI678" s="366"/>
      <c r="AJ678" s="366"/>
      <c r="AK678" s="366"/>
      <c r="AL678" s="366"/>
      <c r="AM678" s="366"/>
      <c r="AN678" s="366"/>
      <c r="AO678" s="366"/>
      <c r="AP678" s="366"/>
      <c r="AQ678" s="366"/>
      <c r="AR678" s="366"/>
      <c r="AS678" s="366"/>
      <c r="AT678" s="366"/>
      <c r="AU678" s="366"/>
      <c r="AV678" s="366"/>
      <c r="AW678" s="366"/>
      <c r="AX678" s="367"/>
      <c r="AY678" s="368">
        <v>40</v>
      </c>
      <c r="AZ678" s="368"/>
      <c r="BA678" s="368"/>
      <c r="BB678" s="366"/>
      <c r="BC678" s="366"/>
      <c r="BD678" s="366"/>
      <c r="BE678" s="366"/>
      <c r="BF678" s="366"/>
      <c r="BG678" s="366"/>
      <c r="BH678" s="366"/>
      <c r="BI678" s="366"/>
      <c r="BJ678" s="366"/>
      <c r="BK678" s="366"/>
      <c r="BL678" s="124"/>
      <c r="BM678" s="2"/>
      <c r="BN678" s="124"/>
      <c r="BO678" s="6"/>
      <c r="BP678" s="124"/>
      <c r="BQ678" s="124"/>
      <c r="BR678" s="124"/>
      <c r="BS678" s="124"/>
      <c r="BT678" s="124"/>
      <c r="BU678" s="124"/>
      <c r="BV678" s="124"/>
      <c r="BW678" s="124"/>
      <c r="BX678" s="6"/>
      <c r="BY678" s="124"/>
      <c r="BZ678" s="124"/>
      <c r="CA678" s="124"/>
      <c r="CB678" s="124"/>
      <c r="CC678" s="124"/>
      <c r="CD678" s="124"/>
      <c r="CE678" s="124"/>
      <c r="CF678" s="124"/>
      <c r="CG678" s="124"/>
      <c r="CH678" s="124"/>
      <c r="CI678" s="124"/>
      <c r="CJ678" s="124"/>
      <c r="CK678" s="124"/>
      <c r="CL678" s="124"/>
      <c r="CM678" s="124"/>
      <c r="CN678" s="124"/>
      <c r="CO678" s="124"/>
      <c r="CP678" s="124"/>
      <c r="CQ678" s="124"/>
      <c r="CR678" s="124"/>
      <c r="CS678" s="124"/>
      <c r="CT678" s="124"/>
      <c r="CU678" s="124"/>
      <c r="CV678" s="124"/>
      <c r="CW678" s="124"/>
      <c r="CX678" s="124"/>
      <c r="CY678" s="124"/>
      <c r="CZ678" s="124"/>
      <c r="DA678" s="124"/>
      <c r="DB678" s="124"/>
      <c r="DC678" s="124"/>
      <c r="DD678" s="124"/>
      <c r="DE678" s="124"/>
      <c r="DF678" s="124"/>
      <c r="DG678" s="124"/>
      <c r="DH678" s="124"/>
      <c r="DI678" s="124"/>
      <c r="DJ678" s="124"/>
      <c r="DK678" s="6"/>
      <c r="DL678" s="6"/>
      <c r="DM678" s="6"/>
      <c r="DN678" s="6"/>
      <c r="DO678" s="6"/>
      <c r="DP678" s="6"/>
      <c r="DQ678" s="6"/>
      <c r="DR678" s="6"/>
      <c r="DS678" s="6"/>
      <c r="DT678" s="2"/>
      <c r="DU678" s="2"/>
      <c r="DV678" s="2"/>
      <c r="DW678" s="2"/>
      <c r="DX678" s="2"/>
      <c r="DY678" s="2"/>
      <c r="DZ678" s="2"/>
      <c r="EA678" s="2"/>
      <c r="EB678" s="125"/>
      <c r="EC678" s="6"/>
      <c r="ED678" s="6"/>
      <c r="EE678" s="6"/>
      <c r="EF678" s="124"/>
      <c r="EG678" s="124"/>
      <c r="EH678" s="125"/>
      <c r="EI678" s="125"/>
      <c r="EJ678" s="124"/>
      <c r="EK678" s="2"/>
      <c r="EL678" s="2"/>
    </row>
    <row x14ac:dyDescent="0.25" r="679" customHeight="1" ht="18.75">
      <c r="A679" s="369" t="s">
        <v>300</v>
      </c>
      <c r="B679" s="366"/>
      <c r="C679" s="366"/>
      <c r="D679" s="366"/>
      <c r="E679" s="366"/>
      <c r="F679" s="366"/>
      <c r="G679" s="366"/>
      <c r="H679" s="366"/>
      <c r="I679" s="366"/>
      <c r="J679" s="366"/>
      <c r="K679" s="366"/>
      <c r="L679" s="366"/>
      <c r="M679" s="366"/>
      <c r="N679" s="366"/>
      <c r="O679" s="366"/>
      <c r="P679" s="366"/>
      <c r="Q679" s="366"/>
      <c r="R679" s="366"/>
      <c r="S679" s="366"/>
      <c r="T679" s="366"/>
      <c r="U679" s="366"/>
      <c r="V679" s="366"/>
      <c r="W679" s="366"/>
      <c r="X679" s="366"/>
      <c r="Y679" s="366"/>
      <c r="Z679" s="366"/>
      <c r="AA679" s="366"/>
      <c r="AB679" s="366"/>
      <c r="AC679" s="366"/>
      <c r="AD679" s="366"/>
      <c r="AE679" s="366"/>
      <c r="AF679" s="366"/>
      <c r="AG679" s="366"/>
      <c r="AH679" s="366"/>
      <c r="AI679" s="366"/>
      <c r="AJ679" s="366"/>
      <c r="AK679" s="366"/>
      <c r="AL679" s="366"/>
      <c r="AM679" s="366"/>
      <c r="AN679" s="366"/>
      <c r="AO679" s="366"/>
      <c r="AP679" s="366"/>
      <c r="AQ679" s="366"/>
      <c r="AR679" s="366"/>
      <c r="AS679" s="366"/>
      <c r="AT679" s="366"/>
      <c r="AU679" s="366"/>
      <c r="AV679" s="366"/>
      <c r="AW679" s="366"/>
      <c r="AX679" s="367"/>
      <c r="AY679" s="373">
        <f>SUM(AY610:AY678)</f>
      </c>
      <c r="AZ679" s="373">
        <f>SUM(AZ610:AZ678)</f>
      </c>
      <c r="BA679" s="373">
        <f>SUM(BA610:BA678)</f>
      </c>
      <c r="BB679" s="366"/>
      <c r="BC679" s="366"/>
      <c r="BD679" s="366"/>
      <c r="BE679" s="366"/>
      <c r="BF679" s="366"/>
      <c r="BG679" s="366"/>
      <c r="BH679" s="366"/>
      <c r="BI679" s="366"/>
      <c r="BJ679" s="366"/>
      <c r="BK679" s="366"/>
      <c r="BL679" s="124"/>
      <c r="BM679" s="2"/>
      <c r="BN679" s="124"/>
      <c r="BO679" s="6"/>
      <c r="BP679" s="124"/>
      <c r="BQ679" s="124"/>
      <c r="BR679" s="124"/>
      <c r="BS679" s="124"/>
      <c r="BT679" s="124"/>
      <c r="BU679" s="124"/>
      <c r="BV679" s="124"/>
      <c r="BW679" s="124"/>
      <c r="BX679" s="6"/>
      <c r="BY679" s="124"/>
      <c r="BZ679" s="124"/>
      <c r="CA679" s="124"/>
      <c r="CB679" s="124"/>
      <c r="CC679" s="124"/>
      <c r="CD679" s="124"/>
      <c r="CE679" s="124"/>
      <c r="CF679" s="124"/>
      <c r="CG679" s="124"/>
      <c r="CH679" s="124"/>
      <c r="CI679" s="124"/>
      <c r="CJ679" s="124"/>
      <c r="CK679" s="124"/>
      <c r="CL679" s="124"/>
      <c r="CM679" s="124"/>
      <c r="CN679" s="124"/>
      <c r="CO679" s="124"/>
      <c r="CP679" s="124"/>
      <c r="CQ679" s="124"/>
      <c r="CR679" s="124"/>
      <c r="CS679" s="124"/>
      <c r="CT679" s="124"/>
      <c r="CU679" s="124"/>
      <c r="CV679" s="124"/>
      <c r="CW679" s="124"/>
      <c r="CX679" s="124"/>
      <c r="CY679" s="124"/>
      <c r="CZ679" s="124"/>
      <c r="DA679" s="124"/>
      <c r="DB679" s="124"/>
      <c r="DC679" s="124"/>
      <c r="DD679" s="124"/>
      <c r="DE679" s="124"/>
      <c r="DF679" s="124"/>
      <c r="DG679" s="124"/>
      <c r="DH679" s="124"/>
      <c r="DI679" s="124"/>
      <c r="DJ679" s="124"/>
      <c r="DK679" s="6"/>
      <c r="DL679" s="6"/>
      <c r="DM679" s="6"/>
      <c r="DN679" s="6"/>
      <c r="DO679" s="6"/>
      <c r="DP679" s="6"/>
      <c r="DQ679" s="6"/>
      <c r="DR679" s="6"/>
      <c r="DS679" s="6"/>
      <c r="DT679" s="2"/>
      <c r="DU679" s="2"/>
      <c r="DV679" s="2"/>
      <c r="DW679" s="2"/>
      <c r="DX679" s="2"/>
      <c r="DY679" s="2"/>
      <c r="DZ679" s="2"/>
      <c r="EA679" s="2"/>
      <c r="EB679" s="125"/>
      <c r="EC679" s="6"/>
      <c r="ED679" s="6"/>
      <c r="EE679" s="6"/>
      <c r="EF679" s="124"/>
      <c r="EG679" s="124"/>
      <c r="EH679" s="125"/>
      <c r="EI679" s="125"/>
      <c r="EJ679" s="124"/>
      <c r="EK679" s="2"/>
      <c r="EL679" s="2"/>
    </row>
    <row x14ac:dyDescent="0.25" r="680" customHeight="1" ht="12.75">
      <c r="A680" s="374" t="s">
        <v>301</v>
      </c>
      <c r="B680" s="366"/>
      <c r="C680" s="366"/>
      <c r="D680" s="366"/>
      <c r="E680" s="366"/>
      <c r="F680" s="366"/>
      <c r="G680" s="366"/>
      <c r="H680" s="366"/>
      <c r="I680" s="366"/>
      <c r="J680" s="366"/>
      <c r="K680" s="366"/>
      <c r="L680" s="366"/>
      <c r="M680" s="366"/>
      <c r="N680" s="366"/>
      <c r="O680" s="366"/>
      <c r="P680" s="366"/>
      <c r="Q680" s="366"/>
      <c r="R680" s="366"/>
      <c r="S680" s="366"/>
      <c r="T680" s="366"/>
      <c r="U680" s="366"/>
      <c r="V680" s="366"/>
      <c r="W680" s="366"/>
      <c r="X680" s="366"/>
      <c r="Y680" s="366"/>
      <c r="Z680" s="366"/>
      <c r="AA680" s="366"/>
      <c r="AB680" s="366"/>
      <c r="AC680" s="366"/>
      <c r="AD680" s="366"/>
      <c r="AE680" s="366"/>
      <c r="AF680" s="366"/>
      <c r="AG680" s="366"/>
      <c r="AH680" s="366"/>
      <c r="AI680" s="366"/>
      <c r="AJ680" s="366"/>
      <c r="AK680" s="366"/>
      <c r="AL680" s="366"/>
      <c r="AM680" s="366"/>
      <c r="AN680" s="366"/>
      <c r="AO680" s="366"/>
      <c r="AP680" s="366"/>
      <c r="AQ680" s="366"/>
      <c r="AR680" s="366"/>
      <c r="AS680" s="366"/>
      <c r="AT680" s="366"/>
      <c r="AU680" s="366"/>
      <c r="AV680" s="366"/>
      <c r="AW680" s="366"/>
      <c r="AX680" s="367"/>
      <c r="AY680" s="375">
        <v>2393</v>
      </c>
      <c r="AZ680" s="375">
        <v>1806</v>
      </c>
      <c r="BA680" s="375">
        <v>2848</v>
      </c>
      <c r="BB680" s="366"/>
      <c r="BC680" s="366"/>
      <c r="BD680" s="366"/>
      <c r="BE680" s="366"/>
      <c r="BF680" s="366"/>
      <c r="BG680" s="366"/>
      <c r="BH680" s="366"/>
      <c r="BI680" s="366"/>
      <c r="BJ680" s="366"/>
      <c r="BK680" s="366"/>
      <c r="BL680" s="124"/>
      <c r="BM680" s="2"/>
      <c r="BN680" s="124"/>
      <c r="BO680" s="6"/>
      <c r="BP680" s="124"/>
      <c r="BQ680" s="124"/>
      <c r="BR680" s="124"/>
      <c r="BS680" s="124"/>
      <c r="BT680" s="124"/>
      <c r="BU680" s="124"/>
      <c r="BV680" s="124"/>
      <c r="BW680" s="124"/>
      <c r="BX680" s="6"/>
      <c r="BY680" s="124"/>
      <c r="BZ680" s="124"/>
      <c r="CA680" s="124"/>
      <c r="CB680" s="124"/>
      <c r="CC680" s="124"/>
      <c r="CD680" s="124"/>
      <c r="CE680" s="124"/>
      <c r="CF680" s="124"/>
      <c r="CG680" s="124"/>
      <c r="CH680" s="124"/>
      <c r="CI680" s="124"/>
      <c r="CJ680" s="124"/>
      <c r="CK680" s="124"/>
      <c r="CL680" s="124"/>
      <c r="CM680" s="124"/>
      <c r="CN680" s="124"/>
      <c r="CO680" s="124"/>
      <c r="CP680" s="124"/>
      <c r="CQ680" s="124"/>
      <c r="CR680" s="124"/>
      <c r="CS680" s="124"/>
      <c r="CT680" s="124"/>
      <c r="CU680" s="124"/>
      <c r="CV680" s="124"/>
      <c r="CW680" s="124"/>
      <c r="CX680" s="124"/>
      <c r="CY680" s="124"/>
      <c r="CZ680" s="124"/>
      <c r="DA680" s="124"/>
      <c r="DB680" s="124"/>
      <c r="DC680" s="124"/>
      <c r="DD680" s="124"/>
      <c r="DE680" s="124"/>
      <c r="DF680" s="124"/>
      <c r="DG680" s="124"/>
      <c r="DH680" s="124"/>
      <c r="DI680" s="124"/>
      <c r="DJ680" s="124"/>
      <c r="DK680" s="6"/>
      <c r="DL680" s="6"/>
      <c r="DM680" s="6"/>
      <c r="DN680" s="6"/>
      <c r="DO680" s="6"/>
      <c r="DP680" s="6"/>
      <c r="DQ680" s="6"/>
      <c r="DR680" s="6"/>
      <c r="DS680" s="6"/>
      <c r="DT680" s="2"/>
      <c r="DU680" s="2"/>
      <c r="DV680" s="2"/>
      <c r="DW680" s="2"/>
      <c r="DX680" s="2"/>
      <c r="DY680" s="2"/>
      <c r="DZ680" s="2"/>
      <c r="EA680" s="2"/>
      <c r="EB680" s="125"/>
      <c r="EC680" s="6"/>
      <c r="ED680" s="6"/>
      <c r="EE680" s="6"/>
      <c r="EF680" s="124"/>
      <c r="EG680" s="124"/>
      <c r="EH680" s="125"/>
      <c r="EI680" s="125"/>
      <c r="EJ680" s="124"/>
      <c r="EK680" s="2"/>
      <c r="EL680" s="2"/>
    </row>
    <row x14ac:dyDescent="0.25" r="681" customHeight="1" ht="12.75">
      <c r="A681" s="374" t="s">
        <v>302</v>
      </c>
      <c r="B681" s="366"/>
      <c r="C681" s="366"/>
      <c r="D681" s="366"/>
      <c r="E681" s="366"/>
      <c r="F681" s="366"/>
      <c r="G681" s="366"/>
      <c r="H681" s="366"/>
      <c r="I681" s="366"/>
      <c r="J681" s="366"/>
      <c r="K681" s="366"/>
      <c r="L681" s="366"/>
      <c r="M681" s="366"/>
      <c r="N681" s="366"/>
      <c r="O681" s="366"/>
      <c r="P681" s="366"/>
      <c r="Q681" s="366"/>
      <c r="R681" s="366"/>
      <c r="S681" s="366"/>
      <c r="T681" s="366"/>
      <c r="U681" s="366"/>
      <c r="V681" s="366"/>
      <c r="W681" s="366"/>
      <c r="X681" s="366"/>
      <c r="Y681" s="366"/>
      <c r="Z681" s="366"/>
      <c r="AA681" s="366"/>
      <c r="AB681" s="366"/>
      <c r="AC681" s="366"/>
      <c r="AD681" s="366"/>
      <c r="AE681" s="366"/>
      <c r="AF681" s="366"/>
      <c r="AG681" s="366"/>
      <c r="AH681" s="366"/>
      <c r="AI681" s="366"/>
      <c r="AJ681" s="366"/>
      <c r="AK681" s="366"/>
      <c r="AL681" s="366"/>
      <c r="AM681" s="366"/>
      <c r="AN681" s="366"/>
      <c r="AO681" s="366"/>
      <c r="AP681" s="366"/>
      <c r="AQ681" s="366"/>
      <c r="AR681" s="366"/>
      <c r="AS681" s="366"/>
      <c r="AT681" s="366"/>
      <c r="AU681" s="366"/>
      <c r="AV681" s="366"/>
      <c r="AW681" s="366"/>
      <c r="AX681" s="367"/>
      <c r="AY681" s="375">
        <v>51</v>
      </c>
      <c r="AZ681" s="375">
        <v>-15</v>
      </c>
      <c r="BA681" s="375"/>
      <c r="BB681" s="366"/>
      <c r="BC681" s="366"/>
      <c r="BD681" s="366"/>
      <c r="BE681" s="366"/>
      <c r="BF681" s="366"/>
      <c r="BG681" s="366"/>
      <c r="BH681" s="366"/>
      <c r="BI681" s="366"/>
      <c r="BJ681" s="366"/>
      <c r="BK681" s="366"/>
      <c r="BL681" s="124"/>
      <c r="BM681" s="2"/>
      <c r="BN681" s="124"/>
      <c r="BO681" s="6"/>
      <c r="BP681" s="124"/>
      <c r="BQ681" s="124"/>
      <c r="BR681" s="124"/>
      <c r="BS681" s="124"/>
      <c r="BT681" s="124"/>
      <c r="BU681" s="124"/>
      <c r="BV681" s="124"/>
      <c r="BW681" s="124"/>
      <c r="BX681" s="6"/>
      <c r="BY681" s="124"/>
      <c r="BZ681" s="124"/>
      <c r="CA681" s="124"/>
      <c r="CB681" s="124"/>
      <c r="CC681" s="124"/>
      <c r="CD681" s="124"/>
      <c r="CE681" s="124"/>
      <c r="CF681" s="124"/>
      <c r="CG681" s="124"/>
      <c r="CH681" s="124"/>
      <c r="CI681" s="124"/>
      <c r="CJ681" s="124"/>
      <c r="CK681" s="124"/>
      <c r="CL681" s="124"/>
      <c r="CM681" s="124"/>
      <c r="CN681" s="124"/>
      <c r="CO681" s="124"/>
      <c r="CP681" s="124"/>
      <c r="CQ681" s="124"/>
      <c r="CR681" s="124"/>
      <c r="CS681" s="124"/>
      <c r="CT681" s="124"/>
      <c r="CU681" s="124"/>
      <c r="CV681" s="124"/>
      <c r="CW681" s="124"/>
      <c r="CX681" s="124"/>
      <c r="CY681" s="124"/>
      <c r="CZ681" s="124"/>
      <c r="DA681" s="124"/>
      <c r="DB681" s="124"/>
      <c r="DC681" s="124"/>
      <c r="DD681" s="124"/>
      <c r="DE681" s="124"/>
      <c r="DF681" s="124"/>
      <c r="DG681" s="124"/>
      <c r="DH681" s="124"/>
      <c r="DI681" s="124"/>
      <c r="DJ681" s="124"/>
      <c r="DK681" s="6"/>
      <c r="DL681" s="6"/>
      <c r="DM681" s="6"/>
      <c r="DN681" s="6"/>
      <c r="DO681" s="6"/>
      <c r="DP681" s="6"/>
      <c r="DQ681" s="6"/>
      <c r="DR681" s="6"/>
      <c r="DS681" s="6"/>
      <c r="DT681" s="2"/>
      <c r="DU681" s="2"/>
      <c r="DV681" s="2"/>
      <c r="DW681" s="2"/>
      <c r="DX681" s="2"/>
      <c r="DY681" s="2"/>
      <c r="DZ681" s="2"/>
      <c r="EA681" s="2"/>
      <c r="EB681" s="125"/>
      <c r="EC681" s="6"/>
      <c r="ED681" s="6"/>
      <c r="EE681" s="6"/>
      <c r="EF681" s="124"/>
      <c r="EG681" s="124"/>
      <c r="EH681" s="125"/>
      <c r="EI681" s="125"/>
      <c r="EJ681" s="124"/>
      <c r="EK681" s="2"/>
      <c r="EL681" s="2"/>
    </row>
    <row x14ac:dyDescent="0.25" r="682" customHeight="1" ht="12.75">
      <c r="A682" s="376"/>
      <c r="B682" s="366"/>
      <c r="C682" s="366"/>
      <c r="D682" s="366"/>
      <c r="E682" s="366"/>
      <c r="F682" s="366"/>
      <c r="G682" s="366"/>
      <c r="H682" s="366"/>
      <c r="I682" s="366"/>
      <c r="J682" s="366"/>
      <c r="K682" s="366"/>
      <c r="L682" s="366"/>
      <c r="M682" s="366"/>
      <c r="N682" s="366"/>
      <c r="O682" s="366"/>
      <c r="P682" s="366"/>
      <c r="Q682" s="366"/>
      <c r="R682" s="366"/>
      <c r="S682" s="366"/>
      <c r="T682" s="366"/>
      <c r="U682" s="366"/>
      <c r="V682" s="366"/>
      <c r="W682" s="366"/>
      <c r="X682" s="366"/>
      <c r="Y682" s="366"/>
      <c r="Z682" s="366"/>
      <c r="AA682" s="366"/>
      <c r="AB682" s="366"/>
      <c r="AC682" s="366"/>
      <c r="AD682" s="366"/>
      <c r="AE682" s="366"/>
      <c r="AF682" s="366"/>
      <c r="AG682" s="366"/>
      <c r="AH682" s="366"/>
      <c r="AI682" s="366"/>
      <c r="AJ682" s="366"/>
      <c r="AK682" s="366"/>
      <c r="AL682" s="366"/>
      <c r="AM682" s="366"/>
      <c r="AN682" s="366"/>
      <c r="AO682" s="366"/>
      <c r="AP682" s="366"/>
      <c r="AQ682" s="366"/>
      <c r="AR682" s="366"/>
      <c r="AS682" s="366"/>
      <c r="AT682" s="366"/>
      <c r="AU682" s="366"/>
      <c r="AV682" s="366"/>
      <c r="AW682" s="366"/>
      <c r="AX682" s="367"/>
      <c r="AY682" s="375"/>
      <c r="AZ682" s="375"/>
      <c r="BA682" s="375"/>
      <c r="BB682" s="366"/>
      <c r="BC682" s="366"/>
      <c r="BD682" s="366"/>
      <c r="BE682" s="366"/>
      <c r="BF682" s="366"/>
      <c r="BG682" s="366"/>
      <c r="BH682" s="366"/>
      <c r="BI682" s="366"/>
      <c r="BJ682" s="366"/>
      <c r="BK682" s="366"/>
      <c r="BL682" s="124"/>
      <c r="BM682" s="2"/>
      <c r="BN682" s="124"/>
      <c r="BO682" s="6"/>
      <c r="BP682" s="124"/>
      <c r="BQ682" s="124"/>
      <c r="BR682" s="124"/>
      <c r="BS682" s="124"/>
      <c r="BT682" s="124"/>
      <c r="BU682" s="124"/>
      <c r="BV682" s="124"/>
      <c r="BW682" s="124"/>
      <c r="BX682" s="6"/>
      <c r="BY682" s="124"/>
      <c r="BZ682" s="124"/>
      <c r="CA682" s="124"/>
      <c r="CB682" s="124"/>
      <c r="CC682" s="124"/>
      <c r="CD682" s="124"/>
      <c r="CE682" s="124"/>
      <c r="CF682" s="124"/>
      <c r="CG682" s="124"/>
      <c r="CH682" s="124"/>
      <c r="CI682" s="124"/>
      <c r="CJ682" s="124"/>
      <c r="CK682" s="124"/>
      <c r="CL682" s="124"/>
      <c r="CM682" s="124"/>
      <c r="CN682" s="124"/>
      <c r="CO682" s="124"/>
      <c r="CP682" s="124"/>
      <c r="CQ682" s="124"/>
      <c r="CR682" s="124"/>
      <c r="CS682" s="124"/>
      <c r="CT682" s="124"/>
      <c r="CU682" s="124"/>
      <c r="CV682" s="124"/>
      <c r="CW682" s="124"/>
      <c r="CX682" s="124"/>
      <c r="CY682" s="124"/>
      <c r="CZ682" s="124"/>
      <c r="DA682" s="124"/>
      <c r="DB682" s="124"/>
      <c r="DC682" s="124"/>
      <c r="DD682" s="124"/>
      <c r="DE682" s="124"/>
      <c r="DF682" s="124"/>
      <c r="DG682" s="124"/>
      <c r="DH682" s="124"/>
      <c r="DI682" s="124"/>
      <c r="DJ682" s="124"/>
      <c r="DK682" s="6"/>
      <c r="DL682" s="6"/>
      <c r="DM682" s="6"/>
      <c r="DN682" s="6"/>
      <c r="DO682" s="6"/>
      <c r="DP682" s="6"/>
      <c r="DQ682" s="6"/>
      <c r="DR682" s="6"/>
      <c r="DS682" s="6"/>
      <c r="DT682" s="2"/>
      <c r="DU682" s="2"/>
      <c r="DV682" s="2"/>
      <c r="DW682" s="2"/>
      <c r="DX682" s="2"/>
      <c r="DY682" s="2"/>
      <c r="DZ682" s="2"/>
      <c r="EA682" s="2"/>
      <c r="EB682" s="125"/>
      <c r="EC682" s="6"/>
      <c r="ED682" s="6"/>
      <c r="EE682" s="6"/>
      <c r="EF682" s="124"/>
      <c r="EG682" s="124"/>
      <c r="EH682" s="125"/>
      <c r="EI682" s="125"/>
      <c r="EJ682" s="124"/>
      <c r="EK682" s="2"/>
      <c r="EL682" s="2"/>
    </row>
    <row x14ac:dyDescent="0.25" r="683" customHeight="1" ht="12.75">
      <c r="A683" s="376" t="s">
        <v>220</v>
      </c>
      <c r="B683" s="366"/>
      <c r="C683" s="366"/>
      <c r="D683" s="366"/>
      <c r="E683" s="366"/>
      <c r="F683" s="366"/>
      <c r="G683" s="366"/>
      <c r="H683" s="366"/>
      <c r="I683" s="366"/>
      <c r="J683" s="366"/>
      <c r="K683" s="366"/>
      <c r="L683" s="366"/>
      <c r="M683" s="366"/>
      <c r="N683" s="366"/>
      <c r="O683" s="366"/>
      <c r="P683" s="366"/>
      <c r="Q683" s="366"/>
      <c r="R683" s="366"/>
      <c r="S683" s="366"/>
      <c r="T683" s="366"/>
      <c r="U683" s="366"/>
      <c r="V683" s="366"/>
      <c r="W683" s="366"/>
      <c r="X683" s="366"/>
      <c r="Y683" s="366"/>
      <c r="Z683" s="366"/>
      <c r="AA683" s="366"/>
      <c r="AB683" s="366"/>
      <c r="AC683" s="366"/>
      <c r="AD683" s="366"/>
      <c r="AE683" s="366"/>
      <c r="AF683" s="366"/>
      <c r="AG683" s="366"/>
      <c r="AH683" s="366"/>
      <c r="AI683" s="366"/>
      <c r="AJ683" s="366"/>
      <c r="AK683" s="366"/>
      <c r="AL683" s="366"/>
      <c r="AM683" s="366"/>
      <c r="AN683" s="366"/>
      <c r="AO683" s="366"/>
      <c r="AP683" s="366"/>
      <c r="AQ683" s="366"/>
      <c r="AR683" s="366"/>
      <c r="AS683" s="366"/>
      <c r="AT683" s="366"/>
      <c r="AU683" s="366"/>
      <c r="AV683" s="366"/>
      <c r="AW683" s="366"/>
      <c r="AX683" s="367"/>
      <c r="AY683" s="368"/>
      <c r="AZ683" s="368"/>
      <c r="BA683" s="368"/>
      <c r="BB683" s="366"/>
      <c r="BC683" s="366"/>
      <c r="BD683" s="366"/>
      <c r="BE683" s="366"/>
      <c r="BF683" s="366"/>
      <c r="BG683" s="366"/>
      <c r="BH683" s="366"/>
      <c r="BI683" s="366"/>
      <c r="BJ683" s="366"/>
      <c r="BK683" s="366"/>
      <c r="BL683" s="124"/>
      <c r="BM683" s="2"/>
      <c r="BN683" s="124"/>
      <c r="BO683" s="6"/>
      <c r="BP683" s="124"/>
      <c r="BQ683" s="124"/>
      <c r="BR683" s="124"/>
      <c r="BS683" s="124"/>
      <c r="BT683" s="124"/>
      <c r="BU683" s="124"/>
      <c r="BV683" s="124"/>
      <c r="BW683" s="124"/>
      <c r="BX683" s="6"/>
      <c r="BY683" s="124"/>
      <c r="BZ683" s="124"/>
      <c r="CA683" s="124"/>
      <c r="CB683" s="124"/>
      <c r="CC683" s="124"/>
      <c r="CD683" s="124"/>
      <c r="CE683" s="124"/>
      <c r="CF683" s="124"/>
      <c r="CG683" s="124"/>
      <c r="CH683" s="124"/>
      <c r="CI683" s="124"/>
      <c r="CJ683" s="124"/>
      <c r="CK683" s="124"/>
      <c r="CL683" s="124"/>
      <c r="CM683" s="124"/>
      <c r="CN683" s="124"/>
      <c r="CO683" s="124"/>
      <c r="CP683" s="124"/>
      <c r="CQ683" s="124"/>
      <c r="CR683" s="124"/>
      <c r="CS683" s="124"/>
      <c r="CT683" s="124"/>
      <c r="CU683" s="124"/>
      <c r="CV683" s="124"/>
      <c r="CW683" s="124"/>
      <c r="CX683" s="124"/>
      <c r="CY683" s="124"/>
      <c r="CZ683" s="124"/>
      <c r="DA683" s="124"/>
      <c r="DB683" s="124"/>
      <c r="DC683" s="124"/>
      <c r="DD683" s="124"/>
      <c r="DE683" s="124"/>
      <c r="DF683" s="124"/>
      <c r="DG683" s="124"/>
      <c r="DH683" s="124"/>
      <c r="DI683" s="124"/>
      <c r="DJ683" s="124"/>
      <c r="DK683" s="6"/>
      <c r="DL683" s="6"/>
      <c r="DM683" s="6"/>
      <c r="DN683" s="6"/>
      <c r="DO683" s="6"/>
      <c r="DP683" s="6"/>
      <c r="DQ683" s="6"/>
      <c r="DR683" s="6"/>
      <c r="DS683" s="6"/>
      <c r="DT683" s="2"/>
      <c r="DU683" s="2"/>
      <c r="DV683" s="2"/>
      <c r="DW683" s="2"/>
      <c r="DX683" s="2"/>
      <c r="DY683" s="2"/>
      <c r="DZ683" s="2"/>
      <c r="EA683" s="2"/>
      <c r="EB683" s="125"/>
      <c r="EC683" s="6"/>
      <c r="ED683" s="6"/>
      <c r="EE683" s="6"/>
      <c r="EF683" s="124"/>
      <c r="EG683" s="124"/>
      <c r="EH683" s="125"/>
      <c r="EI683" s="125"/>
      <c r="EJ683" s="124"/>
      <c r="EK683" s="2"/>
      <c r="EL683" s="2"/>
    </row>
    <row x14ac:dyDescent="0.25" r="684" customHeight="1" ht="12.75">
      <c r="A684" s="376" t="s">
        <v>221</v>
      </c>
      <c r="B684" s="366"/>
      <c r="C684" s="366"/>
      <c r="D684" s="366"/>
      <c r="E684" s="366"/>
      <c r="F684" s="366"/>
      <c r="G684" s="366"/>
      <c r="H684" s="366"/>
      <c r="I684" s="366"/>
      <c r="J684" s="366"/>
      <c r="K684" s="366"/>
      <c r="L684" s="366"/>
      <c r="M684" s="366"/>
      <c r="N684" s="366"/>
      <c r="O684" s="366"/>
      <c r="P684" s="366"/>
      <c r="Q684" s="366"/>
      <c r="R684" s="366"/>
      <c r="S684" s="366"/>
      <c r="T684" s="366"/>
      <c r="U684" s="366"/>
      <c r="V684" s="366"/>
      <c r="W684" s="366"/>
      <c r="X684" s="366"/>
      <c r="Y684" s="366"/>
      <c r="Z684" s="366"/>
      <c r="AA684" s="366"/>
      <c r="AB684" s="366"/>
      <c r="AC684" s="366"/>
      <c r="AD684" s="366"/>
      <c r="AE684" s="366"/>
      <c r="AF684" s="366"/>
      <c r="AG684" s="366"/>
      <c r="AH684" s="366"/>
      <c r="AI684" s="366"/>
      <c r="AJ684" s="366"/>
      <c r="AK684" s="366"/>
      <c r="AL684" s="366"/>
      <c r="AM684" s="366"/>
      <c r="AN684" s="366"/>
      <c r="AO684" s="366"/>
      <c r="AP684" s="366"/>
      <c r="AQ684" s="366"/>
      <c r="AR684" s="366"/>
      <c r="AS684" s="366"/>
      <c r="AT684" s="366"/>
      <c r="AU684" s="366"/>
      <c r="AV684" s="366"/>
      <c r="AW684" s="366"/>
      <c r="AX684" s="367"/>
      <c r="AY684" s="366"/>
      <c r="AZ684" s="366"/>
      <c r="BA684" s="366"/>
      <c r="BB684" s="366"/>
      <c r="BC684" s="366"/>
      <c r="BD684" s="366"/>
      <c r="BE684" s="366"/>
      <c r="BF684" s="366"/>
      <c r="BG684" s="366"/>
      <c r="BH684" s="366"/>
      <c r="BI684" s="366"/>
      <c r="BJ684" s="366"/>
      <c r="BK684" s="366"/>
      <c r="BL684" s="124"/>
      <c r="BM684" s="2"/>
      <c r="BN684" s="124"/>
      <c r="BO684" s="6"/>
      <c r="BP684" s="124"/>
      <c r="BQ684" s="124"/>
      <c r="BR684" s="124"/>
      <c r="BS684" s="124"/>
      <c r="BT684" s="124"/>
      <c r="BU684" s="124"/>
      <c r="BV684" s="124"/>
      <c r="BW684" s="124"/>
      <c r="BX684" s="6"/>
      <c r="BY684" s="124"/>
      <c r="BZ684" s="124"/>
      <c r="CA684" s="124"/>
      <c r="CB684" s="124"/>
      <c r="CC684" s="124"/>
      <c r="CD684" s="124"/>
      <c r="CE684" s="124"/>
      <c r="CF684" s="124"/>
      <c r="CG684" s="124"/>
      <c r="CH684" s="124"/>
      <c r="CI684" s="124"/>
      <c r="CJ684" s="124"/>
      <c r="CK684" s="124"/>
      <c r="CL684" s="124"/>
      <c r="CM684" s="124"/>
      <c r="CN684" s="124"/>
      <c r="CO684" s="124"/>
      <c r="CP684" s="124"/>
      <c r="CQ684" s="124"/>
      <c r="CR684" s="124"/>
      <c r="CS684" s="124"/>
      <c r="CT684" s="124"/>
      <c r="CU684" s="124"/>
      <c r="CV684" s="124"/>
      <c r="CW684" s="124"/>
      <c r="CX684" s="124"/>
      <c r="CY684" s="124"/>
      <c r="CZ684" s="124"/>
      <c r="DA684" s="124"/>
      <c r="DB684" s="124"/>
      <c r="DC684" s="124"/>
      <c r="DD684" s="124"/>
      <c r="DE684" s="124"/>
      <c r="DF684" s="124"/>
      <c r="DG684" s="124"/>
      <c r="DH684" s="124"/>
      <c r="DI684" s="124"/>
      <c r="DJ684" s="124"/>
      <c r="DK684" s="6"/>
      <c r="DL684" s="6"/>
      <c r="DM684" s="6"/>
      <c r="DN684" s="6"/>
      <c r="DO684" s="6"/>
      <c r="DP684" s="6"/>
      <c r="DQ684" s="6"/>
      <c r="DR684" s="6"/>
      <c r="DS684" s="6"/>
      <c r="DT684" s="2"/>
      <c r="DU684" s="2"/>
      <c r="DV684" s="2"/>
      <c r="DW684" s="2"/>
      <c r="DX684" s="2"/>
      <c r="DY684" s="2"/>
      <c r="DZ684" s="2"/>
      <c r="EA684" s="2"/>
      <c r="EB684" s="125"/>
      <c r="EC684" s="6"/>
      <c r="ED684" s="6"/>
      <c r="EE684" s="6"/>
      <c r="EF684" s="124"/>
      <c r="EG684" s="124"/>
      <c r="EH684" s="125"/>
      <c r="EI684" s="125"/>
      <c r="EJ684" s="124"/>
      <c r="EK684" s="2"/>
      <c r="EL684" s="2"/>
    </row>
    <row x14ac:dyDescent="0.25" r="685" customHeight="1" ht="12.75">
      <c r="A685" s="376" t="s">
        <v>176</v>
      </c>
      <c r="B685" s="366"/>
      <c r="C685" s="366"/>
      <c r="D685" s="366"/>
      <c r="E685" s="366"/>
      <c r="F685" s="366"/>
      <c r="G685" s="366"/>
      <c r="H685" s="366"/>
      <c r="I685" s="366"/>
      <c r="J685" s="366"/>
      <c r="K685" s="366"/>
      <c r="L685" s="366"/>
      <c r="M685" s="366"/>
      <c r="N685" s="366"/>
      <c r="O685" s="366"/>
      <c r="P685" s="366"/>
      <c r="Q685" s="366"/>
      <c r="R685" s="366"/>
      <c r="S685" s="366"/>
      <c r="T685" s="366"/>
      <c r="U685" s="366"/>
      <c r="V685" s="366"/>
      <c r="W685" s="366"/>
      <c r="X685" s="366"/>
      <c r="Y685" s="366"/>
      <c r="Z685" s="366"/>
      <c r="AA685" s="366"/>
      <c r="AB685" s="366"/>
      <c r="AC685" s="366"/>
      <c r="AD685" s="366"/>
      <c r="AE685" s="366"/>
      <c r="AF685" s="366"/>
      <c r="AG685" s="366"/>
      <c r="AH685" s="366"/>
      <c r="AI685" s="366"/>
      <c r="AJ685" s="366"/>
      <c r="AK685" s="366"/>
      <c r="AL685" s="366"/>
      <c r="AM685" s="366"/>
      <c r="AN685" s="366"/>
      <c r="AO685" s="366"/>
      <c r="AP685" s="366"/>
      <c r="AQ685" s="366"/>
      <c r="AR685" s="366"/>
      <c r="AS685" s="366"/>
      <c r="AT685" s="366"/>
      <c r="AU685" s="366"/>
      <c r="AV685" s="366"/>
      <c r="AW685" s="366"/>
      <c r="AX685" s="367"/>
      <c r="AY685" s="366"/>
      <c r="AZ685" s="366"/>
      <c r="BA685" s="366"/>
      <c r="BB685" s="366"/>
      <c r="BC685" s="366"/>
      <c r="BD685" s="366"/>
      <c r="BE685" s="366"/>
      <c r="BF685" s="366"/>
      <c r="BG685" s="366"/>
      <c r="BH685" s="366"/>
      <c r="BI685" s="366"/>
      <c r="BJ685" s="366"/>
      <c r="BK685" s="366"/>
      <c r="BL685" s="124"/>
      <c r="BM685" s="2"/>
      <c r="BN685" s="124"/>
      <c r="BO685" s="6"/>
      <c r="BP685" s="124"/>
      <c r="BQ685" s="124"/>
      <c r="BR685" s="124"/>
      <c r="BS685" s="124"/>
      <c r="BT685" s="124"/>
      <c r="BU685" s="124"/>
      <c r="BV685" s="124"/>
      <c r="BW685" s="124"/>
      <c r="BX685" s="6"/>
      <c r="BY685" s="124"/>
      <c r="BZ685" s="124"/>
      <c r="CA685" s="124"/>
      <c r="CB685" s="124"/>
      <c r="CC685" s="124"/>
      <c r="CD685" s="124"/>
      <c r="CE685" s="124"/>
      <c r="CF685" s="124"/>
      <c r="CG685" s="124"/>
      <c r="CH685" s="124"/>
      <c r="CI685" s="124"/>
      <c r="CJ685" s="124"/>
      <c r="CK685" s="124"/>
      <c r="CL685" s="124"/>
      <c r="CM685" s="124"/>
      <c r="CN685" s="124"/>
      <c r="CO685" s="124"/>
      <c r="CP685" s="124"/>
      <c r="CQ685" s="124"/>
      <c r="CR685" s="124"/>
      <c r="CS685" s="124"/>
      <c r="CT685" s="124"/>
      <c r="CU685" s="124"/>
      <c r="CV685" s="124"/>
      <c r="CW685" s="124"/>
      <c r="CX685" s="124"/>
      <c r="CY685" s="124"/>
      <c r="CZ685" s="124"/>
      <c r="DA685" s="124"/>
      <c r="DB685" s="124"/>
      <c r="DC685" s="124"/>
      <c r="DD685" s="124"/>
      <c r="DE685" s="124"/>
      <c r="DF685" s="124"/>
      <c r="DG685" s="124"/>
      <c r="DH685" s="124"/>
      <c r="DI685" s="124"/>
      <c r="DJ685" s="124"/>
      <c r="DK685" s="6"/>
      <c r="DL685" s="6"/>
      <c r="DM685" s="6"/>
      <c r="DN685" s="6"/>
      <c r="DO685" s="6"/>
      <c r="DP685" s="6"/>
      <c r="DQ685" s="6"/>
      <c r="DR685" s="6"/>
      <c r="DS685" s="6"/>
      <c r="DT685" s="2"/>
      <c r="DU685" s="2"/>
      <c r="DV685" s="2"/>
      <c r="DW685" s="2"/>
      <c r="DX685" s="2"/>
      <c r="DY685" s="2"/>
      <c r="DZ685" s="2"/>
      <c r="EA685" s="2"/>
      <c r="EB685" s="125"/>
      <c r="EC685" s="6"/>
      <c r="ED685" s="6"/>
      <c r="EE685" s="6"/>
      <c r="EF685" s="124"/>
      <c r="EG685" s="124"/>
      <c r="EH685" s="125"/>
      <c r="EI685" s="125"/>
      <c r="EJ685" s="124"/>
      <c r="EK685" s="2"/>
      <c r="EL685" s="2"/>
    </row>
    <row x14ac:dyDescent="0.25" r="686" customHeight="1" ht="12.75">
      <c r="A686" s="376" t="s">
        <v>199</v>
      </c>
      <c r="B686" s="366"/>
      <c r="C686" s="366"/>
      <c r="D686" s="366"/>
      <c r="E686" s="366"/>
      <c r="F686" s="366"/>
      <c r="G686" s="366"/>
      <c r="H686" s="366"/>
      <c r="I686" s="366"/>
      <c r="J686" s="366"/>
      <c r="K686" s="366"/>
      <c r="L686" s="366"/>
      <c r="M686" s="366"/>
      <c r="N686" s="366"/>
      <c r="O686" s="366"/>
      <c r="P686" s="366"/>
      <c r="Q686" s="366"/>
      <c r="R686" s="366"/>
      <c r="S686" s="366"/>
      <c r="T686" s="366"/>
      <c r="U686" s="366"/>
      <c r="V686" s="366"/>
      <c r="W686" s="366"/>
      <c r="X686" s="366"/>
      <c r="Y686" s="366"/>
      <c r="Z686" s="366"/>
      <c r="AA686" s="366"/>
      <c r="AB686" s="366"/>
      <c r="AC686" s="366"/>
      <c r="AD686" s="366"/>
      <c r="AE686" s="366"/>
      <c r="AF686" s="366"/>
      <c r="AG686" s="366"/>
      <c r="AH686" s="366"/>
      <c r="AI686" s="366"/>
      <c r="AJ686" s="366"/>
      <c r="AK686" s="366"/>
      <c r="AL686" s="366"/>
      <c r="AM686" s="366"/>
      <c r="AN686" s="366"/>
      <c r="AO686" s="366"/>
      <c r="AP686" s="366"/>
      <c r="AQ686" s="366"/>
      <c r="AR686" s="366"/>
      <c r="AS686" s="366"/>
      <c r="AT686" s="366"/>
      <c r="AU686" s="366"/>
      <c r="AV686" s="366"/>
      <c r="AW686" s="366"/>
      <c r="AX686" s="367"/>
      <c r="AY686" s="366"/>
      <c r="AZ686" s="366"/>
      <c r="BA686" s="366"/>
      <c r="BB686" s="366"/>
      <c r="BC686" s="366"/>
      <c r="BD686" s="366"/>
      <c r="BE686" s="366"/>
      <c r="BF686" s="366"/>
      <c r="BG686" s="366"/>
      <c r="BH686" s="366"/>
      <c r="BI686" s="366"/>
      <c r="BJ686" s="366"/>
      <c r="BK686" s="366"/>
      <c r="BL686" s="124"/>
      <c r="BM686" s="2"/>
      <c r="BN686" s="124"/>
      <c r="BO686" s="6"/>
      <c r="BP686" s="124"/>
      <c r="BQ686" s="124"/>
      <c r="BR686" s="124"/>
      <c r="BS686" s="124"/>
      <c r="BT686" s="124"/>
      <c r="BU686" s="124"/>
      <c r="BV686" s="124"/>
      <c r="BW686" s="124"/>
      <c r="BX686" s="6"/>
      <c r="BY686" s="124"/>
      <c r="BZ686" s="124"/>
      <c r="CA686" s="124"/>
      <c r="CB686" s="124"/>
      <c r="CC686" s="124"/>
      <c r="CD686" s="124"/>
      <c r="CE686" s="124"/>
      <c r="CF686" s="124"/>
      <c r="CG686" s="124"/>
      <c r="CH686" s="124"/>
      <c r="CI686" s="124"/>
      <c r="CJ686" s="124"/>
      <c r="CK686" s="124"/>
      <c r="CL686" s="124"/>
      <c r="CM686" s="124"/>
      <c r="CN686" s="124"/>
      <c r="CO686" s="124"/>
      <c r="CP686" s="124"/>
      <c r="CQ686" s="124"/>
      <c r="CR686" s="124"/>
      <c r="CS686" s="124"/>
      <c r="CT686" s="124"/>
      <c r="CU686" s="124"/>
      <c r="CV686" s="124"/>
      <c r="CW686" s="124"/>
      <c r="CX686" s="124"/>
      <c r="CY686" s="124"/>
      <c r="CZ686" s="124"/>
      <c r="DA686" s="124"/>
      <c r="DB686" s="124"/>
      <c r="DC686" s="124"/>
      <c r="DD686" s="124"/>
      <c r="DE686" s="124"/>
      <c r="DF686" s="124"/>
      <c r="DG686" s="124"/>
      <c r="DH686" s="124"/>
      <c r="DI686" s="124"/>
      <c r="DJ686" s="124"/>
      <c r="DK686" s="6"/>
      <c r="DL686" s="6"/>
      <c r="DM686" s="6"/>
      <c r="DN686" s="6"/>
      <c r="DO686" s="6"/>
      <c r="DP686" s="6"/>
      <c r="DQ686" s="6"/>
      <c r="DR686" s="6"/>
      <c r="DS686" s="6"/>
      <c r="DT686" s="2"/>
      <c r="DU686" s="2"/>
      <c r="DV686" s="2"/>
      <c r="DW686" s="2"/>
      <c r="DX686" s="2"/>
      <c r="DY686" s="2"/>
      <c r="DZ686" s="2"/>
      <c r="EA686" s="2"/>
      <c r="EB686" s="125"/>
      <c r="EC686" s="6"/>
      <c r="ED686" s="6"/>
      <c r="EE686" s="6"/>
      <c r="EF686" s="124"/>
      <c r="EG686" s="124"/>
      <c r="EH686" s="125"/>
      <c r="EI686" s="125"/>
      <c r="EJ686" s="124"/>
      <c r="EK686" s="2"/>
      <c r="EL686" s="2"/>
    </row>
    <row x14ac:dyDescent="0.25" r="687" customHeight="1" ht="12.75">
      <c r="A687" s="376" t="s">
        <v>200</v>
      </c>
      <c r="B687" s="366"/>
      <c r="C687" s="366"/>
      <c r="D687" s="366"/>
      <c r="E687" s="366"/>
      <c r="F687" s="366"/>
      <c r="G687" s="366"/>
      <c r="H687" s="366"/>
      <c r="I687" s="366"/>
      <c r="J687" s="366"/>
      <c r="K687" s="366"/>
      <c r="L687" s="366"/>
      <c r="M687" s="366"/>
      <c r="N687" s="366"/>
      <c r="O687" s="366"/>
      <c r="P687" s="366"/>
      <c r="Q687" s="366"/>
      <c r="R687" s="366"/>
      <c r="S687" s="366"/>
      <c r="T687" s="366"/>
      <c r="U687" s="366"/>
      <c r="V687" s="366"/>
      <c r="W687" s="366"/>
      <c r="X687" s="366"/>
      <c r="Y687" s="366"/>
      <c r="Z687" s="366"/>
      <c r="AA687" s="366"/>
      <c r="AB687" s="366"/>
      <c r="AC687" s="366"/>
      <c r="AD687" s="366"/>
      <c r="AE687" s="366"/>
      <c r="AF687" s="366"/>
      <c r="AG687" s="366"/>
      <c r="AH687" s="366"/>
      <c r="AI687" s="366"/>
      <c r="AJ687" s="366"/>
      <c r="AK687" s="366"/>
      <c r="AL687" s="366"/>
      <c r="AM687" s="366"/>
      <c r="AN687" s="366"/>
      <c r="AO687" s="366"/>
      <c r="AP687" s="366"/>
      <c r="AQ687" s="366"/>
      <c r="AR687" s="366"/>
      <c r="AS687" s="366"/>
      <c r="AT687" s="366"/>
      <c r="AU687" s="366"/>
      <c r="AV687" s="366"/>
      <c r="AW687" s="366"/>
      <c r="AX687" s="367"/>
      <c r="AY687" s="366"/>
      <c r="AZ687" s="366"/>
      <c r="BA687" s="366"/>
      <c r="BB687" s="366"/>
      <c r="BC687" s="366"/>
      <c r="BD687" s="366"/>
      <c r="BE687" s="366"/>
      <c r="BF687" s="366"/>
      <c r="BG687" s="366"/>
      <c r="BH687" s="366"/>
      <c r="BI687" s="366"/>
      <c r="BJ687" s="366"/>
      <c r="BK687" s="366"/>
      <c r="BL687" s="124"/>
      <c r="BM687" s="2"/>
      <c r="BN687" s="124"/>
      <c r="BO687" s="6"/>
      <c r="BP687" s="124"/>
      <c r="BQ687" s="124"/>
      <c r="BR687" s="124"/>
      <c r="BS687" s="124"/>
      <c r="BT687" s="124"/>
      <c r="BU687" s="124"/>
      <c r="BV687" s="124"/>
      <c r="BW687" s="124"/>
      <c r="BX687" s="6"/>
      <c r="BY687" s="124"/>
      <c r="BZ687" s="124"/>
      <c r="CA687" s="124"/>
      <c r="CB687" s="124"/>
      <c r="CC687" s="124"/>
      <c r="CD687" s="124"/>
      <c r="CE687" s="124"/>
      <c r="CF687" s="124"/>
      <c r="CG687" s="124"/>
      <c r="CH687" s="124"/>
      <c r="CI687" s="124"/>
      <c r="CJ687" s="124"/>
      <c r="CK687" s="124"/>
      <c r="CL687" s="124"/>
      <c r="CM687" s="124"/>
      <c r="CN687" s="124"/>
      <c r="CO687" s="124"/>
      <c r="CP687" s="124"/>
      <c r="CQ687" s="124"/>
      <c r="CR687" s="124"/>
      <c r="CS687" s="124"/>
      <c r="CT687" s="124"/>
      <c r="CU687" s="124"/>
      <c r="CV687" s="124"/>
      <c r="CW687" s="124"/>
      <c r="CX687" s="124"/>
      <c r="CY687" s="124"/>
      <c r="CZ687" s="124"/>
      <c r="DA687" s="124"/>
      <c r="DB687" s="124"/>
      <c r="DC687" s="124"/>
      <c r="DD687" s="124"/>
      <c r="DE687" s="124"/>
      <c r="DF687" s="124"/>
      <c r="DG687" s="124"/>
      <c r="DH687" s="124"/>
      <c r="DI687" s="124"/>
      <c r="DJ687" s="124"/>
      <c r="DK687" s="6"/>
      <c r="DL687" s="6"/>
      <c r="DM687" s="6"/>
      <c r="DN687" s="6"/>
      <c r="DO687" s="6"/>
      <c r="DP687" s="6"/>
      <c r="DQ687" s="6"/>
      <c r="DR687" s="6"/>
      <c r="DS687" s="6"/>
      <c r="DT687" s="2"/>
      <c r="DU687" s="2"/>
      <c r="DV687" s="2"/>
      <c r="DW687" s="2"/>
      <c r="DX687" s="2"/>
      <c r="DY687" s="2"/>
      <c r="DZ687" s="2"/>
      <c r="EA687" s="2"/>
      <c r="EB687" s="125"/>
      <c r="EC687" s="6"/>
      <c r="ED687" s="6"/>
      <c r="EE687" s="6"/>
      <c r="EF687" s="124"/>
      <c r="EG687" s="124"/>
      <c r="EH687" s="125"/>
      <c r="EI687" s="125"/>
      <c r="EJ687" s="124"/>
      <c r="EK687" s="2"/>
      <c r="EL687" s="2"/>
    </row>
    <row x14ac:dyDescent="0.25" r="688" customHeight="1" ht="12.75">
      <c r="A688" s="376" t="s">
        <v>201</v>
      </c>
      <c r="B688" s="366"/>
      <c r="C688" s="366"/>
      <c r="D688" s="366"/>
      <c r="E688" s="366"/>
      <c r="F688" s="366"/>
      <c r="G688" s="366"/>
      <c r="H688" s="366"/>
      <c r="I688" s="366"/>
      <c r="J688" s="366"/>
      <c r="K688" s="366"/>
      <c r="L688" s="366"/>
      <c r="M688" s="366"/>
      <c r="N688" s="366"/>
      <c r="O688" s="366"/>
      <c r="P688" s="366"/>
      <c r="Q688" s="366"/>
      <c r="R688" s="366"/>
      <c r="S688" s="366"/>
      <c r="T688" s="366"/>
      <c r="U688" s="366"/>
      <c r="V688" s="366"/>
      <c r="W688" s="366"/>
      <c r="X688" s="366"/>
      <c r="Y688" s="366"/>
      <c r="Z688" s="366"/>
      <c r="AA688" s="366"/>
      <c r="AB688" s="366"/>
      <c r="AC688" s="366"/>
      <c r="AD688" s="366"/>
      <c r="AE688" s="366"/>
      <c r="AF688" s="366"/>
      <c r="AG688" s="366"/>
      <c r="AH688" s="366"/>
      <c r="AI688" s="366"/>
      <c r="AJ688" s="366"/>
      <c r="AK688" s="366"/>
      <c r="AL688" s="366"/>
      <c r="AM688" s="366"/>
      <c r="AN688" s="366"/>
      <c r="AO688" s="366"/>
      <c r="AP688" s="366"/>
      <c r="AQ688" s="366"/>
      <c r="AR688" s="366"/>
      <c r="AS688" s="366"/>
      <c r="AT688" s="366"/>
      <c r="AU688" s="366"/>
      <c r="AV688" s="366"/>
      <c r="AW688" s="366"/>
      <c r="AX688" s="367"/>
      <c r="AY688" s="366"/>
      <c r="AZ688" s="366"/>
      <c r="BA688" s="366"/>
      <c r="BB688" s="366"/>
      <c r="BC688" s="366"/>
      <c r="BD688" s="366"/>
      <c r="BE688" s="366"/>
      <c r="BF688" s="366"/>
      <c r="BG688" s="366"/>
      <c r="BH688" s="366"/>
      <c r="BI688" s="366"/>
      <c r="BJ688" s="366"/>
      <c r="BK688" s="366"/>
      <c r="BL688" s="124"/>
      <c r="BM688" s="2"/>
      <c r="BN688" s="124"/>
      <c r="BO688" s="6"/>
      <c r="BP688" s="124"/>
      <c r="BQ688" s="124"/>
      <c r="BR688" s="124"/>
      <c r="BS688" s="124"/>
      <c r="BT688" s="124"/>
      <c r="BU688" s="124"/>
      <c r="BV688" s="124"/>
      <c r="BW688" s="124"/>
      <c r="BX688" s="6"/>
      <c r="BY688" s="124"/>
      <c r="BZ688" s="124"/>
      <c r="CA688" s="124"/>
      <c r="CB688" s="124"/>
      <c r="CC688" s="124"/>
      <c r="CD688" s="124"/>
      <c r="CE688" s="124"/>
      <c r="CF688" s="124"/>
      <c r="CG688" s="124"/>
      <c r="CH688" s="124"/>
      <c r="CI688" s="124"/>
      <c r="CJ688" s="124"/>
      <c r="CK688" s="124"/>
      <c r="CL688" s="124"/>
      <c r="CM688" s="124"/>
      <c r="CN688" s="124"/>
      <c r="CO688" s="124"/>
      <c r="CP688" s="124"/>
      <c r="CQ688" s="124"/>
      <c r="CR688" s="124"/>
      <c r="CS688" s="124"/>
      <c r="CT688" s="124"/>
      <c r="CU688" s="124"/>
      <c r="CV688" s="124"/>
      <c r="CW688" s="124"/>
      <c r="CX688" s="124"/>
      <c r="CY688" s="124"/>
      <c r="CZ688" s="124"/>
      <c r="DA688" s="124"/>
      <c r="DB688" s="124"/>
      <c r="DC688" s="124"/>
      <c r="DD688" s="124"/>
      <c r="DE688" s="124"/>
      <c r="DF688" s="124"/>
      <c r="DG688" s="124"/>
      <c r="DH688" s="124"/>
      <c r="DI688" s="124"/>
      <c r="DJ688" s="124"/>
      <c r="DK688" s="6"/>
      <c r="DL688" s="6"/>
      <c r="DM688" s="6"/>
      <c r="DN688" s="6"/>
      <c r="DO688" s="6"/>
      <c r="DP688" s="6"/>
      <c r="DQ688" s="6"/>
      <c r="DR688" s="6"/>
      <c r="DS688" s="6"/>
      <c r="DT688" s="2"/>
      <c r="DU688" s="2"/>
      <c r="DV688" s="2"/>
      <c r="DW688" s="2"/>
      <c r="DX688" s="2"/>
      <c r="DY688" s="2"/>
      <c r="DZ688" s="2"/>
      <c r="EA688" s="2"/>
      <c r="EB688" s="125"/>
      <c r="EC688" s="6"/>
      <c r="ED688" s="6"/>
      <c r="EE688" s="6"/>
      <c r="EF688" s="124"/>
      <c r="EG688" s="124"/>
      <c r="EH688" s="125"/>
      <c r="EI688" s="125"/>
      <c r="EJ688" s="124"/>
      <c r="EK688" s="2"/>
      <c r="EL688" s="2"/>
    </row>
    <row x14ac:dyDescent="0.25" r="689" customHeight="1" ht="12.75">
      <c r="A689" s="376" t="s">
        <v>195</v>
      </c>
      <c r="B689" s="366"/>
      <c r="C689" s="366"/>
      <c r="D689" s="366"/>
      <c r="E689" s="366"/>
      <c r="F689" s="366"/>
      <c r="G689" s="366"/>
      <c r="H689" s="366"/>
      <c r="I689" s="366"/>
      <c r="J689" s="366"/>
      <c r="K689" s="366"/>
      <c r="L689" s="366"/>
      <c r="M689" s="366"/>
      <c r="N689" s="366"/>
      <c r="O689" s="366"/>
      <c r="P689" s="366"/>
      <c r="Q689" s="366"/>
      <c r="R689" s="366"/>
      <c r="S689" s="366"/>
      <c r="T689" s="366"/>
      <c r="U689" s="366"/>
      <c r="V689" s="366"/>
      <c r="W689" s="366"/>
      <c r="X689" s="366"/>
      <c r="Y689" s="366"/>
      <c r="Z689" s="366"/>
      <c r="AA689" s="366"/>
      <c r="AB689" s="366"/>
      <c r="AC689" s="366"/>
      <c r="AD689" s="366"/>
      <c r="AE689" s="366"/>
      <c r="AF689" s="366"/>
      <c r="AG689" s="366"/>
      <c r="AH689" s="366"/>
      <c r="AI689" s="366"/>
      <c r="AJ689" s="366"/>
      <c r="AK689" s="366"/>
      <c r="AL689" s="366"/>
      <c r="AM689" s="366"/>
      <c r="AN689" s="366"/>
      <c r="AO689" s="366"/>
      <c r="AP689" s="366"/>
      <c r="AQ689" s="366"/>
      <c r="AR689" s="366"/>
      <c r="AS689" s="366"/>
      <c r="AT689" s="366"/>
      <c r="AU689" s="366"/>
      <c r="AV689" s="366"/>
      <c r="AW689" s="366"/>
      <c r="AX689" s="367"/>
      <c r="AY689" s="366"/>
      <c r="AZ689" s="366"/>
      <c r="BA689" s="366"/>
      <c r="BB689" s="366"/>
      <c r="BC689" s="366"/>
      <c r="BD689" s="366"/>
      <c r="BE689" s="366"/>
      <c r="BF689" s="366"/>
      <c r="BG689" s="366"/>
      <c r="BH689" s="366"/>
      <c r="BI689" s="366"/>
      <c r="BJ689" s="366"/>
      <c r="BK689" s="366"/>
      <c r="BL689" s="124"/>
      <c r="BM689" s="2"/>
      <c r="BN689" s="124"/>
      <c r="BO689" s="6"/>
      <c r="BP689" s="124"/>
      <c r="BQ689" s="124"/>
      <c r="BR689" s="124"/>
      <c r="BS689" s="124"/>
      <c r="BT689" s="124"/>
      <c r="BU689" s="124"/>
      <c r="BV689" s="124"/>
      <c r="BW689" s="124"/>
      <c r="BX689" s="6"/>
      <c r="BY689" s="124"/>
      <c r="BZ689" s="124"/>
      <c r="CA689" s="124"/>
      <c r="CB689" s="124"/>
      <c r="CC689" s="124"/>
      <c r="CD689" s="124"/>
      <c r="CE689" s="124"/>
      <c r="CF689" s="124"/>
      <c r="CG689" s="124"/>
      <c r="CH689" s="124"/>
      <c r="CI689" s="124"/>
      <c r="CJ689" s="124"/>
      <c r="CK689" s="124"/>
      <c r="CL689" s="124"/>
      <c r="CM689" s="124"/>
      <c r="CN689" s="124"/>
      <c r="CO689" s="124"/>
      <c r="CP689" s="124"/>
      <c r="CQ689" s="124"/>
      <c r="CR689" s="124"/>
      <c r="CS689" s="124"/>
      <c r="CT689" s="124"/>
      <c r="CU689" s="124"/>
      <c r="CV689" s="124"/>
      <c r="CW689" s="124"/>
      <c r="CX689" s="124"/>
      <c r="CY689" s="124"/>
      <c r="CZ689" s="124"/>
      <c r="DA689" s="124"/>
      <c r="DB689" s="124"/>
      <c r="DC689" s="124"/>
      <c r="DD689" s="124"/>
      <c r="DE689" s="124"/>
      <c r="DF689" s="124"/>
      <c r="DG689" s="124"/>
      <c r="DH689" s="124"/>
      <c r="DI689" s="124"/>
      <c r="DJ689" s="124"/>
      <c r="DK689" s="6"/>
      <c r="DL689" s="6"/>
      <c r="DM689" s="6"/>
      <c r="DN689" s="6"/>
      <c r="DO689" s="6"/>
      <c r="DP689" s="6"/>
      <c r="DQ689" s="6"/>
      <c r="DR689" s="6"/>
      <c r="DS689" s="6"/>
      <c r="DT689" s="2"/>
      <c r="DU689" s="2"/>
      <c r="DV689" s="2"/>
      <c r="DW689" s="2"/>
      <c r="DX689" s="2"/>
      <c r="DY689" s="2"/>
      <c r="DZ689" s="2"/>
      <c r="EA689" s="2"/>
      <c r="EB689" s="125"/>
      <c r="EC689" s="6"/>
      <c r="ED689" s="6"/>
      <c r="EE689" s="6"/>
      <c r="EF689" s="124"/>
      <c r="EG689" s="124"/>
      <c r="EH689" s="125"/>
      <c r="EI689" s="125"/>
      <c r="EJ689" s="124"/>
      <c r="EK689" s="2"/>
      <c r="EL689" s="2"/>
    </row>
  </sheetData>
  <mergeCells count="20">
    <mergeCell ref="B1:M1"/>
    <mergeCell ref="N1:Y1"/>
    <mergeCell ref="Z1:AK1"/>
    <mergeCell ref="AL1:AW1"/>
    <mergeCell ref="AY1:BJ1"/>
    <mergeCell ref="BL1:BW1"/>
    <mergeCell ref="BY1:CJ1"/>
    <mergeCell ref="CK1:CV1"/>
    <mergeCell ref="CW1:DH1"/>
    <mergeCell ref="Z157:AK157"/>
    <mergeCell ref="AL157:AW157"/>
    <mergeCell ref="AY157:BJ157"/>
    <mergeCell ref="BL157:BW157"/>
    <mergeCell ref="BY157:CJ157"/>
    <mergeCell ref="CK157:CV157"/>
    <mergeCell ref="CW157:DH157"/>
    <mergeCell ref="AY221:BA221"/>
    <mergeCell ref="BB221:BD221"/>
    <mergeCell ref="BE221:BG221"/>
    <mergeCell ref="BH221:BJ2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68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377" width="28.14785714285714" customWidth="1" bestFit="1"/>
    <col min="2" max="2" style="378" width="13.576428571428572" customWidth="1" bestFit="1" hidden="1"/>
    <col min="3" max="3" style="378" width="13.576428571428572" customWidth="1" bestFit="1" hidden="1"/>
    <col min="4" max="4" style="378" width="13.576428571428572" customWidth="1" bestFit="1" hidden="1"/>
    <col min="5" max="5" style="378" width="13.576428571428572" customWidth="1" bestFit="1" hidden="1"/>
    <col min="6" max="6" style="378" width="13.576428571428572" customWidth="1" bestFit="1" hidden="1"/>
    <col min="7" max="7" style="378" width="13.576428571428572" customWidth="1" bestFit="1" hidden="1"/>
    <col min="8" max="8" style="378" width="13.576428571428572" customWidth="1" bestFit="1" hidden="1"/>
    <col min="9" max="9" style="378" width="13.576428571428572" customWidth="1" bestFit="1" hidden="1"/>
    <col min="10" max="10" style="378" width="13.576428571428572" customWidth="1" bestFit="1" hidden="1"/>
    <col min="11" max="11" style="378" width="13.576428571428572" customWidth="1" bestFit="1" hidden="1"/>
    <col min="12" max="12" style="378" width="13.576428571428572" customWidth="1" bestFit="1" hidden="1"/>
    <col min="13" max="13" style="378" width="13.576428571428572" customWidth="1" bestFit="1" hidden="1"/>
    <col min="14" max="14" style="378" width="13.576428571428572" customWidth="1" bestFit="1" hidden="1"/>
    <col min="15" max="15" style="378" width="13.576428571428572" customWidth="1" bestFit="1" hidden="1"/>
    <col min="16" max="16" style="378" width="13.576428571428572" customWidth="1" bestFit="1" hidden="1"/>
    <col min="17" max="17" style="378" width="13.576428571428572" customWidth="1" bestFit="1" hidden="1"/>
    <col min="18" max="18" style="378" width="13.576428571428572" customWidth="1" bestFit="1" hidden="1"/>
    <col min="19" max="19" style="378" width="13.576428571428572" customWidth="1" bestFit="1" hidden="1"/>
    <col min="20" max="20" style="378" width="13.576428571428572" customWidth="1" bestFit="1" hidden="1"/>
    <col min="21" max="21" style="378" width="13.576428571428572" customWidth="1" bestFit="1" hidden="1"/>
    <col min="22" max="22" style="378" width="13.576428571428572" customWidth="1" bestFit="1" hidden="1"/>
    <col min="23" max="23" style="378" width="13.576428571428572" customWidth="1" bestFit="1" hidden="1"/>
    <col min="24" max="24" style="378" width="13.576428571428572" customWidth="1" bestFit="1" hidden="1"/>
    <col min="25" max="25" style="378" width="13.576428571428572" customWidth="1" bestFit="1" hidden="1"/>
    <col min="26" max="26" style="378" width="13.576428571428572" customWidth="1" bestFit="1" hidden="1"/>
    <col min="27" max="27" style="378" width="13.576428571428572" customWidth="1" bestFit="1" hidden="1"/>
    <col min="28" max="28" style="378" width="13.576428571428572" customWidth="1" bestFit="1" hidden="1"/>
    <col min="29" max="29" style="378" width="13.576428571428572" customWidth="1" bestFit="1" hidden="1"/>
    <col min="30" max="30" style="378" width="13.576428571428572" customWidth="1" bestFit="1" hidden="1"/>
    <col min="31" max="31" style="378" width="13.576428571428572" customWidth="1" bestFit="1" hidden="1"/>
    <col min="32" max="32" style="378" width="13.576428571428572" customWidth="1" bestFit="1" hidden="1"/>
    <col min="33" max="33" style="378" width="13.576428571428572" customWidth="1" bestFit="1" hidden="1"/>
    <col min="34" max="34" style="378" width="13.576428571428572" customWidth="1" bestFit="1" hidden="1"/>
    <col min="35" max="35" style="378" width="13.576428571428572" customWidth="1" bestFit="1" hidden="1"/>
    <col min="36" max="36" style="378" width="13.576428571428572" customWidth="1" bestFit="1" hidden="1"/>
    <col min="37" max="37" style="378" width="13.576428571428572" customWidth="1" bestFit="1" hidden="1"/>
    <col min="38" max="38" style="378" width="10.290714285714287" customWidth="1" bestFit="1"/>
    <col min="39" max="39" style="378" width="10.290714285714287" customWidth="1" bestFit="1"/>
    <col min="40" max="40" style="378" width="10.290714285714287" customWidth="1" bestFit="1"/>
    <col min="41" max="41" style="378" width="10.290714285714287" customWidth="1" bestFit="1"/>
    <col min="42" max="42" style="378" width="10.290714285714287" customWidth="1" bestFit="1"/>
    <col min="43" max="43" style="378" width="11.862142857142858" customWidth="1" bestFit="1"/>
    <col min="44" max="44" style="378" width="11.862142857142858" customWidth="1" bestFit="1"/>
    <col min="45" max="45" style="378" width="11.862142857142858" customWidth="1" bestFit="1"/>
    <col min="46" max="46" style="378" width="11.862142857142858" customWidth="1" bestFit="1"/>
    <col min="47" max="47" style="378" width="11.862142857142858" customWidth="1" bestFit="1"/>
    <col min="48" max="48" style="378" width="11.862142857142858" customWidth="1" bestFit="1"/>
    <col min="49" max="49" style="378" width="11.862142857142858" customWidth="1" bestFit="1"/>
    <col min="50" max="50" style="378" width="11.862142857142858" customWidth="1" bestFit="1"/>
    <col min="51" max="51" style="378" width="12.290714285714287" customWidth="1" bestFit="1"/>
    <col min="52" max="52" style="378" width="9.290714285714287" customWidth="1" bestFit="1"/>
    <col min="53" max="53" style="378" width="9.290714285714287" customWidth="1" bestFit="1"/>
    <col min="54" max="54" style="378" width="9.290714285714287" customWidth="1" bestFit="1"/>
    <col min="55" max="55" style="378" width="10.005" customWidth="1" bestFit="1"/>
    <col min="56" max="56" style="378" width="9.290714285714287" customWidth="1" bestFit="1"/>
    <col min="57" max="57" style="378" width="9.290714285714287" customWidth="1" bestFit="1"/>
    <col min="58" max="58" style="378" width="9.290714285714287" customWidth="1" bestFit="1"/>
    <col min="59" max="59" style="378" width="9.290714285714287" customWidth="1" bestFit="1"/>
    <col min="60" max="60" style="378" width="9.290714285714287" customWidth="1" bestFit="1"/>
    <col min="61" max="61" style="378" width="9.290714285714287" customWidth="1" bestFit="1"/>
    <col min="62" max="62" style="378" width="9.290714285714287" customWidth="1" bestFit="1"/>
    <col min="63" max="63" style="378" width="9.290714285714287" customWidth="1" bestFit="1"/>
    <col min="64" max="64" style="379" width="8.576428571428572" customWidth="1" bestFit="1"/>
    <col min="65" max="65" style="380" width="12.290714285714287" customWidth="1" bestFit="1"/>
    <col min="66" max="66" style="107" width="8.290714285714287" customWidth="1" bestFit="1"/>
    <col min="67" max="67" style="107" width="8.290714285714287" customWidth="1" bestFit="1"/>
    <col min="68" max="68" style="107" width="8.290714285714287" customWidth="1" bestFit="1"/>
    <col min="69" max="69" style="107" width="8.290714285714287" customWidth="1" bestFit="1"/>
    <col min="70" max="70" style="107" width="8.290714285714287" customWidth="1" bestFit="1"/>
    <col min="71" max="71" style="107" width="8.290714285714287" customWidth="1" bestFit="1"/>
    <col min="72" max="72" style="107" width="8.290714285714287" customWidth="1" bestFit="1"/>
    <col min="73" max="73" style="107" width="8.290714285714287" customWidth="1" bestFit="1"/>
    <col min="74" max="74" style="107" width="8.290714285714287" customWidth="1" bestFit="1"/>
    <col min="75" max="75" style="107" width="8.290714285714287" customWidth="1" bestFit="1"/>
    <col min="76" max="76" style="107" width="8.290714285714287" customWidth="1" bestFit="1"/>
    <col min="77" max="77" style="379" width="8.290714285714287" customWidth="1" bestFit="1"/>
    <col min="78" max="78" style="107" width="8.290714285714287" customWidth="1" bestFit="1"/>
    <col min="79" max="79" style="107" width="8.290714285714287" customWidth="1" bestFit="1"/>
    <col min="80" max="80" style="107" width="8.290714285714287" customWidth="1" bestFit="1"/>
    <col min="81" max="81" style="107" width="8.290714285714287" customWidth="1" bestFit="1"/>
    <col min="82" max="82" style="107" width="8.290714285714287" customWidth="1" bestFit="1"/>
    <col min="83" max="83" style="107" width="11.290714285714287" customWidth="1" bestFit="1"/>
    <col min="84" max="84" style="107" width="8.290714285714287" customWidth="1" bestFit="1"/>
    <col min="85" max="85" style="107" width="8.290714285714287" customWidth="1" bestFit="1"/>
    <col min="86" max="86" style="107" width="8.290714285714287" customWidth="1" bestFit="1"/>
    <col min="87" max="87" style="107" width="8.290714285714287" customWidth="1" bestFit="1"/>
    <col min="88" max="88" style="107" width="8.290714285714287" customWidth="1" bestFit="1"/>
    <col min="89" max="89" style="379" width="8.290714285714287" customWidth="1" bestFit="1"/>
    <col min="90" max="90" style="107" width="8.290714285714287" customWidth="1" bestFit="1"/>
    <col min="91" max="91" style="107" width="8.290714285714287" customWidth="1" bestFit="1"/>
    <col min="92" max="92" style="107" width="8.290714285714287" customWidth="1" bestFit="1"/>
    <col min="93" max="93" style="107" width="8.290714285714287" customWidth="1" bestFit="1"/>
    <col min="94" max="94" style="107" width="8.290714285714287" customWidth="1" bestFit="1"/>
    <col min="95" max="95" style="107" width="11.290714285714287" customWidth="1" bestFit="1"/>
    <col min="96" max="96" style="107" width="8.290714285714287" customWidth="1" bestFit="1"/>
    <col min="97" max="97" style="107" width="8.290714285714287" customWidth="1" bestFit="1"/>
    <col min="98" max="98" style="107" width="8.290714285714287" customWidth="1" bestFit="1"/>
    <col min="99" max="99" style="107" width="8.290714285714287" customWidth="1" bestFit="1"/>
    <col min="100" max="100" style="107" width="8.290714285714287" customWidth="1" bestFit="1"/>
    <col min="101" max="101" style="379" width="8.290714285714287" customWidth="1" bestFit="1"/>
    <col min="102" max="102" style="107" width="8.290714285714287" customWidth="1" bestFit="1"/>
    <col min="103" max="103" style="107" width="8.290714285714287" customWidth="1" bestFit="1"/>
    <col min="104" max="104" style="107" width="8.290714285714287" customWidth="1" bestFit="1"/>
    <col min="105" max="105" style="107" width="8.290714285714287" customWidth="1" bestFit="1"/>
    <col min="106" max="106" style="107" width="8.290714285714287" customWidth="1" bestFit="1"/>
    <col min="107" max="107" style="107" width="11.290714285714287" customWidth="1" bestFit="1"/>
    <col min="108" max="108" style="107" width="8.290714285714287" customWidth="1" bestFit="1"/>
    <col min="109" max="109" style="107" width="8.290714285714287" customWidth="1" bestFit="1"/>
    <col min="110" max="110" style="107" width="8.290714285714287" customWidth="1" bestFit="1"/>
    <col min="111" max="111" style="107" width="8.290714285714287" customWidth="1" bestFit="1"/>
    <col min="112" max="112" style="107" width="8.290714285714287" customWidth="1" bestFit="1"/>
    <col min="113" max="113" style="379" width="8.290714285714287" customWidth="1" bestFit="1"/>
    <col min="114" max="114" style="379" width="8.290714285714287" customWidth="1" bestFit="1"/>
    <col min="115" max="115" style="107" width="8.290714285714287" customWidth="1" bestFit="1"/>
    <col min="116" max="116" style="107" width="8.290714285714287" customWidth="1" bestFit="1"/>
    <col min="117" max="117" style="107" width="8.290714285714287" customWidth="1" bestFit="1"/>
    <col min="118" max="118" style="107" width="8.290714285714287" customWidth="1" bestFit="1"/>
    <col min="119" max="119" style="107" width="8.290714285714287" customWidth="1" bestFit="1"/>
    <col min="120" max="120" style="107" width="8.290714285714287" customWidth="1" bestFit="1"/>
    <col min="121" max="121" style="380" width="8.290714285714287" customWidth="1" bestFit="1"/>
    <col min="122" max="122" style="380" width="8.290714285714287" customWidth="1" bestFit="1"/>
    <col min="123" max="123" style="380" width="8.290714285714287" customWidth="1" bestFit="1"/>
    <col min="124" max="124" style="380" width="8.290714285714287" customWidth="1" bestFit="1"/>
    <col min="125" max="125" style="380" width="8.290714285714287" customWidth="1" bestFit="1"/>
    <col min="126" max="126" style="380" width="8.290714285714287" customWidth="1" bestFit="1"/>
    <col min="127" max="127" style="380" width="8.290714285714287" customWidth="1" bestFit="1"/>
    <col min="128" max="128" style="380" width="8.290714285714287" customWidth="1" bestFit="1"/>
    <col min="129" max="129" style="380" width="8.290714285714287" customWidth="1" bestFit="1"/>
    <col min="130" max="130" style="380" width="8.290714285714287" customWidth="1" bestFit="1"/>
    <col min="131" max="131" style="380" width="8.290714285714287" customWidth="1" bestFit="1"/>
    <col min="132" max="132" style="381" width="8.290714285714287" customWidth="1" bestFit="1"/>
    <col min="133" max="133" style="381" width="8.290714285714287" customWidth="1" bestFit="1"/>
    <col min="134" max="134" style="107" width="8.290714285714287" customWidth="1" bestFit="1"/>
    <col min="135" max="135" style="107" width="8.290714285714287" customWidth="1" bestFit="1"/>
    <col min="136" max="136" style="379" width="8.290714285714287" customWidth="1" bestFit="1"/>
    <col min="137" max="137" style="379" width="8.290714285714287" customWidth="1" bestFit="1"/>
    <col min="138" max="138" style="381" width="8.290714285714287" customWidth="1" bestFit="1"/>
    <col min="139" max="139" style="381" width="8.290714285714287" customWidth="1" bestFit="1"/>
    <col min="140" max="140" style="107" width="8.290714285714287" customWidth="1" bestFit="1"/>
    <col min="141" max="141" style="380" width="8.290714285714287" customWidth="1" bestFit="1"/>
    <col min="142" max="142" style="380" width="8.290714285714287" customWidth="1" bestFit="1"/>
  </cols>
  <sheetData>
    <row x14ac:dyDescent="0.25" r="1" customHeight="1" ht="18.75">
      <c r="A1" s="110" t="s">
        <v>105</v>
      </c>
      <c r="B1" s="111">
        <v>2019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>
        <v>2020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>
        <v>2021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>
        <v>2022</v>
      </c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3"/>
      <c r="AY1" s="114">
        <v>2023</v>
      </c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5">
        <v>2024</v>
      </c>
      <c r="BM1" s="116"/>
      <c r="BN1" s="117"/>
      <c r="BO1" s="115"/>
      <c r="BP1" s="117"/>
      <c r="BQ1" s="117"/>
      <c r="BR1" s="117"/>
      <c r="BS1" s="117"/>
      <c r="BT1" s="117"/>
      <c r="BU1" s="117"/>
      <c r="BV1" s="117"/>
      <c r="BW1" s="117"/>
      <c r="BX1" s="115"/>
      <c r="BY1" s="118">
        <v>2025</v>
      </c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20">
        <v>2026</v>
      </c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2">
        <v>2027</v>
      </c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4"/>
      <c r="DJ1" s="124"/>
      <c r="DK1" s="6"/>
      <c r="DL1" s="6"/>
      <c r="DM1" s="6"/>
      <c r="DN1" s="6"/>
      <c r="DO1" s="6"/>
      <c r="DP1" s="6"/>
      <c r="DQ1" s="6"/>
      <c r="DR1" s="6"/>
      <c r="DS1" s="6"/>
      <c r="DT1" s="2"/>
      <c r="DU1" s="2"/>
      <c r="DV1" s="2"/>
      <c r="DW1" s="2"/>
      <c r="DX1" s="2"/>
      <c r="DY1" s="2"/>
      <c r="DZ1" s="2"/>
      <c r="EA1" s="2"/>
      <c r="EB1" s="125"/>
      <c r="EC1" s="6"/>
      <c r="ED1" s="6"/>
      <c r="EE1" s="6"/>
      <c r="EF1" s="124"/>
      <c r="EG1" s="124"/>
      <c r="EH1" s="125"/>
      <c r="EI1" s="125"/>
      <c r="EJ1" s="124"/>
      <c r="EK1" s="2"/>
      <c r="EL1" s="2"/>
    </row>
    <row x14ac:dyDescent="0.25" r="2" customHeight="1" ht="18.75">
      <c r="A2" s="2"/>
      <c r="B2" s="111" t="s">
        <v>106</v>
      </c>
      <c r="C2" s="111" t="s">
        <v>107</v>
      </c>
      <c r="D2" s="111" t="s">
        <v>108</v>
      </c>
      <c r="E2" s="111" t="s">
        <v>109</v>
      </c>
      <c r="F2" s="111" t="s">
        <v>110</v>
      </c>
      <c r="G2" s="111" t="s">
        <v>111</v>
      </c>
      <c r="H2" s="111" t="s">
        <v>112</v>
      </c>
      <c r="I2" s="111" t="s">
        <v>113</v>
      </c>
      <c r="J2" s="111" t="s">
        <v>114</v>
      </c>
      <c r="K2" s="111" t="s">
        <v>15</v>
      </c>
      <c r="L2" s="111" t="s">
        <v>16</v>
      </c>
      <c r="M2" s="111" t="s">
        <v>115</v>
      </c>
      <c r="N2" s="111" t="s">
        <v>106</v>
      </c>
      <c r="O2" s="111" t="s">
        <v>107</v>
      </c>
      <c r="P2" s="111" t="s">
        <v>108</v>
      </c>
      <c r="Q2" s="111" t="s">
        <v>109</v>
      </c>
      <c r="R2" s="111" t="s">
        <v>110</v>
      </c>
      <c r="S2" s="111" t="s">
        <v>111</v>
      </c>
      <c r="T2" s="111" t="s">
        <v>112</v>
      </c>
      <c r="U2" s="111" t="s">
        <v>113</v>
      </c>
      <c r="V2" s="111" t="s">
        <v>114</v>
      </c>
      <c r="W2" s="111" t="s">
        <v>15</v>
      </c>
      <c r="X2" s="111" t="s">
        <v>16</v>
      </c>
      <c r="Y2" s="111" t="s">
        <v>115</v>
      </c>
      <c r="Z2" s="111" t="s">
        <v>106</v>
      </c>
      <c r="AA2" s="111" t="s">
        <v>107</v>
      </c>
      <c r="AB2" s="111" t="s">
        <v>108</v>
      </c>
      <c r="AC2" s="111" t="s">
        <v>109</v>
      </c>
      <c r="AD2" s="111" t="s">
        <v>110</v>
      </c>
      <c r="AE2" s="111" t="s">
        <v>111</v>
      </c>
      <c r="AF2" s="111" t="s">
        <v>112</v>
      </c>
      <c r="AG2" s="111" t="s">
        <v>113</v>
      </c>
      <c r="AH2" s="111" t="s">
        <v>114</v>
      </c>
      <c r="AI2" s="111" t="s">
        <v>15</v>
      </c>
      <c r="AJ2" s="111" t="s">
        <v>16</v>
      </c>
      <c r="AK2" s="111" t="s">
        <v>115</v>
      </c>
      <c r="AL2" s="112" t="s">
        <v>106</v>
      </c>
      <c r="AM2" s="112" t="s">
        <v>107</v>
      </c>
      <c r="AN2" s="112" t="s">
        <v>108</v>
      </c>
      <c r="AO2" s="112" t="s">
        <v>109</v>
      </c>
      <c r="AP2" s="112" t="s">
        <v>110</v>
      </c>
      <c r="AQ2" s="112" t="s">
        <v>111</v>
      </c>
      <c r="AR2" s="112" t="s">
        <v>112</v>
      </c>
      <c r="AS2" s="112" t="s">
        <v>113</v>
      </c>
      <c r="AT2" s="112" t="s">
        <v>114</v>
      </c>
      <c r="AU2" s="112" t="s">
        <v>15</v>
      </c>
      <c r="AV2" s="112" t="s">
        <v>16</v>
      </c>
      <c r="AW2" s="112" t="s">
        <v>115</v>
      </c>
      <c r="AX2" s="112" t="s">
        <v>116</v>
      </c>
      <c r="AY2" s="114" t="s">
        <v>106</v>
      </c>
      <c r="AZ2" s="114" t="s">
        <v>107</v>
      </c>
      <c r="BA2" s="114" t="s">
        <v>108</v>
      </c>
      <c r="BB2" s="114" t="s">
        <v>109</v>
      </c>
      <c r="BC2" s="114" t="s">
        <v>110</v>
      </c>
      <c r="BD2" s="114" t="s">
        <v>111</v>
      </c>
      <c r="BE2" s="114" t="s">
        <v>112</v>
      </c>
      <c r="BF2" s="114" t="s">
        <v>113</v>
      </c>
      <c r="BG2" s="114" t="s">
        <v>114</v>
      </c>
      <c r="BH2" s="114" t="s">
        <v>15</v>
      </c>
      <c r="BI2" s="114" t="s">
        <v>16</v>
      </c>
      <c r="BJ2" s="114" t="s">
        <v>115</v>
      </c>
      <c r="BK2" s="114" t="s">
        <v>116</v>
      </c>
      <c r="BL2" s="117" t="s">
        <v>106</v>
      </c>
      <c r="BM2" s="116" t="s">
        <v>107</v>
      </c>
      <c r="BN2" s="115" t="s">
        <v>108</v>
      </c>
      <c r="BO2" s="115" t="s">
        <v>109</v>
      </c>
      <c r="BP2" s="115" t="s">
        <v>110</v>
      </c>
      <c r="BQ2" s="115" t="s">
        <v>111</v>
      </c>
      <c r="BR2" s="115" t="s">
        <v>112</v>
      </c>
      <c r="BS2" s="115" t="s">
        <v>113</v>
      </c>
      <c r="BT2" s="115" t="s">
        <v>114</v>
      </c>
      <c r="BU2" s="115" t="s">
        <v>15</v>
      </c>
      <c r="BV2" s="115" t="s">
        <v>16</v>
      </c>
      <c r="BW2" s="115" t="s">
        <v>115</v>
      </c>
      <c r="BX2" s="115"/>
      <c r="BY2" s="119" t="s">
        <v>106</v>
      </c>
      <c r="BZ2" s="118" t="s">
        <v>107</v>
      </c>
      <c r="CA2" s="118" t="s">
        <v>108</v>
      </c>
      <c r="CB2" s="118" t="s">
        <v>109</v>
      </c>
      <c r="CC2" s="118" t="s">
        <v>110</v>
      </c>
      <c r="CD2" s="118" t="s">
        <v>111</v>
      </c>
      <c r="CE2" s="118" t="s">
        <v>112</v>
      </c>
      <c r="CF2" s="118" t="s">
        <v>113</v>
      </c>
      <c r="CG2" s="118" t="s">
        <v>114</v>
      </c>
      <c r="CH2" s="118" t="s">
        <v>15</v>
      </c>
      <c r="CI2" s="118" t="s">
        <v>16</v>
      </c>
      <c r="CJ2" s="118" t="s">
        <v>115</v>
      </c>
      <c r="CK2" s="121" t="s">
        <v>106</v>
      </c>
      <c r="CL2" s="120" t="s">
        <v>107</v>
      </c>
      <c r="CM2" s="120" t="s">
        <v>108</v>
      </c>
      <c r="CN2" s="120" t="s">
        <v>109</v>
      </c>
      <c r="CO2" s="120" t="s">
        <v>110</v>
      </c>
      <c r="CP2" s="120" t="s">
        <v>111</v>
      </c>
      <c r="CQ2" s="120" t="s">
        <v>112</v>
      </c>
      <c r="CR2" s="120" t="s">
        <v>113</v>
      </c>
      <c r="CS2" s="120" t="s">
        <v>114</v>
      </c>
      <c r="CT2" s="120" t="s">
        <v>15</v>
      </c>
      <c r="CU2" s="120" t="s">
        <v>16</v>
      </c>
      <c r="CV2" s="120" t="s">
        <v>115</v>
      </c>
      <c r="CW2" s="123" t="s">
        <v>106</v>
      </c>
      <c r="CX2" s="122" t="s">
        <v>107</v>
      </c>
      <c r="CY2" s="122" t="s">
        <v>108</v>
      </c>
      <c r="CZ2" s="122" t="s">
        <v>109</v>
      </c>
      <c r="DA2" s="122" t="s">
        <v>110</v>
      </c>
      <c r="DB2" s="122" t="s">
        <v>111</v>
      </c>
      <c r="DC2" s="122" t="s">
        <v>112</v>
      </c>
      <c r="DD2" s="122" t="s">
        <v>113</v>
      </c>
      <c r="DE2" s="122" t="s">
        <v>114</v>
      </c>
      <c r="DF2" s="122" t="s">
        <v>15</v>
      </c>
      <c r="DG2" s="122" t="s">
        <v>16</v>
      </c>
      <c r="DH2" s="122" t="s">
        <v>115</v>
      </c>
      <c r="DI2" s="124"/>
      <c r="DJ2" s="124"/>
      <c r="DK2" s="126" t="s">
        <v>117</v>
      </c>
      <c r="DL2" s="127" t="s">
        <v>118</v>
      </c>
      <c r="DM2" s="127" t="s">
        <v>119</v>
      </c>
      <c r="DN2" s="111" t="s">
        <v>120</v>
      </c>
      <c r="DO2" s="111" t="s">
        <v>119</v>
      </c>
      <c r="DP2" s="112" t="s">
        <v>121</v>
      </c>
      <c r="DQ2" s="128" t="s">
        <v>119</v>
      </c>
      <c r="DR2" s="129" t="s">
        <v>122</v>
      </c>
      <c r="DS2" s="129" t="s">
        <v>119</v>
      </c>
      <c r="DT2" s="116" t="s">
        <v>123</v>
      </c>
      <c r="DU2" s="116" t="s">
        <v>119</v>
      </c>
      <c r="DV2" s="130" t="s">
        <v>124</v>
      </c>
      <c r="DW2" s="130" t="s">
        <v>119</v>
      </c>
      <c r="DX2" s="131" t="s">
        <v>125</v>
      </c>
      <c r="DY2" s="131" t="s">
        <v>119</v>
      </c>
      <c r="DZ2" s="132" t="s">
        <v>126</v>
      </c>
      <c r="EA2" s="132" t="s">
        <v>119</v>
      </c>
      <c r="EB2" s="125"/>
      <c r="EC2" s="6"/>
      <c r="ED2" s="6"/>
      <c r="EE2" s="6"/>
      <c r="EF2" s="124"/>
      <c r="EG2" s="124"/>
      <c r="EH2" s="125"/>
      <c r="EI2" s="125"/>
      <c r="EJ2" s="124"/>
      <c r="EK2" s="2"/>
      <c r="EL2" s="2"/>
    </row>
    <row x14ac:dyDescent="0.25" r="3" customHeight="1" ht="18.75">
      <c r="A3" s="2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3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7"/>
      <c r="BM3" s="116"/>
      <c r="BN3" s="117"/>
      <c r="BO3" s="115"/>
      <c r="BP3" s="117"/>
      <c r="BQ3" s="117"/>
      <c r="BR3" s="117"/>
      <c r="BS3" s="117"/>
      <c r="BT3" s="117"/>
      <c r="BU3" s="117"/>
      <c r="BV3" s="117"/>
      <c r="BW3" s="117"/>
      <c r="BX3" s="115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4"/>
      <c r="DJ3" s="124"/>
      <c r="DK3" s="6"/>
      <c r="DL3" s="127"/>
      <c r="DM3" s="127"/>
      <c r="DN3" s="111"/>
      <c r="DO3" s="111"/>
      <c r="DP3" s="112"/>
      <c r="DQ3" s="112"/>
      <c r="DR3" s="114"/>
      <c r="DS3" s="114"/>
      <c r="DT3" s="116"/>
      <c r="DU3" s="116"/>
      <c r="DV3" s="130"/>
      <c r="DW3" s="130"/>
      <c r="DX3" s="130"/>
      <c r="DY3" s="130"/>
      <c r="DZ3" s="130"/>
      <c r="EA3" s="130"/>
      <c r="EB3" s="125"/>
      <c r="EC3" s="6"/>
      <c r="ED3" s="6"/>
      <c r="EE3" s="6"/>
      <c r="EF3" s="124"/>
      <c r="EG3" s="124"/>
      <c r="EH3" s="125"/>
      <c r="EI3" s="125"/>
      <c r="EJ3" s="124"/>
      <c r="EK3" s="2"/>
      <c r="EL3" s="2"/>
    </row>
    <row x14ac:dyDescent="0.25" r="4" customHeight="1" ht="14.65">
      <c r="A4" s="133" t="s">
        <v>127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6">
        <v>70</v>
      </c>
      <c r="AA4" s="6">
        <v>70</v>
      </c>
      <c r="AB4" s="6">
        <v>70</v>
      </c>
      <c r="AC4" s="6">
        <v>70</v>
      </c>
      <c r="AD4" s="6">
        <v>70</v>
      </c>
      <c r="AE4" s="6">
        <v>70</v>
      </c>
      <c r="AF4" s="6">
        <v>70</v>
      </c>
      <c r="AG4" s="6">
        <v>70</v>
      </c>
      <c r="AH4" s="6">
        <v>70</v>
      </c>
      <c r="AI4" s="6">
        <v>70</v>
      </c>
      <c r="AJ4" s="6">
        <v>70</v>
      </c>
      <c r="AK4" s="6">
        <v>70</v>
      </c>
      <c r="AL4" s="6">
        <v>70</v>
      </c>
      <c r="AM4" s="6">
        <v>70</v>
      </c>
      <c r="AN4" s="6">
        <v>70</v>
      </c>
      <c r="AO4" s="6">
        <v>70</v>
      </c>
      <c r="AP4" s="6">
        <v>70</v>
      </c>
      <c r="AQ4" s="6">
        <v>70</v>
      </c>
      <c r="AR4" s="6">
        <v>70</v>
      </c>
      <c r="AS4" s="6">
        <v>70</v>
      </c>
      <c r="AT4" s="6">
        <v>70</v>
      </c>
      <c r="AU4" s="6">
        <v>70</v>
      </c>
      <c r="AV4" s="6">
        <v>70</v>
      </c>
      <c r="AW4" s="6">
        <v>70</v>
      </c>
      <c r="AX4" s="124"/>
      <c r="AY4" s="6">
        <v>70</v>
      </c>
      <c r="AZ4" s="6">
        <v>70</v>
      </c>
      <c r="BA4" s="6">
        <v>70</v>
      </c>
      <c r="BB4" s="6">
        <v>70</v>
      </c>
      <c r="BC4" s="6">
        <v>70</v>
      </c>
      <c r="BD4" s="6">
        <v>70</v>
      </c>
      <c r="BE4" s="6">
        <v>70</v>
      </c>
      <c r="BF4" s="6">
        <v>70</v>
      </c>
      <c r="BG4" s="6">
        <v>70</v>
      </c>
      <c r="BH4" s="6">
        <v>70</v>
      </c>
      <c r="BI4" s="6">
        <v>70</v>
      </c>
      <c r="BJ4" s="6">
        <v>70</v>
      </c>
      <c r="BK4" s="6"/>
      <c r="BL4" s="6">
        <v>70</v>
      </c>
      <c r="BM4" s="6">
        <v>70</v>
      </c>
      <c r="BN4" s="6">
        <v>70</v>
      </c>
      <c r="BO4" s="6">
        <v>70</v>
      </c>
      <c r="BP4" s="6">
        <v>70</v>
      </c>
      <c r="BQ4" s="6">
        <v>70</v>
      </c>
      <c r="BR4" s="6">
        <v>70</v>
      </c>
      <c r="BS4" s="6">
        <v>70</v>
      </c>
      <c r="BT4" s="6">
        <v>70</v>
      </c>
      <c r="BU4" s="6">
        <v>70</v>
      </c>
      <c r="BV4" s="6">
        <v>70</v>
      </c>
      <c r="BW4" s="6">
        <v>70</v>
      </c>
      <c r="BX4" s="6"/>
      <c r="BY4" s="6">
        <v>70</v>
      </c>
      <c r="BZ4" s="6">
        <v>70</v>
      </c>
      <c r="CA4" s="6">
        <v>70</v>
      </c>
      <c r="CB4" s="6">
        <v>70</v>
      </c>
      <c r="CC4" s="6">
        <v>70</v>
      </c>
      <c r="CD4" s="6">
        <v>70</v>
      </c>
      <c r="CE4" s="6">
        <v>70</v>
      </c>
      <c r="CF4" s="6">
        <v>70</v>
      </c>
      <c r="CG4" s="6">
        <v>70</v>
      </c>
      <c r="CH4" s="6">
        <v>70</v>
      </c>
      <c r="CI4" s="6">
        <v>70</v>
      </c>
      <c r="CJ4" s="6">
        <v>70</v>
      </c>
      <c r="CK4" s="6">
        <v>70</v>
      </c>
      <c r="CL4" s="6">
        <v>70</v>
      </c>
      <c r="CM4" s="6">
        <v>70</v>
      </c>
      <c r="CN4" s="6">
        <v>70</v>
      </c>
      <c r="CO4" s="6">
        <v>70</v>
      </c>
      <c r="CP4" s="6">
        <v>70</v>
      </c>
      <c r="CQ4" s="6">
        <v>70</v>
      </c>
      <c r="CR4" s="6">
        <v>70</v>
      </c>
      <c r="CS4" s="6">
        <v>70</v>
      </c>
      <c r="CT4" s="6">
        <v>70</v>
      </c>
      <c r="CU4" s="6">
        <v>70</v>
      </c>
      <c r="CV4" s="6">
        <v>70</v>
      </c>
      <c r="CW4" s="6">
        <v>70</v>
      </c>
      <c r="CX4" s="6">
        <v>70</v>
      </c>
      <c r="CY4" s="6">
        <v>70</v>
      </c>
      <c r="CZ4" s="6">
        <v>70</v>
      </c>
      <c r="DA4" s="6">
        <v>70</v>
      </c>
      <c r="DB4" s="6">
        <v>70</v>
      </c>
      <c r="DC4" s="6">
        <v>70</v>
      </c>
      <c r="DD4" s="6">
        <v>70</v>
      </c>
      <c r="DE4" s="6">
        <v>70</v>
      </c>
      <c r="DF4" s="6">
        <v>70</v>
      </c>
      <c r="DG4" s="6">
        <v>70</v>
      </c>
      <c r="DH4" s="6">
        <v>70</v>
      </c>
      <c r="DI4" s="124"/>
      <c r="DJ4" s="124"/>
      <c r="DK4" s="6"/>
      <c r="DL4" s="6"/>
      <c r="DM4" s="6"/>
      <c r="DN4" s="6"/>
      <c r="DO4" s="6"/>
      <c r="DP4" s="6"/>
      <c r="DQ4" s="6"/>
      <c r="DR4" s="6"/>
      <c r="DS4" s="6"/>
      <c r="DT4" s="2"/>
      <c r="DU4" s="2"/>
      <c r="DV4" s="2"/>
      <c r="DW4" s="2"/>
      <c r="DX4" s="2"/>
      <c r="DY4" s="2"/>
      <c r="DZ4" s="2"/>
      <c r="EA4" s="2"/>
      <c r="EB4" s="125"/>
      <c r="EC4" s="6"/>
      <c r="ED4" s="6"/>
      <c r="EE4" s="6"/>
      <c r="EF4" s="124"/>
      <c r="EG4" s="124"/>
      <c r="EH4" s="125"/>
      <c r="EI4" s="125"/>
      <c r="EJ4" s="124"/>
      <c r="EK4" s="2"/>
      <c r="EL4" s="2"/>
    </row>
    <row x14ac:dyDescent="0.25" r="5" customHeight="1" ht="14.65">
      <c r="A5" s="133" t="s">
        <v>128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6">
        <v>90</v>
      </c>
      <c r="AA5" s="6">
        <v>90</v>
      </c>
      <c r="AB5" s="6">
        <v>90</v>
      </c>
      <c r="AC5" s="6">
        <v>90</v>
      </c>
      <c r="AD5" s="6">
        <v>90</v>
      </c>
      <c r="AE5" s="6">
        <v>90</v>
      </c>
      <c r="AF5" s="6">
        <v>90</v>
      </c>
      <c r="AG5" s="6">
        <v>90</v>
      </c>
      <c r="AH5" s="6">
        <v>90</v>
      </c>
      <c r="AI5" s="6">
        <v>90</v>
      </c>
      <c r="AJ5" s="6">
        <v>90</v>
      </c>
      <c r="AK5" s="6">
        <v>90</v>
      </c>
      <c r="AL5" s="6">
        <v>90</v>
      </c>
      <c r="AM5" s="6">
        <v>90</v>
      </c>
      <c r="AN5" s="6">
        <v>90</v>
      </c>
      <c r="AO5" s="6">
        <v>90</v>
      </c>
      <c r="AP5" s="6">
        <v>90</v>
      </c>
      <c r="AQ5" s="6">
        <v>90</v>
      </c>
      <c r="AR5" s="6">
        <v>90</v>
      </c>
      <c r="AS5" s="6">
        <v>90</v>
      </c>
      <c r="AT5" s="6">
        <v>90</v>
      </c>
      <c r="AU5" s="6">
        <v>90</v>
      </c>
      <c r="AV5" s="6">
        <v>90</v>
      </c>
      <c r="AW5" s="6">
        <v>90</v>
      </c>
      <c r="AX5" s="124"/>
      <c r="AY5" s="6">
        <v>90</v>
      </c>
      <c r="AZ5" s="6">
        <v>90</v>
      </c>
      <c r="BA5" s="6">
        <v>90</v>
      </c>
      <c r="BB5" s="6">
        <v>90</v>
      </c>
      <c r="BC5" s="6">
        <v>90</v>
      </c>
      <c r="BD5" s="6">
        <v>90</v>
      </c>
      <c r="BE5" s="6">
        <v>90</v>
      </c>
      <c r="BF5" s="6">
        <v>90</v>
      </c>
      <c r="BG5" s="6">
        <v>90</v>
      </c>
      <c r="BH5" s="6">
        <v>90</v>
      </c>
      <c r="BI5" s="6">
        <v>90</v>
      </c>
      <c r="BJ5" s="6">
        <v>90</v>
      </c>
      <c r="BK5" s="6"/>
      <c r="BL5" s="6">
        <v>90</v>
      </c>
      <c r="BM5" s="6">
        <v>90</v>
      </c>
      <c r="BN5" s="6">
        <v>90</v>
      </c>
      <c r="BO5" s="6">
        <v>90</v>
      </c>
      <c r="BP5" s="6">
        <v>90</v>
      </c>
      <c r="BQ5" s="6">
        <v>90</v>
      </c>
      <c r="BR5" s="6">
        <v>90</v>
      </c>
      <c r="BS5" s="6">
        <v>90</v>
      </c>
      <c r="BT5" s="6">
        <v>90</v>
      </c>
      <c r="BU5" s="6">
        <v>90</v>
      </c>
      <c r="BV5" s="6">
        <v>90</v>
      </c>
      <c r="BW5" s="6">
        <v>90</v>
      </c>
      <c r="BX5" s="6"/>
      <c r="BY5" s="6">
        <v>90</v>
      </c>
      <c r="BZ5" s="6">
        <v>90</v>
      </c>
      <c r="CA5" s="6">
        <v>90</v>
      </c>
      <c r="CB5" s="6">
        <v>90</v>
      </c>
      <c r="CC5" s="6">
        <v>90</v>
      </c>
      <c r="CD5" s="6">
        <v>90</v>
      </c>
      <c r="CE5" s="6">
        <v>90</v>
      </c>
      <c r="CF5" s="6">
        <v>90</v>
      </c>
      <c r="CG5" s="6">
        <v>90</v>
      </c>
      <c r="CH5" s="6">
        <v>90</v>
      </c>
      <c r="CI5" s="6">
        <v>90</v>
      </c>
      <c r="CJ5" s="6">
        <v>90</v>
      </c>
      <c r="CK5" s="6">
        <v>90</v>
      </c>
      <c r="CL5" s="6">
        <v>90</v>
      </c>
      <c r="CM5" s="6">
        <v>90</v>
      </c>
      <c r="CN5" s="6">
        <v>90</v>
      </c>
      <c r="CO5" s="6">
        <v>90</v>
      </c>
      <c r="CP5" s="6">
        <v>90</v>
      </c>
      <c r="CQ5" s="6">
        <v>90</v>
      </c>
      <c r="CR5" s="6">
        <v>90</v>
      </c>
      <c r="CS5" s="6">
        <v>90</v>
      </c>
      <c r="CT5" s="6">
        <v>90</v>
      </c>
      <c r="CU5" s="6">
        <v>90</v>
      </c>
      <c r="CV5" s="6">
        <v>90</v>
      </c>
      <c r="CW5" s="6">
        <v>90</v>
      </c>
      <c r="CX5" s="6">
        <v>90</v>
      </c>
      <c r="CY5" s="6">
        <v>90</v>
      </c>
      <c r="CZ5" s="6">
        <v>90</v>
      </c>
      <c r="DA5" s="6">
        <v>90</v>
      </c>
      <c r="DB5" s="6">
        <v>90</v>
      </c>
      <c r="DC5" s="6">
        <v>90</v>
      </c>
      <c r="DD5" s="6">
        <v>90</v>
      </c>
      <c r="DE5" s="6">
        <v>90</v>
      </c>
      <c r="DF5" s="6">
        <v>90</v>
      </c>
      <c r="DG5" s="6">
        <v>90</v>
      </c>
      <c r="DH5" s="6">
        <v>90</v>
      </c>
      <c r="DI5" s="124"/>
      <c r="DJ5" s="124"/>
      <c r="DK5" s="6"/>
      <c r="DL5" s="6"/>
      <c r="DM5" s="6"/>
      <c r="DN5" s="6"/>
      <c r="DO5" s="6"/>
      <c r="DP5" s="6"/>
      <c r="DQ5" s="6"/>
      <c r="DR5" s="6"/>
      <c r="DS5" s="6"/>
      <c r="DT5" s="2"/>
      <c r="DU5" s="2"/>
      <c r="DV5" s="2"/>
      <c r="DW5" s="2"/>
      <c r="DX5" s="2"/>
      <c r="DY5" s="2"/>
      <c r="DZ5" s="2"/>
      <c r="EA5" s="2"/>
      <c r="EB5" s="125"/>
      <c r="EC5" s="6"/>
      <c r="ED5" s="6"/>
      <c r="EE5" s="6"/>
      <c r="EF5" s="124"/>
      <c r="EG5" s="124"/>
      <c r="EH5" s="125"/>
      <c r="EI5" s="125"/>
      <c r="EJ5" s="124"/>
      <c r="EK5" s="2"/>
      <c r="EL5" s="2"/>
    </row>
    <row x14ac:dyDescent="0.25" r="6" customHeight="1" ht="14.6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124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124"/>
      <c r="BM6" s="2"/>
      <c r="BN6" s="124"/>
      <c r="BO6" s="6"/>
      <c r="BP6" s="124"/>
      <c r="BQ6" s="124"/>
      <c r="BR6" s="124"/>
      <c r="BS6" s="124"/>
      <c r="BT6" s="124"/>
      <c r="BU6" s="124"/>
      <c r="BV6" s="124"/>
      <c r="BW6" s="124"/>
      <c r="BX6" s="6"/>
      <c r="BY6" s="124"/>
      <c r="BZ6" s="124"/>
      <c r="CA6" s="124"/>
      <c r="CB6" s="124"/>
      <c r="CC6" s="124"/>
      <c r="CD6" s="124"/>
      <c r="CE6" s="124"/>
      <c r="CF6" s="124"/>
      <c r="CG6" s="124"/>
      <c r="CH6" s="124"/>
      <c r="CI6" s="124"/>
      <c r="CJ6" s="124"/>
      <c r="CK6" s="124"/>
      <c r="CL6" s="124"/>
      <c r="CM6" s="124"/>
      <c r="CN6" s="124"/>
      <c r="CO6" s="124"/>
      <c r="CP6" s="124"/>
      <c r="CQ6" s="124"/>
      <c r="CR6" s="124"/>
      <c r="CS6" s="124"/>
      <c r="CT6" s="124"/>
      <c r="CU6" s="124"/>
      <c r="CV6" s="124"/>
      <c r="CW6" s="124"/>
      <c r="CX6" s="124"/>
      <c r="CY6" s="124"/>
      <c r="CZ6" s="124"/>
      <c r="DA6" s="124"/>
      <c r="DB6" s="124"/>
      <c r="DC6" s="124"/>
      <c r="DD6" s="124"/>
      <c r="DE6" s="124"/>
      <c r="DF6" s="124"/>
      <c r="DG6" s="124"/>
      <c r="DH6" s="124"/>
      <c r="DI6" s="124"/>
      <c r="DJ6" s="124"/>
      <c r="DK6" s="6"/>
      <c r="DL6" s="6"/>
      <c r="DM6" s="6"/>
      <c r="DN6" s="6"/>
      <c r="DO6" s="6"/>
      <c r="DP6" s="6"/>
      <c r="DQ6" s="6"/>
      <c r="DR6" s="6"/>
      <c r="DS6" s="6"/>
      <c r="DT6" s="2"/>
      <c r="DU6" s="2"/>
      <c r="DV6" s="2"/>
      <c r="DW6" s="2"/>
      <c r="DX6" s="2"/>
      <c r="DY6" s="2"/>
      <c r="DZ6" s="2"/>
      <c r="EA6" s="2"/>
      <c r="EB6" s="125"/>
      <c r="EC6" s="6"/>
      <c r="ED6" s="6"/>
      <c r="EE6" s="6"/>
      <c r="EF6" s="124"/>
      <c r="EG6" s="124"/>
      <c r="EH6" s="125"/>
      <c r="EI6" s="125"/>
      <c r="EJ6" s="124"/>
      <c r="EK6" s="2"/>
      <c r="EL6" s="2"/>
    </row>
    <row x14ac:dyDescent="0.25" r="7" customHeight="1" ht="14.65">
      <c r="A7" s="133" t="s">
        <v>129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6">
        <v>2</v>
      </c>
      <c r="AA7" s="6">
        <v>2</v>
      </c>
      <c r="AB7" s="6">
        <v>2</v>
      </c>
      <c r="AC7" s="6">
        <v>2</v>
      </c>
      <c r="AD7" s="6">
        <v>2</v>
      </c>
      <c r="AE7" s="6">
        <v>2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2</v>
      </c>
      <c r="AL7" s="6">
        <v>2</v>
      </c>
      <c r="AM7" s="6">
        <v>2</v>
      </c>
      <c r="AN7" s="6">
        <v>2</v>
      </c>
      <c r="AO7" s="6">
        <v>2</v>
      </c>
      <c r="AP7" s="6">
        <v>2</v>
      </c>
      <c r="AQ7" s="6">
        <v>2</v>
      </c>
      <c r="AR7" s="6">
        <v>2</v>
      </c>
      <c r="AS7" s="6">
        <v>2</v>
      </c>
      <c r="AT7" s="6">
        <v>2</v>
      </c>
      <c r="AU7" s="6">
        <v>2</v>
      </c>
      <c r="AV7" s="6">
        <v>2</v>
      </c>
      <c r="AW7" s="6">
        <v>2</v>
      </c>
      <c r="AX7" s="124"/>
      <c r="AY7" s="6">
        <v>2</v>
      </c>
      <c r="AZ7" s="6">
        <v>2</v>
      </c>
      <c r="BA7" s="6">
        <v>2</v>
      </c>
      <c r="BB7" s="6">
        <v>2</v>
      </c>
      <c r="BC7" s="6">
        <v>2</v>
      </c>
      <c r="BD7" s="6">
        <v>2</v>
      </c>
      <c r="BE7" s="6">
        <v>2</v>
      </c>
      <c r="BF7" s="6">
        <v>2</v>
      </c>
      <c r="BG7" s="6">
        <v>2</v>
      </c>
      <c r="BH7" s="6">
        <v>2</v>
      </c>
      <c r="BI7" s="6">
        <v>2</v>
      </c>
      <c r="BJ7" s="6">
        <v>2</v>
      </c>
      <c r="BK7" s="6"/>
      <c r="BL7" s="6">
        <v>2</v>
      </c>
      <c r="BM7" s="6">
        <v>2</v>
      </c>
      <c r="BN7" s="6">
        <v>2</v>
      </c>
      <c r="BO7" s="6">
        <v>2</v>
      </c>
      <c r="BP7" s="6">
        <v>2</v>
      </c>
      <c r="BQ7" s="6">
        <v>2</v>
      </c>
      <c r="BR7" s="6">
        <v>2</v>
      </c>
      <c r="BS7" s="6">
        <v>2</v>
      </c>
      <c r="BT7" s="6">
        <v>2</v>
      </c>
      <c r="BU7" s="6">
        <v>2</v>
      </c>
      <c r="BV7" s="6">
        <v>2</v>
      </c>
      <c r="BW7" s="6">
        <v>2</v>
      </c>
      <c r="BX7" s="6"/>
      <c r="BY7" s="6">
        <v>2</v>
      </c>
      <c r="BZ7" s="6">
        <v>2</v>
      </c>
      <c r="CA7" s="6">
        <v>2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2</v>
      </c>
      <c r="CL7" s="6">
        <v>2</v>
      </c>
      <c r="CM7" s="6">
        <v>2</v>
      </c>
      <c r="CN7" s="6">
        <v>2</v>
      </c>
      <c r="CO7" s="6">
        <v>2</v>
      </c>
      <c r="CP7" s="6">
        <v>2</v>
      </c>
      <c r="CQ7" s="6">
        <v>2</v>
      </c>
      <c r="CR7" s="6">
        <v>2</v>
      </c>
      <c r="CS7" s="6">
        <v>2</v>
      </c>
      <c r="CT7" s="6">
        <v>2</v>
      </c>
      <c r="CU7" s="6">
        <v>2</v>
      </c>
      <c r="CV7" s="6">
        <v>2</v>
      </c>
      <c r="CW7" s="6">
        <v>2</v>
      </c>
      <c r="CX7" s="6">
        <v>2</v>
      </c>
      <c r="CY7" s="6">
        <v>2</v>
      </c>
      <c r="CZ7" s="6">
        <v>2</v>
      </c>
      <c r="DA7" s="6">
        <v>2</v>
      </c>
      <c r="DB7" s="6">
        <v>2</v>
      </c>
      <c r="DC7" s="6">
        <v>2</v>
      </c>
      <c r="DD7" s="6">
        <v>2</v>
      </c>
      <c r="DE7" s="6">
        <v>2</v>
      </c>
      <c r="DF7" s="6">
        <v>2</v>
      </c>
      <c r="DG7" s="6">
        <v>2</v>
      </c>
      <c r="DH7" s="6">
        <v>2</v>
      </c>
      <c r="DI7" s="124"/>
      <c r="DJ7" s="124"/>
      <c r="DK7" s="6"/>
      <c r="DL7" s="6"/>
      <c r="DM7" s="6"/>
      <c r="DN7" s="6"/>
      <c r="DO7" s="6"/>
      <c r="DP7" s="6"/>
      <c r="DQ7" s="6"/>
      <c r="DR7" s="6"/>
      <c r="DS7" s="6"/>
      <c r="DT7" s="2"/>
      <c r="DU7" s="2"/>
      <c r="DV7" s="2"/>
      <c r="DW7" s="2"/>
      <c r="DX7" s="2"/>
      <c r="DY7" s="2"/>
      <c r="DZ7" s="2"/>
      <c r="EA7" s="2"/>
      <c r="EB7" s="125"/>
      <c r="EC7" s="6"/>
      <c r="ED7" s="6"/>
      <c r="EE7" s="6"/>
      <c r="EF7" s="124"/>
      <c r="EG7" s="124"/>
      <c r="EH7" s="125"/>
      <c r="EI7" s="125"/>
      <c r="EJ7" s="124"/>
      <c r="EK7" s="2"/>
      <c r="EL7" s="2"/>
    </row>
    <row x14ac:dyDescent="0.25" r="8" customHeight="1" ht="14.65">
      <c r="A8" s="133" t="s">
        <v>130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6">
        <f>+Z5*Z7*Z4/1000</f>
      </c>
      <c r="AA8" s="6">
        <f>+AA5*AA7*AA4/1000</f>
      </c>
      <c r="AB8" s="6">
        <f>+AB5*AB7*AB4/1000</f>
      </c>
      <c r="AC8" s="6">
        <f>+AC5*AC7*AC4/1000</f>
      </c>
      <c r="AD8" s="6">
        <f>+AD5*AD7*AD4/1000</f>
      </c>
      <c r="AE8" s="6">
        <f>+AE5*AE7*AE4/1000</f>
      </c>
      <c r="AF8" s="6">
        <f>+AF5*AF7*AF4/1000</f>
      </c>
      <c r="AG8" s="6">
        <f>+AG5*AG7*AG4/1000</f>
      </c>
      <c r="AH8" s="6">
        <f>+AH5*AH7*AH4/1000</f>
      </c>
      <c r="AI8" s="6">
        <f>+AI5*AI7*AI4/1000</f>
      </c>
      <c r="AJ8" s="6">
        <f>+AJ5*AJ7*AJ4/1000</f>
      </c>
      <c r="AK8" s="6">
        <f>+AK5*AK7*AK4/1000</f>
      </c>
      <c r="AL8" s="6">
        <f>+AL5*AL7*AL4/1000</f>
      </c>
      <c r="AM8" s="6">
        <f>+AM5*AM7*AM4/1000</f>
      </c>
      <c r="AN8" s="6">
        <f>+AN5*AN7*AN4/1000</f>
      </c>
      <c r="AO8" s="6">
        <f>+AO5*AO7*AO4/1000</f>
      </c>
      <c r="AP8" s="6">
        <f>+AP5*AP7*AP4/1000</f>
      </c>
      <c r="AQ8" s="6">
        <f>+AQ5*AQ7*AQ4/1000</f>
      </c>
      <c r="AR8" s="6">
        <f>+AR5*AR7*AR4/1000</f>
      </c>
      <c r="AS8" s="6">
        <f>+AS5*AS7*AS4/1000</f>
      </c>
      <c r="AT8" s="6">
        <f>+AT5*AT7*AT4/1000</f>
      </c>
      <c r="AU8" s="6">
        <f>+AU5*AU7*AU4/1000</f>
      </c>
      <c r="AV8" s="6">
        <f>+AV5*AV7*AV4/1000</f>
      </c>
      <c r="AW8" s="6">
        <f>+AW5*AW7*AW4/1000</f>
      </c>
      <c r="AX8" s="6"/>
      <c r="AY8" s="6">
        <f>+AY5*AY7*AY4/1000</f>
      </c>
      <c r="AZ8" s="6">
        <f>+AZ5*AZ7*AZ4/1000</f>
      </c>
      <c r="BA8" s="6">
        <f>+BA5*BA7*BA4/1000</f>
      </c>
      <c r="BB8" s="6">
        <f>+BB5*BB7*BB4/1000</f>
      </c>
      <c r="BC8" s="6">
        <f>+BC5*BC7*BC4/1000</f>
      </c>
      <c r="BD8" s="6">
        <f>+BD5*BD7*BD4/1000</f>
      </c>
      <c r="BE8" s="6">
        <f>+BE5*BE7*BE4/1000</f>
      </c>
      <c r="BF8" s="6">
        <f>+BF5*BF7*BF4/1000</f>
      </c>
      <c r="BG8" s="6">
        <f>+BG5*BG7*BG4/1000</f>
      </c>
      <c r="BH8" s="6">
        <f>+BH5*BH7*BH4/1000</f>
      </c>
      <c r="BI8" s="6">
        <f>+BI5*BI7*BI4/1000</f>
      </c>
      <c r="BJ8" s="6">
        <f>+BJ5*BJ7*BJ4/1000</f>
      </c>
      <c r="BK8" s="6"/>
      <c r="BL8" s="6">
        <f>+BL5*BL7*BL4/1000</f>
      </c>
      <c r="BM8" s="6">
        <f>+BM5*BM7*BM4/1000</f>
      </c>
      <c r="BN8" s="6">
        <f>+BN5*BN7*BN4/1000</f>
      </c>
      <c r="BO8" s="6">
        <f>+BO5*BO7*BO4/1000</f>
      </c>
      <c r="BP8" s="6">
        <f>+BP5*BP7*BP4/1000</f>
      </c>
      <c r="BQ8" s="6">
        <f>+BQ5*BQ7*BQ4/1000</f>
      </c>
      <c r="BR8" s="6">
        <f>+BR5*BR7*BR4/1000</f>
      </c>
      <c r="BS8" s="6">
        <f>+BS5*BS7*BS4/1000</f>
      </c>
      <c r="BT8" s="6">
        <f>+BT5*BT7*BT4/1000</f>
      </c>
      <c r="BU8" s="6">
        <f>+BU5*BU7*BU4/1000</f>
      </c>
      <c r="BV8" s="6">
        <f>+BV5*BV7*BV4/1000</f>
      </c>
      <c r="BW8" s="6">
        <f>+BW5*BW7*BW4/1000</f>
      </c>
      <c r="BX8" s="6"/>
      <c r="BY8" s="6">
        <f>+BY5*BY7*BY4/1000</f>
      </c>
      <c r="BZ8" s="6">
        <f>+BZ5*BZ7*BZ4/1000</f>
      </c>
      <c r="CA8" s="6">
        <f>+CA5*CA7*CA4/1000</f>
      </c>
      <c r="CB8" s="6">
        <f>+CB5*CB7*CB4/1000</f>
      </c>
      <c r="CC8" s="6">
        <f>+CC5*CC7*CC4/1000</f>
      </c>
      <c r="CD8" s="6">
        <f>+CD5*CD7*CD4/1000</f>
      </c>
      <c r="CE8" s="6">
        <f>+CE5*CE7*CE4/1000</f>
      </c>
      <c r="CF8" s="6">
        <f>+CF5*CF7*CF4/1000</f>
      </c>
      <c r="CG8" s="6">
        <f>+CG5*CG7*CG4/1000</f>
      </c>
      <c r="CH8" s="6">
        <f>+CH5*CH7*CH4/1000</f>
      </c>
      <c r="CI8" s="6">
        <f>+CI5*CI7*CI4/1000</f>
      </c>
      <c r="CJ8" s="6">
        <f>+CJ5*CJ7*CJ4/1000</f>
      </c>
      <c r="CK8" s="6">
        <f>+CK5*CK7*CK4/1000</f>
      </c>
      <c r="CL8" s="6">
        <f>+CL5*CL7*CL4/1000</f>
      </c>
      <c r="CM8" s="6">
        <f>+CM5*CM7*CM4/1000</f>
      </c>
      <c r="CN8" s="6">
        <f>+CN5*CN7*CN4/1000</f>
      </c>
      <c r="CO8" s="6">
        <f>+CO5*CO7*CO4/1000</f>
      </c>
      <c r="CP8" s="6">
        <f>+CP5*CP7*CP4/1000</f>
      </c>
      <c r="CQ8" s="6">
        <f>+CQ5*CQ7*CQ4/1000</f>
      </c>
      <c r="CR8" s="6">
        <f>+CR5*CR7*CR4/1000</f>
      </c>
      <c r="CS8" s="6">
        <f>+CS5*CS7*CS4/1000</f>
      </c>
      <c r="CT8" s="6">
        <f>+CT5*CT7*CT4/1000</f>
      </c>
      <c r="CU8" s="6">
        <f>+CU5*CU7*CU4/1000</f>
      </c>
      <c r="CV8" s="6">
        <f>+CV5*CV7*CV4/1000</f>
      </c>
      <c r="CW8" s="6">
        <f>+CW5*CW7*CW4/1000</f>
      </c>
      <c r="CX8" s="6">
        <f>+CX5*CX7*CX4/1000</f>
      </c>
      <c r="CY8" s="6">
        <f>+CY5*CY7*CY4/1000</f>
      </c>
      <c r="CZ8" s="6">
        <f>+CZ5*CZ7*CZ4/1000</f>
      </c>
      <c r="DA8" s="6">
        <f>+DA5*DA7*DA4/1000</f>
      </c>
      <c r="DB8" s="6">
        <f>+DB5*DB7*DB4/1000</f>
      </c>
      <c r="DC8" s="6">
        <f>+DC5*DC7*DC4/1000</f>
      </c>
      <c r="DD8" s="6">
        <f>+DD5*DD7*DD4/1000</f>
      </c>
      <c r="DE8" s="6">
        <f>+DE5*DE7*DE4/1000</f>
      </c>
      <c r="DF8" s="6">
        <f>+DF5*DF7*DF4/1000</f>
      </c>
      <c r="DG8" s="6">
        <f>+DG5*DG7*DG4/1000</f>
      </c>
      <c r="DH8" s="6">
        <f>+DH5*DH7*DH4/1000</f>
      </c>
      <c r="DI8" s="124"/>
      <c r="DJ8" s="124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2"/>
      <c r="DX8" s="6"/>
      <c r="DY8" s="2"/>
      <c r="DZ8" s="6"/>
      <c r="EA8" s="2"/>
      <c r="EB8" s="125"/>
      <c r="EC8" s="6"/>
      <c r="ED8" s="6"/>
      <c r="EE8" s="6"/>
      <c r="EF8" s="124"/>
      <c r="EG8" s="124"/>
      <c r="EH8" s="125"/>
      <c r="EI8" s="125"/>
      <c r="EJ8" s="124"/>
      <c r="EK8" s="2"/>
      <c r="EL8" s="2"/>
    </row>
    <row x14ac:dyDescent="0.25" r="9" customHeight="1" ht="14.65">
      <c r="A9" s="134" t="s">
        <v>131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6">
        <f>100*0.3</f>
      </c>
      <c r="AA9" s="6">
        <f>100*0.3</f>
      </c>
      <c r="AB9" s="6">
        <f>100*0.3</f>
      </c>
      <c r="AC9" s="6">
        <f>100*0.3</f>
      </c>
      <c r="AD9" s="6">
        <f>100*0.3</f>
      </c>
      <c r="AE9" s="6">
        <f>100*0.3</f>
      </c>
      <c r="AF9" s="6">
        <f>100*0.3</f>
      </c>
      <c r="AG9" s="6">
        <f>100*0.3</f>
      </c>
      <c r="AH9" s="6">
        <f>100*0.3</f>
      </c>
      <c r="AI9" s="6">
        <f>100*0.3</f>
      </c>
      <c r="AJ9" s="6">
        <f>100*0.3</f>
      </c>
      <c r="AK9" s="6">
        <f>100*0.3</f>
      </c>
      <c r="AL9" s="6">
        <f>100*0.3</f>
      </c>
      <c r="AM9" s="6">
        <f>100*0.3</f>
      </c>
      <c r="AN9" s="6">
        <f>100*0.3</f>
      </c>
      <c r="AO9" s="6">
        <f>100*0.3</f>
      </c>
      <c r="AP9" s="6">
        <f>100*0.3</f>
      </c>
      <c r="AQ9" s="6">
        <f>100*0.3</f>
      </c>
      <c r="AR9" s="6">
        <f>100*0.3</f>
      </c>
      <c r="AS9" s="6">
        <f>100*0.3</f>
      </c>
      <c r="AT9" s="6">
        <f>100*0.3</f>
      </c>
      <c r="AU9" s="6">
        <f>100*0.3</f>
      </c>
      <c r="AV9" s="6">
        <f>100*0.3</f>
      </c>
      <c r="AW9" s="6">
        <f>100*0.3</f>
      </c>
      <c r="AX9" s="124"/>
      <c r="AY9" s="6">
        <f>100*0.3</f>
      </c>
      <c r="AZ9" s="6">
        <f>100*0.3</f>
      </c>
      <c r="BA9" s="6">
        <f>100*0.3</f>
      </c>
      <c r="BB9" s="6">
        <f>100*0.3</f>
      </c>
      <c r="BC9" s="6">
        <f>100*0.3</f>
      </c>
      <c r="BD9" s="6">
        <f>100*0.3</f>
      </c>
      <c r="BE9" s="6">
        <f>100*0.3</f>
      </c>
      <c r="BF9" s="6">
        <f>100*0.3</f>
      </c>
      <c r="BG9" s="6">
        <f>100*0.3</f>
      </c>
      <c r="BH9" s="6">
        <f>100*0.3</f>
      </c>
      <c r="BI9" s="6">
        <f>100*0.3</f>
      </c>
      <c r="BJ9" s="6">
        <f>100*0.3</f>
      </c>
      <c r="BK9" s="6"/>
      <c r="BL9" s="6">
        <f>100*0.3</f>
      </c>
      <c r="BM9" s="6">
        <f>100*0.3</f>
      </c>
      <c r="BN9" s="6">
        <f>100*0.3</f>
      </c>
      <c r="BO9" s="6">
        <f>100*0.3</f>
      </c>
      <c r="BP9" s="6">
        <f>100*0.3</f>
      </c>
      <c r="BQ9" s="6">
        <f>100*0.3</f>
      </c>
      <c r="BR9" s="6">
        <f>100*0.3</f>
      </c>
      <c r="BS9" s="6">
        <f>100*0.3</f>
      </c>
      <c r="BT9" s="6">
        <f>100*0.3</f>
      </c>
      <c r="BU9" s="6">
        <f>100*0.3</f>
      </c>
      <c r="BV9" s="6">
        <f>100*0.3</f>
      </c>
      <c r="BW9" s="6">
        <f>100*0.3</f>
      </c>
      <c r="BX9" s="6"/>
      <c r="BY9" s="6">
        <f>100*0.3</f>
      </c>
      <c r="BZ9" s="6">
        <f>100*0.3</f>
      </c>
      <c r="CA9" s="6">
        <f>100*0.3</f>
      </c>
      <c r="CB9" s="6">
        <f>100*0.3</f>
      </c>
      <c r="CC9" s="6">
        <f>100*0.3</f>
      </c>
      <c r="CD9" s="6">
        <f>100*0.3</f>
      </c>
      <c r="CE9" s="6">
        <f>100*0.3</f>
      </c>
      <c r="CF9" s="6">
        <f>100*0.3</f>
      </c>
      <c r="CG9" s="6">
        <f>100*0.3</f>
      </c>
      <c r="CH9" s="6">
        <f>100*0.3</f>
      </c>
      <c r="CI9" s="6">
        <f>100*0.3</f>
      </c>
      <c r="CJ9" s="6">
        <f>100*0.3</f>
      </c>
      <c r="CK9" s="6">
        <f>100*0.3</f>
      </c>
      <c r="CL9" s="6">
        <f>100*0.3</f>
      </c>
      <c r="CM9" s="6">
        <f>100*0.3</f>
      </c>
      <c r="CN9" s="6">
        <f>100*0.3</f>
      </c>
      <c r="CO9" s="6">
        <f>100*0.3</f>
      </c>
      <c r="CP9" s="6">
        <f>100*0.3</f>
      </c>
      <c r="CQ9" s="6">
        <f>100*0.3</f>
      </c>
      <c r="CR9" s="6">
        <f>100*0.3</f>
      </c>
      <c r="CS9" s="6">
        <f>100*0.3</f>
      </c>
      <c r="CT9" s="6">
        <f>100*0.3</f>
      </c>
      <c r="CU9" s="6">
        <f>100*0.3</f>
      </c>
      <c r="CV9" s="6">
        <f>100*0.3</f>
      </c>
      <c r="CW9" s="6">
        <f>100*0.3</f>
      </c>
      <c r="CX9" s="6">
        <f>100*0.3</f>
      </c>
      <c r="CY9" s="6">
        <f>100*0.3</f>
      </c>
      <c r="CZ9" s="6">
        <f>100*0.3</f>
      </c>
      <c r="DA9" s="6">
        <f>100*0.3</f>
      </c>
      <c r="DB9" s="6">
        <f>100*0.3</f>
      </c>
      <c r="DC9" s="6">
        <f>100*0.3</f>
      </c>
      <c r="DD9" s="6">
        <f>100*0.3</f>
      </c>
      <c r="DE9" s="6">
        <f>100*0.3</f>
      </c>
      <c r="DF9" s="6">
        <f>100*0.3</f>
      </c>
      <c r="DG9" s="6">
        <f>100*0.3</f>
      </c>
      <c r="DH9" s="6">
        <f>100*0.3</f>
      </c>
      <c r="DI9" s="124"/>
      <c r="DJ9" s="124"/>
      <c r="DK9" s="6"/>
      <c r="DL9" s="6"/>
      <c r="DM9" s="6"/>
      <c r="DN9" s="6"/>
      <c r="DO9" s="6"/>
      <c r="DP9" s="6"/>
      <c r="DQ9" s="6"/>
      <c r="DR9" s="6"/>
      <c r="DS9" s="6"/>
      <c r="DT9" s="6"/>
      <c r="DU9" s="2"/>
      <c r="DV9" s="6"/>
      <c r="DW9" s="2"/>
      <c r="DX9" s="6"/>
      <c r="DY9" s="2"/>
      <c r="DZ9" s="6"/>
      <c r="EA9" s="2"/>
      <c r="EB9" s="125"/>
      <c r="EC9" s="6"/>
      <c r="ED9" s="6"/>
      <c r="EE9" s="6"/>
      <c r="EF9" s="124"/>
      <c r="EG9" s="124"/>
      <c r="EH9" s="125"/>
      <c r="EI9" s="125"/>
      <c r="EJ9" s="124"/>
      <c r="EK9" s="2"/>
      <c r="EL9" s="2"/>
    </row>
    <row x14ac:dyDescent="0.25" r="10" customHeight="1" ht="14.65">
      <c r="A10" s="136" t="s">
        <v>132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">
        <f>Z9/12</f>
      </c>
      <c r="AA10" s="2">
        <f>AA9/12</f>
      </c>
      <c r="AB10" s="2">
        <f>AB9/12</f>
      </c>
      <c r="AC10" s="2">
        <f>AC9/12</f>
      </c>
      <c r="AD10" s="2">
        <f>AD9/12</f>
      </c>
      <c r="AE10" s="2">
        <f>AE9/12</f>
      </c>
      <c r="AF10" s="2">
        <f>AF9/12</f>
      </c>
      <c r="AG10" s="2">
        <f>AG9/12</f>
      </c>
      <c r="AH10" s="2">
        <f>AH9/12</f>
      </c>
      <c r="AI10" s="2">
        <f>AI9/12</f>
      </c>
      <c r="AJ10" s="2">
        <f>AJ9/12</f>
      </c>
      <c r="AK10" s="2">
        <f>AK9/12</f>
      </c>
      <c r="AL10" s="2">
        <f>AL9/12</f>
      </c>
      <c r="AM10" s="2">
        <f>AM9/12</f>
      </c>
      <c r="AN10" s="2">
        <f>AN9/12</f>
      </c>
      <c r="AO10" s="2">
        <f>AO9/12</f>
      </c>
      <c r="AP10" s="2">
        <f>AP9/12</f>
      </c>
      <c r="AQ10" s="2">
        <f>AQ9/12</f>
      </c>
      <c r="AR10" s="2">
        <f>AR9/12</f>
      </c>
      <c r="AS10" s="2">
        <f>AS9/12</f>
      </c>
      <c r="AT10" s="2">
        <f>AT9/12</f>
      </c>
      <c r="AU10" s="2">
        <f>AU9/12</f>
      </c>
      <c r="AV10" s="2">
        <f>AV9/12</f>
      </c>
      <c r="AW10" s="2">
        <f>AW9/12</f>
      </c>
      <c r="AX10" s="124"/>
      <c r="AY10" s="2">
        <f>AY9/12</f>
      </c>
      <c r="AZ10" s="2">
        <f>AZ9/12</f>
      </c>
      <c r="BA10" s="2">
        <f>BA9/12</f>
      </c>
      <c r="BB10" s="2">
        <f>BB9/12</f>
      </c>
      <c r="BC10" s="2">
        <f>BC9/12</f>
      </c>
      <c r="BD10" s="2">
        <f>BD9/12</f>
      </c>
      <c r="BE10" s="2">
        <f>BE9/12</f>
      </c>
      <c r="BF10" s="2">
        <f>BF9/12</f>
      </c>
      <c r="BG10" s="2">
        <f>BG9/12</f>
      </c>
      <c r="BH10" s="2">
        <f>BH9/12</f>
      </c>
      <c r="BI10" s="2">
        <f>BI9/12</f>
      </c>
      <c r="BJ10" s="2">
        <f>BJ9/12</f>
      </c>
      <c r="BK10" s="6"/>
      <c r="BL10" s="2">
        <f>BL9/12</f>
      </c>
      <c r="BM10" s="2">
        <f>BM9/12</f>
      </c>
      <c r="BN10" s="2">
        <f>BN9/12</f>
      </c>
      <c r="BO10" s="2">
        <f>BO9/12</f>
      </c>
      <c r="BP10" s="2">
        <f>BP9/12</f>
      </c>
      <c r="BQ10" s="2">
        <f>BQ9/12</f>
      </c>
      <c r="BR10" s="2">
        <f>BR9/12</f>
      </c>
      <c r="BS10" s="2">
        <f>BS9/12</f>
      </c>
      <c r="BT10" s="2">
        <f>BT9/12</f>
      </c>
      <c r="BU10" s="2">
        <f>BU9/12</f>
      </c>
      <c r="BV10" s="2">
        <f>BV9/12</f>
      </c>
      <c r="BW10" s="2">
        <f>BW9/12</f>
      </c>
      <c r="BX10" s="6"/>
      <c r="BY10" s="2">
        <f>BY9/12</f>
      </c>
      <c r="BZ10" s="2">
        <f>BZ9/12</f>
      </c>
      <c r="CA10" s="2">
        <f>CA9/12</f>
      </c>
      <c r="CB10" s="2">
        <f>CB9/12</f>
      </c>
      <c r="CC10" s="2">
        <f>CC9/12</f>
      </c>
      <c r="CD10" s="2">
        <f>CD9/12</f>
      </c>
      <c r="CE10" s="2">
        <f>CE9/12</f>
      </c>
      <c r="CF10" s="2">
        <f>CF9/12</f>
      </c>
      <c r="CG10" s="2">
        <f>CG9/12</f>
      </c>
      <c r="CH10" s="2">
        <f>CH9/12</f>
      </c>
      <c r="CI10" s="2">
        <f>CI9/12</f>
      </c>
      <c r="CJ10" s="2">
        <f>CJ9/12</f>
      </c>
      <c r="CK10" s="2">
        <f>CK9/12</f>
      </c>
      <c r="CL10" s="2">
        <f>CL9/12</f>
      </c>
      <c r="CM10" s="2">
        <f>CM9/12</f>
      </c>
      <c r="CN10" s="2">
        <f>CN9/12</f>
      </c>
      <c r="CO10" s="2">
        <f>CO9/12</f>
      </c>
      <c r="CP10" s="2">
        <f>CP9/12</f>
      </c>
      <c r="CQ10" s="2">
        <f>CQ9/12</f>
      </c>
      <c r="CR10" s="2">
        <f>CR9/12</f>
      </c>
      <c r="CS10" s="2">
        <f>CS9/12</f>
      </c>
      <c r="CT10" s="2">
        <f>CT9/12</f>
      </c>
      <c r="CU10" s="2">
        <f>CU9/12</f>
      </c>
      <c r="CV10" s="2">
        <f>CV9/12</f>
      </c>
      <c r="CW10" s="2">
        <f>CW9/12</f>
      </c>
      <c r="CX10" s="2">
        <f>CX9/12</f>
      </c>
      <c r="CY10" s="2">
        <f>CY9/12</f>
      </c>
      <c r="CZ10" s="2">
        <f>CZ9/12</f>
      </c>
      <c r="DA10" s="2">
        <f>DA9/12</f>
      </c>
      <c r="DB10" s="2">
        <f>DB9/12</f>
      </c>
      <c r="DC10" s="2">
        <f>DC9/12</f>
      </c>
      <c r="DD10" s="2">
        <f>DD9/12</f>
      </c>
      <c r="DE10" s="2">
        <f>DE9/12</f>
      </c>
      <c r="DF10" s="2">
        <f>DF9/12</f>
      </c>
      <c r="DG10" s="2">
        <f>DG9/12</f>
      </c>
      <c r="DH10" s="2">
        <f>DH9/12</f>
      </c>
      <c r="DI10" s="124"/>
      <c r="DJ10" s="124"/>
      <c r="DK10" s="6"/>
      <c r="DL10" s="6"/>
      <c r="DM10" s="6"/>
      <c r="DN10" s="6">
        <f>SUM(Z10:AK10)</f>
      </c>
      <c r="DO10" s="6"/>
      <c r="DP10" s="6">
        <f>SUM(AL10:AW10)</f>
      </c>
      <c r="DQ10" s="6"/>
      <c r="DR10" s="6">
        <f>SUM(AY10:BJ10)</f>
      </c>
      <c r="DS10" s="6"/>
      <c r="DT10" s="6">
        <f>SUM(BL10:BW10)</f>
      </c>
      <c r="DU10" s="2"/>
      <c r="DV10" s="6">
        <f>SUM(BY10:CJ10)</f>
      </c>
      <c r="DW10" s="2"/>
      <c r="DX10" s="6">
        <f>SUM(CA10:CL10)</f>
      </c>
      <c r="DY10" s="2"/>
      <c r="DZ10" s="6">
        <f>SUM(CC10:CN10)</f>
      </c>
      <c r="EA10" s="2"/>
      <c r="EB10" s="125"/>
      <c r="EC10" s="6"/>
      <c r="ED10" s="6"/>
      <c r="EE10" s="6"/>
      <c r="EF10" s="124"/>
      <c r="EG10" s="124"/>
      <c r="EH10" s="125"/>
      <c r="EI10" s="125"/>
      <c r="EJ10" s="124"/>
      <c r="EK10" s="2"/>
      <c r="EL10" s="2"/>
    </row>
    <row x14ac:dyDescent="0.25" r="11" customHeight="1" ht="14.65">
      <c r="A11" s="136" t="s">
        <v>133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>
        <f>Z10*Z8</f>
      </c>
      <c r="AA11" s="6">
        <f>AA10*AA8</f>
      </c>
      <c r="AB11" s="6">
        <f>AB10*AB8</f>
      </c>
      <c r="AC11" s="6">
        <f>AC10*AC8</f>
      </c>
      <c r="AD11" s="6">
        <f>AD10*AD8</f>
      </c>
      <c r="AE11" s="6">
        <f>AE10*AE8</f>
      </c>
      <c r="AF11" s="6">
        <f>AF10*AF8</f>
      </c>
      <c r="AG11" s="6">
        <f>AG10*AG8</f>
      </c>
      <c r="AH11" s="6">
        <f>AH10*AH8</f>
      </c>
      <c r="AI11" s="6">
        <f>AI10*AI8</f>
      </c>
      <c r="AJ11" s="6">
        <f>AJ10*AJ8</f>
      </c>
      <c r="AK11" s="6">
        <f>AK10*AK8</f>
      </c>
      <c r="AL11" s="6">
        <f>AL10*AL8</f>
      </c>
      <c r="AM11" s="6">
        <f>AM10*AM8</f>
      </c>
      <c r="AN11" s="6">
        <f>AN10*AN8</f>
      </c>
      <c r="AO11" s="6">
        <f>AO10*AO8</f>
      </c>
      <c r="AP11" s="6">
        <f>AP10*AP8</f>
      </c>
      <c r="AQ11" s="6">
        <f>AQ10*AQ8</f>
      </c>
      <c r="AR11" s="6">
        <f>AR10*AR8</f>
      </c>
      <c r="AS11" s="6">
        <f>AS10*AS8</f>
      </c>
      <c r="AT11" s="6">
        <f>AT10*AT8</f>
      </c>
      <c r="AU11" s="6">
        <f>AU10*AU8</f>
      </c>
      <c r="AV11" s="6">
        <f>AV10*AV8</f>
      </c>
      <c r="AW11" s="6">
        <f>AW10*AW8</f>
      </c>
      <c r="AX11" s="6"/>
      <c r="AY11" s="6">
        <f>AY10*AY8</f>
      </c>
      <c r="AZ11" s="6">
        <f>AZ10*AZ8</f>
      </c>
      <c r="BA11" s="6">
        <f>BA10*BA8</f>
      </c>
      <c r="BB11" s="6">
        <f>BB10*BB8</f>
      </c>
      <c r="BC11" s="6">
        <f>BC10*BC8</f>
      </c>
      <c r="BD11" s="6">
        <f>BD10*BD8</f>
      </c>
      <c r="BE11" s="6">
        <f>BE10*BE8</f>
      </c>
      <c r="BF11" s="6">
        <f>BF10*BF8</f>
      </c>
      <c r="BG11" s="6">
        <f>BG10*BG8</f>
      </c>
      <c r="BH11" s="6">
        <f>BH10*BH8</f>
      </c>
      <c r="BI11" s="6">
        <f>BI10*BI8</f>
      </c>
      <c r="BJ11" s="6">
        <f>BJ10*BJ8</f>
      </c>
      <c r="BK11" s="6"/>
      <c r="BL11" s="6">
        <f>BL10*BL8</f>
      </c>
      <c r="BM11" s="6">
        <f>BM10*BM8</f>
      </c>
      <c r="BN11" s="6">
        <f>BN10*BN8</f>
      </c>
      <c r="BO11" s="6">
        <f>BO10*BO8</f>
      </c>
      <c r="BP11" s="6">
        <f>BP10*BP8</f>
      </c>
      <c r="BQ11" s="6">
        <f>BQ10*BQ8</f>
      </c>
      <c r="BR11" s="6">
        <f>BR10*BR8</f>
      </c>
      <c r="BS11" s="6">
        <f>BS10*BS8</f>
      </c>
      <c r="BT11" s="6">
        <f>BT10*BT8</f>
      </c>
      <c r="BU11" s="6">
        <f>BU10*BU8</f>
      </c>
      <c r="BV11" s="6">
        <f>BV10*BV8</f>
      </c>
      <c r="BW11" s="6">
        <f>BW10*BW8</f>
      </c>
      <c r="BX11" s="6"/>
      <c r="BY11" s="6">
        <f>BY10*BY8</f>
      </c>
      <c r="BZ11" s="6">
        <f>BZ10*BZ8</f>
      </c>
      <c r="CA11" s="6">
        <f>CA10*CA8</f>
      </c>
      <c r="CB11" s="6">
        <f>CB10*CB8</f>
      </c>
      <c r="CC11" s="6">
        <f>CC10*CC8</f>
      </c>
      <c r="CD11" s="6">
        <f>CD10*CD8</f>
      </c>
      <c r="CE11" s="6">
        <f>CE10*CE8</f>
      </c>
      <c r="CF11" s="6">
        <f>CF10*CF8</f>
      </c>
      <c r="CG11" s="6">
        <f>CG10*CG8</f>
      </c>
      <c r="CH11" s="6">
        <f>CH10*CH8</f>
      </c>
      <c r="CI11" s="6">
        <f>CI10*CI8</f>
      </c>
      <c r="CJ11" s="6">
        <f>CJ10*CJ8</f>
      </c>
      <c r="CK11" s="6">
        <f>CK10*CK8</f>
      </c>
      <c r="CL11" s="6">
        <f>CL10*CL8</f>
      </c>
      <c r="CM11" s="6">
        <f>CM10*CM8</f>
      </c>
      <c r="CN11" s="6">
        <f>CN10*CN8</f>
      </c>
      <c r="CO11" s="6">
        <f>CO10*CO8</f>
      </c>
      <c r="CP11" s="6">
        <f>CP10*CP8</f>
      </c>
      <c r="CQ11" s="6">
        <f>CQ10*CQ8</f>
      </c>
      <c r="CR11" s="6">
        <f>CR10*CR8</f>
      </c>
      <c r="CS11" s="6">
        <f>CS10*CS8</f>
      </c>
      <c r="CT11" s="6">
        <f>CT10*CT8</f>
      </c>
      <c r="CU11" s="6">
        <f>CU10*CU8</f>
      </c>
      <c r="CV11" s="6">
        <f>CV10*CV8</f>
      </c>
      <c r="CW11" s="6">
        <f>CW10*CW8</f>
      </c>
      <c r="CX11" s="6">
        <f>CX10*CX8</f>
      </c>
      <c r="CY11" s="6">
        <f>CY10*CY8</f>
      </c>
      <c r="CZ11" s="6">
        <f>CZ10*CZ8</f>
      </c>
      <c r="DA11" s="6">
        <f>DA10*DA8</f>
      </c>
      <c r="DB11" s="6">
        <f>DB10*DB8</f>
      </c>
      <c r="DC11" s="6">
        <f>DC10*DC8</f>
      </c>
      <c r="DD11" s="6">
        <f>DD10*DD8</f>
      </c>
      <c r="DE11" s="6">
        <f>DE10*DE8</f>
      </c>
      <c r="DF11" s="6">
        <f>DF10*DF8</f>
      </c>
      <c r="DG11" s="6">
        <f>DG10*DG8</f>
      </c>
      <c r="DH11" s="6">
        <f>DH10*DH8</f>
      </c>
      <c r="DI11" s="124"/>
      <c r="DJ11" s="124"/>
      <c r="DK11" s="6"/>
      <c r="DL11" s="6"/>
      <c r="DM11" s="6"/>
      <c r="DN11" s="6">
        <f>SUM(Z11:AK11)</f>
      </c>
      <c r="DO11" s="6"/>
      <c r="DP11" s="6">
        <f>SUM(AL11:AW11)</f>
      </c>
      <c r="DQ11" s="6"/>
      <c r="DR11" s="6">
        <f>SUM(AY11:BJ11)</f>
      </c>
      <c r="DS11" s="6"/>
      <c r="DT11" s="6">
        <f>SUM(BL11:BW11)</f>
      </c>
      <c r="DU11" s="6"/>
      <c r="DV11" s="6">
        <f>SUM(BY11:CJ11)</f>
      </c>
      <c r="DW11" s="2"/>
      <c r="DX11" s="6">
        <f>SUM(CA11:CL11)</f>
      </c>
      <c r="DY11" s="2"/>
      <c r="DZ11" s="6">
        <f>SUM(CC11:CN11)</f>
      </c>
      <c r="EA11" s="2"/>
      <c r="EB11" s="125"/>
      <c r="EC11" s="6"/>
      <c r="ED11" s="6"/>
      <c r="EE11" s="6"/>
      <c r="EF11" s="124"/>
      <c r="EG11" s="124"/>
      <c r="EH11" s="125"/>
      <c r="EI11" s="125"/>
      <c r="EJ11" s="124"/>
      <c r="EK11" s="2"/>
      <c r="EL11" s="2"/>
    </row>
    <row x14ac:dyDescent="0.25" r="12" customHeight="1" ht="14.65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124"/>
      <c r="DJ12" s="124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2"/>
      <c r="DX12" s="6"/>
      <c r="DY12" s="2"/>
      <c r="DZ12" s="6"/>
      <c r="EA12" s="2"/>
      <c r="EB12" s="125"/>
      <c r="EC12" s="6"/>
      <c r="ED12" s="6"/>
      <c r="EE12" s="6"/>
      <c r="EF12" s="124"/>
      <c r="EG12" s="124"/>
      <c r="EH12" s="125"/>
      <c r="EI12" s="125"/>
      <c r="EJ12" s="124"/>
      <c r="EK12" s="2"/>
      <c r="EL12" s="2"/>
    </row>
    <row x14ac:dyDescent="0.25" r="13" customHeight="1" ht="14.65">
      <c r="A13" s="137" t="s">
        <v>134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6"/>
      <c r="AA13" s="6"/>
      <c r="AB13" s="6">
        <v>1</v>
      </c>
      <c r="AC13" s="6">
        <v>1</v>
      </c>
      <c r="AD13" s="6"/>
      <c r="AE13" s="6"/>
      <c r="AF13" s="6"/>
      <c r="AG13" s="6">
        <v>1</v>
      </c>
      <c r="AH13" s="6">
        <v>1</v>
      </c>
      <c r="AI13" s="6"/>
      <c r="AJ13" s="6"/>
      <c r="AK13" s="6"/>
      <c r="AL13" s="6"/>
      <c r="AM13" s="6"/>
      <c r="AN13" s="6">
        <v>1</v>
      </c>
      <c r="AO13" s="6">
        <v>1</v>
      </c>
      <c r="AP13" s="6"/>
      <c r="AQ13" s="6"/>
      <c r="AR13" s="6"/>
      <c r="AS13" s="6">
        <v>1</v>
      </c>
      <c r="AT13" s="6">
        <v>1</v>
      </c>
      <c r="AU13" s="6"/>
      <c r="AV13" s="6"/>
      <c r="AW13" s="6"/>
      <c r="AX13" s="124"/>
      <c r="AY13" s="6"/>
      <c r="AZ13" s="6"/>
      <c r="BA13" s="6">
        <v>1</v>
      </c>
      <c r="BB13" s="6">
        <v>1</v>
      </c>
      <c r="BC13" s="6"/>
      <c r="BD13" s="6"/>
      <c r="BE13" s="6"/>
      <c r="BF13" s="6">
        <v>1</v>
      </c>
      <c r="BG13" s="6">
        <v>1</v>
      </c>
      <c r="BH13" s="6"/>
      <c r="BI13" s="6"/>
      <c r="BJ13" s="6"/>
      <c r="BK13" s="6"/>
      <c r="BL13" s="124"/>
      <c r="BM13" s="2"/>
      <c r="BN13" s="6">
        <v>1</v>
      </c>
      <c r="BO13" s="6">
        <v>1</v>
      </c>
      <c r="BP13" s="124"/>
      <c r="BQ13" s="124"/>
      <c r="BR13" s="124"/>
      <c r="BS13" s="6">
        <v>1</v>
      </c>
      <c r="BT13" s="6">
        <v>1</v>
      </c>
      <c r="BU13" s="124"/>
      <c r="BV13" s="124"/>
      <c r="BW13" s="124"/>
      <c r="BX13" s="6"/>
      <c r="BY13" s="124"/>
      <c r="BZ13" s="124"/>
      <c r="CA13" s="6">
        <v>1</v>
      </c>
      <c r="CB13" s="6">
        <v>1</v>
      </c>
      <c r="CC13" s="124"/>
      <c r="CD13" s="124"/>
      <c r="CE13" s="124"/>
      <c r="CF13" s="6">
        <v>1</v>
      </c>
      <c r="CG13" s="6">
        <v>1</v>
      </c>
      <c r="CH13" s="124"/>
      <c r="CI13" s="124"/>
      <c r="CJ13" s="124"/>
      <c r="CK13" s="124"/>
      <c r="CL13" s="124"/>
      <c r="CM13" s="6">
        <v>1</v>
      </c>
      <c r="CN13" s="6">
        <v>1</v>
      </c>
      <c r="CO13" s="124"/>
      <c r="CP13" s="124"/>
      <c r="CQ13" s="124"/>
      <c r="CR13" s="6">
        <v>1</v>
      </c>
      <c r="CS13" s="124"/>
      <c r="CT13" s="124"/>
      <c r="CU13" s="124"/>
      <c r="CV13" s="124"/>
      <c r="CW13" s="124"/>
      <c r="CX13" s="124"/>
      <c r="CY13" s="6">
        <v>1</v>
      </c>
      <c r="CZ13" s="124"/>
      <c r="DA13" s="124"/>
      <c r="DB13" s="124"/>
      <c r="DC13" s="6">
        <v>1</v>
      </c>
      <c r="DD13" s="124"/>
      <c r="DE13" s="124"/>
      <c r="DF13" s="124"/>
      <c r="DG13" s="124"/>
      <c r="DH13" s="124"/>
      <c r="DI13" s="124"/>
      <c r="DJ13" s="124"/>
      <c r="DK13" s="6"/>
      <c r="DL13" s="6"/>
      <c r="DM13" s="6"/>
      <c r="DN13" s="6"/>
      <c r="DO13" s="6"/>
      <c r="DP13" s="6"/>
      <c r="DQ13" s="6"/>
      <c r="DR13" s="6"/>
      <c r="DS13" s="6"/>
      <c r="DT13" s="2"/>
      <c r="DU13" s="2"/>
      <c r="DV13" s="2"/>
      <c r="DW13" s="2"/>
      <c r="DX13" s="2"/>
      <c r="DY13" s="2"/>
      <c r="DZ13" s="2"/>
      <c r="EA13" s="2"/>
      <c r="EB13" s="125"/>
      <c r="EC13" s="6"/>
      <c r="ED13" s="6"/>
      <c r="EE13" s="6"/>
      <c r="EF13" s="124"/>
      <c r="EG13" s="124"/>
      <c r="EH13" s="125"/>
      <c r="EI13" s="125"/>
      <c r="EJ13" s="124"/>
      <c r="EK13" s="2"/>
      <c r="EL13" s="2"/>
    </row>
    <row x14ac:dyDescent="0.25" r="14" customHeight="1" ht="14.65">
      <c r="A14" s="133" t="s">
        <v>129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6"/>
      <c r="AA14" s="6"/>
      <c r="AB14" s="6">
        <v>100</v>
      </c>
      <c r="AC14" s="6">
        <v>100</v>
      </c>
      <c r="AD14" s="6"/>
      <c r="AE14" s="6"/>
      <c r="AF14" s="6"/>
      <c r="AG14" s="6">
        <v>100</v>
      </c>
      <c r="AH14" s="6">
        <v>100</v>
      </c>
      <c r="AI14" s="6"/>
      <c r="AJ14" s="6"/>
      <c r="AK14" s="6"/>
      <c r="AL14" s="6"/>
      <c r="AM14" s="6"/>
      <c r="AN14" s="6">
        <v>100</v>
      </c>
      <c r="AO14" s="6">
        <v>100</v>
      </c>
      <c r="AP14" s="6"/>
      <c r="AQ14" s="6"/>
      <c r="AR14" s="6"/>
      <c r="AS14" s="6">
        <v>100</v>
      </c>
      <c r="AT14" s="6">
        <v>100</v>
      </c>
      <c r="AU14" s="6"/>
      <c r="AV14" s="6"/>
      <c r="AW14" s="6"/>
      <c r="AX14" s="124"/>
      <c r="AY14" s="6"/>
      <c r="AZ14" s="6"/>
      <c r="BA14" s="6">
        <v>100</v>
      </c>
      <c r="BB14" s="6">
        <v>100</v>
      </c>
      <c r="BC14" s="6"/>
      <c r="BD14" s="6"/>
      <c r="BE14" s="6"/>
      <c r="BF14" s="6">
        <v>100</v>
      </c>
      <c r="BG14" s="6">
        <v>100</v>
      </c>
      <c r="BH14" s="6"/>
      <c r="BI14" s="6"/>
      <c r="BJ14" s="6"/>
      <c r="BK14" s="6"/>
      <c r="BL14" s="124"/>
      <c r="BM14" s="2"/>
      <c r="BN14" s="6">
        <v>100</v>
      </c>
      <c r="BO14" s="6">
        <v>100</v>
      </c>
      <c r="BP14" s="124"/>
      <c r="BQ14" s="124"/>
      <c r="BR14" s="124"/>
      <c r="BS14" s="6">
        <v>100</v>
      </c>
      <c r="BT14" s="6">
        <v>100</v>
      </c>
      <c r="BU14" s="124"/>
      <c r="BV14" s="124"/>
      <c r="BW14" s="124"/>
      <c r="BX14" s="6"/>
      <c r="BY14" s="124"/>
      <c r="BZ14" s="124"/>
      <c r="CA14" s="6">
        <v>100</v>
      </c>
      <c r="CB14" s="6">
        <v>100</v>
      </c>
      <c r="CC14" s="124"/>
      <c r="CD14" s="124"/>
      <c r="CE14" s="124"/>
      <c r="CF14" s="6">
        <v>100</v>
      </c>
      <c r="CG14" s="6">
        <v>100</v>
      </c>
      <c r="CH14" s="124"/>
      <c r="CI14" s="124"/>
      <c r="CJ14" s="124"/>
      <c r="CK14" s="124"/>
      <c r="CL14" s="124"/>
      <c r="CM14" s="6">
        <v>100</v>
      </c>
      <c r="CN14" s="6">
        <v>100</v>
      </c>
      <c r="CO14" s="124"/>
      <c r="CP14" s="124"/>
      <c r="CQ14" s="124"/>
      <c r="CR14" s="6">
        <v>100</v>
      </c>
      <c r="CS14" s="124"/>
      <c r="CT14" s="124"/>
      <c r="CU14" s="124"/>
      <c r="CV14" s="124"/>
      <c r="CW14" s="124"/>
      <c r="CX14" s="124"/>
      <c r="CY14" s="6">
        <v>100</v>
      </c>
      <c r="CZ14" s="124"/>
      <c r="DA14" s="124"/>
      <c r="DB14" s="124"/>
      <c r="DC14" s="6">
        <v>100</v>
      </c>
      <c r="DD14" s="124"/>
      <c r="DE14" s="124"/>
      <c r="DF14" s="124"/>
      <c r="DG14" s="124"/>
      <c r="DH14" s="124"/>
      <c r="DI14" s="124"/>
      <c r="DJ14" s="124"/>
      <c r="DK14" s="6"/>
      <c r="DL14" s="6"/>
      <c r="DM14" s="6"/>
      <c r="DN14" s="6"/>
      <c r="DO14" s="6"/>
      <c r="DP14" s="6"/>
      <c r="DQ14" s="6"/>
      <c r="DR14" s="6"/>
      <c r="DS14" s="6"/>
      <c r="DT14" s="2"/>
      <c r="DU14" s="2"/>
      <c r="DV14" s="2"/>
      <c r="DW14" s="2"/>
      <c r="DX14" s="2"/>
      <c r="DY14" s="2"/>
      <c r="DZ14" s="2"/>
      <c r="EA14" s="2"/>
      <c r="EB14" s="125"/>
      <c r="EC14" s="6"/>
      <c r="ED14" s="6"/>
      <c r="EE14" s="6"/>
      <c r="EF14" s="124"/>
      <c r="EG14" s="124"/>
      <c r="EH14" s="125"/>
      <c r="EI14" s="125"/>
      <c r="EJ14" s="124"/>
      <c r="EK14" s="2"/>
      <c r="EL14" s="2"/>
    </row>
    <row x14ac:dyDescent="0.25" r="15" customHeight="1" ht="14.65">
      <c r="A15" s="133" t="s">
        <v>130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6">
        <f>Z4*Z5*Z14/1000</f>
      </c>
      <c r="AA15" s="6">
        <f>AA4*AA5*AA14/1000</f>
      </c>
      <c r="AB15" s="6">
        <f>AB4*AB5*AB14/1000</f>
      </c>
      <c r="AC15" s="6">
        <f>AC4*AC5*AC14/1000</f>
      </c>
      <c r="AD15" s="6">
        <f>AD4*AD5*AD14/1000</f>
      </c>
      <c r="AE15" s="6">
        <f>AE4*AE5*AE14/1000</f>
      </c>
      <c r="AF15" s="6">
        <f>AF4*AF5*AF14/1000</f>
      </c>
      <c r="AG15" s="6">
        <f>AG4*AG5*AG14/1000</f>
      </c>
      <c r="AH15" s="6">
        <f>AH4*AH5*AH14/1000</f>
      </c>
      <c r="AI15" s="6">
        <f>AI4*AI5*AI14/1000</f>
      </c>
      <c r="AJ15" s="6">
        <f>AJ4*AJ5*AJ14/1000</f>
      </c>
      <c r="AK15" s="6">
        <f>AK4*AK5*AK14/1000</f>
      </c>
      <c r="AL15" s="6">
        <f>AL4*AL5*AL14/1000</f>
      </c>
      <c r="AM15" s="6">
        <f>AM4*AM5*AM14/1000</f>
      </c>
      <c r="AN15" s="6">
        <f>AN4*AN5*AN14/1000</f>
      </c>
      <c r="AO15" s="6">
        <f>AO4*AO5*AO14/1000</f>
      </c>
      <c r="AP15" s="6">
        <f>AP4*AP5*AP14/1000</f>
      </c>
      <c r="AQ15" s="6">
        <f>AQ4*AQ5*AQ14/1000</f>
      </c>
      <c r="AR15" s="6">
        <f>AR4*AR5*AR14/1000</f>
      </c>
      <c r="AS15" s="6">
        <f>AS4*AS5*AS14/1000</f>
      </c>
      <c r="AT15" s="6">
        <f>AT4*AT5*AT14/1000</f>
      </c>
      <c r="AU15" s="6">
        <f>AU4*AU5*AU14/1000</f>
      </c>
      <c r="AV15" s="6">
        <f>AV4*AV5*AV14/1000</f>
      </c>
      <c r="AW15" s="6">
        <f>AW4*AW5*AW14/1000</f>
      </c>
      <c r="AX15" s="6"/>
      <c r="AY15" s="6">
        <f>AY4*AY5*AY14/1000</f>
      </c>
      <c r="AZ15" s="6">
        <f>AZ4*AZ5*AZ14/1000</f>
      </c>
      <c r="BA15" s="6">
        <f>BA4*BA5*BA14/1000</f>
      </c>
      <c r="BB15" s="6">
        <f>BB4*BB5*BB14/1000</f>
      </c>
      <c r="BC15" s="6">
        <f>BC4*BC5*BC14/1000</f>
      </c>
      <c r="BD15" s="6">
        <f>BD4*BD5*BD14/1000</f>
      </c>
      <c r="BE15" s="6">
        <f>BE4*BE5*BE14/1000</f>
      </c>
      <c r="BF15" s="6">
        <f>BF4*BF5*BF14/1000</f>
      </c>
      <c r="BG15" s="6">
        <f>BG4*BG5*BG14/1000</f>
      </c>
      <c r="BH15" s="6">
        <f>BH4*BH5*BH14/1000</f>
      </c>
      <c r="BI15" s="6">
        <f>BI4*BI5*BI14/1000</f>
      </c>
      <c r="BJ15" s="6">
        <f>BJ4*BJ5*BJ14/1000</f>
      </c>
      <c r="BK15" s="6"/>
      <c r="BL15" s="6">
        <f>BL4*BL5*BL14/1000</f>
      </c>
      <c r="BM15" s="6">
        <f>BM4*BM5*BM14/1000</f>
      </c>
      <c r="BN15" s="6">
        <f>BN4*BN5*BN14/1000</f>
      </c>
      <c r="BO15" s="6">
        <f>BO4*BO5*BO14/1000</f>
      </c>
      <c r="BP15" s="6">
        <f>BP4*BP5*BP14/1000</f>
      </c>
      <c r="BQ15" s="6">
        <f>BQ4*BQ5*BQ14/1000</f>
      </c>
      <c r="BR15" s="6">
        <f>BR4*BR5*BR14/1000</f>
      </c>
      <c r="BS15" s="6">
        <f>BS4*BS5*BS14/1000</f>
      </c>
      <c r="BT15" s="6">
        <f>BT4*BT5*BT14/1000</f>
      </c>
      <c r="BU15" s="6">
        <f>BU4*BU5*BU14/1000</f>
      </c>
      <c r="BV15" s="6">
        <f>BV4*BV5*BV14/1000</f>
      </c>
      <c r="BW15" s="6">
        <f>BW4*BW5*BW14/1000</f>
      </c>
      <c r="BX15" s="6"/>
      <c r="BY15" s="6">
        <f>BY4*BY5*BY14/1000</f>
      </c>
      <c r="BZ15" s="6">
        <f>BZ4*BZ5*BZ14/1000</f>
      </c>
      <c r="CA15" s="6">
        <f>CA4*CA5*CA14/1000</f>
      </c>
      <c r="CB15" s="6">
        <f>CB4*CB5*CB14/1000</f>
      </c>
      <c r="CC15" s="6">
        <f>CC4*CC5*CC14/1000</f>
      </c>
      <c r="CD15" s="6">
        <f>CD4*CD5*CD14/1000</f>
      </c>
      <c r="CE15" s="6">
        <f>CE4*CE5*CE14/1000</f>
      </c>
      <c r="CF15" s="6">
        <f>CF4*CF5*CF14/1000</f>
      </c>
      <c r="CG15" s="6">
        <f>CG4*CG5*CG14/1000</f>
      </c>
      <c r="CH15" s="6">
        <f>CH4*CH5*CH14/1000</f>
      </c>
      <c r="CI15" s="6">
        <f>CI4*CI5*CI14/1000</f>
      </c>
      <c r="CJ15" s="6">
        <f>CJ4*CJ5*CJ14/1000</f>
      </c>
      <c r="CK15" s="6">
        <f>CK4*CK5*CK14/1000</f>
      </c>
      <c r="CL15" s="6">
        <f>CL4*CL5*CL14/1000</f>
      </c>
      <c r="CM15" s="6">
        <f>CM4*CM5*CM14/1000</f>
      </c>
      <c r="CN15" s="6">
        <f>CN4*CN5*CN14/1000</f>
      </c>
      <c r="CO15" s="6">
        <f>CO4*CO5*CO14/1000</f>
      </c>
      <c r="CP15" s="6">
        <f>CP4*CP5*CP14/1000</f>
      </c>
      <c r="CQ15" s="6">
        <f>CQ4*CQ5*CQ14/1000</f>
      </c>
      <c r="CR15" s="6">
        <f>CR4*CR5*CR14/1000</f>
      </c>
      <c r="CS15" s="6"/>
      <c r="CT15" s="6">
        <f>CT4*CT5*CT14/1000</f>
      </c>
      <c r="CU15" s="6">
        <f>CU4*CU5*CU14/1000</f>
      </c>
      <c r="CV15" s="6">
        <f>CV4*CV5*CV14/1000</f>
      </c>
      <c r="CW15" s="6">
        <f>CW4*CW5*CW14/1000</f>
      </c>
      <c r="CX15" s="6">
        <f>CX4*CX5*CX14/1000</f>
      </c>
      <c r="CY15" s="6">
        <f>CY4*CY5*CY14/1000</f>
      </c>
      <c r="CZ15" s="6"/>
      <c r="DA15" s="6">
        <f>DA4*DA5*DA14/1000</f>
      </c>
      <c r="DB15" s="6">
        <f>DB4*DB5*DB14/1000</f>
      </c>
      <c r="DC15" s="6">
        <f>DC4*DC5*DC14/1000</f>
      </c>
      <c r="DD15" s="6"/>
      <c r="DE15" s="6"/>
      <c r="DF15" s="6">
        <f>DF4*DF5*DF14/1000</f>
      </c>
      <c r="DG15" s="6">
        <f>DG4*DG5*DG14/1000</f>
      </c>
      <c r="DH15" s="6">
        <f>DH4*DH5*DH14/1000</f>
      </c>
      <c r="DI15" s="124"/>
      <c r="DJ15" s="124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2"/>
      <c r="DX15" s="6"/>
      <c r="DY15" s="2"/>
      <c r="DZ15" s="6"/>
      <c r="EA15" s="2"/>
      <c r="EB15" s="125"/>
      <c r="EC15" s="6"/>
      <c r="ED15" s="6"/>
      <c r="EE15" s="6"/>
      <c r="EF15" s="124"/>
      <c r="EG15" s="124"/>
      <c r="EH15" s="125"/>
      <c r="EI15" s="125"/>
      <c r="EJ15" s="124"/>
      <c r="EK15" s="2"/>
      <c r="EL15" s="2"/>
    </row>
    <row x14ac:dyDescent="0.25" r="16" customHeight="1" ht="14.65">
      <c r="A16" s="133" t="s">
        <v>135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124"/>
      <c r="DJ16" s="124"/>
      <c r="DK16" s="6"/>
      <c r="DL16" s="6"/>
      <c r="DM16" s="6"/>
      <c r="DN16" s="6">
        <f>SUM(Z16:AK16)</f>
      </c>
      <c r="DO16" s="6"/>
      <c r="DP16" s="6">
        <f>SUM(AL16:AW16)</f>
      </c>
      <c r="DQ16" s="2"/>
      <c r="DR16" s="6">
        <f>SUM(AY16:BJ16)</f>
      </c>
      <c r="DS16" s="2"/>
      <c r="DT16" s="6">
        <f>SUM(BL16:BW16)</f>
      </c>
      <c r="DU16" s="2"/>
      <c r="DV16" s="6">
        <f>SUM(BY16:CJ16)</f>
      </c>
      <c r="DW16" s="2"/>
      <c r="DX16" s="6">
        <f>SUM(CA16:CL16)</f>
      </c>
      <c r="DY16" s="2"/>
      <c r="DZ16" s="6">
        <f>SUM(CC16:CN16)</f>
      </c>
      <c r="EA16" s="2"/>
      <c r="EB16" s="125"/>
      <c r="EC16" s="6"/>
      <c r="ED16" s="6"/>
      <c r="EE16" s="6"/>
      <c r="EF16" s="124"/>
      <c r="EG16" s="124"/>
      <c r="EH16" s="125"/>
      <c r="EI16" s="125"/>
      <c r="EJ16" s="124"/>
      <c r="EK16" s="2"/>
      <c r="EL16" s="2"/>
    </row>
    <row x14ac:dyDescent="0.25" r="17" customHeight="1" ht="14.65">
      <c r="A17" s="136" t="s">
        <v>136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>
        <f>AB15</f>
      </c>
      <c r="AC17" s="6">
        <f>AC15</f>
      </c>
      <c r="AD17" s="6"/>
      <c r="AE17" s="6"/>
      <c r="AF17" s="6"/>
      <c r="AG17" s="6">
        <f>AG15</f>
      </c>
      <c r="AH17" s="6">
        <f>AH15</f>
      </c>
      <c r="AI17" s="6"/>
      <c r="AJ17" s="6">
        <f>AJ16*AJ15</f>
      </c>
      <c r="AK17" s="6">
        <f>AK16*AK15</f>
      </c>
      <c r="AL17" s="6"/>
      <c r="AM17" s="6"/>
      <c r="AN17" s="6">
        <f>AN15</f>
      </c>
      <c r="AO17" s="6">
        <f>AO15</f>
      </c>
      <c r="AP17" s="6"/>
      <c r="AQ17" s="6"/>
      <c r="AR17" s="6"/>
      <c r="AS17" s="6">
        <f>AS15</f>
      </c>
      <c r="AT17" s="6">
        <f>AT15</f>
      </c>
      <c r="AU17" s="6"/>
      <c r="AV17" s="6">
        <f>AV16*AV15</f>
      </c>
      <c r="AW17" s="6">
        <f>AW16*AW15</f>
      </c>
      <c r="AX17" s="6"/>
      <c r="AY17" s="6"/>
      <c r="AZ17" s="6"/>
      <c r="BA17" s="6">
        <f>BA15</f>
      </c>
      <c r="BB17" s="6">
        <f>BB15</f>
      </c>
      <c r="BC17" s="6"/>
      <c r="BD17" s="6"/>
      <c r="BE17" s="6"/>
      <c r="BF17" s="6">
        <f>BF15</f>
      </c>
      <c r="BG17" s="6">
        <f>BG15</f>
      </c>
      <c r="BH17" s="6"/>
      <c r="BI17" s="6">
        <f>BI16*BI15</f>
      </c>
      <c r="BJ17" s="6">
        <f>BJ16*BJ15</f>
      </c>
      <c r="BK17" s="6"/>
      <c r="BL17" s="6"/>
      <c r="BM17" s="6"/>
      <c r="BN17" s="6">
        <f>BN15</f>
      </c>
      <c r="BO17" s="6">
        <f>BO15</f>
      </c>
      <c r="BP17" s="6"/>
      <c r="BQ17" s="6"/>
      <c r="BR17" s="6"/>
      <c r="BS17" s="6">
        <f>BS15</f>
      </c>
      <c r="BT17" s="6">
        <f>BT15</f>
      </c>
      <c r="BU17" s="6"/>
      <c r="BV17" s="6">
        <f>BV16*BV15</f>
      </c>
      <c r="BW17" s="6">
        <f>BW16*BW15</f>
      </c>
      <c r="BX17" s="6"/>
      <c r="BY17" s="6"/>
      <c r="BZ17" s="6"/>
      <c r="CA17" s="6">
        <f>CA15</f>
      </c>
      <c r="CB17" s="6">
        <f>CB15</f>
      </c>
      <c r="CC17" s="6"/>
      <c r="CD17" s="6"/>
      <c r="CE17" s="6"/>
      <c r="CF17" s="6">
        <f>CF15</f>
      </c>
      <c r="CG17" s="6">
        <f>CG15</f>
      </c>
      <c r="CH17" s="6"/>
      <c r="CI17" s="6">
        <f>CI16*CI15</f>
      </c>
      <c r="CJ17" s="6">
        <f>CJ16*CJ15</f>
      </c>
      <c r="CK17" s="6"/>
      <c r="CL17" s="6"/>
      <c r="CM17" s="6">
        <f>CM15</f>
      </c>
      <c r="CN17" s="6">
        <f>CN15</f>
      </c>
      <c r="CO17" s="6"/>
      <c r="CP17" s="6"/>
      <c r="CQ17" s="6"/>
      <c r="CR17" s="6">
        <f>CR15</f>
      </c>
      <c r="CS17" s="6">
        <f>CS15</f>
      </c>
      <c r="CT17" s="6"/>
      <c r="CU17" s="6">
        <f>CU16*CU15</f>
      </c>
      <c r="CV17" s="6">
        <f>CV16*CV15</f>
      </c>
      <c r="CW17" s="6"/>
      <c r="CX17" s="6"/>
      <c r="CY17" s="6">
        <f>CY15</f>
      </c>
      <c r="CZ17" s="6">
        <f>CZ15</f>
      </c>
      <c r="DA17" s="6"/>
      <c r="DB17" s="6"/>
      <c r="DC17" s="6"/>
      <c r="DD17" s="6">
        <f>DD15</f>
      </c>
      <c r="DE17" s="6">
        <f>DE15</f>
      </c>
      <c r="DF17" s="6"/>
      <c r="DG17" s="6">
        <f>DG16*DG15</f>
      </c>
      <c r="DH17" s="6">
        <f>DH16*DH15</f>
      </c>
      <c r="DI17" s="124"/>
      <c r="DJ17" s="124"/>
      <c r="DK17" s="6"/>
      <c r="DL17" s="6"/>
      <c r="DM17" s="6"/>
      <c r="DN17" s="6">
        <f>SUM(Z17:AK17)</f>
      </c>
      <c r="DO17" s="6"/>
      <c r="DP17" s="6">
        <f>SUM(AL17:AW17)</f>
      </c>
      <c r="DQ17" s="6"/>
      <c r="DR17" s="6">
        <f>SUM(AY17:BJ17)</f>
      </c>
      <c r="DS17" s="6"/>
      <c r="DT17" s="6">
        <f>SUM(BL17:BW17)</f>
      </c>
      <c r="DU17" s="6"/>
      <c r="DV17" s="6">
        <f>SUM(BY17:CJ17)</f>
      </c>
      <c r="DW17" s="2"/>
      <c r="DX17" s="6">
        <f>SUM(CA17:CL17)</f>
      </c>
      <c r="DY17" s="2"/>
      <c r="DZ17" s="6">
        <f>SUM(CC17:CN17)</f>
      </c>
      <c r="EA17" s="2"/>
      <c r="EB17" s="125"/>
      <c r="EC17" s="6"/>
      <c r="ED17" s="6"/>
      <c r="EE17" s="6"/>
      <c r="EF17" s="124"/>
      <c r="EG17" s="124"/>
      <c r="EH17" s="125"/>
      <c r="EI17" s="125"/>
      <c r="EJ17" s="124"/>
      <c r="EK17" s="2"/>
      <c r="EL17" s="2"/>
    </row>
    <row x14ac:dyDescent="0.25" r="18" customHeight="1" ht="14.6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124"/>
      <c r="DJ18" s="124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2"/>
      <c r="DX18" s="6"/>
      <c r="DY18" s="2"/>
      <c r="DZ18" s="6"/>
      <c r="EA18" s="2"/>
      <c r="EB18" s="125"/>
      <c r="EC18" s="6"/>
      <c r="ED18" s="6"/>
      <c r="EE18" s="6"/>
      <c r="EF18" s="124"/>
      <c r="EG18" s="124"/>
      <c r="EH18" s="125"/>
      <c r="EI18" s="125"/>
      <c r="EJ18" s="124"/>
      <c r="EK18" s="2"/>
      <c r="EL18" s="2"/>
    </row>
    <row x14ac:dyDescent="0.25" r="19" customHeight="1" ht="14.65">
      <c r="A19" s="137" t="s">
        <v>137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6">
        <v>36</v>
      </c>
      <c r="AA19" s="6">
        <v>36</v>
      </c>
      <c r="AB19" s="6">
        <v>36</v>
      </c>
      <c r="AC19" s="6">
        <v>36</v>
      </c>
      <c r="AD19" s="6">
        <v>36</v>
      </c>
      <c r="AE19" s="6">
        <v>36</v>
      </c>
      <c r="AF19" s="6">
        <v>36</v>
      </c>
      <c r="AG19" s="6">
        <v>36</v>
      </c>
      <c r="AH19" s="6">
        <v>36</v>
      </c>
      <c r="AI19" s="6">
        <v>36</v>
      </c>
      <c r="AJ19" s="6">
        <v>36</v>
      </c>
      <c r="AK19" s="6">
        <v>36</v>
      </c>
      <c r="AL19" s="6">
        <v>36</v>
      </c>
      <c r="AM19" s="6">
        <v>36</v>
      </c>
      <c r="AN19" s="6">
        <v>36</v>
      </c>
      <c r="AO19" s="6">
        <v>36</v>
      </c>
      <c r="AP19" s="6">
        <v>36</v>
      </c>
      <c r="AQ19" s="6">
        <v>36</v>
      </c>
      <c r="AR19" s="6">
        <v>36</v>
      </c>
      <c r="AS19" s="6">
        <v>36</v>
      </c>
      <c r="AT19" s="6">
        <v>36</v>
      </c>
      <c r="AU19" s="6">
        <v>36</v>
      </c>
      <c r="AV19" s="6">
        <v>36</v>
      </c>
      <c r="AW19" s="6">
        <v>36</v>
      </c>
      <c r="AX19" s="124"/>
      <c r="AY19" s="6">
        <v>36</v>
      </c>
      <c r="AZ19" s="6">
        <v>36</v>
      </c>
      <c r="BA19" s="6">
        <v>36</v>
      </c>
      <c r="BB19" s="6">
        <v>36</v>
      </c>
      <c r="BC19" s="6">
        <v>36</v>
      </c>
      <c r="BD19" s="6">
        <v>36</v>
      </c>
      <c r="BE19" s="6">
        <v>36</v>
      </c>
      <c r="BF19" s="6">
        <v>36</v>
      </c>
      <c r="BG19" s="6">
        <v>36</v>
      </c>
      <c r="BH19" s="6">
        <v>36</v>
      </c>
      <c r="BI19" s="6">
        <v>36</v>
      </c>
      <c r="BJ19" s="6">
        <v>36</v>
      </c>
      <c r="BK19" s="6"/>
      <c r="BL19" s="6">
        <v>36</v>
      </c>
      <c r="BM19" s="6">
        <v>36</v>
      </c>
      <c r="BN19" s="6">
        <v>36</v>
      </c>
      <c r="BO19" s="6">
        <v>36</v>
      </c>
      <c r="BP19" s="6">
        <v>36</v>
      </c>
      <c r="BQ19" s="6">
        <v>36</v>
      </c>
      <c r="BR19" s="6">
        <v>36</v>
      </c>
      <c r="BS19" s="6">
        <v>36</v>
      </c>
      <c r="BT19" s="6">
        <v>36</v>
      </c>
      <c r="BU19" s="6">
        <v>36</v>
      </c>
      <c r="BV19" s="6">
        <v>36</v>
      </c>
      <c r="BW19" s="6">
        <v>36</v>
      </c>
      <c r="BX19" s="6"/>
      <c r="BY19" s="6">
        <v>36</v>
      </c>
      <c r="BZ19" s="6">
        <v>36</v>
      </c>
      <c r="CA19" s="6">
        <v>36</v>
      </c>
      <c r="CB19" s="6">
        <v>36</v>
      </c>
      <c r="CC19" s="6">
        <v>36</v>
      </c>
      <c r="CD19" s="6">
        <v>36</v>
      </c>
      <c r="CE19" s="6">
        <v>36</v>
      </c>
      <c r="CF19" s="6">
        <v>36</v>
      </c>
      <c r="CG19" s="6">
        <v>36</v>
      </c>
      <c r="CH19" s="6">
        <v>36</v>
      </c>
      <c r="CI19" s="6">
        <v>36</v>
      </c>
      <c r="CJ19" s="6">
        <v>36</v>
      </c>
      <c r="CK19" s="6">
        <v>36</v>
      </c>
      <c r="CL19" s="6">
        <v>36</v>
      </c>
      <c r="CM19" s="6">
        <v>36</v>
      </c>
      <c r="CN19" s="6">
        <v>36</v>
      </c>
      <c r="CO19" s="6">
        <v>36</v>
      </c>
      <c r="CP19" s="6">
        <v>36</v>
      </c>
      <c r="CQ19" s="6">
        <v>36</v>
      </c>
      <c r="CR19" s="6">
        <v>36</v>
      </c>
      <c r="CS19" s="6">
        <v>36</v>
      </c>
      <c r="CT19" s="6">
        <v>36</v>
      </c>
      <c r="CU19" s="6">
        <v>36</v>
      </c>
      <c r="CV19" s="6">
        <v>36</v>
      </c>
      <c r="CW19" s="6">
        <v>36</v>
      </c>
      <c r="CX19" s="6">
        <v>36</v>
      </c>
      <c r="CY19" s="6">
        <v>36</v>
      </c>
      <c r="CZ19" s="6">
        <v>36</v>
      </c>
      <c r="DA19" s="6">
        <v>36</v>
      </c>
      <c r="DB19" s="6">
        <v>36</v>
      </c>
      <c r="DC19" s="6">
        <v>36</v>
      </c>
      <c r="DD19" s="6">
        <v>36</v>
      </c>
      <c r="DE19" s="6">
        <v>36</v>
      </c>
      <c r="DF19" s="6">
        <v>36</v>
      </c>
      <c r="DG19" s="6">
        <v>36</v>
      </c>
      <c r="DH19" s="6">
        <v>36</v>
      </c>
      <c r="DI19" s="124"/>
      <c r="DJ19" s="124"/>
      <c r="DK19" s="6"/>
      <c r="DL19" s="6"/>
      <c r="DM19" s="6"/>
      <c r="DN19" s="6"/>
      <c r="DO19" s="6"/>
      <c r="DP19" s="6"/>
      <c r="DQ19" s="6"/>
      <c r="DR19" s="6"/>
      <c r="DS19" s="6"/>
      <c r="DT19" s="2"/>
      <c r="DU19" s="2"/>
      <c r="DV19" s="2"/>
      <c r="DW19" s="2"/>
      <c r="DX19" s="2"/>
      <c r="DY19" s="2"/>
      <c r="DZ19" s="2"/>
      <c r="EA19" s="2"/>
      <c r="EB19" s="125"/>
      <c r="EC19" s="6"/>
      <c r="ED19" s="6"/>
      <c r="EE19" s="6"/>
      <c r="EF19" s="124"/>
      <c r="EG19" s="124"/>
      <c r="EH19" s="125"/>
      <c r="EI19" s="125"/>
      <c r="EJ19" s="124"/>
      <c r="EK19" s="2"/>
      <c r="EL19" s="2"/>
    </row>
    <row x14ac:dyDescent="0.25" r="20" customHeight="1" ht="14.65">
      <c r="A20" s="133" t="s">
        <v>129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6">
        <v>3</v>
      </c>
      <c r="AA20" s="6">
        <v>3</v>
      </c>
      <c r="AB20" s="6">
        <v>3</v>
      </c>
      <c r="AC20" s="6">
        <v>3</v>
      </c>
      <c r="AD20" s="6">
        <v>3</v>
      </c>
      <c r="AE20" s="6">
        <v>3</v>
      </c>
      <c r="AF20" s="6">
        <v>3</v>
      </c>
      <c r="AG20" s="6">
        <v>3</v>
      </c>
      <c r="AH20" s="6">
        <v>3</v>
      </c>
      <c r="AI20" s="6">
        <v>3</v>
      </c>
      <c r="AJ20" s="6">
        <v>3</v>
      </c>
      <c r="AK20" s="6">
        <v>3</v>
      </c>
      <c r="AL20" s="6">
        <v>3</v>
      </c>
      <c r="AM20" s="6">
        <v>3</v>
      </c>
      <c r="AN20" s="6">
        <v>3</v>
      </c>
      <c r="AO20" s="6">
        <v>3</v>
      </c>
      <c r="AP20" s="6">
        <v>3</v>
      </c>
      <c r="AQ20" s="6">
        <v>3</v>
      </c>
      <c r="AR20" s="6">
        <v>3</v>
      </c>
      <c r="AS20" s="6">
        <v>3</v>
      </c>
      <c r="AT20" s="6">
        <v>3</v>
      </c>
      <c r="AU20" s="6">
        <v>3</v>
      </c>
      <c r="AV20" s="6">
        <v>3</v>
      </c>
      <c r="AW20" s="6">
        <v>3</v>
      </c>
      <c r="AX20" s="124"/>
      <c r="AY20" s="6">
        <v>3</v>
      </c>
      <c r="AZ20" s="6">
        <v>3</v>
      </c>
      <c r="BA20" s="6">
        <v>3</v>
      </c>
      <c r="BB20" s="6">
        <v>3</v>
      </c>
      <c r="BC20" s="6">
        <v>3</v>
      </c>
      <c r="BD20" s="6">
        <v>3</v>
      </c>
      <c r="BE20" s="6">
        <v>3</v>
      </c>
      <c r="BF20" s="6">
        <v>3</v>
      </c>
      <c r="BG20" s="6">
        <v>3</v>
      </c>
      <c r="BH20" s="6">
        <v>3</v>
      </c>
      <c r="BI20" s="6">
        <v>3</v>
      </c>
      <c r="BJ20" s="6">
        <v>3</v>
      </c>
      <c r="BK20" s="6"/>
      <c r="BL20" s="6">
        <v>3</v>
      </c>
      <c r="BM20" s="6">
        <v>3</v>
      </c>
      <c r="BN20" s="6">
        <v>3</v>
      </c>
      <c r="BO20" s="6">
        <v>3</v>
      </c>
      <c r="BP20" s="6">
        <v>3</v>
      </c>
      <c r="BQ20" s="6">
        <v>3</v>
      </c>
      <c r="BR20" s="6">
        <v>3</v>
      </c>
      <c r="BS20" s="6">
        <v>3</v>
      </c>
      <c r="BT20" s="6">
        <v>3</v>
      </c>
      <c r="BU20" s="6">
        <v>3</v>
      </c>
      <c r="BV20" s="6">
        <v>3</v>
      </c>
      <c r="BW20" s="6">
        <v>3</v>
      </c>
      <c r="BX20" s="6"/>
      <c r="BY20" s="6">
        <v>3</v>
      </c>
      <c r="BZ20" s="6">
        <v>3</v>
      </c>
      <c r="CA20" s="6">
        <v>3</v>
      </c>
      <c r="CB20" s="6">
        <v>3</v>
      </c>
      <c r="CC20" s="6">
        <v>3</v>
      </c>
      <c r="CD20" s="6">
        <v>3</v>
      </c>
      <c r="CE20" s="6">
        <v>3</v>
      </c>
      <c r="CF20" s="6">
        <v>3</v>
      </c>
      <c r="CG20" s="6">
        <v>3</v>
      </c>
      <c r="CH20" s="6">
        <v>3</v>
      </c>
      <c r="CI20" s="6">
        <v>3</v>
      </c>
      <c r="CJ20" s="6">
        <v>3</v>
      </c>
      <c r="CK20" s="6">
        <v>3</v>
      </c>
      <c r="CL20" s="6">
        <v>3</v>
      </c>
      <c r="CM20" s="6">
        <v>3</v>
      </c>
      <c r="CN20" s="6">
        <v>3</v>
      </c>
      <c r="CO20" s="6">
        <v>3</v>
      </c>
      <c r="CP20" s="6">
        <v>3</v>
      </c>
      <c r="CQ20" s="6">
        <v>3</v>
      </c>
      <c r="CR20" s="6">
        <v>3</v>
      </c>
      <c r="CS20" s="6">
        <v>3</v>
      </c>
      <c r="CT20" s="6">
        <v>3</v>
      </c>
      <c r="CU20" s="6">
        <v>3</v>
      </c>
      <c r="CV20" s="6">
        <v>3</v>
      </c>
      <c r="CW20" s="6">
        <v>3</v>
      </c>
      <c r="CX20" s="6">
        <v>3</v>
      </c>
      <c r="CY20" s="6">
        <v>3</v>
      </c>
      <c r="CZ20" s="6">
        <v>3</v>
      </c>
      <c r="DA20" s="6">
        <v>3</v>
      </c>
      <c r="DB20" s="6">
        <v>3</v>
      </c>
      <c r="DC20" s="6">
        <v>3</v>
      </c>
      <c r="DD20" s="6">
        <v>3</v>
      </c>
      <c r="DE20" s="6">
        <v>3</v>
      </c>
      <c r="DF20" s="6">
        <v>3</v>
      </c>
      <c r="DG20" s="6">
        <v>3</v>
      </c>
      <c r="DH20" s="6">
        <v>3</v>
      </c>
      <c r="DI20" s="124"/>
      <c r="DJ20" s="124"/>
      <c r="DK20" s="6"/>
      <c r="DL20" s="6"/>
      <c r="DM20" s="6"/>
      <c r="DN20" s="6"/>
      <c r="DO20" s="6"/>
      <c r="DP20" s="6"/>
      <c r="DQ20" s="6"/>
      <c r="DR20" s="6"/>
      <c r="DS20" s="6"/>
      <c r="DT20" s="2"/>
      <c r="DU20" s="2"/>
      <c r="DV20" s="2"/>
      <c r="DW20" s="2"/>
      <c r="DX20" s="2"/>
      <c r="DY20" s="2"/>
      <c r="DZ20" s="2"/>
      <c r="EA20" s="2"/>
      <c r="EB20" s="125"/>
      <c r="EC20" s="6"/>
      <c r="ED20" s="6"/>
      <c r="EE20" s="6"/>
      <c r="EF20" s="124"/>
      <c r="EG20" s="124"/>
      <c r="EH20" s="125"/>
      <c r="EI20" s="125"/>
      <c r="EJ20" s="124"/>
      <c r="EK20" s="2"/>
      <c r="EL20" s="2"/>
    </row>
    <row x14ac:dyDescent="0.25" r="21" customHeight="1" ht="14.65">
      <c r="A21" s="133" t="s">
        <v>130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6">
        <f>Z4*Z5*Z20/1000</f>
      </c>
      <c r="AA21" s="6">
        <f>AA4*AA5*AA20/1000</f>
      </c>
      <c r="AB21" s="6">
        <f>AB4*AB5*AB20/1000</f>
      </c>
      <c r="AC21" s="6">
        <f>AC4*AC5*AC20/1000</f>
      </c>
      <c r="AD21" s="6">
        <f>AD4*AD5*AD20/1000</f>
      </c>
      <c r="AE21" s="6">
        <f>AE4*AE5*AE20/1000</f>
      </c>
      <c r="AF21" s="6">
        <f>AF4*AF5*AF20/1000</f>
      </c>
      <c r="AG21" s="6">
        <f>AG4*AG5*AG20/1000</f>
      </c>
      <c r="AH21" s="6">
        <f>AH4*AH5*AH20/1000</f>
      </c>
      <c r="AI21" s="6">
        <f>AI4*AI5*AI20/1000</f>
      </c>
      <c r="AJ21" s="6">
        <f>AJ4*AJ5*AJ20/1000</f>
      </c>
      <c r="AK21" s="6">
        <f>AK4*AK5*AK20/1000</f>
      </c>
      <c r="AL21" s="6">
        <f>AL4*AL5*AL20/1000</f>
      </c>
      <c r="AM21" s="6">
        <f>AM4*AM5*AM20/1000</f>
      </c>
      <c r="AN21" s="6">
        <f>AN4*AN5*AN20/1000</f>
      </c>
      <c r="AO21" s="6">
        <f>AO4*AO5*AO20/1000</f>
      </c>
      <c r="AP21" s="6">
        <f>AP4*AP5*AP20/1000</f>
      </c>
      <c r="AQ21" s="6">
        <f>AQ4*AQ5*AQ20/1000</f>
      </c>
      <c r="AR21" s="6">
        <f>AR4*AR5*AR20/1000</f>
      </c>
      <c r="AS21" s="6">
        <f>AS4*AS5*AS20/1000</f>
      </c>
      <c r="AT21" s="6">
        <f>AT4*AT5*AT20/1000</f>
      </c>
      <c r="AU21" s="6">
        <f>AU4*AU5*AU20/1000</f>
      </c>
      <c r="AV21" s="6">
        <f>AV4*AV5*AV20/1000</f>
      </c>
      <c r="AW21" s="6">
        <f>AW4*AW5*AW20/1000</f>
      </c>
      <c r="AX21" s="6"/>
      <c r="AY21" s="6">
        <f>AY4*AY5*AY20/1000</f>
      </c>
      <c r="AZ21" s="6">
        <f>AZ4*AZ5*AZ20/1000</f>
      </c>
      <c r="BA21" s="6">
        <f>BA4*BA5*BA20/1000</f>
      </c>
      <c r="BB21" s="6">
        <f>BB4*BB5*BB20/1000</f>
      </c>
      <c r="BC21" s="6">
        <f>BC4*BC5*BC20/1000</f>
      </c>
      <c r="BD21" s="6">
        <f>BD4*BD5*BD20/1000</f>
      </c>
      <c r="BE21" s="6">
        <f>BE4*BE5*BE20/1000</f>
      </c>
      <c r="BF21" s="6">
        <f>BF4*BF5*BF20/1000</f>
      </c>
      <c r="BG21" s="6">
        <f>BG4*BG5*BG20/1000</f>
      </c>
      <c r="BH21" s="6">
        <f>BH4*BH5*BH20/1000</f>
      </c>
      <c r="BI21" s="6">
        <f>BI4*BI5*BI20/1000</f>
      </c>
      <c r="BJ21" s="6">
        <f>BJ4*BJ5*BJ20/1000</f>
      </c>
      <c r="BK21" s="6"/>
      <c r="BL21" s="6">
        <f>BL4*BL5*BL20/1000</f>
      </c>
      <c r="BM21" s="6">
        <f>BM4*BM5*BM20/1000</f>
      </c>
      <c r="BN21" s="6">
        <f>BN4*BN5*BN20/1000</f>
      </c>
      <c r="BO21" s="6">
        <f>BO4*BO5*BO20/1000</f>
      </c>
      <c r="BP21" s="6">
        <f>BP4*BP5*BP20/1000</f>
      </c>
      <c r="BQ21" s="6">
        <f>BQ4*BQ5*BQ20/1000</f>
      </c>
      <c r="BR21" s="6">
        <f>BR4*BR5*BR20/1000</f>
      </c>
      <c r="BS21" s="6">
        <f>BS4*BS5*BS20/1000</f>
      </c>
      <c r="BT21" s="6">
        <f>BT4*BT5*BT20/1000</f>
      </c>
      <c r="BU21" s="6">
        <f>BU4*BU5*BU20/1000</f>
      </c>
      <c r="BV21" s="6">
        <f>BV4*BV5*BV20/1000</f>
      </c>
      <c r="BW21" s="6">
        <f>BW4*BW5*BW20/1000</f>
      </c>
      <c r="BX21" s="6"/>
      <c r="BY21" s="6">
        <f>BY4*BY5*BY20/1000</f>
      </c>
      <c r="BZ21" s="6">
        <f>BZ4*BZ5*BZ20/1000</f>
      </c>
      <c r="CA21" s="6">
        <f>CA4*CA5*CA20/1000</f>
      </c>
      <c r="CB21" s="6">
        <f>CB4*CB5*CB20/1000</f>
      </c>
      <c r="CC21" s="6">
        <f>CC4*CC5*CC20/1000</f>
      </c>
      <c r="CD21" s="6">
        <f>CD4*CD5*CD20/1000</f>
      </c>
      <c r="CE21" s="6">
        <f>CE4*CE5*CE20/1000</f>
      </c>
      <c r="CF21" s="6">
        <f>CF4*CF5*CF20/1000</f>
      </c>
      <c r="CG21" s="6">
        <f>CG4*CG5*CG20/1000</f>
      </c>
      <c r="CH21" s="6">
        <f>CH4*CH5*CH20/1000</f>
      </c>
      <c r="CI21" s="6">
        <f>CI4*CI5*CI20/1000</f>
      </c>
      <c r="CJ21" s="6">
        <f>CJ4*CJ5*CJ20/1000</f>
      </c>
      <c r="CK21" s="6">
        <f>CK4*CK5*CK20/1000</f>
      </c>
      <c r="CL21" s="6">
        <f>CL4*CL5*CL20/1000</f>
      </c>
      <c r="CM21" s="6">
        <f>CM4*CM5*CM20/1000</f>
      </c>
      <c r="CN21" s="6">
        <f>CN4*CN5*CN20/1000</f>
      </c>
      <c r="CO21" s="6">
        <f>CO4*CO5*CO20/1000</f>
      </c>
      <c r="CP21" s="6">
        <f>CP4*CP5*CP20/1000</f>
      </c>
      <c r="CQ21" s="6">
        <f>CQ4*CQ5*CQ20/1000</f>
      </c>
      <c r="CR21" s="6">
        <f>CR4*CR5*CR20/1000</f>
      </c>
      <c r="CS21" s="6">
        <f>CS4*CS5*CS20/1000</f>
      </c>
      <c r="CT21" s="6">
        <f>CT4*CT5*CT20/1000</f>
      </c>
      <c r="CU21" s="6">
        <f>CU4*CU5*CU20/1000</f>
      </c>
      <c r="CV21" s="6">
        <f>CV4*CV5*CV20/1000</f>
      </c>
      <c r="CW21" s="6">
        <f>CW4*CW5*CW20/1000</f>
      </c>
      <c r="CX21" s="6">
        <f>CX4*CX5*CX20/1000</f>
      </c>
      <c r="CY21" s="6">
        <f>CY4*CY5*CY20/1000</f>
      </c>
      <c r="CZ21" s="6">
        <f>CZ4*CZ5*CZ20/1000</f>
      </c>
      <c r="DA21" s="6">
        <f>DA4*DA5*DA20/1000</f>
      </c>
      <c r="DB21" s="6">
        <f>DB4*DB5*DB20/1000</f>
      </c>
      <c r="DC21" s="6">
        <f>DC4*DC5*DC20/1000</f>
      </c>
      <c r="DD21" s="6">
        <f>DD4*DD5*DD20/1000</f>
      </c>
      <c r="DE21" s="6">
        <f>DE4*DE5*DE20/1000</f>
      </c>
      <c r="DF21" s="6">
        <f>DF4*DF5*DF20/1000</f>
      </c>
      <c r="DG21" s="6">
        <f>DG4*DG5*DG20/1000</f>
      </c>
      <c r="DH21" s="6">
        <f>DH4*DH5*DH20/1000</f>
      </c>
      <c r="DI21" s="124"/>
      <c r="DJ21" s="124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125"/>
      <c r="EC21" s="6"/>
      <c r="ED21" s="6"/>
      <c r="EE21" s="6"/>
      <c r="EF21" s="124"/>
      <c r="EG21" s="124"/>
      <c r="EH21" s="125"/>
      <c r="EI21" s="125"/>
      <c r="EJ21" s="124"/>
      <c r="EK21" s="2"/>
      <c r="EL21" s="2"/>
    </row>
    <row x14ac:dyDescent="0.25" r="22" customHeight="1" ht="14.65">
      <c r="A22" s="133" t="s">
        <v>135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2">
        <f>Z19/12</f>
      </c>
      <c r="AA22" s="2">
        <f>AA19/12</f>
      </c>
      <c r="AB22" s="2">
        <f>AB19/12</f>
      </c>
      <c r="AC22" s="2">
        <f>AC19/12</f>
      </c>
      <c r="AD22" s="2">
        <f>AD19/12</f>
      </c>
      <c r="AE22" s="2">
        <f>AE19/12</f>
      </c>
      <c r="AF22" s="2">
        <f>AF19/12</f>
      </c>
      <c r="AG22" s="2">
        <f>AG19/12</f>
      </c>
      <c r="AH22" s="2">
        <f>AH19/12</f>
      </c>
      <c r="AI22" s="2">
        <f>AI19/12</f>
      </c>
      <c r="AJ22" s="2">
        <f>AJ19/12</f>
      </c>
      <c r="AK22" s="2">
        <f>AK19/12</f>
      </c>
      <c r="AL22" s="2">
        <f>AL19/12</f>
      </c>
      <c r="AM22" s="2">
        <f>AM19/12</f>
      </c>
      <c r="AN22" s="2">
        <f>AN19/12</f>
      </c>
      <c r="AO22" s="2">
        <f>AO19/12</f>
      </c>
      <c r="AP22" s="2">
        <f>AP19/12</f>
      </c>
      <c r="AQ22" s="2">
        <f>AQ19/12</f>
      </c>
      <c r="AR22" s="2">
        <f>AR19/12</f>
      </c>
      <c r="AS22" s="2">
        <f>AS19/12</f>
      </c>
      <c r="AT22" s="2">
        <f>AT19/12</f>
      </c>
      <c r="AU22" s="2">
        <f>AU19/12</f>
      </c>
      <c r="AV22" s="2">
        <f>AV19/12</f>
      </c>
      <c r="AW22" s="2">
        <f>AW19/12</f>
      </c>
      <c r="AX22" s="2"/>
      <c r="AY22" s="2">
        <f>AY19/12</f>
      </c>
      <c r="AZ22" s="2">
        <f>AZ19/12</f>
      </c>
      <c r="BA22" s="2">
        <f>BA19/12</f>
      </c>
      <c r="BB22" s="2">
        <f>BB19/12</f>
      </c>
      <c r="BC22" s="2">
        <f>BC19/12</f>
      </c>
      <c r="BD22" s="2">
        <f>BD19/12</f>
      </c>
      <c r="BE22" s="2">
        <f>BE19/12</f>
      </c>
      <c r="BF22" s="2">
        <f>BF19/12</f>
      </c>
      <c r="BG22" s="2">
        <f>BG19/12</f>
      </c>
      <c r="BH22" s="2">
        <f>BH19/12</f>
      </c>
      <c r="BI22" s="2">
        <f>BI19/12</f>
      </c>
      <c r="BJ22" s="2">
        <f>BJ19/12</f>
      </c>
      <c r="BK22" s="2"/>
      <c r="BL22" s="2">
        <f>BL19/12</f>
      </c>
      <c r="BM22" s="2">
        <f>BM19/12</f>
      </c>
      <c r="BN22" s="2">
        <f>BN19/12</f>
      </c>
      <c r="BO22" s="2">
        <f>BO19/12</f>
      </c>
      <c r="BP22" s="2">
        <f>BP19/12</f>
      </c>
      <c r="BQ22" s="2">
        <f>BQ19/12</f>
      </c>
      <c r="BR22" s="2">
        <f>BR19/12</f>
      </c>
      <c r="BS22" s="2">
        <f>BS19/12</f>
      </c>
      <c r="BT22" s="2">
        <f>BT19/12</f>
      </c>
      <c r="BU22" s="2">
        <f>BU19/12</f>
      </c>
      <c r="BV22" s="2">
        <f>BV19/12</f>
      </c>
      <c r="BW22" s="2">
        <f>BW19/12</f>
      </c>
      <c r="BX22" s="2"/>
      <c r="BY22" s="2">
        <f>BY19/12</f>
      </c>
      <c r="BZ22" s="2">
        <f>BZ19/12</f>
      </c>
      <c r="CA22" s="2">
        <f>CA19/12</f>
      </c>
      <c r="CB22" s="2">
        <f>CB19/12</f>
      </c>
      <c r="CC22" s="2">
        <f>CC19/12</f>
      </c>
      <c r="CD22" s="2">
        <f>CD19/12</f>
      </c>
      <c r="CE22" s="2">
        <f>CE19/12</f>
      </c>
      <c r="CF22" s="2">
        <f>CF19/12</f>
      </c>
      <c r="CG22" s="2">
        <f>CG19/12</f>
      </c>
      <c r="CH22" s="2">
        <f>CH19/12</f>
      </c>
      <c r="CI22" s="2">
        <f>CI19/12</f>
      </c>
      <c r="CJ22" s="2">
        <f>CJ19/12</f>
      </c>
      <c r="CK22" s="2">
        <f>CK19/12</f>
      </c>
      <c r="CL22" s="2">
        <f>CL19/12</f>
      </c>
      <c r="CM22" s="2">
        <f>CM19/12</f>
      </c>
      <c r="CN22" s="2">
        <f>CN19/12</f>
      </c>
      <c r="CO22" s="2">
        <f>CO19/12</f>
      </c>
      <c r="CP22" s="2">
        <f>CP19/12</f>
      </c>
      <c r="CQ22" s="2">
        <f>CQ19/12</f>
      </c>
      <c r="CR22" s="2">
        <f>CR19/12</f>
      </c>
      <c r="CS22" s="2">
        <f>CS19/12</f>
      </c>
      <c r="CT22" s="2">
        <f>CT19/12</f>
      </c>
      <c r="CU22" s="2">
        <f>CU19/12</f>
      </c>
      <c r="CV22" s="2">
        <f>CV19/12</f>
      </c>
      <c r="CW22" s="2">
        <f>CW19/12</f>
      </c>
      <c r="CX22" s="2">
        <f>CX19/12</f>
      </c>
      <c r="CY22" s="2">
        <f>CY19/12</f>
      </c>
      <c r="CZ22" s="2">
        <f>CZ19/12</f>
      </c>
      <c r="DA22" s="2">
        <f>DA19/12</f>
      </c>
      <c r="DB22" s="2">
        <f>DB19/12</f>
      </c>
      <c r="DC22" s="2">
        <f>DC19/12</f>
      </c>
      <c r="DD22" s="2">
        <f>DD19/12</f>
      </c>
      <c r="DE22" s="2">
        <f>DE19/12</f>
      </c>
      <c r="DF22" s="2">
        <f>DF19/12</f>
      </c>
      <c r="DG22" s="2">
        <f>DG19/12</f>
      </c>
      <c r="DH22" s="2">
        <f>DH19/12</f>
      </c>
      <c r="DI22" s="124"/>
      <c r="DJ22" s="124"/>
      <c r="DK22" s="6"/>
      <c r="DL22" s="6"/>
      <c r="DM22" s="2"/>
      <c r="DN22" s="139">
        <f>SUM(Z22:AK22)</f>
      </c>
      <c r="DO22" s="140"/>
      <c r="DP22" s="139">
        <f>SUM(AL22:AW22)</f>
      </c>
      <c r="DQ22" s="2"/>
      <c r="DR22" s="139">
        <f>SUM(AY22:BJ22)</f>
      </c>
      <c r="DS22" s="2"/>
      <c r="DT22" s="139">
        <f>SUM(BL22:BW22)</f>
      </c>
      <c r="DU22" s="2"/>
      <c r="DV22" s="139">
        <f>SUM(BY22:CJ22)</f>
      </c>
      <c r="DW22" s="2"/>
      <c r="DX22" s="139">
        <f>SUM(CA22:CL22)</f>
      </c>
      <c r="DY22" s="2"/>
      <c r="DZ22" s="139">
        <f>SUM(CC22:CN22)</f>
      </c>
      <c r="EA22" s="2"/>
      <c r="EB22" s="125"/>
      <c r="EC22" s="6"/>
      <c r="ED22" s="6"/>
      <c r="EE22" s="6"/>
      <c r="EF22" s="124"/>
      <c r="EG22" s="124"/>
      <c r="EH22" s="125"/>
      <c r="EI22" s="125"/>
      <c r="EJ22" s="124"/>
      <c r="EK22" s="2"/>
      <c r="EL22" s="2"/>
    </row>
    <row x14ac:dyDescent="0.25" r="23" customHeight="1" ht="14.65">
      <c r="A23" s="136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>
        <f>Z22*Z21</f>
      </c>
      <c r="AA23" s="6">
        <f>AA22*AA21</f>
      </c>
      <c r="AB23" s="6">
        <f>AB22*AB21</f>
      </c>
      <c r="AC23" s="6">
        <f>AC22*AC21</f>
      </c>
      <c r="AD23" s="6">
        <f>AD22*AD21</f>
      </c>
      <c r="AE23" s="6">
        <f>AE22*AE21</f>
      </c>
      <c r="AF23" s="6">
        <f>AF22*AF21</f>
      </c>
      <c r="AG23" s="6">
        <f>AG22*AG21</f>
      </c>
      <c r="AH23" s="6">
        <f>AH22*AH21</f>
      </c>
      <c r="AI23" s="6">
        <f>AI22*AI21</f>
      </c>
      <c r="AJ23" s="6">
        <f>AJ22*AJ21</f>
      </c>
      <c r="AK23" s="6">
        <f>AK22*AK21</f>
      </c>
      <c r="AL23" s="6">
        <f>AL22*AL21</f>
      </c>
      <c r="AM23" s="6">
        <f>AM22*AM21</f>
      </c>
      <c r="AN23" s="6">
        <f>AN22*AN21</f>
      </c>
      <c r="AO23" s="6">
        <f>AO22*AO21</f>
      </c>
      <c r="AP23" s="6">
        <f>AP22*AP21</f>
      </c>
      <c r="AQ23" s="6">
        <f>AQ22*AQ21</f>
      </c>
      <c r="AR23" s="6">
        <f>AR22*AR21</f>
      </c>
      <c r="AS23" s="6">
        <f>AS22*AS21</f>
      </c>
      <c r="AT23" s="6">
        <f>AT22*AT21</f>
      </c>
      <c r="AU23" s="6">
        <f>AU22*AU21</f>
      </c>
      <c r="AV23" s="6">
        <f>AV22*AV21</f>
      </c>
      <c r="AW23" s="6">
        <f>AW22*AW21</f>
      </c>
      <c r="AX23" s="6"/>
      <c r="AY23" s="6">
        <f>AY22*AY21</f>
      </c>
      <c r="AZ23" s="6">
        <f>AZ22*AZ21</f>
      </c>
      <c r="BA23" s="6">
        <f>BA22*BA21</f>
      </c>
      <c r="BB23" s="6">
        <f>BB22*BB21</f>
      </c>
      <c r="BC23" s="6">
        <f>BC22*BC21</f>
      </c>
      <c r="BD23" s="6">
        <f>BD22*BD21</f>
      </c>
      <c r="BE23" s="6">
        <f>BE22*BE21</f>
      </c>
      <c r="BF23" s="6">
        <f>BF22*BF21</f>
      </c>
      <c r="BG23" s="6">
        <f>BG22*BG21</f>
      </c>
      <c r="BH23" s="6">
        <f>BH22*BH21</f>
      </c>
      <c r="BI23" s="6">
        <f>BI22*BI21</f>
      </c>
      <c r="BJ23" s="6">
        <f>BJ22*BJ21</f>
      </c>
      <c r="BK23" s="6"/>
      <c r="BL23" s="6">
        <f>BL22*BL21</f>
      </c>
      <c r="BM23" s="6">
        <f>BM22*BM21</f>
      </c>
      <c r="BN23" s="6">
        <f>BN22*BN21</f>
      </c>
      <c r="BO23" s="6">
        <f>BO22*BO21</f>
      </c>
      <c r="BP23" s="6">
        <f>BP22*BP21</f>
      </c>
      <c r="BQ23" s="6">
        <f>BQ22*BQ21</f>
      </c>
      <c r="BR23" s="6">
        <f>BR22*BR21</f>
      </c>
      <c r="BS23" s="6">
        <f>BS22*BS21</f>
      </c>
      <c r="BT23" s="6">
        <f>BT22*BT21</f>
      </c>
      <c r="BU23" s="6">
        <f>BU22*BU21</f>
      </c>
      <c r="BV23" s="6">
        <f>BV22*BV21</f>
      </c>
      <c r="BW23" s="6">
        <f>BW22*BW21</f>
      </c>
      <c r="BX23" s="6"/>
      <c r="BY23" s="6">
        <f>BY22*BY21</f>
      </c>
      <c r="BZ23" s="6">
        <f>BZ22*BZ21</f>
      </c>
      <c r="CA23" s="6">
        <f>CA22*CA21</f>
      </c>
      <c r="CB23" s="6">
        <f>CB22*CB21</f>
      </c>
      <c r="CC23" s="6">
        <f>CC22*CC21</f>
      </c>
      <c r="CD23" s="6">
        <f>CD22*CD21</f>
      </c>
      <c r="CE23" s="6">
        <f>CE22*CE21</f>
      </c>
      <c r="CF23" s="6">
        <f>CF22*CF21</f>
      </c>
      <c r="CG23" s="6">
        <f>CG22*CG21</f>
      </c>
      <c r="CH23" s="6">
        <f>CH22*CH21</f>
      </c>
      <c r="CI23" s="6">
        <f>CI22*CI21</f>
      </c>
      <c r="CJ23" s="6">
        <f>CJ22*CJ21</f>
      </c>
      <c r="CK23" s="6">
        <f>CK22*CK21</f>
      </c>
      <c r="CL23" s="6">
        <f>CL22*CL21</f>
      </c>
      <c r="CM23" s="6">
        <f>CM22*CM21</f>
      </c>
      <c r="CN23" s="6">
        <f>CN22*CN21</f>
      </c>
      <c r="CO23" s="6">
        <f>CO22*CO21</f>
      </c>
      <c r="CP23" s="6">
        <f>CP22*CP21</f>
      </c>
      <c r="CQ23" s="6">
        <f>CQ22*CQ21</f>
      </c>
      <c r="CR23" s="6">
        <f>CR22*CR21</f>
      </c>
      <c r="CS23" s="6">
        <f>CS22*CS21</f>
      </c>
      <c r="CT23" s="6">
        <f>CT22*CT21</f>
      </c>
      <c r="CU23" s="6">
        <f>CU22*CU21</f>
      </c>
      <c r="CV23" s="6">
        <f>CV22*CV21</f>
      </c>
      <c r="CW23" s="6">
        <f>CW22*CW21</f>
      </c>
      <c r="CX23" s="6">
        <f>CX22*CX21</f>
      </c>
      <c r="CY23" s="6">
        <f>CY22*CY21</f>
      </c>
      <c r="CZ23" s="6">
        <f>CZ22*CZ21</f>
      </c>
      <c r="DA23" s="6">
        <f>DA22*DA21</f>
      </c>
      <c r="DB23" s="6">
        <f>DB22*DB21</f>
      </c>
      <c r="DC23" s="6">
        <f>DC22*DC21</f>
      </c>
      <c r="DD23" s="6">
        <f>DD22*DD21</f>
      </c>
      <c r="DE23" s="6">
        <f>DE22*DE21</f>
      </c>
      <c r="DF23" s="6">
        <f>DF22*DF21</f>
      </c>
      <c r="DG23" s="6">
        <f>DG22*DG21</f>
      </c>
      <c r="DH23" s="6">
        <f>DH22*DH21</f>
      </c>
      <c r="DI23" s="124"/>
      <c r="DJ23" s="124"/>
      <c r="DK23" s="6"/>
      <c r="DL23" s="6"/>
      <c r="DM23" s="6"/>
      <c r="DN23" s="139">
        <f>SUM(Z23:AK23)</f>
      </c>
      <c r="DO23" s="140"/>
      <c r="DP23" s="139">
        <f>SUM(AL23:AW23)</f>
      </c>
      <c r="DQ23" s="6"/>
      <c r="DR23" s="139">
        <f>SUM(AY23:BJ23)</f>
      </c>
      <c r="DS23" s="6"/>
      <c r="DT23" s="139">
        <f>SUM(BL23:BW23)</f>
      </c>
      <c r="DU23" s="6"/>
      <c r="DV23" s="139">
        <f>SUM(BY23:CJ23)</f>
      </c>
      <c r="DW23" s="6"/>
      <c r="DX23" s="139">
        <f>SUM(CA23:CL23)</f>
      </c>
      <c r="DY23" s="6"/>
      <c r="DZ23" s="139">
        <f>SUM(CC23:CN23)</f>
      </c>
      <c r="EA23" s="6"/>
      <c r="EB23" s="125"/>
      <c r="EC23" s="6"/>
      <c r="ED23" s="6"/>
      <c r="EE23" s="6"/>
      <c r="EF23" s="124"/>
      <c r="EG23" s="124"/>
      <c r="EH23" s="125"/>
      <c r="EI23" s="125"/>
      <c r="EJ23" s="124"/>
      <c r="EK23" s="2"/>
      <c r="EL23" s="2"/>
    </row>
    <row x14ac:dyDescent="0.25" r="24" customHeight="1" ht="14.65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6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6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6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6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6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6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124"/>
      <c r="DJ24" s="124"/>
      <c r="DK24" s="6"/>
      <c r="DL24" s="6"/>
      <c r="DM24" s="6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125"/>
      <c r="EC24" s="6"/>
      <c r="ED24" s="6"/>
      <c r="EE24" s="6"/>
      <c r="EF24" s="124"/>
      <c r="EG24" s="124"/>
      <c r="EH24" s="125"/>
      <c r="EI24" s="125"/>
      <c r="EJ24" s="124"/>
      <c r="EK24" s="2"/>
      <c r="EL24" s="2"/>
    </row>
    <row x14ac:dyDescent="0.25" r="25" customHeight="1" ht="14.65">
      <c r="A25" s="137" t="s">
        <v>138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6"/>
      <c r="AA25" s="2"/>
      <c r="AB25" s="2"/>
      <c r="AC25" s="2"/>
      <c r="AD25" s="2">
        <v>1</v>
      </c>
      <c r="AE25" s="2"/>
      <c r="AF25" s="6"/>
      <c r="AG25" s="2"/>
      <c r="AH25" s="2"/>
      <c r="AI25" s="2">
        <v>1</v>
      </c>
      <c r="AJ25" s="2"/>
      <c r="AK25" s="2"/>
      <c r="AL25" s="6"/>
      <c r="AM25" s="2"/>
      <c r="AN25" s="2"/>
      <c r="AO25" s="2"/>
      <c r="AP25" s="2">
        <v>1</v>
      </c>
      <c r="AQ25" s="2"/>
      <c r="AR25" s="6"/>
      <c r="AS25" s="2"/>
      <c r="AT25" s="2"/>
      <c r="AU25" s="2">
        <v>1</v>
      </c>
      <c r="AV25" s="2"/>
      <c r="AW25" s="2"/>
      <c r="AX25" s="2"/>
      <c r="AY25" s="6"/>
      <c r="AZ25" s="2"/>
      <c r="BA25" s="2"/>
      <c r="BB25" s="2"/>
      <c r="BC25" s="2">
        <v>1</v>
      </c>
      <c r="BD25" s="2"/>
      <c r="BE25" s="6"/>
      <c r="BF25" s="2"/>
      <c r="BG25" s="2"/>
      <c r="BH25" s="2">
        <v>1</v>
      </c>
      <c r="BI25" s="2"/>
      <c r="BJ25" s="2"/>
      <c r="BK25" s="2"/>
      <c r="BL25" s="124"/>
      <c r="BM25" s="2"/>
      <c r="BN25" s="2"/>
      <c r="BO25" s="2"/>
      <c r="BP25" s="2">
        <v>1</v>
      </c>
      <c r="BQ25" s="2"/>
      <c r="BR25" s="124"/>
      <c r="BS25" s="2"/>
      <c r="BT25" s="2"/>
      <c r="BU25" s="2">
        <v>1</v>
      </c>
      <c r="BV25" s="2"/>
      <c r="BW25" s="2"/>
      <c r="BX25" s="2"/>
      <c r="BY25" s="124"/>
      <c r="BZ25" s="2"/>
      <c r="CA25" s="2"/>
      <c r="CB25" s="2"/>
      <c r="CC25" s="2">
        <v>1</v>
      </c>
      <c r="CD25" s="2"/>
      <c r="CE25" s="124"/>
      <c r="CF25" s="2"/>
      <c r="CG25" s="2"/>
      <c r="CH25" s="2">
        <v>1</v>
      </c>
      <c r="CI25" s="2"/>
      <c r="CJ25" s="2"/>
      <c r="CK25" s="124"/>
      <c r="CL25" s="2"/>
      <c r="CM25" s="2"/>
      <c r="CN25" s="2"/>
      <c r="CO25" s="2">
        <v>1</v>
      </c>
      <c r="CP25" s="2"/>
      <c r="CQ25" s="124"/>
      <c r="CR25" s="2"/>
      <c r="CS25" s="2"/>
      <c r="CT25" s="2">
        <v>1</v>
      </c>
      <c r="CU25" s="2"/>
      <c r="CV25" s="2"/>
      <c r="CW25" s="124"/>
      <c r="CX25" s="2"/>
      <c r="CY25" s="2"/>
      <c r="CZ25" s="2"/>
      <c r="DA25" s="2">
        <v>1</v>
      </c>
      <c r="DB25" s="2"/>
      <c r="DC25" s="124"/>
      <c r="DD25" s="2"/>
      <c r="DE25" s="2"/>
      <c r="DF25" s="2">
        <v>1</v>
      </c>
      <c r="DG25" s="2"/>
      <c r="DH25" s="2"/>
      <c r="DI25" s="124"/>
      <c r="DJ25" s="124"/>
      <c r="DK25" s="6"/>
      <c r="DL25" s="6"/>
      <c r="DM25" s="6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125"/>
      <c r="EC25" s="6"/>
      <c r="ED25" s="6"/>
      <c r="EE25" s="6"/>
      <c r="EF25" s="124"/>
      <c r="EG25" s="124"/>
      <c r="EH25" s="125"/>
      <c r="EI25" s="125"/>
      <c r="EJ25" s="124"/>
      <c r="EK25" s="2"/>
      <c r="EL25" s="2"/>
    </row>
    <row x14ac:dyDescent="0.25" r="26" customHeight="1" ht="14.65">
      <c r="A26" s="133" t="s">
        <v>129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6"/>
      <c r="AA26" s="2"/>
      <c r="AB26" s="2"/>
      <c r="AC26" s="2"/>
      <c r="AD26" s="2">
        <v>2</v>
      </c>
      <c r="AE26" s="2"/>
      <c r="AF26" s="6"/>
      <c r="AG26" s="2"/>
      <c r="AH26" s="2"/>
      <c r="AI26" s="2">
        <v>2</v>
      </c>
      <c r="AJ26" s="2"/>
      <c r="AK26" s="2"/>
      <c r="AL26" s="6"/>
      <c r="AM26" s="2"/>
      <c r="AN26" s="2"/>
      <c r="AO26" s="2"/>
      <c r="AP26" s="2">
        <v>2</v>
      </c>
      <c r="AQ26" s="2"/>
      <c r="AR26" s="6"/>
      <c r="AS26" s="2"/>
      <c r="AT26" s="2"/>
      <c r="AU26" s="2">
        <v>2</v>
      </c>
      <c r="AV26" s="2"/>
      <c r="AW26" s="2"/>
      <c r="AX26" s="2"/>
      <c r="AY26" s="6"/>
      <c r="AZ26" s="2"/>
      <c r="BA26" s="2"/>
      <c r="BB26" s="2"/>
      <c r="BC26" s="2">
        <v>2</v>
      </c>
      <c r="BD26" s="2"/>
      <c r="BE26" s="6"/>
      <c r="BF26" s="2"/>
      <c r="BG26" s="2"/>
      <c r="BH26" s="2">
        <v>2</v>
      </c>
      <c r="BI26" s="2"/>
      <c r="BJ26" s="2"/>
      <c r="BK26" s="2"/>
      <c r="BL26" s="124"/>
      <c r="BM26" s="2"/>
      <c r="BN26" s="2"/>
      <c r="BO26" s="2"/>
      <c r="BP26" s="2">
        <v>2</v>
      </c>
      <c r="BQ26" s="2"/>
      <c r="BR26" s="124"/>
      <c r="BS26" s="2"/>
      <c r="BT26" s="2"/>
      <c r="BU26" s="2">
        <v>2</v>
      </c>
      <c r="BV26" s="2"/>
      <c r="BW26" s="2"/>
      <c r="BX26" s="2"/>
      <c r="BY26" s="124"/>
      <c r="BZ26" s="2"/>
      <c r="CA26" s="2"/>
      <c r="CB26" s="2"/>
      <c r="CC26" s="2">
        <v>2</v>
      </c>
      <c r="CD26" s="2"/>
      <c r="CE26" s="124"/>
      <c r="CF26" s="2"/>
      <c r="CG26" s="2"/>
      <c r="CH26" s="2">
        <v>2</v>
      </c>
      <c r="CI26" s="2"/>
      <c r="CJ26" s="2"/>
      <c r="CK26" s="124"/>
      <c r="CL26" s="2"/>
      <c r="CM26" s="2"/>
      <c r="CN26" s="2"/>
      <c r="CO26" s="2">
        <v>2</v>
      </c>
      <c r="CP26" s="2"/>
      <c r="CQ26" s="124"/>
      <c r="CR26" s="2"/>
      <c r="CS26" s="2"/>
      <c r="CT26" s="2">
        <v>2</v>
      </c>
      <c r="CU26" s="2"/>
      <c r="CV26" s="2"/>
      <c r="CW26" s="124"/>
      <c r="CX26" s="2"/>
      <c r="CY26" s="2"/>
      <c r="CZ26" s="2"/>
      <c r="DA26" s="2">
        <v>2</v>
      </c>
      <c r="DB26" s="2"/>
      <c r="DC26" s="124"/>
      <c r="DD26" s="2"/>
      <c r="DE26" s="2"/>
      <c r="DF26" s="2">
        <v>2</v>
      </c>
      <c r="DG26" s="2"/>
      <c r="DH26" s="2"/>
      <c r="DI26" s="124"/>
      <c r="DJ26" s="124"/>
      <c r="DK26" s="6"/>
      <c r="DL26" s="6"/>
      <c r="DM26" s="6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125"/>
      <c r="EC26" s="6"/>
      <c r="ED26" s="6"/>
      <c r="EE26" s="6"/>
      <c r="EF26" s="124"/>
      <c r="EG26" s="124"/>
      <c r="EH26" s="125"/>
      <c r="EI26" s="125"/>
      <c r="EJ26" s="124"/>
      <c r="EK26" s="2"/>
      <c r="EL26" s="2"/>
    </row>
    <row x14ac:dyDescent="0.25" r="27" customHeight="1" ht="14.65">
      <c r="A27" s="133" t="s">
        <v>130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6"/>
      <c r="AA27" s="2"/>
      <c r="AB27" s="2"/>
      <c r="AC27" s="2"/>
      <c r="AD27" s="6">
        <f>AD4*AD5*AD26/1000</f>
      </c>
      <c r="AE27" s="2"/>
      <c r="AF27" s="6"/>
      <c r="AG27" s="2"/>
      <c r="AH27" s="2"/>
      <c r="AI27" s="6">
        <f>AF4*AF5*AI26/1000</f>
      </c>
      <c r="AJ27" s="2"/>
      <c r="AK27" s="2"/>
      <c r="AL27" s="6"/>
      <c r="AM27" s="2"/>
      <c r="AN27" s="2"/>
      <c r="AO27" s="2"/>
      <c r="AP27" s="6">
        <f>AP4*AP5*AP26/1000</f>
      </c>
      <c r="AQ27" s="2"/>
      <c r="AR27" s="6"/>
      <c r="AS27" s="2"/>
      <c r="AT27" s="2"/>
      <c r="AU27" s="6">
        <f>AR4*AR5*AU26/1000</f>
      </c>
      <c r="AV27" s="2"/>
      <c r="AW27" s="2"/>
      <c r="AX27" s="2"/>
      <c r="AY27" s="6"/>
      <c r="AZ27" s="2"/>
      <c r="BA27" s="2"/>
      <c r="BB27" s="2"/>
      <c r="BC27" s="6">
        <f>BC4*BC5*BC26/1000</f>
      </c>
      <c r="BD27" s="2"/>
      <c r="BE27" s="6"/>
      <c r="BF27" s="2"/>
      <c r="BG27" s="2"/>
      <c r="BH27" s="6">
        <f>BE4*BE5*BH26/1000</f>
      </c>
      <c r="BI27" s="2"/>
      <c r="BJ27" s="2"/>
      <c r="BK27" s="2"/>
      <c r="BL27" s="6"/>
      <c r="BM27" s="2"/>
      <c r="BN27" s="2"/>
      <c r="BO27" s="2"/>
      <c r="BP27" s="6">
        <f>BP4*BP5*BP26/1000</f>
      </c>
      <c r="BQ27" s="2"/>
      <c r="BR27" s="124"/>
      <c r="BS27" s="2"/>
      <c r="BT27" s="2"/>
      <c r="BU27" s="6">
        <f>BR4*BR5*BU26/1000</f>
      </c>
      <c r="BV27" s="2"/>
      <c r="BW27" s="2"/>
      <c r="BX27" s="2"/>
      <c r="BY27" s="6"/>
      <c r="BZ27" s="2"/>
      <c r="CA27" s="2"/>
      <c r="CB27" s="2"/>
      <c r="CC27" s="6">
        <f>CC4*CC5*CC26/1000</f>
      </c>
      <c r="CD27" s="2"/>
      <c r="CE27" s="124"/>
      <c r="CF27" s="2"/>
      <c r="CG27" s="2"/>
      <c r="CH27" s="6">
        <f>CE4*CE5*CH26/1000</f>
      </c>
      <c r="CI27" s="2"/>
      <c r="CJ27" s="2"/>
      <c r="CK27" s="6"/>
      <c r="CL27" s="2"/>
      <c r="CM27" s="2"/>
      <c r="CN27" s="2"/>
      <c r="CO27" s="6">
        <f>CO4*CO5*CO26/1000</f>
      </c>
      <c r="CP27" s="2"/>
      <c r="CQ27" s="124"/>
      <c r="CR27" s="2"/>
      <c r="CS27" s="2"/>
      <c r="CT27" s="6">
        <f>CQ4*CQ5*CT26/1000</f>
      </c>
      <c r="CU27" s="2"/>
      <c r="CV27" s="2"/>
      <c r="CW27" s="6"/>
      <c r="CX27" s="2"/>
      <c r="CY27" s="2"/>
      <c r="CZ27" s="2"/>
      <c r="DA27" s="6">
        <f>DA4*DA5*DA26/1000</f>
      </c>
      <c r="DB27" s="2"/>
      <c r="DC27" s="124"/>
      <c r="DD27" s="2"/>
      <c r="DE27" s="2"/>
      <c r="DF27" s="6">
        <f>DC4*DC5*DF26/1000</f>
      </c>
      <c r="DG27" s="2"/>
      <c r="DH27" s="2"/>
      <c r="DI27" s="124"/>
      <c r="DJ27" s="124"/>
      <c r="DK27" s="6"/>
      <c r="DL27" s="6"/>
      <c r="DM27" s="6"/>
      <c r="DN27" s="140"/>
      <c r="DO27" s="140"/>
      <c r="DP27" s="140"/>
      <c r="DQ27" s="2"/>
      <c r="DR27" s="140"/>
      <c r="DS27" s="2"/>
      <c r="DT27" s="140"/>
      <c r="DU27" s="2"/>
      <c r="DV27" s="140"/>
      <c r="DW27" s="2"/>
      <c r="DX27" s="140"/>
      <c r="DY27" s="2"/>
      <c r="DZ27" s="140"/>
      <c r="EA27" s="2"/>
      <c r="EB27" s="125"/>
      <c r="EC27" s="6"/>
      <c r="ED27" s="6"/>
      <c r="EE27" s="6"/>
      <c r="EF27" s="124"/>
      <c r="EG27" s="124"/>
      <c r="EH27" s="125"/>
      <c r="EI27" s="125"/>
      <c r="EJ27" s="124"/>
      <c r="EK27" s="2"/>
      <c r="EL27" s="2"/>
    </row>
    <row x14ac:dyDescent="0.25" r="28" customHeight="1" ht="14.65">
      <c r="A28" s="133" t="s">
        <v>135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2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2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124"/>
      <c r="AY28" s="2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"/>
      <c r="BM28" s="2"/>
      <c r="BN28" s="124"/>
      <c r="BO28" s="6"/>
      <c r="BP28" s="6"/>
      <c r="BQ28" s="124"/>
      <c r="BR28" s="124"/>
      <c r="BS28" s="124"/>
      <c r="BT28" s="124"/>
      <c r="BU28" s="6"/>
      <c r="BV28" s="124"/>
      <c r="BW28" s="124"/>
      <c r="BX28" s="6"/>
      <c r="BY28" s="2"/>
      <c r="BZ28" s="124"/>
      <c r="CA28" s="124"/>
      <c r="CB28" s="124"/>
      <c r="CC28" s="6"/>
      <c r="CD28" s="124"/>
      <c r="CE28" s="124"/>
      <c r="CF28" s="124"/>
      <c r="CG28" s="124"/>
      <c r="CH28" s="6"/>
      <c r="CI28" s="124"/>
      <c r="CJ28" s="124"/>
      <c r="CK28" s="2"/>
      <c r="CL28" s="124"/>
      <c r="CM28" s="124"/>
      <c r="CN28" s="124"/>
      <c r="CO28" s="6"/>
      <c r="CP28" s="124"/>
      <c r="CQ28" s="124"/>
      <c r="CR28" s="124"/>
      <c r="CS28" s="124"/>
      <c r="CT28" s="6"/>
      <c r="CU28" s="124"/>
      <c r="CV28" s="124"/>
      <c r="CW28" s="2"/>
      <c r="CX28" s="124"/>
      <c r="CY28" s="124"/>
      <c r="CZ28" s="124"/>
      <c r="DA28" s="6"/>
      <c r="DB28" s="124"/>
      <c r="DC28" s="124"/>
      <c r="DD28" s="124"/>
      <c r="DE28" s="124"/>
      <c r="DF28" s="6"/>
      <c r="DG28" s="124"/>
      <c r="DH28" s="124"/>
      <c r="DI28" s="124"/>
      <c r="DJ28" s="124"/>
      <c r="DK28" s="6"/>
      <c r="DL28" s="6"/>
      <c r="DM28" s="6"/>
      <c r="DN28" s="139">
        <f>SUM(Z28:AK28)</f>
      </c>
      <c r="DO28" s="140"/>
      <c r="DP28" s="139">
        <f>SUM(AL28:AW28)</f>
      </c>
      <c r="DQ28" s="6"/>
      <c r="DR28" s="139">
        <f>SUM(AY28:BJ28)</f>
      </c>
      <c r="DS28" s="6"/>
      <c r="DT28" s="139">
        <f>SUM(BL28:BW28)</f>
      </c>
      <c r="DU28" s="2"/>
      <c r="DV28" s="139">
        <f>SUM(BY28:CJ28)</f>
      </c>
      <c r="DW28" s="2"/>
      <c r="DX28" s="139">
        <f>SUM(CA28:CL28)</f>
      </c>
      <c r="DY28" s="2"/>
      <c r="DZ28" s="139">
        <f>SUM(CC28:CN28)</f>
      </c>
      <c r="EA28" s="2"/>
      <c r="EB28" s="125"/>
      <c r="EC28" s="6"/>
      <c r="ED28" s="6"/>
      <c r="EE28" s="6"/>
      <c r="EF28" s="124"/>
      <c r="EG28" s="124"/>
      <c r="EH28" s="125"/>
      <c r="EI28" s="125"/>
      <c r="EJ28" s="124"/>
      <c r="EK28" s="2"/>
      <c r="EL28" s="2"/>
    </row>
    <row x14ac:dyDescent="0.25" r="29" customHeight="1" ht="14.65">
      <c r="A29" s="136" t="s">
        <v>136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6"/>
      <c r="AB29" s="6"/>
      <c r="AC29" s="6"/>
      <c r="AD29" s="6">
        <f>AD27</f>
      </c>
      <c r="AE29" s="6"/>
      <c r="AF29" s="6"/>
      <c r="AG29" s="6"/>
      <c r="AH29" s="6"/>
      <c r="AI29" s="6">
        <f>AI27</f>
      </c>
      <c r="AJ29" s="6"/>
      <c r="AK29" s="6"/>
      <c r="AL29" s="2"/>
      <c r="AM29" s="6"/>
      <c r="AN29" s="6"/>
      <c r="AO29" s="6"/>
      <c r="AP29" s="6">
        <f>AP27</f>
      </c>
      <c r="AQ29" s="6"/>
      <c r="AR29" s="6"/>
      <c r="AS29" s="6"/>
      <c r="AT29" s="6"/>
      <c r="AU29" s="6">
        <f>AU27</f>
      </c>
      <c r="AV29" s="6"/>
      <c r="AW29" s="6"/>
      <c r="AX29" s="124"/>
      <c r="AY29" s="2"/>
      <c r="AZ29" s="6"/>
      <c r="BA29" s="6"/>
      <c r="BB29" s="6"/>
      <c r="BC29" s="6">
        <f>BC27</f>
      </c>
      <c r="BD29" s="6"/>
      <c r="BE29" s="6"/>
      <c r="BF29" s="6"/>
      <c r="BG29" s="6"/>
      <c r="BH29" s="6">
        <f>BH27</f>
      </c>
      <c r="BI29" s="6"/>
      <c r="BJ29" s="6"/>
      <c r="BK29" s="6"/>
      <c r="BL29" s="2"/>
      <c r="BM29" s="2"/>
      <c r="BN29" s="124"/>
      <c r="BO29" s="6"/>
      <c r="BP29" s="6">
        <f>BP27</f>
      </c>
      <c r="BQ29" s="124"/>
      <c r="BR29" s="124"/>
      <c r="BS29" s="124"/>
      <c r="BT29" s="124"/>
      <c r="BU29" s="6">
        <f>BU27</f>
      </c>
      <c r="BV29" s="124"/>
      <c r="BW29" s="124"/>
      <c r="BX29" s="6"/>
      <c r="BY29" s="2"/>
      <c r="BZ29" s="124"/>
      <c r="CA29" s="124"/>
      <c r="CB29" s="124"/>
      <c r="CC29" s="6">
        <f>CC27</f>
      </c>
      <c r="CD29" s="124"/>
      <c r="CE29" s="124"/>
      <c r="CF29" s="124"/>
      <c r="CG29" s="124"/>
      <c r="CH29" s="6">
        <f>CH27</f>
      </c>
      <c r="CI29" s="124"/>
      <c r="CJ29" s="124"/>
      <c r="CK29" s="2"/>
      <c r="CL29" s="124"/>
      <c r="CM29" s="124"/>
      <c r="CN29" s="124"/>
      <c r="CO29" s="6">
        <f>CO27</f>
      </c>
      <c r="CP29" s="124"/>
      <c r="CQ29" s="124"/>
      <c r="CR29" s="124"/>
      <c r="CS29" s="124"/>
      <c r="CT29" s="6">
        <f>CT27</f>
      </c>
      <c r="CU29" s="124"/>
      <c r="CV29" s="124"/>
      <c r="CW29" s="2"/>
      <c r="CX29" s="124"/>
      <c r="CY29" s="124"/>
      <c r="CZ29" s="124"/>
      <c r="DA29" s="6">
        <f>DA27</f>
      </c>
      <c r="DB29" s="124"/>
      <c r="DC29" s="124"/>
      <c r="DD29" s="124"/>
      <c r="DE29" s="124"/>
      <c r="DF29" s="6">
        <f>DF27</f>
      </c>
      <c r="DG29" s="124"/>
      <c r="DH29" s="124"/>
      <c r="DI29" s="124"/>
      <c r="DJ29" s="124"/>
      <c r="DK29" s="6"/>
      <c r="DL29" s="6"/>
      <c r="DM29" s="6"/>
      <c r="DN29" s="139">
        <f>SUM(Z29:AK29)</f>
      </c>
      <c r="DO29" s="140"/>
      <c r="DP29" s="139">
        <f>SUM(AL29:AW29)</f>
      </c>
      <c r="DQ29" s="6"/>
      <c r="DR29" s="139">
        <f>SUM(AY29:BJ29)</f>
      </c>
      <c r="DS29" s="6"/>
      <c r="DT29" s="139">
        <f>SUM(BL29:BW29)</f>
      </c>
      <c r="DU29" s="2"/>
      <c r="DV29" s="139">
        <f>SUM(BY29:CJ29)</f>
      </c>
      <c r="DW29" s="2"/>
      <c r="DX29" s="139">
        <f>SUM(CA29:CL29)</f>
      </c>
      <c r="DY29" s="2"/>
      <c r="DZ29" s="139">
        <f>SUM(CC29:CN29)</f>
      </c>
      <c r="EA29" s="2"/>
      <c r="EB29" s="125"/>
      <c r="EC29" s="6"/>
      <c r="ED29" s="6"/>
      <c r="EE29" s="6"/>
      <c r="EF29" s="124"/>
      <c r="EG29" s="124"/>
      <c r="EH29" s="125"/>
      <c r="EI29" s="125"/>
      <c r="EJ29" s="124"/>
      <c r="EK29" s="2"/>
      <c r="EL29" s="2"/>
    </row>
    <row x14ac:dyDescent="0.25" r="30" customHeight="1" ht="14.6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2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2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124"/>
      <c r="AY30" s="2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2"/>
      <c r="BM30" s="2"/>
      <c r="BN30" s="124"/>
      <c r="BO30" s="6"/>
      <c r="BP30" s="6"/>
      <c r="BQ30" s="124"/>
      <c r="BR30" s="124"/>
      <c r="BS30" s="124"/>
      <c r="BT30" s="124"/>
      <c r="BU30" s="6"/>
      <c r="BV30" s="124"/>
      <c r="BW30" s="124"/>
      <c r="BX30" s="6"/>
      <c r="BY30" s="2"/>
      <c r="BZ30" s="124"/>
      <c r="CA30" s="124"/>
      <c r="CB30" s="124"/>
      <c r="CC30" s="6"/>
      <c r="CD30" s="124"/>
      <c r="CE30" s="124"/>
      <c r="CF30" s="124"/>
      <c r="CG30" s="124"/>
      <c r="CH30" s="6"/>
      <c r="CI30" s="124"/>
      <c r="CJ30" s="124"/>
      <c r="CK30" s="2"/>
      <c r="CL30" s="124"/>
      <c r="CM30" s="124"/>
      <c r="CN30" s="124"/>
      <c r="CO30" s="6"/>
      <c r="CP30" s="124"/>
      <c r="CQ30" s="124"/>
      <c r="CR30" s="124"/>
      <c r="CS30" s="124"/>
      <c r="CT30" s="6"/>
      <c r="CU30" s="124"/>
      <c r="CV30" s="124"/>
      <c r="CW30" s="2"/>
      <c r="CX30" s="124"/>
      <c r="CY30" s="124"/>
      <c r="CZ30" s="124"/>
      <c r="DA30" s="6"/>
      <c r="DB30" s="124"/>
      <c r="DC30" s="124"/>
      <c r="DD30" s="124"/>
      <c r="DE30" s="124"/>
      <c r="DF30" s="6"/>
      <c r="DG30" s="124"/>
      <c r="DH30" s="124"/>
      <c r="DI30" s="124"/>
      <c r="DJ30" s="124"/>
      <c r="DK30" s="6"/>
      <c r="DL30" s="6"/>
      <c r="DM30" s="6"/>
      <c r="DN30" s="140"/>
      <c r="DO30" s="140"/>
      <c r="DP30" s="140"/>
      <c r="DQ30" s="6"/>
      <c r="DR30" s="140"/>
      <c r="DS30" s="6"/>
      <c r="DT30" s="140"/>
      <c r="DU30" s="2"/>
      <c r="DV30" s="140"/>
      <c r="DW30" s="2"/>
      <c r="DX30" s="140"/>
      <c r="DY30" s="2"/>
      <c r="DZ30" s="140"/>
      <c r="EA30" s="2"/>
      <c r="EB30" s="125"/>
      <c r="EC30" s="6"/>
      <c r="ED30" s="6"/>
      <c r="EE30" s="6"/>
      <c r="EF30" s="124"/>
      <c r="EG30" s="124"/>
      <c r="EH30" s="125"/>
      <c r="EI30" s="125"/>
      <c r="EJ30" s="124"/>
      <c r="EK30" s="2"/>
      <c r="EL30" s="2"/>
    </row>
    <row x14ac:dyDescent="0.25" r="31" customHeight="1" ht="14.65">
      <c r="A31" s="134" t="s">
        <v>139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2"/>
      <c r="AA31" s="6">
        <v>200</v>
      </c>
      <c r="AB31" s="6"/>
      <c r="AC31" s="6"/>
      <c r="AD31" s="6"/>
      <c r="AE31" s="6"/>
      <c r="AF31" s="6">
        <v>200</v>
      </c>
      <c r="AG31" s="6"/>
      <c r="AH31" s="6"/>
      <c r="AI31" s="6">
        <v>200</v>
      </c>
      <c r="AJ31" s="6"/>
      <c r="AK31" s="6">
        <v>200</v>
      </c>
      <c r="AL31" s="2"/>
      <c r="AM31" s="6">
        <v>200</v>
      </c>
      <c r="AN31" s="6"/>
      <c r="AO31" s="6"/>
      <c r="AP31" s="6"/>
      <c r="AQ31" s="6"/>
      <c r="AR31" s="6">
        <v>400</v>
      </c>
      <c r="AS31" s="6"/>
      <c r="AT31" s="6"/>
      <c r="AU31" s="6">
        <v>200</v>
      </c>
      <c r="AV31" s="6">
        <v>150</v>
      </c>
      <c r="AW31" s="6">
        <v>200</v>
      </c>
      <c r="AX31" s="124"/>
      <c r="AY31" s="2"/>
      <c r="AZ31" s="6">
        <v>200</v>
      </c>
      <c r="BA31" s="6"/>
      <c r="BB31" s="6"/>
      <c r="BC31" s="6"/>
      <c r="BD31" s="6"/>
      <c r="BE31" s="6">
        <v>200</v>
      </c>
      <c r="BF31" s="6">
        <v>200</v>
      </c>
      <c r="BG31" s="6">
        <v>200</v>
      </c>
      <c r="BH31" s="6">
        <v>200</v>
      </c>
      <c r="BI31" s="6">
        <v>200</v>
      </c>
      <c r="BJ31" s="6">
        <v>200</v>
      </c>
      <c r="BK31" s="6"/>
      <c r="BL31" s="2"/>
      <c r="BM31" s="6">
        <v>200</v>
      </c>
      <c r="BN31" s="124"/>
      <c r="BO31" s="6">
        <v>200</v>
      </c>
      <c r="BP31" s="6"/>
      <c r="BQ31" s="6">
        <v>200</v>
      </c>
      <c r="BR31" s="124"/>
      <c r="BS31" s="6">
        <v>200</v>
      </c>
      <c r="BT31" s="124"/>
      <c r="BU31" s="6">
        <v>200</v>
      </c>
      <c r="BV31" s="124"/>
      <c r="BW31" s="6">
        <v>200</v>
      </c>
      <c r="BX31" s="6"/>
      <c r="BY31" s="2"/>
      <c r="BZ31" s="6">
        <v>200</v>
      </c>
      <c r="CA31" s="124"/>
      <c r="CB31" s="124"/>
      <c r="CC31" s="6"/>
      <c r="CD31" s="124"/>
      <c r="CE31" s="6">
        <v>200</v>
      </c>
      <c r="CF31" s="124"/>
      <c r="CG31" s="124"/>
      <c r="CH31" s="6">
        <v>200</v>
      </c>
      <c r="CI31" s="124"/>
      <c r="CJ31" s="6">
        <v>200</v>
      </c>
      <c r="CK31" s="2"/>
      <c r="CL31" s="6">
        <v>200</v>
      </c>
      <c r="CM31" s="124"/>
      <c r="CN31" s="124"/>
      <c r="CO31" s="6"/>
      <c r="CP31" s="124"/>
      <c r="CQ31" s="6">
        <v>150</v>
      </c>
      <c r="CR31" s="124"/>
      <c r="CS31" s="124"/>
      <c r="CT31" s="6"/>
      <c r="CU31" s="124"/>
      <c r="CV31" s="6">
        <v>100</v>
      </c>
      <c r="CW31" s="2"/>
      <c r="CX31" s="6">
        <v>100</v>
      </c>
      <c r="CY31" s="124"/>
      <c r="CZ31" s="124"/>
      <c r="DA31" s="6"/>
      <c r="DB31" s="124"/>
      <c r="DC31" s="6">
        <v>100</v>
      </c>
      <c r="DD31" s="124"/>
      <c r="DE31" s="124"/>
      <c r="DF31" s="6">
        <v>100</v>
      </c>
      <c r="DG31" s="124"/>
      <c r="DH31" s="124"/>
      <c r="DI31" s="124"/>
      <c r="DJ31" s="124"/>
      <c r="DK31" s="6"/>
      <c r="DL31" s="6"/>
      <c r="DM31" s="6"/>
      <c r="DN31" s="139">
        <f>SUM(Z31:AK31)</f>
      </c>
      <c r="DO31" s="140"/>
      <c r="DP31" s="139">
        <f>SUM(AL31:AW31)</f>
      </c>
      <c r="DQ31" s="6"/>
      <c r="DR31" s="139">
        <f>SUM(AY31:BJ31)</f>
      </c>
      <c r="DS31" s="6"/>
      <c r="DT31" s="139">
        <f>SUM(BL31:BW31)</f>
      </c>
      <c r="DU31" s="2"/>
      <c r="DV31" s="139">
        <f>SUM(BY31:CJ31)</f>
      </c>
      <c r="DW31" s="2"/>
      <c r="DX31" s="139">
        <f>SUM(CA31:CL31)</f>
      </c>
      <c r="DY31" s="2"/>
      <c r="DZ31" s="139">
        <f>SUM(CC31:CN31)</f>
      </c>
      <c r="EA31" s="2"/>
      <c r="EB31" s="125"/>
      <c r="EC31" s="6"/>
      <c r="ED31" s="6"/>
      <c r="EE31" s="6"/>
      <c r="EF31" s="124"/>
      <c r="EG31" s="124"/>
      <c r="EH31" s="125"/>
      <c r="EI31" s="125"/>
      <c r="EJ31" s="124"/>
      <c r="EK31" s="2"/>
      <c r="EL31" s="2"/>
    </row>
    <row x14ac:dyDescent="0.25" r="32" customHeight="1" ht="14.65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2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124"/>
      <c r="AY32" s="2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2"/>
      <c r="BM32" s="2"/>
      <c r="BN32" s="124"/>
      <c r="BO32" s="6"/>
      <c r="BP32" s="6"/>
      <c r="BQ32" s="124"/>
      <c r="BR32" s="124"/>
      <c r="BS32" s="124"/>
      <c r="BT32" s="124"/>
      <c r="BU32" s="6"/>
      <c r="BV32" s="124"/>
      <c r="BW32" s="124"/>
      <c r="BX32" s="6"/>
      <c r="BY32" s="2"/>
      <c r="BZ32" s="124"/>
      <c r="CA32" s="124"/>
      <c r="CB32" s="124"/>
      <c r="CC32" s="6"/>
      <c r="CD32" s="124"/>
      <c r="CE32" s="124"/>
      <c r="CF32" s="124"/>
      <c r="CG32" s="124"/>
      <c r="CH32" s="6"/>
      <c r="CI32" s="124"/>
      <c r="CJ32" s="124"/>
      <c r="CK32" s="2"/>
      <c r="CL32" s="124"/>
      <c r="CM32" s="124"/>
      <c r="CN32" s="124"/>
      <c r="CO32" s="6"/>
      <c r="CP32" s="124"/>
      <c r="CQ32" s="124"/>
      <c r="CR32" s="124"/>
      <c r="CS32" s="124"/>
      <c r="CT32" s="6"/>
      <c r="CU32" s="124"/>
      <c r="CV32" s="124"/>
      <c r="CW32" s="2"/>
      <c r="CX32" s="124"/>
      <c r="CY32" s="124"/>
      <c r="CZ32" s="124"/>
      <c r="DA32" s="6"/>
      <c r="DB32" s="124"/>
      <c r="DC32" s="124"/>
      <c r="DD32" s="124"/>
      <c r="DE32" s="124"/>
      <c r="DF32" s="6"/>
      <c r="DG32" s="124"/>
      <c r="DH32" s="124"/>
      <c r="DI32" s="124"/>
      <c r="DJ32" s="124"/>
      <c r="DK32" s="6"/>
      <c r="DL32" s="6"/>
      <c r="DM32" s="6"/>
      <c r="DN32" s="140"/>
      <c r="DO32" s="140"/>
      <c r="DP32" s="140"/>
      <c r="DQ32" s="6"/>
      <c r="DR32" s="140"/>
      <c r="DS32" s="6"/>
      <c r="DT32" s="140"/>
      <c r="DU32" s="2"/>
      <c r="DV32" s="140"/>
      <c r="DW32" s="2"/>
      <c r="DX32" s="140"/>
      <c r="DY32" s="2"/>
      <c r="DZ32" s="140"/>
      <c r="EA32" s="2"/>
      <c r="EB32" s="125"/>
      <c r="EC32" s="6"/>
      <c r="ED32" s="6"/>
      <c r="EE32" s="6"/>
      <c r="EF32" s="124"/>
      <c r="EG32" s="124"/>
      <c r="EH32" s="125"/>
      <c r="EI32" s="125"/>
      <c r="EJ32" s="124"/>
      <c r="EK32" s="2"/>
      <c r="EL32" s="2"/>
    </row>
    <row x14ac:dyDescent="0.25" r="33" customHeight="1" ht="14.65">
      <c r="A33" s="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2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124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124"/>
      <c r="BM33" s="2"/>
      <c r="BN33" s="124"/>
      <c r="BO33" s="6"/>
      <c r="BP33" s="124"/>
      <c r="BQ33" s="124"/>
      <c r="BR33" s="124"/>
      <c r="BS33" s="124"/>
      <c r="BT33" s="124"/>
      <c r="BU33" s="124"/>
      <c r="BV33" s="124"/>
      <c r="BW33" s="124"/>
      <c r="BX33" s="6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124"/>
      <c r="DK33" s="6"/>
      <c r="DL33" s="6"/>
      <c r="DM33" s="6"/>
      <c r="DN33" s="6"/>
      <c r="DO33" s="6"/>
      <c r="DP33" s="6"/>
      <c r="DQ33" s="6"/>
      <c r="DR33" s="6"/>
      <c r="DS33" s="6"/>
      <c r="DT33" s="2"/>
      <c r="DU33" s="2"/>
      <c r="DV33" s="2"/>
      <c r="DW33" s="2"/>
      <c r="DX33" s="2"/>
      <c r="DY33" s="2"/>
      <c r="DZ33" s="2"/>
      <c r="EA33" s="2"/>
      <c r="EB33" s="125"/>
      <c r="EC33" s="6"/>
      <c r="ED33" s="6"/>
      <c r="EE33" s="6"/>
      <c r="EF33" s="124"/>
      <c r="EG33" s="124"/>
      <c r="EH33" s="125"/>
      <c r="EI33" s="125"/>
      <c r="EJ33" s="124"/>
      <c r="EK33" s="2"/>
      <c r="EL33" s="2"/>
    </row>
    <row x14ac:dyDescent="0.25" r="34" customHeight="1" ht="18.75">
      <c r="A34" s="141" t="s">
        <v>140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6">
        <f>SUM(Z11+Z17+Z23+Z29+Z31)</f>
      </c>
      <c r="AA34" s="6">
        <f>SUM(AA11+AA17+AA23+AA29+AA31)</f>
      </c>
      <c r="AB34" s="6">
        <f>SUM(AB11+AB17+AB23+AB29+AB31)</f>
      </c>
      <c r="AC34" s="6">
        <f>SUM(AC11+AC17+AC23+AC29+AC31)</f>
      </c>
      <c r="AD34" s="6">
        <f>SUM(AD11+AD17+AD23+AD29+AD31)</f>
      </c>
      <c r="AE34" s="6">
        <f>SUM(AE11+AE17+AE23+AE29+AE31)</f>
      </c>
      <c r="AF34" s="6">
        <f>SUM(AF11+AF17+AF23+AF29+AF31)</f>
      </c>
      <c r="AG34" s="6">
        <f>SUM(AG11+AG17+AG23+AG29+AG31)</f>
      </c>
      <c r="AH34" s="6">
        <f>SUM(AH11+AH17+AH23+AH29+AH31)</f>
      </c>
      <c r="AI34" s="6">
        <f>SUM(AI11+AI17+AI23+AI29+AI31)</f>
      </c>
      <c r="AJ34" s="6">
        <f>SUM(AJ11+AJ17+AJ23+AJ29+AJ31)</f>
      </c>
      <c r="AK34" s="6">
        <f>SUM(AK11+AK17+AK23+AK29+AK31)</f>
      </c>
      <c r="AL34" s="6">
        <f>SUM(AL11+AL17+AL23+AL29+AL31)</f>
      </c>
      <c r="AM34" s="6">
        <f>SUM(AM11+AM17+AM23+AM29+AM31)</f>
      </c>
      <c r="AN34" s="6">
        <f>SUM(AN11+AN17+AN23+AN29+AN31)</f>
      </c>
      <c r="AO34" s="6">
        <f>SUM(AO11+AO17+AO23+AO29+AO31)</f>
      </c>
      <c r="AP34" s="6">
        <f>SUM(AP11+AP17+AP23+AP29+AP31)</f>
      </c>
      <c r="AQ34" s="6">
        <f>SUM(AQ11+AQ17+AQ23+AQ29+AQ31)</f>
      </c>
      <c r="AR34" s="6">
        <f>SUM(AR11+AR17+AR23+AR29+AR31)</f>
      </c>
      <c r="AS34" s="6">
        <f>SUM(AS11+AS17+AS23+AS29+AS31)</f>
      </c>
      <c r="AT34" s="6">
        <f>SUM(AT11+AT17+AT23+AT29+AT31)</f>
      </c>
      <c r="AU34" s="6">
        <f>SUM(AU11+AU17+AU23+AU29+AU31)</f>
      </c>
      <c r="AV34" s="6">
        <f>SUM(AV11+AV17+AV23+AV29+AV31)</f>
      </c>
      <c r="AW34" s="6">
        <f>SUM(AW11+AW17+AW23+AW29+AW31)</f>
      </c>
      <c r="AX34" s="6"/>
      <c r="AY34" s="6">
        <f>SUM(AY11+AY17+AY23+AY29+AY31)</f>
      </c>
      <c r="AZ34" s="6">
        <f>SUM(AZ11+AZ17+AZ23+AZ29+AZ31)</f>
      </c>
      <c r="BA34" s="6">
        <f>SUM(BA11+BA17+BA23+BA29+BA31)</f>
      </c>
      <c r="BB34" s="6">
        <f>SUM(BB11+BB17+BB23+BB29+BB31)</f>
      </c>
      <c r="BC34" s="6">
        <f>SUM(BC11+BC17+BC23+BC29+BC31)</f>
      </c>
      <c r="BD34" s="6">
        <f>SUM(BD11+BD17+BD23+BD29+BD31)</f>
      </c>
      <c r="BE34" s="6">
        <f>SUM(BE11+BE17+BE23+BE29+BE31)</f>
      </c>
      <c r="BF34" s="6">
        <f>SUM(BF11+BF17+BF23+BF29+BF31)</f>
      </c>
      <c r="BG34" s="6">
        <f>SUM(BG11+BG17+BG23+BG29+BG31)</f>
      </c>
      <c r="BH34" s="6">
        <f>SUM(BH11+BH17+BH23+BH29+BH31)</f>
      </c>
      <c r="BI34" s="6">
        <f>SUM(BI11+BI17+BI23+BI29+BI31)</f>
      </c>
      <c r="BJ34" s="6">
        <f>SUM(BJ11+BJ17+BJ23+BJ29+BJ31)</f>
      </c>
      <c r="BK34" s="6"/>
      <c r="BL34" s="6">
        <f>SUM(BL11+BL17+BL23+BL29+BL31)</f>
      </c>
      <c r="BM34" s="6">
        <f>SUM(BM11+BM17+BM23+BM29+BM31)</f>
      </c>
      <c r="BN34" s="6">
        <f>SUM(BN11+BN17+BN23+BN29+BN31)</f>
      </c>
      <c r="BO34" s="6">
        <f>SUM(BO11+BO17+BO23+BO29+BO31)</f>
      </c>
      <c r="BP34" s="6">
        <f>SUM(BP11+BP17+BP23+BP29+BP31)</f>
      </c>
      <c r="BQ34" s="6">
        <f>SUM(BQ11+BQ17+BQ23+BQ29+BQ31)</f>
      </c>
      <c r="BR34" s="6">
        <f>SUM(BR11+BR17+BR23+BR29+BR31)</f>
      </c>
      <c r="BS34" s="6">
        <f>SUM(BS11+BS17+BS23+BS29+BS31)</f>
      </c>
      <c r="BT34" s="6">
        <f>SUM(BT11+BT17+BT23+BT29+BT31)</f>
      </c>
      <c r="BU34" s="6">
        <f>SUM(BU11+BU17+BU23+BU29+BU31)</f>
      </c>
      <c r="BV34" s="6">
        <f>SUM(BV11+BV17+BV23+BV29+BV31)</f>
      </c>
      <c r="BW34" s="6">
        <f>SUM(BW11+BW17+BW23+BW29+BW31)</f>
      </c>
      <c r="BX34" s="6"/>
      <c r="BY34" s="6">
        <f>SUM(BY11+BY17+BY23+BY29+BY31)</f>
      </c>
      <c r="BZ34" s="6">
        <f>SUM(BZ11+BZ17+BZ23+BZ29+BZ31)</f>
      </c>
      <c r="CA34" s="6">
        <f>SUM(CA11+CA17+CA23+CA29+CA31)</f>
      </c>
      <c r="CB34" s="6">
        <f>SUM(CB11+CB17+CB23+CB29+CB31)</f>
      </c>
      <c r="CC34" s="6">
        <f>SUM(CC11+CC17+CC23+CC29+CC31)</f>
      </c>
      <c r="CD34" s="6">
        <f>SUM(CD11+CD17+CD23+CD29+CD31)</f>
      </c>
      <c r="CE34" s="6">
        <f>SUM(CE11+CE17+CE23+CE29+CE31)</f>
      </c>
      <c r="CF34" s="6">
        <f>SUM(CF11+CF17+CF23+CF29+CF31)</f>
      </c>
      <c r="CG34" s="6">
        <f>SUM(CG11+CG17+CG23+CG29+CG31)</f>
      </c>
      <c r="CH34" s="6">
        <f>SUM(CH11+CH17+CH23+CH29+CH31)</f>
      </c>
      <c r="CI34" s="6">
        <f>SUM(CI11+CI17+CI23+CI29+CI31)</f>
      </c>
      <c r="CJ34" s="6">
        <f>SUM(CJ11+CJ17+CJ23+CJ29+CJ31)</f>
      </c>
      <c r="CK34" s="6">
        <f>SUM(CK11+CK17+CK23+CK29+CK31)</f>
      </c>
      <c r="CL34" s="6">
        <f>SUM(CL11+CL17+CL23+CL29+CL31)</f>
      </c>
      <c r="CM34" s="6">
        <f>SUM(CM11+CM17+CM23+CM29+CM31)</f>
      </c>
      <c r="CN34" s="6">
        <f>SUM(CN11+CN17+CN23+CN29+CN31)</f>
      </c>
      <c r="CO34" s="6">
        <f>SUM(CO11+CO17+CO23+CO29+CO31)</f>
      </c>
      <c r="CP34" s="6">
        <f>SUM(CP11+CP17+CP23+CP29+CP31)</f>
      </c>
      <c r="CQ34" s="6">
        <f>SUM(CQ11+CQ17+CQ23+CQ29+CQ31)</f>
      </c>
      <c r="CR34" s="6">
        <f>SUM(CR11+CR17+CR23+CR29+CR31)</f>
      </c>
      <c r="CS34" s="6">
        <f>SUM(CS11+CS17+CS23+CS29+CS31)</f>
      </c>
      <c r="CT34" s="6">
        <f>SUM(CT11+CT17+CT23+CT29+CT31)</f>
      </c>
      <c r="CU34" s="6">
        <f>SUM(CU11+CU17+CU23+CU29+CU31)</f>
      </c>
      <c r="CV34" s="6">
        <f>SUM(CV11+CV17+CV23+CV29+CV31)</f>
      </c>
      <c r="CW34" s="6">
        <f>SUM(CW11+CW17+CW23+CW29+CW31)</f>
      </c>
      <c r="CX34" s="6">
        <f>SUM(CX11+CX17+CX23+CX29+CX31)</f>
      </c>
      <c r="CY34" s="6">
        <f>SUM(CY11+CY17+CY23+CY29+CY31)</f>
      </c>
      <c r="CZ34" s="6">
        <f>SUM(CZ11+CZ17+CZ23+CZ29+CZ31)</f>
      </c>
      <c r="DA34" s="6">
        <f>SUM(DA11+DA17+DA23+DA29+DA31)</f>
      </c>
      <c r="DB34" s="6">
        <f>SUM(DB11+DB17+DB23+DB29+DB31)</f>
      </c>
      <c r="DC34" s="6">
        <f>SUM(DC11+DC17+DC23+DC29+DC31)</f>
      </c>
      <c r="DD34" s="6">
        <f>SUM(DD11+DD17+DD23+DD29+DD31)</f>
      </c>
      <c r="DE34" s="6">
        <f>SUM(DE11+DE17+DE23+DE29+DE31)</f>
      </c>
      <c r="DF34" s="6">
        <f>SUM(DF11+DF17+DF23+DF29+DF31)</f>
      </c>
      <c r="DG34" s="6">
        <f>SUM(DG11+DG17+DG23+DG29+DG31)</f>
      </c>
      <c r="DH34" s="6">
        <f>SUM(DH11+DH17+DH23+DH29+DH31)</f>
      </c>
      <c r="DI34" s="124"/>
      <c r="DJ34" s="124"/>
      <c r="DK34" s="6"/>
      <c r="DL34" s="6"/>
      <c r="DM34" s="143"/>
      <c r="DN34" s="6">
        <f>SUM(DN11+DN17+DN23+DN29+DN31)</f>
      </c>
      <c r="DO34" s="6"/>
      <c r="DP34" s="6">
        <f>SUM(DP11+DP17+DP23+DP29+DP31)</f>
      </c>
      <c r="DQ34" s="144">
        <f>IFERROR(DP34/DN34*100,0)</f>
      </c>
      <c r="DR34" s="6">
        <f>SUM(DR11+DR17+DR23+DR29+DR31)</f>
      </c>
      <c r="DS34" s="144">
        <f>IFERROR(DR34/DP34*100,0)</f>
      </c>
      <c r="DT34" s="6">
        <f>SUM(DT11+DT17+DT23+DT29+DT31)</f>
      </c>
      <c r="DU34" s="144">
        <f>IFERROR(DT34/DR34*100,0)</f>
      </c>
      <c r="DV34" s="6">
        <f>SUM(DV11+DV17+DV23+DV29+DV31)</f>
      </c>
      <c r="DW34" s="144">
        <f>IFERROR(DV34/DT34*100,0)</f>
      </c>
      <c r="DX34" s="6">
        <f>SUM(DX11+DX17+DX23+DX29+DX31)</f>
      </c>
      <c r="DY34" s="144">
        <f>IFERROR(DX34/DV34*100,0)</f>
      </c>
      <c r="DZ34" s="6">
        <f>SUM(DZ11+DZ17+DZ23+DZ29+DZ31)</f>
      </c>
      <c r="EA34" s="144">
        <f>IFERROR(DZ34/DX34*100,0)</f>
      </c>
      <c r="EB34" s="125"/>
      <c r="EC34" s="6"/>
      <c r="ED34" s="6"/>
      <c r="EE34" s="6"/>
      <c r="EF34" s="124"/>
      <c r="EG34" s="124"/>
      <c r="EH34" s="125"/>
      <c r="EI34" s="125"/>
      <c r="EJ34" s="124"/>
      <c r="EK34" s="2"/>
      <c r="EL34" s="2"/>
    </row>
    <row x14ac:dyDescent="0.25" r="35" customHeight="1" ht="18.75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124"/>
      <c r="DJ35" s="124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125"/>
      <c r="EC35" s="6"/>
      <c r="ED35" s="6"/>
      <c r="EE35" s="6"/>
      <c r="EF35" s="124"/>
      <c r="EG35" s="124"/>
      <c r="EH35" s="125"/>
      <c r="EI35" s="125"/>
      <c r="EJ35" s="124"/>
      <c r="EK35" s="2"/>
      <c r="EL35" s="2"/>
    </row>
    <row x14ac:dyDescent="0.25" r="36" customHeight="1" ht="18.75">
      <c r="A36" s="110" t="s">
        <v>141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124"/>
      <c r="DJ36" s="124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125"/>
      <c r="EC36" s="6"/>
      <c r="ED36" s="6"/>
      <c r="EE36" s="6"/>
      <c r="EF36" s="124"/>
      <c r="EG36" s="124"/>
      <c r="EH36" s="125"/>
      <c r="EI36" s="125"/>
      <c r="EJ36" s="124"/>
      <c r="EK36" s="2"/>
      <c r="EL36" s="2"/>
    </row>
    <row x14ac:dyDescent="0.25" r="37" customHeight="1" ht="14.65">
      <c r="A37" s="133" t="s">
        <v>127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6">
        <v>75</v>
      </c>
      <c r="AA37" s="6">
        <v>75</v>
      </c>
      <c r="AB37" s="6">
        <v>75</v>
      </c>
      <c r="AC37" s="6">
        <v>75</v>
      </c>
      <c r="AD37" s="6">
        <v>75</v>
      </c>
      <c r="AE37" s="6">
        <v>75</v>
      </c>
      <c r="AF37" s="6">
        <v>75</v>
      </c>
      <c r="AG37" s="6">
        <v>75</v>
      </c>
      <c r="AH37" s="6">
        <v>75</v>
      </c>
      <c r="AI37" s="6">
        <v>75</v>
      </c>
      <c r="AJ37" s="6">
        <v>75</v>
      </c>
      <c r="AK37" s="6">
        <v>75</v>
      </c>
      <c r="AL37" s="6">
        <v>75</v>
      </c>
      <c r="AM37" s="6">
        <v>75</v>
      </c>
      <c r="AN37" s="6">
        <v>75</v>
      </c>
      <c r="AO37" s="6">
        <v>75</v>
      </c>
      <c r="AP37" s="6">
        <v>75</v>
      </c>
      <c r="AQ37" s="6">
        <v>75</v>
      </c>
      <c r="AR37" s="6">
        <v>75</v>
      </c>
      <c r="AS37" s="6">
        <v>75</v>
      </c>
      <c r="AT37" s="6">
        <v>75</v>
      </c>
      <c r="AU37" s="6">
        <v>80</v>
      </c>
      <c r="AV37" s="6">
        <v>80</v>
      </c>
      <c r="AW37" s="6">
        <v>80</v>
      </c>
      <c r="AX37" s="6"/>
      <c r="AY37" s="6">
        <v>80</v>
      </c>
      <c r="AZ37" s="6">
        <v>80</v>
      </c>
      <c r="BA37" s="6">
        <v>80</v>
      </c>
      <c r="BB37" s="6">
        <v>80</v>
      </c>
      <c r="BC37" s="6">
        <v>80</v>
      </c>
      <c r="BD37" s="6">
        <v>80</v>
      </c>
      <c r="BE37" s="6">
        <v>80</v>
      </c>
      <c r="BF37" s="6">
        <v>80</v>
      </c>
      <c r="BG37" s="6">
        <v>80</v>
      </c>
      <c r="BH37" s="6">
        <v>80</v>
      </c>
      <c r="BI37" s="6">
        <v>80</v>
      </c>
      <c r="BJ37" s="6">
        <v>80</v>
      </c>
      <c r="BK37" s="6"/>
      <c r="BL37" s="6">
        <v>80</v>
      </c>
      <c r="BM37" s="6">
        <v>80</v>
      </c>
      <c r="BN37" s="6">
        <v>80</v>
      </c>
      <c r="BO37" s="6">
        <v>80</v>
      </c>
      <c r="BP37" s="6">
        <v>80</v>
      </c>
      <c r="BQ37" s="6">
        <v>80</v>
      </c>
      <c r="BR37" s="6">
        <v>80</v>
      </c>
      <c r="BS37" s="6">
        <v>80</v>
      </c>
      <c r="BT37" s="6">
        <v>80</v>
      </c>
      <c r="BU37" s="6">
        <v>80</v>
      </c>
      <c r="BV37" s="6">
        <v>80</v>
      </c>
      <c r="BW37" s="6">
        <v>80</v>
      </c>
      <c r="BX37" s="6"/>
      <c r="BY37" s="6">
        <v>80</v>
      </c>
      <c r="BZ37" s="6">
        <v>80</v>
      </c>
      <c r="CA37" s="6">
        <v>80</v>
      </c>
      <c r="CB37" s="6">
        <v>80</v>
      </c>
      <c r="CC37" s="6">
        <v>80</v>
      </c>
      <c r="CD37" s="6">
        <v>80</v>
      </c>
      <c r="CE37" s="6">
        <v>80</v>
      </c>
      <c r="CF37" s="6">
        <v>80</v>
      </c>
      <c r="CG37" s="6">
        <v>80</v>
      </c>
      <c r="CH37" s="6">
        <v>80</v>
      </c>
      <c r="CI37" s="6">
        <v>80</v>
      </c>
      <c r="CJ37" s="6">
        <v>80</v>
      </c>
      <c r="CK37" s="6">
        <v>80</v>
      </c>
      <c r="CL37" s="6">
        <v>80</v>
      </c>
      <c r="CM37" s="6">
        <v>80</v>
      </c>
      <c r="CN37" s="6">
        <v>80</v>
      </c>
      <c r="CO37" s="6">
        <v>80</v>
      </c>
      <c r="CP37" s="6">
        <v>80</v>
      </c>
      <c r="CQ37" s="6">
        <v>80</v>
      </c>
      <c r="CR37" s="6">
        <v>80</v>
      </c>
      <c r="CS37" s="6">
        <v>80</v>
      </c>
      <c r="CT37" s="6">
        <v>80</v>
      </c>
      <c r="CU37" s="6">
        <v>80</v>
      </c>
      <c r="CV37" s="6">
        <v>80</v>
      </c>
      <c r="CW37" s="6">
        <v>80</v>
      </c>
      <c r="CX37" s="6">
        <v>80</v>
      </c>
      <c r="CY37" s="6">
        <v>80</v>
      </c>
      <c r="CZ37" s="6">
        <v>80</v>
      </c>
      <c r="DA37" s="6">
        <v>80</v>
      </c>
      <c r="DB37" s="6">
        <v>80</v>
      </c>
      <c r="DC37" s="6">
        <v>80</v>
      </c>
      <c r="DD37" s="6">
        <v>80</v>
      </c>
      <c r="DE37" s="6">
        <v>80</v>
      </c>
      <c r="DF37" s="6">
        <v>80</v>
      </c>
      <c r="DG37" s="6">
        <v>80</v>
      </c>
      <c r="DH37" s="6">
        <v>80</v>
      </c>
      <c r="DI37" s="124"/>
      <c r="DJ37" s="124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125"/>
      <c r="EC37" s="6"/>
      <c r="ED37" s="6"/>
      <c r="EE37" s="6"/>
      <c r="EF37" s="124"/>
      <c r="EG37" s="124"/>
      <c r="EH37" s="125"/>
      <c r="EI37" s="125"/>
      <c r="EJ37" s="124"/>
      <c r="EK37" s="2"/>
      <c r="EL37" s="2"/>
    </row>
    <row x14ac:dyDescent="0.25" r="38" customHeight="1" ht="14.65">
      <c r="A38" s="133" t="s">
        <v>128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6">
        <v>90</v>
      </c>
      <c r="AA38" s="6">
        <v>90</v>
      </c>
      <c r="AB38" s="6">
        <v>90</v>
      </c>
      <c r="AC38" s="6">
        <v>90</v>
      </c>
      <c r="AD38" s="6">
        <v>90</v>
      </c>
      <c r="AE38" s="6">
        <v>90</v>
      </c>
      <c r="AF38" s="6">
        <v>90</v>
      </c>
      <c r="AG38" s="6">
        <v>90</v>
      </c>
      <c r="AH38" s="6">
        <v>90</v>
      </c>
      <c r="AI38" s="6">
        <v>90</v>
      </c>
      <c r="AJ38" s="6">
        <v>90</v>
      </c>
      <c r="AK38" s="6">
        <v>90</v>
      </c>
      <c r="AL38" s="6">
        <v>90</v>
      </c>
      <c r="AM38" s="6">
        <v>90</v>
      </c>
      <c r="AN38" s="6">
        <v>90</v>
      </c>
      <c r="AO38" s="6">
        <v>90</v>
      </c>
      <c r="AP38" s="6">
        <v>90</v>
      </c>
      <c r="AQ38" s="6">
        <v>90</v>
      </c>
      <c r="AR38" s="6">
        <v>90</v>
      </c>
      <c r="AS38" s="6">
        <v>90</v>
      </c>
      <c r="AT38" s="6">
        <v>90</v>
      </c>
      <c r="AU38" s="6">
        <v>90</v>
      </c>
      <c r="AV38" s="6">
        <v>90</v>
      </c>
      <c r="AW38" s="6">
        <v>90</v>
      </c>
      <c r="AX38" s="6"/>
      <c r="AY38" s="6">
        <v>90</v>
      </c>
      <c r="AZ38" s="6">
        <v>90</v>
      </c>
      <c r="BA38" s="6">
        <v>90</v>
      </c>
      <c r="BB38" s="6">
        <v>90</v>
      </c>
      <c r="BC38" s="6">
        <v>90</v>
      </c>
      <c r="BD38" s="6">
        <v>90</v>
      </c>
      <c r="BE38" s="6">
        <v>110</v>
      </c>
      <c r="BF38" s="6">
        <v>110</v>
      </c>
      <c r="BG38" s="6">
        <v>110</v>
      </c>
      <c r="BH38" s="6">
        <v>110</v>
      </c>
      <c r="BI38" s="6">
        <v>110</v>
      </c>
      <c r="BJ38" s="6">
        <v>110</v>
      </c>
      <c r="BK38" s="6"/>
      <c r="BL38" s="6">
        <v>110</v>
      </c>
      <c r="BM38" s="6">
        <v>110</v>
      </c>
      <c r="BN38" s="6">
        <v>110</v>
      </c>
      <c r="BO38" s="6">
        <v>110</v>
      </c>
      <c r="BP38" s="6">
        <v>110</v>
      </c>
      <c r="BQ38" s="6">
        <v>110</v>
      </c>
      <c r="BR38" s="6">
        <v>110</v>
      </c>
      <c r="BS38" s="6">
        <v>110</v>
      </c>
      <c r="BT38" s="6">
        <v>110</v>
      </c>
      <c r="BU38" s="6">
        <v>110</v>
      </c>
      <c r="BV38" s="6">
        <v>110</v>
      </c>
      <c r="BW38" s="6">
        <v>110</v>
      </c>
      <c r="BX38" s="6"/>
      <c r="BY38" s="6">
        <v>110</v>
      </c>
      <c r="BZ38" s="6">
        <v>110</v>
      </c>
      <c r="CA38" s="6">
        <v>110</v>
      </c>
      <c r="CB38" s="6">
        <v>110</v>
      </c>
      <c r="CC38" s="6">
        <v>110</v>
      </c>
      <c r="CD38" s="6">
        <v>110</v>
      </c>
      <c r="CE38" s="6">
        <v>110</v>
      </c>
      <c r="CF38" s="6">
        <v>110</v>
      </c>
      <c r="CG38" s="6">
        <v>110</v>
      </c>
      <c r="CH38" s="6">
        <v>110</v>
      </c>
      <c r="CI38" s="6">
        <v>110</v>
      </c>
      <c r="CJ38" s="6">
        <v>110</v>
      </c>
      <c r="CK38" s="6">
        <v>110</v>
      </c>
      <c r="CL38" s="6">
        <v>110</v>
      </c>
      <c r="CM38" s="6">
        <v>110</v>
      </c>
      <c r="CN38" s="6">
        <v>110</v>
      </c>
      <c r="CO38" s="6">
        <v>110</v>
      </c>
      <c r="CP38" s="6">
        <v>110</v>
      </c>
      <c r="CQ38" s="6">
        <v>110</v>
      </c>
      <c r="CR38" s="6">
        <v>110</v>
      </c>
      <c r="CS38" s="6">
        <v>110</v>
      </c>
      <c r="CT38" s="6">
        <v>110</v>
      </c>
      <c r="CU38" s="6">
        <v>110</v>
      </c>
      <c r="CV38" s="6">
        <v>110</v>
      </c>
      <c r="CW38" s="6">
        <v>110</v>
      </c>
      <c r="CX38" s="6">
        <v>110</v>
      </c>
      <c r="CY38" s="6">
        <v>110</v>
      </c>
      <c r="CZ38" s="6">
        <v>110</v>
      </c>
      <c r="DA38" s="6">
        <v>110</v>
      </c>
      <c r="DB38" s="6">
        <v>110</v>
      </c>
      <c r="DC38" s="6">
        <v>110</v>
      </c>
      <c r="DD38" s="6">
        <v>110</v>
      </c>
      <c r="DE38" s="6">
        <v>110</v>
      </c>
      <c r="DF38" s="6">
        <v>110</v>
      </c>
      <c r="DG38" s="6">
        <v>110</v>
      </c>
      <c r="DH38" s="6">
        <v>110</v>
      </c>
      <c r="DI38" s="124"/>
      <c r="DJ38" s="124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125"/>
      <c r="EC38" s="6"/>
      <c r="ED38" s="6"/>
      <c r="EE38" s="6"/>
      <c r="EF38" s="124"/>
      <c r="EG38" s="124"/>
      <c r="EH38" s="125"/>
      <c r="EI38" s="125"/>
      <c r="EJ38" s="124"/>
      <c r="EK38" s="2"/>
      <c r="EL38" s="2"/>
    </row>
    <row x14ac:dyDescent="0.25" r="39" customHeight="1" ht="14.65">
      <c r="A39" s="133" t="s">
        <v>129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6">
        <v>12</v>
      </c>
      <c r="AA39" s="6">
        <v>12</v>
      </c>
      <c r="AB39" s="6">
        <v>12</v>
      </c>
      <c r="AC39" s="6">
        <v>12</v>
      </c>
      <c r="AD39" s="6">
        <v>12</v>
      </c>
      <c r="AE39" s="6">
        <v>12</v>
      </c>
      <c r="AF39" s="6">
        <v>12</v>
      </c>
      <c r="AG39" s="6">
        <v>12</v>
      </c>
      <c r="AH39" s="6">
        <v>12</v>
      </c>
      <c r="AI39" s="6">
        <v>12</v>
      </c>
      <c r="AJ39" s="6">
        <v>12</v>
      </c>
      <c r="AK39" s="6">
        <v>12</v>
      </c>
      <c r="AL39" s="6">
        <v>12</v>
      </c>
      <c r="AM39" s="6">
        <v>12</v>
      </c>
      <c r="AN39" s="6">
        <v>12</v>
      </c>
      <c r="AO39" s="6">
        <v>12</v>
      </c>
      <c r="AP39" s="6">
        <v>12</v>
      </c>
      <c r="AQ39" s="6">
        <v>12</v>
      </c>
      <c r="AR39" s="6">
        <v>12</v>
      </c>
      <c r="AS39" s="6">
        <v>12</v>
      </c>
      <c r="AT39" s="6">
        <v>12</v>
      </c>
      <c r="AU39" s="6">
        <v>12</v>
      </c>
      <c r="AV39" s="6">
        <v>12</v>
      </c>
      <c r="AW39" s="6">
        <v>12</v>
      </c>
      <c r="AX39" s="6"/>
      <c r="AY39" s="6">
        <v>12</v>
      </c>
      <c r="AZ39" s="6">
        <v>12</v>
      </c>
      <c r="BA39" s="6">
        <v>12</v>
      </c>
      <c r="BB39" s="6">
        <v>12</v>
      </c>
      <c r="BC39" s="6">
        <v>12</v>
      </c>
      <c r="BD39" s="6">
        <v>12</v>
      </c>
      <c r="BE39" s="6">
        <v>12</v>
      </c>
      <c r="BF39" s="6">
        <v>12</v>
      </c>
      <c r="BG39" s="6">
        <v>12</v>
      </c>
      <c r="BH39" s="6">
        <v>12</v>
      </c>
      <c r="BI39" s="6">
        <v>12</v>
      </c>
      <c r="BJ39" s="6">
        <v>12</v>
      </c>
      <c r="BK39" s="6"/>
      <c r="BL39" s="6">
        <v>12</v>
      </c>
      <c r="BM39" s="6">
        <v>12</v>
      </c>
      <c r="BN39" s="6">
        <v>12</v>
      </c>
      <c r="BO39" s="6">
        <v>12</v>
      </c>
      <c r="BP39" s="6">
        <v>12</v>
      </c>
      <c r="BQ39" s="6">
        <v>12</v>
      </c>
      <c r="BR39" s="6">
        <v>12</v>
      </c>
      <c r="BS39" s="6">
        <v>12</v>
      </c>
      <c r="BT39" s="6">
        <v>12</v>
      </c>
      <c r="BU39" s="6">
        <v>12</v>
      </c>
      <c r="BV39" s="6">
        <v>12</v>
      </c>
      <c r="BW39" s="6">
        <v>12</v>
      </c>
      <c r="BX39" s="6"/>
      <c r="BY39" s="6">
        <v>12</v>
      </c>
      <c r="BZ39" s="6">
        <v>12</v>
      </c>
      <c r="CA39" s="6">
        <v>12</v>
      </c>
      <c r="CB39" s="6">
        <v>12</v>
      </c>
      <c r="CC39" s="6">
        <v>12</v>
      </c>
      <c r="CD39" s="6">
        <v>12</v>
      </c>
      <c r="CE39" s="6">
        <v>12</v>
      </c>
      <c r="CF39" s="6">
        <v>12</v>
      </c>
      <c r="CG39" s="6">
        <v>12</v>
      </c>
      <c r="CH39" s="6">
        <v>12</v>
      </c>
      <c r="CI39" s="6">
        <v>12</v>
      </c>
      <c r="CJ39" s="6">
        <v>12</v>
      </c>
      <c r="CK39" s="6">
        <v>12</v>
      </c>
      <c r="CL39" s="6">
        <v>12</v>
      </c>
      <c r="CM39" s="6">
        <v>12</v>
      </c>
      <c r="CN39" s="6">
        <v>12</v>
      </c>
      <c r="CO39" s="6">
        <v>12</v>
      </c>
      <c r="CP39" s="6">
        <v>12</v>
      </c>
      <c r="CQ39" s="6">
        <v>12</v>
      </c>
      <c r="CR39" s="6">
        <v>12</v>
      </c>
      <c r="CS39" s="6">
        <v>12</v>
      </c>
      <c r="CT39" s="6">
        <v>12</v>
      </c>
      <c r="CU39" s="6">
        <v>12</v>
      </c>
      <c r="CV39" s="6">
        <v>12</v>
      </c>
      <c r="CW39" s="6">
        <v>12</v>
      </c>
      <c r="CX39" s="6">
        <v>12</v>
      </c>
      <c r="CY39" s="6">
        <v>12</v>
      </c>
      <c r="CZ39" s="6">
        <v>12</v>
      </c>
      <c r="DA39" s="6">
        <v>12</v>
      </c>
      <c r="DB39" s="6">
        <v>12</v>
      </c>
      <c r="DC39" s="6">
        <v>12</v>
      </c>
      <c r="DD39" s="6">
        <v>12</v>
      </c>
      <c r="DE39" s="6">
        <v>12</v>
      </c>
      <c r="DF39" s="6">
        <v>12</v>
      </c>
      <c r="DG39" s="6">
        <v>12</v>
      </c>
      <c r="DH39" s="6">
        <v>12</v>
      </c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125"/>
      <c r="EC39" s="6"/>
      <c r="ED39" s="6"/>
      <c r="EE39" s="6"/>
      <c r="EF39" s="124"/>
      <c r="EG39" s="124"/>
      <c r="EH39" s="125"/>
      <c r="EI39" s="125"/>
      <c r="EJ39" s="124"/>
      <c r="EK39" s="2"/>
      <c r="EL39" s="2"/>
    </row>
    <row x14ac:dyDescent="0.25" r="40" customHeight="1" ht="14.65">
      <c r="A40" s="133" t="s">
        <v>130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6">
        <f>Z37*Z38*Z39/1000</f>
      </c>
      <c r="AA40" s="6">
        <f>AA37*AA38*AA39/1000</f>
      </c>
      <c r="AB40" s="6">
        <f>AB37*AB38*AB39/1000</f>
      </c>
      <c r="AC40" s="6">
        <f>AC37*AC38*AC39/1000</f>
      </c>
      <c r="AD40" s="6">
        <f>AD37*AD38*AD39/1000</f>
      </c>
      <c r="AE40" s="6">
        <f>AE37*AE38*AE39/1000</f>
      </c>
      <c r="AF40" s="6">
        <f>AF37*AF38*AF39/1000</f>
      </c>
      <c r="AG40" s="6">
        <f>AG37*AG38*AG39/1000</f>
      </c>
      <c r="AH40" s="6">
        <f>AH37*AH38*AH39/1000</f>
      </c>
      <c r="AI40" s="6">
        <f>AI37*AI38*AI39/1000</f>
      </c>
      <c r="AJ40" s="6">
        <f>AJ37*AJ38*AJ39/1000</f>
      </c>
      <c r="AK40" s="6">
        <f>AK37*AK38*AK39/1000</f>
      </c>
      <c r="AL40" s="6">
        <f>AL37*AL38*AL39/1000</f>
      </c>
      <c r="AM40" s="6">
        <f>AM37*AM38*AM39/1000</f>
      </c>
      <c r="AN40" s="6">
        <f>AN37*AN38*AN39/1000</f>
      </c>
      <c r="AO40" s="6">
        <f>AO37*AO38*AO39/1000</f>
      </c>
      <c r="AP40" s="6">
        <f>AP37*AP38*AP39/1000</f>
      </c>
      <c r="AQ40" s="6">
        <f>AQ37*AQ38*AQ39/1000</f>
      </c>
      <c r="AR40" s="6">
        <f>AR37*AR38*AR39/1000</f>
      </c>
      <c r="AS40" s="6">
        <f>AS37*AS38*AS39/1000</f>
      </c>
      <c r="AT40" s="6">
        <f>AT37*AT38*AT39/1000</f>
      </c>
      <c r="AU40" s="6">
        <f>AU37*AU38*AU39/1000</f>
      </c>
      <c r="AV40" s="6">
        <f>AV37*AV38*AV39/1000</f>
      </c>
      <c r="AW40" s="6">
        <f>AW37*AW38*AW39/1000</f>
      </c>
      <c r="AX40" s="6"/>
      <c r="AY40" s="6">
        <f>AY37*AY38*AY39/1000</f>
      </c>
      <c r="AZ40" s="6">
        <f>AZ37*AZ38*AZ39/1000</f>
      </c>
      <c r="BA40" s="6">
        <f>BA37*BA38*BA39/1000</f>
      </c>
      <c r="BB40" s="6">
        <f>BB37*BB38*BB39/1000</f>
      </c>
      <c r="BC40" s="6">
        <f>BC37*BC38*BC39/1000</f>
      </c>
      <c r="BD40" s="6">
        <f>BD37*BD38*BD39/1000</f>
      </c>
      <c r="BE40" s="6">
        <f>BE37*BE38*BE39/1000</f>
      </c>
      <c r="BF40" s="6">
        <f>BF37*BF38*BF39/1000</f>
      </c>
      <c r="BG40" s="6">
        <f>BG37*BG38*BG39/1000</f>
      </c>
      <c r="BH40" s="6">
        <f>BH37*BH38*BH39/1000</f>
      </c>
      <c r="BI40" s="6">
        <f>BI37*BI38*BI39/1000</f>
      </c>
      <c r="BJ40" s="6">
        <f>BJ37*BJ38*BJ39/1000</f>
      </c>
      <c r="BK40" s="6"/>
      <c r="BL40" s="6">
        <f>BL37*BL38*BL39/1000</f>
      </c>
      <c r="BM40" s="6">
        <f>BM37*BM38*BM39/1000</f>
      </c>
      <c r="BN40" s="6">
        <f>BN37*BN38*BN39/1000</f>
      </c>
      <c r="BO40" s="6">
        <f>BO37*BO38*BO39/1000</f>
      </c>
      <c r="BP40" s="6">
        <f>BP37*BP38*BP39/1000</f>
      </c>
      <c r="BQ40" s="6">
        <f>BQ37*BQ38*BQ39/1000</f>
      </c>
      <c r="BR40" s="6">
        <f>BR37*BR38*BR39/1000</f>
      </c>
      <c r="BS40" s="6">
        <f>BS37*BS38*BS39/1000</f>
      </c>
      <c r="BT40" s="6">
        <f>BT37*BT38*BT39/1000</f>
      </c>
      <c r="BU40" s="6">
        <f>BU37*BU38*BU39/1000</f>
      </c>
      <c r="BV40" s="6">
        <f>BV37*BV38*BV39/1000</f>
      </c>
      <c r="BW40" s="6">
        <f>BW37*BW38*BW39/1000</f>
      </c>
      <c r="BX40" s="6"/>
      <c r="BY40" s="6">
        <f>BY37*BY38*BY39/1000</f>
      </c>
      <c r="BZ40" s="6">
        <f>BZ37*BZ38*BZ39/1000</f>
      </c>
      <c r="CA40" s="6">
        <f>CA37*CA38*CA39/1000</f>
      </c>
      <c r="CB40" s="6">
        <f>CB37*CB38*CB39/1000</f>
      </c>
      <c r="CC40" s="6">
        <f>CC37*CC38*CC39/1000</f>
      </c>
      <c r="CD40" s="6">
        <f>CD37*CD38*CD39/1000</f>
      </c>
      <c r="CE40" s="6">
        <f>CE37*CE38*CE39/1000</f>
      </c>
      <c r="CF40" s="6">
        <f>CF37*CF38*CF39/1000</f>
      </c>
      <c r="CG40" s="6">
        <f>CG37*CG38*CG39/1000</f>
      </c>
      <c r="CH40" s="6">
        <f>CH37*CH38*CH39/1000</f>
      </c>
      <c r="CI40" s="6">
        <f>CI37*CI38*CI39/1000</f>
      </c>
      <c r="CJ40" s="6">
        <f>CJ37*CJ38*CJ39/1000</f>
      </c>
      <c r="CK40" s="6">
        <f>CK37*CK38*CK39/1000</f>
      </c>
      <c r="CL40" s="6">
        <f>CL37*CL38*CL39/1000</f>
      </c>
      <c r="CM40" s="6">
        <f>CM37*CM38*CM39/1000</f>
      </c>
      <c r="CN40" s="6">
        <f>CN37*CN38*CN39/1000</f>
      </c>
      <c r="CO40" s="6">
        <f>CO37*CO38*CO39/1000</f>
      </c>
      <c r="CP40" s="6">
        <f>CP37*CP38*CP39/1000</f>
      </c>
      <c r="CQ40" s="6">
        <f>CQ37*CQ38*CQ39/1000</f>
      </c>
      <c r="CR40" s="6">
        <f>CR37*CR38*CR39/1000</f>
      </c>
      <c r="CS40" s="6">
        <f>CS37*CS38*CS39/1000</f>
      </c>
      <c r="CT40" s="6">
        <f>CT37*CT38*CT39/1000</f>
      </c>
      <c r="CU40" s="6">
        <f>CU37*CU38*CU39/1000</f>
      </c>
      <c r="CV40" s="6">
        <f>CV37*CV38*CV39/1000</f>
      </c>
      <c r="CW40" s="6">
        <f>CW37*CW38*CW39/1000</f>
      </c>
      <c r="CX40" s="6">
        <f>CX37*CX38*CX39/1000</f>
      </c>
      <c r="CY40" s="6">
        <f>CY37*CY38*CY39/1000</f>
      </c>
      <c r="CZ40" s="6">
        <f>CZ37*CZ38*CZ39/1000</f>
      </c>
      <c r="DA40" s="6">
        <f>DA37*DA38*DA39/1000</f>
      </c>
      <c r="DB40" s="6">
        <f>DB37*DB38*DB39/1000</f>
      </c>
      <c r="DC40" s="6">
        <f>DC37*DC38*DC39/1000</f>
      </c>
      <c r="DD40" s="6">
        <f>DD37*DD38*DD39/1000</f>
      </c>
      <c r="DE40" s="6">
        <f>DE37*DE38*DE39/1000</f>
      </c>
      <c r="DF40" s="6">
        <f>DF37*DF38*DF39/1000</f>
      </c>
      <c r="DG40" s="6">
        <f>DG37*DG38*DG39/1000</f>
      </c>
      <c r="DH40" s="6">
        <f>DH37*DH38*DH39/1000</f>
      </c>
      <c r="DI40" s="124"/>
      <c r="DJ40" s="124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125"/>
      <c r="EC40" s="6"/>
      <c r="ED40" s="6"/>
      <c r="EE40" s="6"/>
      <c r="EF40" s="124"/>
      <c r="EG40" s="124"/>
      <c r="EH40" s="125"/>
      <c r="EI40" s="125"/>
      <c r="EJ40" s="124"/>
      <c r="EK40" s="2"/>
      <c r="EL40" s="2"/>
    </row>
    <row x14ac:dyDescent="0.25" r="41" customHeight="1" ht="14.65">
      <c r="A41" s="133" t="s">
        <v>142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6">
        <v>9</v>
      </c>
      <c r="AA41" s="6">
        <v>9</v>
      </c>
      <c r="AB41" s="6">
        <v>9</v>
      </c>
      <c r="AC41" s="6">
        <v>9</v>
      </c>
      <c r="AD41" s="6">
        <v>9</v>
      </c>
      <c r="AE41" s="6">
        <v>9</v>
      </c>
      <c r="AF41" s="6">
        <v>9</v>
      </c>
      <c r="AG41" s="6">
        <v>9</v>
      </c>
      <c r="AH41" s="6">
        <v>9</v>
      </c>
      <c r="AI41" s="6">
        <v>9</v>
      </c>
      <c r="AJ41" s="6">
        <v>9</v>
      </c>
      <c r="AK41" s="6">
        <v>9</v>
      </c>
      <c r="AL41" s="6">
        <v>9</v>
      </c>
      <c r="AM41" s="6">
        <v>9</v>
      </c>
      <c r="AN41" s="6">
        <v>9</v>
      </c>
      <c r="AO41" s="6">
        <v>9</v>
      </c>
      <c r="AP41" s="6">
        <v>9</v>
      </c>
      <c r="AQ41" s="6">
        <v>10</v>
      </c>
      <c r="AR41" s="6">
        <v>10</v>
      </c>
      <c r="AS41" s="6">
        <v>10</v>
      </c>
      <c r="AT41" s="6">
        <v>10</v>
      </c>
      <c r="AU41" s="6">
        <v>10</v>
      </c>
      <c r="AV41" s="6">
        <v>10</v>
      </c>
      <c r="AW41" s="6">
        <v>10</v>
      </c>
      <c r="AX41" s="6"/>
      <c r="AY41" s="6">
        <v>10</v>
      </c>
      <c r="AZ41" s="6">
        <v>10</v>
      </c>
      <c r="BA41" s="6">
        <v>10</v>
      </c>
      <c r="BB41" s="6">
        <v>11</v>
      </c>
      <c r="BC41" s="6">
        <v>11</v>
      </c>
      <c r="BD41" s="6">
        <v>11</v>
      </c>
      <c r="BE41" s="6">
        <v>12</v>
      </c>
      <c r="BF41" s="6">
        <v>12</v>
      </c>
      <c r="BG41" s="6">
        <v>12</v>
      </c>
      <c r="BH41" s="6">
        <v>12</v>
      </c>
      <c r="BI41" s="6">
        <v>12</v>
      </c>
      <c r="BJ41" s="6">
        <v>12</v>
      </c>
      <c r="BK41" s="6"/>
      <c r="BL41" s="6">
        <v>12</v>
      </c>
      <c r="BM41" s="6">
        <v>12</v>
      </c>
      <c r="BN41" s="6">
        <v>12</v>
      </c>
      <c r="BO41" s="6">
        <v>12</v>
      </c>
      <c r="BP41" s="6">
        <v>12</v>
      </c>
      <c r="BQ41" s="6">
        <v>12</v>
      </c>
      <c r="BR41" s="6">
        <v>13</v>
      </c>
      <c r="BS41" s="6">
        <v>13</v>
      </c>
      <c r="BT41" s="6">
        <v>13</v>
      </c>
      <c r="BU41" s="6">
        <v>13</v>
      </c>
      <c r="BV41" s="6">
        <v>13</v>
      </c>
      <c r="BW41" s="6">
        <v>13</v>
      </c>
      <c r="BX41" s="6"/>
      <c r="BY41" s="6">
        <v>12</v>
      </c>
      <c r="BZ41" s="6">
        <v>12</v>
      </c>
      <c r="CA41" s="6">
        <v>12</v>
      </c>
      <c r="CB41" s="6">
        <v>12</v>
      </c>
      <c r="CC41" s="6">
        <v>12</v>
      </c>
      <c r="CD41" s="6">
        <v>12</v>
      </c>
      <c r="CE41" s="6">
        <v>12</v>
      </c>
      <c r="CF41" s="6">
        <v>12</v>
      </c>
      <c r="CG41" s="6">
        <v>12</v>
      </c>
      <c r="CH41" s="6">
        <v>12</v>
      </c>
      <c r="CI41" s="6">
        <v>12</v>
      </c>
      <c r="CJ41" s="6">
        <v>12</v>
      </c>
      <c r="CK41" s="6">
        <v>12</v>
      </c>
      <c r="CL41" s="6">
        <v>12</v>
      </c>
      <c r="CM41" s="6">
        <v>12</v>
      </c>
      <c r="CN41" s="6">
        <v>6</v>
      </c>
      <c r="CO41" s="6">
        <v>6</v>
      </c>
      <c r="CP41" s="6">
        <v>6</v>
      </c>
      <c r="CQ41" s="6">
        <v>3</v>
      </c>
      <c r="CR41" s="6">
        <v>3</v>
      </c>
      <c r="CS41" s="6">
        <v>3</v>
      </c>
      <c r="CT41" s="6">
        <v>3</v>
      </c>
      <c r="CU41" s="6">
        <v>3</v>
      </c>
      <c r="CV41" s="6">
        <v>3</v>
      </c>
      <c r="CW41" s="6">
        <v>1</v>
      </c>
      <c r="CX41" s="6">
        <v>1</v>
      </c>
      <c r="CY41" s="6">
        <v>1</v>
      </c>
      <c r="CZ41" s="6">
        <v>1</v>
      </c>
      <c r="DA41" s="6">
        <v>1</v>
      </c>
      <c r="DB41" s="6">
        <v>1</v>
      </c>
      <c r="DC41" s="6"/>
      <c r="DD41" s="6"/>
      <c r="DE41" s="6"/>
      <c r="DF41" s="6"/>
      <c r="DG41" s="6"/>
      <c r="DH41" s="6"/>
      <c r="DI41" s="124"/>
      <c r="DJ41" s="124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125"/>
      <c r="EC41" s="6"/>
      <c r="ED41" s="6"/>
      <c r="EE41" s="6"/>
      <c r="EF41" s="124"/>
      <c r="EG41" s="124"/>
      <c r="EH41" s="125"/>
      <c r="EI41" s="125"/>
      <c r="EJ41" s="124"/>
      <c r="EK41" s="2"/>
      <c r="EL41" s="2"/>
    </row>
    <row x14ac:dyDescent="0.25" r="42" customHeight="1" ht="14.65">
      <c r="A42" s="146" t="s">
        <v>143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6">
        <f>Z40*Z41</f>
      </c>
      <c r="AA42" s="6">
        <f>AA40*AA41</f>
      </c>
      <c r="AB42" s="6">
        <f>AB40*AB41</f>
      </c>
      <c r="AC42" s="6">
        <f>AC40*AC41</f>
      </c>
      <c r="AD42" s="6">
        <f>AD40*AD41</f>
      </c>
      <c r="AE42" s="6">
        <f>AE40*AE41</f>
      </c>
      <c r="AF42" s="6">
        <f>AF40*AF41</f>
      </c>
      <c r="AG42" s="6">
        <f>AG40*AG41</f>
      </c>
      <c r="AH42" s="6">
        <f>AH40*AH41</f>
      </c>
      <c r="AI42" s="6">
        <f>AI40*AI41</f>
      </c>
      <c r="AJ42" s="6">
        <f>AJ40*AJ41</f>
      </c>
      <c r="AK42" s="6">
        <f>AK40*AK41</f>
      </c>
      <c r="AL42" s="6">
        <f>AL40*AL41</f>
      </c>
      <c r="AM42" s="6">
        <f>AM40*AM41</f>
      </c>
      <c r="AN42" s="6">
        <f>AN40*AN41</f>
      </c>
      <c r="AO42" s="6">
        <f>AO40*AO41</f>
      </c>
      <c r="AP42" s="6">
        <f>AP40*AP41</f>
      </c>
      <c r="AQ42" s="6">
        <f>AQ40*AQ41</f>
      </c>
      <c r="AR42" s="6">
        <f>AR40*AR41</f>
      </c>
      <c r="AS42" s="6">
        <f>AS40*AS41</f>
      </c>
      <c r="AT42" s="6">
        <f>AT40*AT41</f>
      </c>
      <c r="AU42" s="6">
        <f>AU40*AU41</f>
      </c>
      <c r="AV42" s="6">
        <f>AV40*AV41</f>
      </c>
      <c r="AW42" s="6">
        <f>AW40*AW41</f>
      </c>
      <c r="AX42" s="6"/>
      <c r="AY42" s="6">
        <f>AY40*AY41</f>
      </c>
      <c r="AZ42" s="6">
        <f>AZ40*AZ41</f>
      </c>
      <c r="BA42" s="6">
        <f>BA40*BA41</f>
      </c>
      <c r="BB42" s="6">
        <f>BB40*BB41</f>
      </c>
      <c r="BC42" s="6">
        <f>BC40*BC41</f>
      </c>
      <c r="BD42" s="6">
        <f>BD40*BD41</f>
      </c>
      <c r="BE42" s="6">
        <f>BE40*BE41</f>
      </c>
      <c r="BF42" s="6">
        <f>BF40*BF41</f>
      </c>
      <c r="BG42" s="6">
        <f>BG40*BG41</f>
      </c>
      <c r="BH42" s="6">
        <f>BH40*BH41</f>
      </c>
      <c r="BI42" s="6">
        <f>BI40*BI41</f>
      </c>
      <c r="BJ42" s="6">
        <f>BJ40*BJ41</f>
      </c>
      <c r="BK42" s="6"/>
      <c r="BL42" s="6">
        <f>BL40*BL41</f>
      </c>
      <c r="BM42" s="6">
        <f>BM40*BM41</f>
      </c>
      <c r="BN42" s="6">
        <f>BN40*BN41</f>
      </c>
      <c r="BO42" s="6">
        <f>BO40*BO41</f>
      </c>
      <c r="BP42" s="6">
        <f>BP40*BP41</f>
      </c>
      <c r="BQ42" s="6">
        <f>BQ40*BQ41</f>
      </c>
      <c r="BR42" s="6">
        <f>BR40*BR41</f>
      </c>
      <c r="BS42" s="6">
        <f>BS40*BS41</f>
      </c>
      <c r="BT42" s="6">
        <f>BT40*BT41</f>
      </c>
      <c r="BU42" s="6">
        <f>BU40*BU41</f>
      </c>
      <c r="BV42" s="6">
        <f>BV40*BV41</f>
      </c>
      <c r="BW42" s="6">
        <f>BW40*BW41</f>
      </c>
      <c r="BX42" s="6"/>
      <c r="BY42" s="6">
        <f>BY40*BY41</f>
      </c>
      <c r="BZ42" s="6">
        <f>BZ40*BZ41</f>
      </c>
      <c r="CA42" s="6">
        <f>CA40*CA41</f>
      </c>
      <c r="CB42" s="6">
        <f>CB40*CB41</f>
      </c>
      <c r="CC42" s="6">
        <f>CC40*CC41</f>
      </c>
      <c r="CD42" s="6">
        <f>CD40*CD41</f>
      </c>
      <c r="CE42" s="6">
        <f>CE40*CE41</f>
      </c>
      <c r="CF42" s="6">
        <f>CF40*CF41</f>
      </c>
      <c r="CG42" s="6">
        <f>CG40*CG41</f>
      </c>
      <c r="CH42" s="6">
        <f>CH40*CH41</f>
      </c>
      <c r="CI42" s="6">
        <f>CI40*CI41</f>
      </c>
      <c r="CJ42" s="6">
        <f>CJ40*CJ41</f>
      </c>
      <c r="CK42" s="6">
        <f>CK40*CK41</f>
      </c>
      <c r="CL42" s="6">
        <f>CL40*CL41</f>
      </c>
      <c r="CM42" s="6">
        <f>CM40*CM41</f>
      </c>
      <c r="CN42" s="6">
        <f>CN40*CN41</f>
      </c>
      <c r="CO42" s="6">
        <f>CO40*CO41</f>
      </c>
      <c r="CP42" s="6">
        <f>CP40*CP41</f>
      </c>
      <c r="CQ42" s="6">
        <f>CQ40*CQ41</f>
      </c>
      <c r="CR42" s="6">
        <f>CR40*CR41</f>
      </c>
      <c r="CS42" s="6">
        <f>CS40*CS41</f>
      </c>
      <c r="CT42" s="6">
        <f>CT40*CT41</f>
      </c>
      <c r="CU42" s="6">
        <f>CU40*CU41</f>
      </c>
      <c r="CV42" s="6">
        <f>CV40*CV41</f>
      </c>
      <c r="CW42" s="6">
        <f>CW40*CW41</f>
      </c>
      <c r="CX42" s="6">
        <f>CX40*CX41</f>
      </c>
      <c r="CY42" s="6">
        <f>CY40*CY41</f>
      </c>
      <c r="CZ42" s="6">
        <f>CZ40*CZ41</f>
      </c>
      <c r="DA42" s="6">
        <f>DA40*DA41</f>
      </c>
      <c r="DB42" s="6">
        <f>DB40*DB41</f>
      </c>
      <c r="DC42" s="6">
        <f>DC40*DC41</f>
      </c>
      <c r="DD42" s="6">
        <f>DD40*DD41</f>
      </c>
      <c r="DE42" s="6">
        <f>DE40*DE41</f>
      </c>
      <c r="DF42" s="6">
        <f>DF40*DF41</f>
      </c>
      <c r="DG42" s="6">
        <f>DG40*DG41</f>
      </c>
      <c r="DH42" s="6">
        <f>DH40*DH41</f>
      </c>
      <c r="DI42" s="124"/>
      <c r="DJ42" s="124"/>
      <c r="DK42" s="6"/>
      <c r="DL42" s="6"/>
      <c r="DM42" s="143"/>
      <c r="DN42" s="6">
        <f>SUM(Z42:AK42)</f>
      </c>
      <c r="DO42" s="6"/>
      <c r="DP42" s="6">
        <f>SUM(AL42:AW42)</f>
      </c>
      <c r="DQ42" s="144">
        <f>IFERROR(DP42/DN42*100,0)</f>
      </c>
      <c r="DR42" s="6">
        <f>SUM(AY42:BJ42)</f>
      </c>
      <c r="DS42" s="144">
        <f>IFERROR(DR42/DP42*100,0)</f>
      </c>
      <c r="DT42" s="6">
        <f>SUM(BL42:BW42)</f>
      </c>
      <c r="DU42" s="144">
        <f>IFERROR(DT42/DR42*100,0)</f>
      </c>
      <c r="DV42" s="6">
        <f>SUM(BY42:CJ42)</f>
      </c>
      <c r="DW42" s="144">
        <f>IFERROR(DV42/DT42*100,0)</f>
      </c>
      <c r="DX42" s="6">
        <f>SUM(CA42:CL42)</f>
      </c>
      <c r="DY42" s="144">
        <f>IFERROR(DX42/DV42*100,0)</f>
      </c>
      <c r="DZ42" s="6">
        <f>SUM(CW42:DH42)</f>
      </c>
      <c r="EA42" s="144">
        <f>IFERROR(DZ42/DX42*100,0)</f>
      </c>
      <c r="EB42" s="125"/>
      <c r="EC42" s="6"/>
      <c r="ED42" s="6"/>
      <c r="EE42" s="6"/>
      <c r="EF42" s="124"/>
      <c r="EG42" s="124"/>
      <c r="EH42" s="125"/>
      <c r="EI42" s="125"/>
      <c r="EJ42" s="124"/>
      <c r="EK42" s="2"/>
      <c r="EL42" s="2"/>
    </row>
    <row x14ac:dyDescent="0.25" r="43" customHeight="1" ht="14.65">
      <c r="A43" s="146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124"/>
      <c r="DJ43" s="124"/>
      <c r="DK43" s="6"/>
      <c r="DL43" s="6"/>
      <c r="DM43" s="143"/>
      <c r="DN43" s="6"/>
      <c r="DO43" s="6"/>
      <c r="DP43" s="6"/>
      <c r="DQ43" s="144"/>
      <c r="DR43" s="6"/>
      <c r="DS43" s="144"/>
      <c r="DT43" s="6"/>
      <c r="DU43" s="144"/>
      <c r="DV43" s="6"/>
      <c r="DW43" s="144"/>
      <c r="DX43" s="6"/>
      <c r="DY43" s="144"/>
      <c r="DZ43" s="6"/>
      <c r="EA43" s="144"/>
      <c r="EB43" s="125"/>
      <c r="EC43" s="6"/>
      <c r="ED43" s="6"/>
      <c r="EE43" s="6"/>
      <c r="EF43" s="124"/>
      <c r="EG43" s="124"/>
      <c r="EH43" s="125"/>
      <c r="EI43" s="125"/>
      <c r="EJ43" s="124"/>
      <c r="EK43" s="2"/>
      <c r="EL43" s="2"/>
    </row>
    <row x14ac:dyDescent="0.25" r="44" customHeight="1" ht="14.65">
      <c r="A44" s="146" t="s">
        <v>144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124"/>
      <c r="DJ44" s="124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125"/>
      <c r="EC44" s="6"/>
      <c r="ED44" s="6"/>
      <c r="EE44" s="6"/>
      <c r="EF44" s="124"/>
      <c r="EG44" s="124"/>
      <c r="EH44" s="125"/>
      <c r="EI44" s="125"/>
      <c r="EJ44" s="124"/>
      <c r="EK44" s="2"/>
      <c r="EL44" s="2"/>
    </row>
    <row x14ac:dyDescent="0.25" r="45" customHeight="1" ht="14.65">
      <c r="A45" s="133" t="s">
        <v>127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6">
        <v>60</v>
      </c>
      <c r="AA45" s="6">
        <v>60</v>
      </c>
      <c r="AB45" s="6">
        <v>60</v>
      </c>
      <c r="AC45" s="6">
        <v>60</v>
      </c>
      <c r="AD45" s="6">
        <v>60</v>
      </c>
      <c r="AE45" s="6">
        <v>60</v>
      </c>
      <c r="AF45" s="6">
        <v>60</v>
      </c>
      <c r="AG45" s="6">
        <v>60</v>
      </c>
      <c r="AH45" s="6">
        <v>60</v>
      </c>
      <c r="AI45" s="6">
        <v>60</v>
      </c>
      <c r="AJ45" s="6">
        <v>60</v>
      </c>
      <c r="AK45" s="6">
        <v>60</v>
      </c>
      <c r="AL45" s="6">
        <v>60</v>
      </c>
      <c r="AM45" s="6">
        <v>60</v>
      </c>
      <c r="AN45" s="6">
        <v>60</v>
      </c>
      <c r="AO45" s="6">
        <v>60</v>
      </c>
      <c r="AP45" s="6">
        <v>60</v>
      </c>
      <c r="AQ45" s="6">
        <v>60</v>
      </c>
      <c r="AR45" s="6">
        <v>60</v>
      </c>
      <c r="AS45" s="6">
        <v>60</v>
      </c>
      <c r="AT45" s="6">
        <v>60</v>
      </c>
      <c r="AU45" s="6">
        <v>60</v>
      </c>
      <c r="AV45" s="6">
        <v>60</v>
      </c>
      <c r="AW45" s="6">
        <v>60</v>
      </c>
      <c r="AX45" s="6"/>
      <c r="AY45" s="6">
        <v>60</v>
      </c>
      <c r="AZ45" s="6">
        <v>60</v>
      </c>
      <c r="BA45" s="6">
        <v>60</v>
      </c>
      <c r="BB45" s="6">
        <v>60</v>
      </c>
      <c r="BC45" s="6">
        <v>60</v>
      </c>
      <c r="BD45" s="6">
        <v>60</v>
      </c>
      <c r="BE45" s="6">
        <v>60</v>
      </c>
      <c r="BF45" s="6">
        <v>60</v>
      </c>
      <c r="BG45" s="6">
        <v>60</v>
      </c>
      <c r="BH45" s="6">
        <v>60</v>
      </c>
      <c r="BI45" s="6">
        <v>60</v>
      </c>
      <c r="BJ45" s="6">
        <v>60</v>
      </c>
      <c r="BK45" s="6"/>
      <c r="BL45" s="6">
        <v>60</v>
      </c>
      <c r="BM45" s="6">
        <v>60</v>
      </c>
      <c r="BN45" s="6">
        <v>60</v>
      </c>
      <c r="BO45" s="6">
        <v>60</v>
      </c>
      <c r="BP45" s="6">
        <v>60</v>
      </c>
      <c r="BQ45" s="6">
        <v>60</v>
      </c>
      <c r="BR45" s="6">
        <v>60</v>
      </c>
      <c r="BS45" s="6">
        <v>60</v>
      </c>
      <c r="BT45" s="6">
        <v>60</v>
      </c>
      <c r="BU45" s="6">
        <v>60</v>
      </c>
      <c r="BV45" s="6">
        <v>60</v>
      </c>
      <c r="BW45" s="6">
        <v>60</v>
      </c>
      <c r="BX45" s="6"/>
      <c r="BY45" s="6">
        <v>60</v>
      </c>
      <c r="BZ45" s="6">
        <v>60</v>
      </c>
      <c r="CA45" s="6">
        <v>60</v>
      </c>
      <c r="CB45" s="6">
        <v>60</v>
      </c>
      <c r="CC45" s="6">
        <v>60</v>
      </c>
      <c r="CD45" s="6">
        <v>60</v>
      </c>
      <c r="CE45" s="6">
        <v>60</v>
      </c>
      <c r="CF45" s="6">
        <v>60</v>
      </c>
      <c r="CG45" s="6">
        <v>60</v>
      </c>
      <c r="CH45" s="6">
        <v>60</v>
      </c>
      <c r="CI45" s="6">
        <v>60</v>
      </c>
      <c r="CJ45" s="6">
        <v>60</v>
      </c>
      <c r="CK45" s="6">
        <v>60</v>
      </c>
      <c r="CL45" s="6">
        <v>60</v>
      </c>
      <c r="CM45" s="6">
        <v>60</v>
      </c>
      <c r="CN45" s="6">
        <v>60</v>
      </c>
      <c r="CO45" s="6">
        <v>60</v>
      </c>
      <c r="CP45" s="6">
        <v>60</v>
      </c>
      <c r="CQ45" s="6">
        <v>60</v>
      </c>
      <c r="CR45" s="6">
        <v>60</v>
      </c>
      <c r="CS45" s="6">
        <v>60</v>
      </c>
      <c r="CT45" s="6">
        <v>60</v>
      </c>
      <c r="CU45" s="6">
        <v>60</v>
      </c>
      <c r="CV45" s="6">
        <v>60</v>
      </c>
      <c r="CW45" s="6">
        <v>60</v>
      </c>
      <c r="CX45" s="6">
        <v>60</v>
      </c>
      <c r="CY45" s="6">
        <v>60</v>
      </c>
      <c r="CZ45" s="6">
        <v>60</v>
      </c>
      <c r="DA45" s="6">
        <v>60</v>
      </c>
      <c r="DB45" s="6">
        <v>60</v>
      </c>
      <c r="DC45" s="6">
        <v>60</v>
      </c>
      <c r="DD45" s="6">
        <v>60</v>
      </c>
      <c r="DE45" s="6">
        <v>60</v>
      </c>
      <c r="DF45" s="6">
        <v>60</v>
      </c>
      <c r="DG45" s="6">
        <v>60</v>
      </c>
      <c r="DH45" s="6">
        <v>60</v>
      </c>
      <c r="DI45" s="124"/>
      <c r="DJ45" s="124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125"/>
      <c r="EC45" s="6"/>
      <c r="ED45" s="6"/>
      <c r="EE45" s="6"/>
      <c r="EF45" s="124"/>
      <c r="EG45" s="124"/>
      <c r="EH45" s="125"/>
      <c r="EI45" s="125"/>
      <c r="EJ45" s="124"/>
      <c r="EK45" s="2"/>
      <c r="EL45" s="2"/>
    </row>
    <row x14ac:dyDescent="0.25" r="46" customHeight="1" ht="14.65">
      <c r="A46" s="133" t="s">
        <v>128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6">
        <v>90</v>
      </c>
      <c r="AA46" s="6">
        <v>90</v>
      </c>
      <c r="AB46" s="6">
        <v>90</v>
      </c>
      <c r="AC46" s="6">
        <v>90</v>
      </c>
      <c r="AD46" s="6">
        <v>90</v>
      </c>
      <c r="AE46" s="6">
        <v>90</v>
      </c>
      <c r="AF46" s="6">
        <v>90</v>
      </c>
      <c r="AG46" s="6">
        <v>90</v>
      </c>
      <c r="AH46" s="6">
        <v>90</v>
      </c>
      <c r="AI46" s="6">
        <v>90</v>
      </c>
      <c r="AJ46" s="6">
        <v>90</v>
      </c>
      <c r="AK46" s="6">
        <v>90</v>
      </c>
      <c r="AL46" s="6">
        <v>90</v>
      </c>
      <c r="AM46" s="6">
        <v>90</v>
      </c>
      <c r="AN46" s="6">
        <v>90</v>
      </c>
      <c r="AO46" s="6">
        <v>90</v>
      </c>
      <c r="AP46" s="6">
        <v>90</v>
      </c>
      <c r="AQ46" s="6">
        <v>90</v>
      </c>
      <c r="AR46" s="6">
        <v>90</v>
      </c>
      <c r="AS46" s="6">
        <v>90</v>
      </c>
      <c r="AT46" s="6">
        <v>90</v>
      </c>
      <c r="AU46" s="6">
        <v>90</v>
      </c>
      <c r="AV46" s="6">
        <v>90</v>
      </c>
      <c r="AW46" s="6">
        <v>90</v>
      </c>
      <c r="AX46" s="6"/>
      <c r="AY46" s="6">
        <v>90</v>
      </c>
      <c r="AZ46" s="6">
        <v>90</v>
      </c>
      <c r="BA46" s="6">
        <v>90</v>
      </c>
      <c r="BB46" s="6">
        <v>90</v>
      </c>
      <c r="BC46" s="6">
        <v>90</v>
      </c>
      <c r="BD46" s="6">
        <v>90</v>
      </c>
      <c r="BE46" s="6">
        <v>90</v>
      </c>
      <c r="BF46" s="6">
        <v>90</v>
      </c>
      <c r="BG46" s="6">
        <v>90</v>
      </c>
      <c r="BH46" s="6">
        <v>90</v>
      </c>
      <c r="BI46" s="6">
        <v>90</v>
      </c>
      <c r="BJ46" s="6">
        <v>90</v>
      </c>
      <c r="BK46" s="6"/>
      <c r="BL46" s="6">
        <v>90</v>
      </c>
      <c r="BM46" s="6">
        <v>90</v>
      </c>
      <c r="BN46" s="6">
        <v>90</v>
      </c>
      <c r="BO46" s="6">
        <v>90</v>
      </c>
      <c r="BP46" s="6">
        <v>90</v>
      </c>
      <c r="BQ46" s="6">
        <v>90</v>
      </c>
      <c r="BR46" s="6">
        <v>90</v>
      </c>
      <c r="BS46" s="6">
        <v>90</v>
      </c>
      <c r="BT46" s="6">
        <v>90</v>
      </c>
      <c r="BU46" s="6">
        <v>90</v>
      </c>
      <c r="BV46" s="6">
        <v>90</v>
      </c>
      <c r="BW46" s="6">
        <v>90</v>
      </c>
      <c r="BX46" s="6"/>
      <c r="BY46" s="6">
        <v>90</v>
      </c>
      <c r="BZ46" s="6">
        <v>90</v>
      </c>
      <c r="CA46" s="6">
        <v>90</v>
      </c>
      <c r="CB46" s="6">
        <v>90</v>
      </c>
      <c r="CC46" s="6">
        <v>90</v>
      </c>
      <c r="CD46" s="6">
        <v>90</v>
      </c>
      <c r="CE46" s="6">
        <v>90</v>
      </c>
      <c r="CF46" s="6">
        <v>90</v>
      </c>
      <c r="CG46" s="6">
        <v>90</v>
      </c>
      <c r="CH46" s="6">
        <v>90</v>
      </c>
      <c r="CI46" s="6">
        <v>90</v>
      </c>
      <c r="CJ46" s="6">
        <v>90</v>
      </c>
      <c r="CK46" s="6">
        <v>90</v>
      </c>
      <c r="CL46" s="6">
        <v>90</v>
      </c>
      <c r="CM46" s="6">
        <v>90</v>
      </c>
      <c r="CN46" s="6">
        <v>90</v>
      </c>
      <c r="CO46" s="6">
        <v>90</v>
      </c>
      <c r="CP46" s="6">
        <v>90</v>
      </c>
      <c r="CQ46" s="6">
        <v>90</v>
      </c>
      <c r="CR46" s="6">
        <v>90</v>
      </c>
      <c r="CS46" s="6">
        <v>90</v>
      </c>
      <c r="CT46" s="6">
        <v>90</v>
      </c>
      <c r="CU46" s="6">
        <v>90</v>
      </c>
      <c r="CV46" s="6">
        <v>90</v>
      </c>
      <c r="CW46" s="6">
        <v>90</v>
      </c>
      <c r="CX46" s="6">
        <v>90</v>
      </c>
      <c r="CY46" s="6">
        <v>90</v>
      </c>
      <c r="CZ46" s="6">
        <v>90</v>
      </c>
      <c r="DA46" s="6">
        <v>90</v>
      </c>
      <c r="DB46" s="6">
        <v>90</v>
      </c>
      <c r="DC46" s="6">
        <v>90</v>
      </c>
      <c r="DD46" s="6">
        <v>90</v>
      </c>
      <c r="DE46" s="6">
        <v>90</v>
      </c>
      <c r="DF46" s="6">
        <v>90</v>
      </c>
      <c r="DG46" s="6">
        <v>90</v>
      </c>
      <c r="DH46" s="6">
        <v>90</v>
      </c>
      <c r="DI46" s="124"/>
      <c r="DJ46" s="124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125"/>
      <c r="EC46" s="6"/>
      <c r="ED46" s="6"/>
      <c r="EE46" s="6"/>
      <c r="EF46" s="124"/>
      <c r="EG46" s="124"/>
      <c r="EH46" s="125"/>
      <c r="EI46" s="125"/>
      <c r="EJ46" s="124"/>
      <c r="EK46" s="2"/>
      <c r="EL46" s="2"/>
    </row>
    <row x14ac:dyDescent="0.25" r="47" customHeight="1" ht="14.65">
      <c r="A47" s="133" t="s">
        <v>129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6">
        <f>(6/12)*18</f>
      </c>
      <c r="AA47" s="6">
        <f>(6/12)*18</f>
      </c>
      <c r="AB47" s="6">
        <f>(6/12)*18</f>
      </c>
      <c r="AC47" s="6">
        <f>(6/12)*18</f>
      </c>
      <c r="AD47" s="6">
        <f>(6/12)*18</f>
      </c>
      <c r="AE47" s="6">
        <f>(6/12)*18</f>
      </c>
      <c r="AF47" s="6">
        <f>(6/12)*18</f>
      </c>
      <c r="AG47" s="6">
        <f>(6/12)*18</f>
      </c>
      <c r="AH47" s="6">
        <f>(6/12)*18</f>
      </c>
      <c r="AI47" s="6">
        <f>(6/12)*18</f>
      </c>
      <c r="AJ47" s="6">
        <f>(6/12)*18</f>
      </c>
      <c r="AK47" s="6">
        <f>(6/12)*18</f>
      </c>
      <c r="AL47" s="6">
        <f>(6/12)*18</f>
      </c>
      <c r="AM47" s="6">
        <f>(6/12)*18</f>
      </c>
      <c r="AN47" s="6">
        <f>(6/12)*18</f>
      </c>
      <c r="AO47" s="6">
        <f>(6/12)*18</f>
      </c>
      <c r="AP47" s="6">
        <f>(6/12)*18</f>
      </c>
      <c r="AQ47" s="6">
        <f>(6/12)*18</f>
      </c>
      <c r="AR47" s="6">
        <f>(6/12)*18</f>
      </c>
      <c r="AS47" s="6">
        <f>(6/12)*18</f>
      </c>
      <c r="AT47" s="6">
        <f>(6/12)*18</f>
      </c>
      <c r="AU47" s="6">
        <f>(6/12)*18</f>
      </c>
      <c r="AV47" s="6">
        <f>(6/12)*18</f>
      </c>
      <c r="AW47" s="6">
        <f>(6/12)*18</f>
      </c>
      <c r="AX47" s="6"/>
      <c r="AY47" s="6">
        <f>(6/12)*18</f>
      </c>
      <c r="AZ47" s="6">
        <f>(6/12)*18</f>
      </c>
      <c r="BA47" s="6">
        <f>(6/12)*18</f>
      </c>
      <c r="BB47" s="6">
        <f>(6/12)*18</f>
      </c>
      <c r="BC47" s="6">
        <f>(6/12)*18</f>
      </c>
      <c r="BD47" s="6">
        <f>(6/12)*18</f>
      </c>
      <c r="BE47" s="6">
        <f>(6/12)*18</f>
      </c>
      <c r="BF47" s="6">
        <f>(6/12)*18</f>
      </c>
      <c r="BG47" s="6">
        <f>(6/12)*18</f>
      </c>
      <c r="BH47" s="6">
        <f>(6/12)*18</f>
      </c>
      <c r="BI47" s="6">
        <f>(6/12)*18</f>
      </c>
      <c r="BJ47" s="6">
        <f>(6/12)*18</f>
      </c>
      <c r="BK47" s="6"/>
      <c r="BL47" s="6">
        <f>(6/12)*18</f>
      </c>
      <c r="BM47" s="6">
        <f>(6/12)*18</f>
      </c>
      <c r="BN47" s="6">
        <f>(6/12)*18</f>
      </c>
      <c r="BO47" s="6">
        <f>(6/12)*18</f>
      </c>
      <c r="BP47" s="6">
        <f>(6/12)*18</f>
      </c>
      <c r="BQ47" s="6">
        <f>(6/12)*18</f>
      </c>
      <c r="BR47" s="6">
        <f>(6/12)*18</f>
      </c>
      <c r="BS47" s="6">
        <f>(6/12)*18</f>
      </c>
      <c r="BT47" s="6">
        <f>(6/12)*18</f>
      </c>
      <c r="BU47" s="6">
        <f>(6/12)*18</f>
      </c>
      <c r="BV47" s="6">
        <f>(6/12)*18</f>
      </c>
      <c r="BW47" s="6">
        <f>(6/12)*18</f>
      </c>
      <c r="BX47" s="6"/>
      <c r="BY47" s="6">
        <f>(6/12)*18</f>
      </c>
      <c r="BZ47" s="6">
        <f>(6/12)*18</f>
      </c>
      <c r="CA47" s="6">
        <f>(6/12)*18</f>
      </c>
      <c r="CB47" s="6">
        <f>(6/12)*18</f>
      </c>
      <c r="CC47" s="6">
        <f>(6/12)*18</f>
      </c>
      <c r="CD47" s="6">
        <f>(6/12)*18</f>
      </c>
      <c r="CE47" s="6">
        <f>(6/12)*18</f>
      </c>
      <c r="CF47" s="6">
        <f>(6/12)*18</f>
      </c>
      <c r="CG47" s="6">
        <f>(6/12)*18</f>
      </c>
      <c r="CH47" s="6">
        <f>(6/12)*18</f>
      </c>
      <c r="CI47" s="6">
        <f>(6/12)*18</f>
      </c>
      <c r="CJ47" s="6">
        <f>(6/12)*18</f>
      </c>
      <c r="CK47" s="6">
        <f>(6/12)*18</f>
      </c>
      <c r="CL47" s="6">
        <f>(6/12)*18</f>
      </c>
      <c r="CM47" s="6">
        <f>(6/12)*18</f>
      </c>
      <c r="CN47" s="6">
        <f>(6/12)*18</f>
      </c>
      <c r="CO47" s="6">
        <f>(6/12)*18</f>
      </c>
      <c r="CP47" s="6">
        <f>(6/12)*18</f>
      </c>
      <c r="CQ47" s="6">
        <f>(6/12)*18</f>
      </c>
      <c r="CR47" s="6">
        <f>(6/12)*18</f>
      </c>
      <c r="CS47" s="6">
        <f>(6/12)*18</f>
      </c>
      <c r="CT47" s="6">
        <f>(6/12)*18</f>
      </c>
      <c r="CU47" s="6">
        <f>(6/12)*18</f>
      </c>
      <c r="CV47" s="6">
        <f>(6/12)*18</f>
      </c>
      <c r="CW47" s="6">
        <f>(6/12)*18</f>
      </c>
      <c r="CX47" s="6">
        <f>(6/12)*18</f>
      </c>
      <c r="CY47" s="6">
        <f>(6/12)*18</f>
      </c>
      <c r="CZ47" s="6">
        <f>(6/12)*18</f>
      </c>
      <c r="DA47" s="6">
        <f>(6/12)*18</f>
      </c>
      <c r="DB47" s="6">
        <f>(6/12)*18</f>
      </c>
      <c r="DC47" s="6">
        <f>(6/12)*18</f>
      </c>
      <c r="DD47" s="6">
        <f>(6/12)*18</f>
      </c>
      <c r="DE47" s="6">
        <f>(6/12)*18</f>
      </c>
      <c r="DF47" s="6">
        <f>(6/12)*18</f>
      </c>
      <c r="DG47" s="6">
        <f>(6/12)*18</f>
      </c>
      <c r="DH47" s="6">
        <f>(6/12)*18</f>
      </c>
      <c r="DI47" s="124"/>
      <c r="DJ47" s="124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125"/>
      <c r="EC47" s="6"/>
      <c r="ED47" s="6"/>
      <c r="EE47" s="6"/>
      <c r="EF47" s="124"/>
      <c r="EG47" s="124"/>
      <c r="EH47" s="125"/>
      <c r="EI47" s="125"/>
      <c r="EJ47" s="124"/>
      <c r="EK47" s="2"/>
      <c r="EL47" s="2"/>
    </row>
    <row x14ac:dyDescent="0.25" r="48" customHeight="1" ht="14.65">
      <c r="A48" s="133" t="s">
        <v>142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6">
        <v>3</v>
      </c>
      <c r="AA48" s="6">
        <v>3</v>
      </c>
      <c r="AB48" s="6">
        <v>3</v>
      </c>
      <c r="AC48" s="6">
        <v>3</v>
      </c>
      <c r="AD48" s="6">
        <v>3</v>
      </c>
      <c r="AE48" s="6">
        <v>3</v>
      </c>
      <c r="AF48" s="6">
        <v>3</v>
      </c>
      <c r="AG48" s="6">
        <v>3</v>
      </c>
      <c r="AH48" s="6">
        <v>3</v>
      </c>
      <c r="AI48" s="6">
        <v>3</v>
      </c>
      <c r="AJ48" s="6">
        <v>3</v>
      </c>
      <c r="AK48" s="6">
        <v>3</v>
      </c>
      <c r="AL48" s="6">
        <v>3</v>
      </c>
      <c r="AM48" s="6">
        <v>3</v>
      </c>
      <c r="AN48" s="6">
        <v>3</v>
      </c>
      <c r="AO48" s="6">
        <v>3</v>
      </c>
      <c r="AP48" s="6">
        <v>3</v>
      </c>
      <c r="AQ48" s="6">
        <v>3</v>
      </c>
      <c r="AR48" s="6">
        <v>3</v>
      </c>
      <c r="AS48" s="6">
        <v>3</v>
      </c>
      <c r="AT48" s="6">
        <v>3</v>
      </c>
      <c r="AU48" s="6">
        <v>3</v>
      </c>
      <c r="AV48" s="6">
        <v>3</v>
      </c>
      <c r="AW48" s="6">
        <v>3</v>
      </c>
      <c r="AX48" s="6"/>
      <c r="AY48" s="6">
        <v>3</v>
      </c>
      <c r="AZ48" s="6">
        <v>3</v>
      </c>
      <c r="BA48" s="6">
        <v>3</v>
      </c>
      <c r="BB48" s="6">
        <v>3</v>
      </c>
      <c r="BC48" s="6">
        <v>3</v>
      </c>
      <c r="BD48" s="6">
        <v>3</v>
      </c>
      <c r="BE48" s="6">
        <v>3</v>
      </c>
      <c r="BF48" s="6">
        <v>3</v>
      </c>
      <c r="BG48" s="6">
        <v>3</v>
      </c>
      <c r="BH48" s="6">
        <v>3</v>
      </c>
      <c r="BI48" s="6">
        <v>3</v>
      </c>
      <c r="BJ48" s="6">
        <v>3</v>
      </c>
      <c r="BK48" s="6"/>
      <c r="BL48" s="6">
        <v>3</v>
      </c>
      <c r="BM48" s="6">
        <v>3</v>
      </c>
      <c r="BN48" s="6">
        <v>3</v>
      </c>
      <c r="BO48" s="6">
        <v>3</v>
      </c>
      <c r="BP48" s="6">
        <v>3</v>
      </c>
      <c r="BQ48" s="6">
        <v>3</v>
      </c>
      <c r="BR48" s="6">
        <v>3</v>
      </c>
      <c r="BS48" s="6">
        <v>3</v>
      </c>
      <c r="BT48" s="6">
        <v>3</v>
      </c>
      <c r="BU48" s="6">
        <v>3</v>
      </c>
      <c r="BV48" s="6">
        <v>3</v>
      </c>
      <c r="BW48" s="6">
        <v>3</v>
      </c>
      <c r="BX48" s="6"/>
      <c r="BY48" s="6">
        <v>3</v>
      </c>
      <c r="BZ48" s="6">
        <v>3</v>
      </c>
      <c r="CA48" s="6">
        <v>3</v>
      </c>
      <c r="CB48" s="6">
        <v>3</v>
      </c>
      <c r="CC48" s="6">
        <v>3</v>
      </c>
      <c r="CD48" s="6">
        <v>3</v>
      </c>
      <c r="CE48" s="6">
        <v>3</v>
      </c>
      <c r="CF48" s="6">
        <v>3</v>
      </c>
      <c r="CG48" s="6">
        <v>3</v>
      </c>
      <c r="CH48" s="6">
        <v>3</v>
      </c>
      <c r="CI48" s="6">
        <v>3</v>
      </c>
      <c r="CJ48" s="6">
        <v>3</v>
      </c>
      <c r="CK48" s="6">
        <v>3</v>
      </c>
      <c r="CL48" s="6">
        <v>3</v>
      </c>
      <c r="CM48" s="6">
        <v>3</v>
      </c>
      <c r="CN48" s="6">
        <v>1</v>
      </c>
      <c r="CO48" s="6">
        <v>1</v>
      </c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3</v>
      </c>
      <c r="CX48" s="6">
        <v>3</v>
      </c>
      <c r="CY48" s="6">
        <v>3</v>
      </c>
      <c r="CZ48" s="6">
        <v>3</v>
      </c>
      <c r="DA48" s="6">
        <v>3</v>
      </c>
      <c r="DB48" s="6">
        <v>3</v>
      </c>
      <c r="DC48" s="6">
        <v>1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124"/>
      <c r="DJ48" s="124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125"/>
      <c r="EC48" s="6"/>
      <c r="ED48" s="6"/>
      <c r="EE48" s="6"/>
      <c r="EF48" s="124"/>
      <c r="EG48" s="124"/>
      <c r="EH48" s="125"/>
      <c r="EI48" s="125"/>
      <c r="EJ48" s="124"/>
      <c r="EK48" s="2"/>
      <c r="EL48" s="2"/>
    </row>
    <row x14ac:dyDescent="0.25" r="49" customHeight="1" ht="14.65">
      <c r="A49" s="146" t="s">
        <v>145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6">
        <f>Z45*Z46*Z47/1000*Z48</f>
      </c>
      <c r="AA49" s="6">
        <f>AA45*AA46*AA47/1000*AA48</f>
      </c>
      <c r="AB49" s="6">
        <f>AB45*AB46*AB47/1000*AB48</f>
      </c>
      <c r="AC49" s="6">
        <f>AC45*AC46*AC47/1000*AC48</f>
      </c>
      <c r="AD49" s="6">
        <f>AD45*AD46*AD47/1000*AD48</f>
      </c>
      <c r="AE49" s="6">
        <f>AE45*AE46*AE47/1000*AE48</f>
      </c>
      <c r="AF49" s="6">
        <f>AF45*AF46*AF47/1000*AF48</f>
      </c>
      <c r="AG49" s="6">
        <f>AG45*AG46*AG47/1000*AG48</f>
      </c>
      <c r="AH49" s="6">
        <f>AH45*AH46*AH47/1000*AH48</f>
      </c>
      <c r="AI49" s="6">
        <f>AI45*AI46*AI47/1000*AI48</f>
      </c>
      <c r="AJ49" s="6">
        <f>AJ45*AJ46*AJ47/1000*AJ48</f>
      </c>
      <c r="AK49" s="6">
        <f>AK45*AK46*AK47/1000*AK48</f>
      </c>
      <c r="AL49" s="6">
        <f>AL45*AL46*AL47/1000*AL48</f>
      </c>
      <c r="AM49" s="6">
        <f>AM45*AM46*AM47/1000*AM48</f>
      </c>
      <c r="AN49" s="6">
        <f>AN45*AN46*AN47/1000*AN48</f>
      </c>
      <c r="AO49" s="6">
        <f>AO45*AO46*AO47/1000*AO48</f>
      </c>
      <c r="AP49" s="6">
        <f>AP45*AP46*AP47/1000*AP48</f>
      </c>
      <c r="AQ49" s="6">
        <f>AQ45*AQ46*AQ47/1000*AQ48</f>
      </c>
      <c r="AR49" s="6">
        <f>AR45*AR46*AR47/1000*AR48</f>
      </c>
      <c r="AS49" s="6">
        <f>AS45*AS46*AS47/1000*AS48</f>
      </c>
      <c r="AT49" s="6">
        <f>AT45*AT46*AT47/1000*AT48</f>
      </c>
      <c r="AU49" s="6">
        <f>AU45*AU46*AU47/1000*AU48</f>
      </c>
      <c r="AV49" s="6">
        <f>AV45*AV46*AV47/1000*AV48</f>
      </c>
      <c r="AW49" s="6">
        <f>AW45*AW46*AW47/1000*AW48</f>
      </c>
      <c r="AX49" s="6"/>
      <c r="AY49" s="6">
        <f>AY45*AY46*AY47/1000*AY48</f>
      </c>
      <c r="AZ49" s="6">
        <f>AZ45*AZ46*AZ47/1000*AZ48</f>
      </c>
      <c r="BA49" s="6">
        <f>BA45*BA46*BA47/1000*BA48</f>
      </c>
      <c r="BB49" s="6">
        <f>BB45*BB46*BB47/1000*BB48</f>
      </c>
      <c r="BC49" s="6">
        <f>BC45*BC46*BC47/1000*BC48</f>
      </c>
      <c r="BD49" s="6">
        <f>BD45*BD46*BD47/1000*BD48</f>
      </c>
      <c r="BE49" s="6">
        <f>BE45*BE46*BE47/1000*BE48</f>
      </c>
      <c r="BF49" s="6">
        <f>BF45*BF46*BF47/1000*BF48</f>
      </c>
      <c r="BG49" s="6">
        <f>BG45*BG46*BG47/1000*BG48</f>
      </c>
      <c r="BH49" s="6">
        <f>BH45*BH46*BH47/1000*BH48</f>
      </c>
      <c r="BI49" s="6">
        <f>BI45*BI46*BI47/1000*BI48</f>
      </c>
      <c r="BJ49" s="6">
        <f>BJ45*BJ46*BJ47/1000*BJ48</f>
      </c>
      <c r="BK49" s="6"/>
      <c r="BL49" s="6">
        <f>BL45*BL46*BL47/1000*BL48</f>
      </c>
      <c r="BM49" s="6">
        <f>BM45*BM46*BM47/1000*BM48</f>
      </c>
      <c r="BN49" s="6">
        <f>BN45*BN46*BN47/1000*BN48</f>
      </c>
      <c r="BO49" s="6">
        <f>BO45*BO46*BO47/1000*BO48</f>
      </c>
      <c r="BP49" s="6">
        <f>BP45*BP46*BP47/1000*BP48</f>
      </c>
      <c r="BQ49" s="6">
        <f>BQ45*BQ46*BQ47/1000*BQ48</f>
      </c>
      <c r="BR49" s="6">
        <f>BR45*BR46*BR47/1000*BR48</f>
      </c>
      <c r="BS49" s="6">
        <f>BS45*BS46*BS47/1000*BS48</f>
      </c>
      <c r="BT49" s="6">
        <f>BT45*BT46*BT47/1000*BT48</f>
      </c>
      <c r="BU49" s="6">
        <f>BU45*BU46*BU47/1000*BU48</f>
      </c>
      <c r="BV49" s="6">
        <f>BV45*BV46*BV47/1000*BV48</f>
      </c>
      <c r="BW49" s="6">
        <f>BW45*BW46*BW47/1000*BW48</f>
      </c>
      <c r="BX49" s="6"/>
      <c r="BY49" s="6">
        <f>BY45*BY46*BY47/1000*BY48</f>
      </c>
      <c r="BZ49" s="6">
        <f>BZ45*BZ46*BZ47/1000*BZ48</f>
      </c>
      <c r="CA49" s="6">
        <f>CA45*CA46*CA47/1000*CA48</f>
      </c>
      <c r="CB49" s="6">
        <f>CB45*CB46*CB47/1000*CB48</f>
      </c>
      <c r="CC49" s="6">
        <f>CC45*CC46*CC47/1000*CC48</f>
      </c>
      <c r="CD49" s="6">
        <f>CD45*CD46*CD47/1000*CD48</f>
      </c>
      <c r="CE49" s="6">
        <f>CE45*CE46*CE47/1000*CE48</f>
      </c>
      <c r="CF49" s="6">
        <f>CF45*CF46*CF47/1000*CF48</f>
      </c>
      <c r="CG49" s="6">
        <f>CG45*CG46*CG47/1000*CG48</f>
      </c>
      <c r="CH49" s="6">
        <f>CH45*CH46*CH47/1000*CH48</f>
      </c>
      <c r="CI49" s="6">
        <f>CI45*CI46*CI47/1000*CI48</f>
      </c>
      <c r="CJ49" s="6">
        <f>CJ45*CJ46*CJ47/1000*CJ48</f>
      </c>
      <c r="CK49" s="6">
        <f>CK45*CK46*CK47/1000*CK48</f>
      </c>
      <c r="CL49" s="6">
        <f>CL45*CL46*CL47/1000*CL48</f>
      </c>
      <c r="CM49" s="6">
        <f>CM45*CM46*CM47/1000*CM48</f>
      </c>
      <c r="CN49" s="6">
        <f>CN45*CN46*CN47/1000*CN48</f>
      </c>
      <c r="CO49" s="6">
        <f>CO45*CO46*CO47/1000*CO48</f>
      </c>
      <c r="CP49" s="6">
        <f>CP45*CP46*CP47/1000*CP48</f>
      </c>
      <c r="CQ49" s="6">
        <f>CQ45*CQ46*CQ47/1000*CQ48</f>
      </c>
      <c r="CR49" s="6">
        <f>CR45*CR46*CR47/1000*CR48</f>
      </c>
      <c r="CS49" s="6">
        <f>CS45*CS46*CS47/1000*CS48</f>
      </c>
      <c r="CT49" s="6">
        <f>CT45*CT46*CT47/1000*CT48</f>
      </c>
      <c r="CU49" s="6">
        <f>CU45*CU46*CU47/1000*CU48</f>
      </c>
      <c r="CV49" s="6">
        <f>CV45*CV46*CV47/1000*CV48</f>
      </c>
      <c r="CW49" s="6">
        <f>CW45*CW46*CW47/1000*CW48</f>
      </c>
      <c r="CX49" s="6">
        <f>CX45*CX46*CX47/1000*CX48</f>
      </c>
      <c r="CY49" s="6">
        <f>CY45*CY46*CY47/1000*CY48</f>
      </c>
      <c r="CZ49" s="6">
        <f>CZ45*CZ46*CZ47/1000*CZ48</f>
      </c>
      <c r="DA49" s="6">
        <f>DA45*DA46*DA47/1000*DA48</f>
      </c>
      <c r="DB49" s="6">
        <f>DB45*DB46*DB47/1000*DB48</f>
      </c>
      <c r="DC49" s="6">
        <f>DC45*DC46*DC47/1000*DC48</f>
      </c>
      <c r="DD49" s="6">
        <f>DD45*DD46*DD47/1000*DD48</f>
      </c>
      <c r="DE49" s="6">
        <f>DE45*DE46*DE47/1000*DE48</f>
      </c>
      <c r="DF49" s="6">
        <f>DF45*DF46*DF47/1000*DF48</f>
      </c>
      <c r="DG49" s="6">
        <f>DG45*DG46*DG47/1000*DG48</f>
      </c>
      <c r="DH49" s="6">
        <f>DH45*DH46*DH47/1000*DH48</f>
      </c>
      <c r="DI49" s="124"/>
      <c r="DJ49" s="124"/>
      <c r="DK49" s="6"/>
      <c r="DL49" s="6"/>
      <c r="DM49" s="143"/>
      <c r="DN49" s="6">
        <f>SUM(Z49:AK49)</f>
      </c>
      <c r="DO49" s="6"/>
      <c r="DP49" s="6">
        <f>SUM(AL49:AW49)</f>
      </c>
      <c r="DQ49" s="144">
        <f>IFERROR(DP49/DN49*100,0)</f>
      </c>
      <c r="DR49" s="6">
        <f>SUM(AY49:BJ49)</f>
      </c>
      <c r="DS49" s="144">
        <f>IFERROR(DR49/DP49*100,0)</f>
      </c>
      <c r="DT49" s="6">
        <f>SUM(BL49:BW49)</f>
      </c>
      <c r="DU49" s="144">
        <f>IFERROR(DT49/DR49*100,0)</f>
      </c>
      <c r="DV49" s="6">
        <f>SUM(BY49:CJ49)</f>
      </c>
      <c r="DW49" s="144">
        <f>IFERROR(DV49/DT49*100,0)</f>
      </c>
      <c r="DX49" s="6">
        <f>SUM(CA49:CL49)</f>
      </c>
      <c r="DY49" s="144">
        <f>IFERROR(DX49/DV49*100,0)</f>
      </c>
      <c r="DZ49" s="6">
        <f>SUM(CC49:CN49)</f>
      </c>
      <c r="EA49" s="144">
        <f>IFERROR(DZ49/DX49*100,0)</f>
      </c>
      <c r="EB49" s="125"/>
      <c r="EC49" s="6"/>
      <c r="ED49" s="6"/>
      <c r="EE49" s="6"/>
      <c r="EF49" s="124"/>
      <c r="EG49" s="124"/>
      <c r="EH49" s="125"/>
      <c r="EI49" s="125"/>
      <c r="EJ49" s="124"/>
      <c r="EK49" s="2"/>
      <c r="EL49" s="2"/>
    </row>
    <row x14ac:dyDescent="0.25" r="50" customHeight="1" ht="14.65">
      <c r="A50" s="146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124"/>
      <c r="DJ50" s="124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125"/>
      <c r="EC50" s="6"/>
      <c r="ED50" s="6"/>
      <c r="EE50" s="6"/>
      <c r="EF50" s="124"/>
      <c r="EG50" s="124"/>
      <c r="EH50" s="125"/>
      <c r="EI50" s="125"/>
      <c r="EJ50" s="124"/>
      <c r="EK50" s="2"/>
      <c r="EL50" s="2"/>
    </row>
    <row x14ac:dyDescent="0.25" r="51" customHeight="1" ht="14.65">
      <c r="A51" s="133" t="s">
        <v>127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6">
        <v>70</v>
      </c>
      <c r="AA51" s="6">
        <v>70</v>
      </c>
      <c r="AB51" s="6">
        <v>70</v>
      </c>
      <c r="AC51" s="6">
        <v>70</v>
      </c>
      <c r="AD51" s="6">
        <v>70</v>
      </c>
      <c r="AE51" s="6">
        <v>70</v>
      </c>
      <c r="AF51" s="6">
        <v>70</v>
      </c>
      <c r="AG51" s="6">
        <v>70</v>
      </c>
      <c r="AH51" s="6">
        <v>70</v>
      </c>
      <c r="AI51" s="6">
        <v>70</v>
      </c>
      <c r="AJ51" s="6">
        <v>70</v>
      </c>
      <c r="AK51" s="6">
        <v>70</v>
      </c>
      <c r="AL51" s="6">
        <v>70</v>
      </c>
      <c r="AM51" s="6">
        <v>70</v>
      </c>
      <c r="AN51" s="6">
        <v>70</v>
      </c>
      <c r="AO51" s="6">
        <v>70</v>
      </c>
      <c r="AP51" s="6">
        <v>70</v>
      </c>
      <c r="AQ51" s="6">
        <v>70</v>
      </c>
      <c r="AR51" s="6">
        <v>70</v>
      </c>
      <c r="AS51" s="6">
        <v>70</v>
      </c>
      <c r="AT51" s="6">
        <v>70</v>
      </c>
      <c r="AU51" s="6">
        <v>70</v>
      </c>
      <c r="AV51" s="6">
        <v>70</v>
      </c>
      <c r="AW51" s="6">
        <v>70</v>
      </c>
      <c r="AX51" s="6"/>
      <c r="AY51" s="6">
        <v>70</v>
      </c>
      <c r="AZ51" s="6">
        <v>70</v>
      </c>
      <c r="BA51" s="6">
        <v>70</v>
      </c>
      <c r="BB51" s="6">
        <v>70</v>
      </c>
      <c r="BC51" s="6">
        <v>70</v>
      </c>
      <c r="BD51" s="6">
        <v>70</v>
      </c>
      <c r="BE51" s="6">
        <v>70</v>
      </c>
      <c r="BF51" s="6">
        <v>70</v>
      </c>
      <c r="BG51" s="6">
        <v>70</v>
      </c>
      <c r="BH51" s="6">
        <v>70</v>
      </c>
      <c r="BI51" s="6">
        <v>70</v>
      </c>
      <c r="BJ51" s="6">
        <v>70</v>
      </c>
      <c r="BK51" s="6"/>
      <c r="BL51" s="6">
        <v>70</v>
      </c>
      <c r="BM51" s="6">
        <v>70</v>
      </c>
      <c r="BN51" s="6">
        <v>70</v>
      </c>
      <c r="BO51" s="6">
        <v>70</v>
      </c>
      <c r="BP51" s="6">
        <v>70</v>
      </c>
      <c r="BQ51" s="6">
        <v>70</v>
      </c>
      <c r="BR51" s="6">
        <v>70</v>
      </c>
      <c r="BS51" s="6">
        <v>70</v>
      </c>
      <c r="BT51" s="6">
        <v>70</v>
      </c>
      <c r="BU51" s="6">
        <v>70</v>
      </c>
      <c r="BV51" s="6">
        <v>70</v>
      </c>
      <c r="BW51" s="6">
        <v>70</v>
      </c>
      <c r="BX51" s="6"/>
      <c r="BY51" s="6">
        <v>70</v>
      </c>
      <c r="BZ51" s="6">
        <v>70</v>
      </c>
      <c r="CA51" s="6">
        <v>70</v>
      </c>
      <c r="CB51" s="6">
        <v>70</v>
      </c>
      <c r="CC51" s="6">
        <v>70</v>
      </c>
      <c r="CD51" s="6">
        <v>70</v>
      </c>
      <c r="CE51" s="6">
        <v>70</v>
      </c>
      <c r="CF51" s="6">
        <v>70</v>
      </c>
      <c r="CG51" s="6">
        <v>70</v>
      </c>
      <c r="CH51" s="6">
        <v>70</v>
      </c>
      <c r="CI51" s="6">
        <v>70</v>
      </c>
      <c r="CJ51" s="6">
        <v>70</v>
      </c>
      <c r="CK51" s="6">
        <v>70</v>
      </c>
      <c r="CL51" s="6">
        <v>70</v>
      </c>
      <c r="CM51" s="6">
        <v>70</v>
      </c>
      <c r="CN51" s="6">
        <v>70</v>
      </c>
      <c r="CO51" s="6">
        <v>70</v>
      </c>
      <c r="CP51" s="6">
        <v>70</v>
      </c>
      <c r="CQ51" s="6">
        <v>70</v>
      </c>
      <c r="CR51" s="6">
        <v>70</v>
      </c>
      <c r="CS51" s="6">
        <v>70</v>
      </c>
      <c r="CT51" s="6">
        <v>70</v>
      </c>
      <c r="CU51" s="6">
        <v>70</v>
      </c>
      <c r="CV51" s="6">
        <v>70</v>
      </c>
      <c r="CW51" s="6">
        <v>70</v>
      </c>
      <c r="CX51" s="6">
        <v>70</v>
      </c>
      <c r="CY51" s="6">
        <v>70</v>
      </c>
      <c r="CZ51" s="6">
        <v>70</v>
      </c>
      <c r="DA51" s="6">
        <v>70</v>
      </c>
      <c r="DB51" s="6">
        <v>70</v>
      </c>
      <c r="DC51" s="6">
        <v>70</v>
      </c>
      <c r="DD51" s="6">
        <v>70</v>
      </c>
      <c r="DE51" s="6">
        <v>70</v>
      </c>
      <c r="DF51" s="6">
        <v>70</v>
      </c>
      <c r="DG51" s="6">
        <v>70</v>
      </c>
      <c r="DH51" s="6">
        <v>70</v>
      </c>
      <c r="DI51" s="124"/>
      <c r="DJ51" s="124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125"/>
      <c r="EC51" s="6"/>
      <c r="ED51" s="6"/>
      <c r="EE51" s="6"/>
      <c r="EF51" s="124"/>
      <c r="EG51" s="124"/>
      <c r="EH51" s="125"/>
      <c r="EI51" s="125"/>
      <c r="EJ51" s="124"/>
      <c r="EK51" s="2"/>
      <c r="EL51" s="2"/>
    </row>
    <row x14ac:dyDescent="0.25" r="52" customHeight="1" ht="14.65">
      <c r="A52" s="133" t="s">
        <v>128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6">
        <v>90</v>
      </c>
      <c r="AA52" s="6">
        <v>90</v>
      </c>
      <c r="AB52" s="6">
        <v>90</v>
      </c>
      <c r="AC52" s="6">
        <v>90</v>
      </c>
      <c r="AD52" s="6">
        <v>90</v>
      </c>
      <c r="AE52" s="6">
        <v>90</v>
      </c>
      <c r="AF52" s="6">
        <v>90</v>
      </c>
      <c r="AG52" s="6">
        <v>90</v>
      </c>
      <c r="AH52" s="6">
        <v>90</v>
      </c>
      <c r="AI52" s="6">
        <v>90</v>
      </c>
      <c r="AJ52" s="6">
        <v>90</v>
      </c>
      <c r="AK52" s="6">
        <v>90</v>
      </c>
      <c r="AL52" s="6">
        <v>90</v>
      </c>
      <c r="AM52" s="6">
        <v>90</v>
      </c>
      <c r="AN52" s="6">
        <v>90</v>
      </c>
      <c r="AO52" s="6">
        <v>90</v>
      </c>
      <c r="AP52" s="6">
        <v>90</v>
      </c>
      <c r="AQ52" s="6">
        <v>90</v>
      </c>
      <c r="AR52" s="6">
        <v>90</v>
      </c>
      <c r="AS52" s="6">
        <v>90</v>
      </c>
      <c r="AT52" s="6">
        <v>90</v>
      </c>
      <c r="AU52" s="6">
        <v>90</v>
      </c>
      <c r="AV52" s="6">
        <v>90</v>
      </c>
      <c r="AW52" s="6">
        <v>90</v>
      </c>
      <c r="AX52" s="6"/>
      <c r="AY52" s="6">
        <v>90</v>
      </c>
      <c r="AZ52" s="6">
        <v>90</v>
      </c>
      <c r="BA52" s="6">
        <v>90</v>
      </c>
      <c r="BB52" s="6">
        <v>90</v>
      </c>
      <c r="BC52" s="6">
        <v>90</v>
      </c>
      <c r="BD52" s="6">
        <v>90</v>
      </c>
      <c r="BE52" s="6">
        <v>90</v>
      </c>
      <c r="BF52" s="6">
        <v>90</v>
      </c>
      <c r="BG52" s="6">
        <v>90</v>
      </c>
      <c r="BH52" s="6">
        <v>90</v>
      </c>
      <c r="BI52" s="6">
        <v>90</v>
      </c>
      <c r="BJ52" s="6">
        <v>90</v>
      </c>
      <c r="BK52" s="6"/>
      <c r="BL52" s="6">
        <v>90</v>
      </c>
      <c r="BM52" s="6">
        <v>90</v>
      </c>
      <c r="BN52" s="6">
        <v>90</v>
      </c>
      <c r="BO52" s="6">
        <v>90</v>
      </c>
      <c r="BP52" s="6">
        <v>90</v>
      </c>
      <c r="BQ52" s="6">
        <v>90</v>
      </c>
      <c r="BR52" s="6">
        <v>90</v>
      </c>
      <c r="BS52" s="6">
        <v>90</v>
      </c>
      <c r="BT52" s="6">
        <v>90</v>
      </c>
      <c r="BU52" s="6">
        <v>90</v>
      </c>
      <c r="BV52" s="6">
        <v>90</v>
      </c>
      <c r="BW52" s="6">
        <v>90</v>
      </c>
      <c r="BX52" s="6"/>
      <c r="BY52" s="6">
        <v>90</v>
      </c>
      <c r="BZ52" s="6">
        <v>90</v>
      </c>
      <c r="CA52" s="6">
        <v>90</v>
      </c>
      <c r="CB52" s="6">
        <v>90</v>
      </c>
      <c r="CC52" s="6">
        <v>90</v>
      </c>
      <c r="CD52" s="6">
        <v>90</v>
      </c>
      <c r="CE52" s="6">
        <v>90</v>
      </c>
      <c r="CF52" s="6">
        <v>90</v>
      </c>
      <c r="CG52" s="6">
        <v>90</v>
      </c>
      <c r="CH52" s="6">
        <v>90</v>
      </c>
      <c r="CI52" s="6">
        <v>90</v>
      </c>
      <c r="CJ52" s="6">
        <v>90</v>
      </c>
      <c r="CK52" s="6">
        <v>90</v>
      </c>
      <c r="CL52" s="6">
        <v>90</v>
      </c>
      <c r="CM52" s="6">
        <v>90</v>
      </c>
      <c r="CN52" s="6">
        <v>90</v>
      </c>
      <c r="CO52" s="6">
        <v>90</v>
      </c>
      <c r="CP52" s="6">
        <v>90</v>
      </c>
      <c r="CQ52" s="6">
        <v>90</v>
      </c>
      <c r="CR52" s="6">
        <v>90</v>
      </c>
      <c r="CS52" s="6">
        <v>90</v>
      </c>
      <c r="CT52" s="6">
        <v>90</v>
      </c>
      <c r="CU52" s="6">
        <v>90</v>
      </c>
      <c r="CV52" s="6">
        <v>90</v>
      </c>
      <c r="CW52" s="6">
        <v>90</v>
      </c>
      <c r="CX52" s="6">
        <v>90</v>
      </c>
      <c r="CY52" s="6">
        <v>90</v>
      </c>
      <c r="CZ52" s="6">
        <v>90</v>
      </c>
      <c r="DA52" s="6">
        <v>90</v>
      </c>
      <c r="DB52" s="6">
        <v>90</v>
      </c>
      <c r="DC52" s="6">
        <v>90</v>
      </c>
      <c r="DD52" s="6">
        <v>90</v>
      </c>
      <c r="DE52" s="6">
        <v>90</v>
      </c>
      <c r="DF52" s="6">
        <v>90</v>
      </c>
      <c r="DG52" s="6">
        <v>90</v>
      </c>
      <c r="DH52" s="6">
        <v>90</v>
      </c>
      <c r="DI52" s="124"/>
      <c r="DJ52" s="124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125"/>
      <c r="EC52" s="6"/>
      <c r="ED52" s="6"/>
      <c r="EE52" s="6"/>
      <c r="EF52" s="124"/>
      <c r="EG52" s="124"/>
      <c r="EH52" s="125"/>
      <c r="EI52" s="125"/>
      <c r="EJ52" s="124"/>
      <c r="EK52" s="2"/>
      <c r="EL52" s="2"/>
    </row>
    <row x14ac:dyDescent="0.25" r="53" customHeight="1" ht="14.65">
      <c r="A53" s="133" t="s">
        <v>129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6">
        <f>(4/12)*12</f>
      </c>
      <c r="AA53" s="6">
        <f>(4/12)*12</f>
      </c>
      <c r="AB53" s="6">
        <f>(4/12)*12</f>
      </c>
      <c r="AC53" s="6">
        <f>(4/12)*12</f>
      </c>
      <c r="AD53" s="6">
        <f>(4/12)*12</f>
      </c>
      <c r="AE53" s="6">
        <f>(4/12)*12</f>
      </c>
      <c r="AF53" s="6">
        <f>(4/12)*12</f>
      </c>
      <c r="AG53" s="6">
        <f>(4/12)*12</f>
      </c>
      <c r="AH53" s="6">
        <f>(4/12)*12</f>
      </c>
      <c r="AI53" s="6">
        <f>(4/12)*12</f>
      </c>
      <c r="AJ53" s="6">
        <f>(4/12)*12</f>
      </c>
      <c r="AK53" s="6">
        <f>(4/12)*12</f>
      </c>
      <c r="AL53" s="6">
        <f>(4/12)*12</f>
      </c>
      <c r="AM53" s="6">
        <f>(4/12)*12</f>
      </c>
      <c r="AN53" s="6">
        <f>(4/12)*12</f>
      </c>
      <c r="AO53" s="6">
        <f>(4/12)*12</f>
      </c>
      <c r="AP53" s="6">
        <f>(4/12)*12</f>
      </c>
      <c r="AQ53" s="6">
        <f>(4/12)*12</f>
      </c>
      <c r="AR53" s="6">
        <f>(4/12)*12</f>
      </c>
      <c r="AS53" s="6">
        <f>(4/12)*12</f>
      </c>
      <c r="AT53" s="6">
        <f>(4/12)*12</f>
      </c>
      <c r="AU53" s="6">
        <f>(4/12)*12</f>
      </c>
      <c r="AV53" s="6">
        <f>(4/12)*12</f>
      </c>
      <c r="AW53" s="6">
        <f>(4/12)*12</f>
      </c>
      <c r="AX53" s="6"/>
      <c r="AY53" s="6">
        <f>(4/12)*12</f>
      </c>
      <c r="AZ53" s="6">
        <f>(4/12)*12</f>
      </c>
      <c r="BA53" s="6">
        <f>(4/12)*12</f>
      </c>
      <c r="BB53" s="6">
        <f>(4/12)*12</f>
      </c>
      <c r="BC53" s="6">
        <f>(4/12)*12</f>
      </c>
      <c r="BD53" s="6">
        <f>(4/12)*12</f>
      </c>
      <c r="BE53" s="6">
        <f>(4/12)*12</f>
      </c>
      <c r="BF53" s="6">
        <f>(4/12)*12</f>
      </c>
      <c r="BG53" s="6">
        <f>(4/12)*12</f>
      </c>
      <c r="BH53" s="6">
        <f>(4/12)*12</f>
      </c>
      <c r="BI53" s="6">
        <f>(4/12)*12</f>
      </c>
      <c r="BJ53" s="6">
        <f>(4/12)*12</f>
      </c>
      <c r="BK53" s="6"/>
      <c r="BL53" s="6">
        <f>(4/12)*12</f>
      </c>
      <c r="BM53" s="6">
        <f>(4/12)*12</f>
      </c>
      <c r="BN53" s="6">
        <f>(4/12)*12</f>
      </c>
      <c r="BO53" s="6">
        <f>(4/12)*12</f>
      </c>
      <c r="BP53" s="6">
        <f>(4/12)*12</f>
      </c>
      <c r="BQ53" s="6">
        <f>(4/12)*12</f>
      </c>
      <c r="BR53" s="6">
        <f>(4/12)*12</f>
      </c>
      <c r="BS53" s="6">
        <f>(4/12)*12</f>
      </c>
      <c r="BT53" s="6">
        <f>(4/12)*12</f>
      </c>
      <c r="BU53" s="6">
        <f>(4/12)*12</f>
      </c>
      <c r="BV53" s="6">
        <f>(4/12)*12</f>
      </c>
      <c r="BW53" s="6">
        <f>(4/12)*12</f>
      </c>
      <c r="BX53" s="6"/>
      <c r="BY53" s="6">
        <f>(4/12)*12</f>
      </c>
      <c r="BZ53" s="6">
        <f>(4/12)*12</f>
      </c>
      <c r="CA53" s="6">
        <f>(4/12)*12</f>
      </c>
      <c r="CB53" s="6">
        <f>(4/12)*12</f>
      </c>
      <c r="CC53" s="6">
        <f>(4/12)*12</f>
      </c>
      <c r="CD53" s="6">
        <f>(4/12)*12</f>
      </c>
      <c r="CE53" s="6">
        <f>(4/12)*12</f>
      </c>
      <c r="CF53" s="6">
        <f>(4/12)*12</f>
      </c>
      <c r="CG53" s="6">
        <f>(4/12)*12</f>
      </c>
      <c r="CH53" s="6">
        <f>(4/12)*12</f>
      </c>
      <c r="CI53" s="6">
        <f>(4/12)*12</f>
      </c>
      <c r="CJ53" s="6">
        <f>(4/12)*12</f>
      </c>
      <c r="CK53" s="6">
        <f>(4/12)*12</f>
      </c>
      <c r="CL53" s="6">
        <f>(4/12)*12</f>
      </c>
      <c r="CM53" s="6">
        <f>(4/12)*12</f>
      </c>
      <c r="CN53" s="6">
        <f>(4/12)*12</f>
      </c>
      <c r="CO53" s="6">
        <f>(4/12)*12</f>
      </c>
      <c r="CP53" s="6">
        <f>(4/12)*12</f>
      </c>
      <c r="CQ53" s="6">
        <f>(4/12)*12</f>
      </c>
      <c r="CR53" s="6">
        <f>(4/12)*12</f>
      </c>
      <c r="CS53" s="6">
        <f>(4/12)*12</f>
      </c>
      <c r="CT53" s="6">
        <f>(4/12)*12</f>
      </c>
      <c r="CU53" s="6">
        <f>(4/12)*12</f>
      </c>
      <c r="CV53" s="6">
        <f>(4/12)*12</f>
      </c>
      <c r="CW53" s="6">
        <f>(4/12)*12</f>
      </c>
      <c r="CX53" s="6">
        <f>(4/12)*12</f>
      </c>
      <c r="CY53" s="6">
        <f>(4/12)*12</f>
      </c>
      <c r="CZ53" s="6">
        <f>(4/12)*12</f>
      </c>
      <c r="DA53" s="6">
        <f>(4/12)*12</f>
      </c>
      <c r="DB53" s="6">
        <f>(4/12)*12</f>
      </c>
      <c r="DC53" s="6">
        <f>(4/12)*12</f>
      </c>
      <c r="DD53" s="6">
        <f>(4/12)*12</f>
      </c>
      <c r="DE53" s="6">
        <f>(4/12)*12</f>
      </c>
      <c r="DF53" s="6">
        <f>(4/12)*12</f>
      </c>
      <c r="DG53" s="6">
        <f>(4/12)*12</f>
      </c>
      <c r="DH53" s="6">
        <f>(4/12)*12</f>
      </c>
      <c r="DI53" s="124"/>
      <c r="DJ53" s="124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125"/>
      <c r="EC53" s="6"/>
      <c r="ED53" s="6"/>
      <c r="EE53" s="6"/>
      <c r="EF53" s="124"/>
      <c r="EG53" s="124"/>
      <c r="EH53" s="125"/>
      <c r="EI53" s="125"/>
      <c r="EJ53" s="124"/>
      <c r="EK53" s="2"/>
      <c r="EL53" s="2"/>
    </row>
    <row x14ac:dyDescent="0.25" r="54" customHeight="1" ht="14.65">
      <c r="A54" s="133" t="s">
        <v>142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6">
        <v>6</v>
      </c>
      <c r="AA54" s="6">
        <v>6</v>
      </c>
      <c r="AB54" s="6">
        <v>6</v>
      </c>
      <c r="AC54" s="6">
        <v>6</v>
      </c>
      <c r="AD54" s="6">
        <v>6</v>
      </c>
      <c r="AE54" s="6">
        <v>6</v>
      </c>
      <c r="AF54" s="6">
        <v>6</v>
      </c>
      <c r="AG54" s="6">
        <v>6</v>
      </c>
      <c r="AH54" s="6">
        <v>6</v>
      </c>
      <c r="AI54" s="6">
        <v>6</v>
      </c>
      <c r="AJ54" s="6">
        <v>6</v>
      </c>
      <c r="AK54" s="6">
        <v>6</v>
      </c>
      <c r="AL54" s="6">
        <v>6</v>
      </c>
      <c r="AM54" s="6">
        <v>6</v>
      </c>
      <c r="AN54" s="6">
        <v>6</v>
      </c>
      <c r="AO54" s="6">
        <v>6</v>
      </c>
      <c r="AP54" s="6">
        <v>6</v>
      </c>
      <c r="AQ54" s="6">
        <v>7</v>
      </c>
      <c r="AR54" s="6">
        <v>7</v>
      </c>
      <c r="AS54" s="6">
        <v>7</v>
      </c>
      <c r="AT54" s="6">
        <v>7</v>
      </c>
      <c r="AU54" s="6">
        <v>7</v>
      </c>
      <c r="AV54" s="6">
        <v>7</v>
      </c>
      <c r="AW54" s="6">
        <v>6</v>
      </c>
      <c r="AX54" s="6"/>
      <c r="AY54" s="6">
        <v>7</v>
      </c>
      <c r="AZ54" s="6">
        <v>7</v>
      </c>
      <c r="BA54" s="6">
        <v>7</v>
      </c>
      <c r="BB54" s="6">
        <v>8</v>
      </c>
      <c r="BC54" s="6">
        <v>8</v>
      </c>
      <c r="BD54" s="6">
        <v>8</v>
      </c>
      <c r="BE54" s="6">
        <v>9</v>
      </c>
      <c r="BF54" s="6">
        <v>9</v>
      </c>
      <c r="BG54" s="6">
        <v>9</v>
      </c>
      <c r="BH54" s="6">
        <v>9</v>
      </c>
      <c r="BI54" s="6">
        <v>9</v>
      </c>
      <c r="BJ54" s="6">
        <v>9</v>
      </c>
      <c r="BK54" s="6"/>
      <c r="BL54" s="6">
        <v>8</v>
      </c>
      <c r="BM54" s="6">
        <v>8</v>
      </c>
      <c r="BN54" s="6">
        <v>8</v>
      </c>
      <c r="BO54" s="6">
        <v>8</v>
      </c>
      <c r="BP54" s="6">
        <v>8</v>
      </c>
      <c r="BQ54" s="6">
        <v>8</v>
      </c>
      <c r="BR54" s="6">
        <v>9</v>
      </c>
      <c r="BS54" s="6">
        <v>9</v>
      </c>
      <c r="BT54" s="6">
        <v>9</v>
      </c>
      <c r="BU54" s="6">
        <v>9</v>
      </c>
      <c r="BV54" s="6">
        <v>9</v>
      </c>
      <c r="BW54" s="6">
        <v>9</v>
      </c>
      <c r="BX54" s="6"/>
      <c r="BY54" s="6">
        <v>9</v>
      </c>
      <c r="BZ54" s="6">
        <v>9</v>
      </c>
      <c r="CA54" s="6">
        <v>9</v>
      </c>
      <c r="CB54" s="6">
        <v>9</v>
      </c>
      <c r="CC54" s="6">
        <v>9</v>
      </c>
      <c r="CD54" s="6">
        <v>9</v>
      </c>
      <c r="CE54" s="6">
        <v>9</v>
      </c>
      <c r="CF54" s="6">
        <v>9</v>
      </c>
      <c r="CG54" s="6">
        <v>9</v>
      </c>
      <c r="CH54" s="6">
        <v>9</v>
      </c>
      <c r="CI54" s="6">
        <v>9</v>
      </c>
      <c r="CJ54" s="6">
        <v>9</v>
      </c>
      <c r="CK54" s="6">
        <v>9</v>
      </c>
      <c r="CL54" s="6">
        <v>9</v>
      </c>
      <c r="CM54" s="6">
        <v>9</v>
      </c>
      <c r="CN54" s="6">
        <v>4</v>
      </c>
      <c r="CO54" s="6">
        <v>4</v>
      </c>
      <c r="CP54" s="6">
        <v>4</v>
      </c>
      <c r="CQ54" s="6">
        <v>1</v>
      </c>
      <c r="CR54" s="6">
        <v>1</v>
      </c>
      <c r="CS54" s="6">
        <v>1</v>
      </c>
      <c r="CT54" s="6">
        <v>1</v>
      </c>
      <c r="CU54" s="6">
        <v>1</v>
      </c>
      <c r="CV54" s="6">
        <v>1</v>
      </c>
      <c r="CW54" s="6">
        <v>2</v>
      </c>
      <c r="CX54" s="6">
        <v>2</v>
      </c>
      <c r="CY54" s="6">
        <v>1</v>
      </c>
      <c r="CZ54" s="6">
        <v>1</v>
      </c>
      <c r="DA54" s="6">
        <v>1</v>
      </c>
      <c r="DB54" s="6">
        <v>1</v>
      </c>
      <c r="DC54" s="6">
        <v>1</v>
      </c>
      <c r="DD54" s="6">
        <v>1</v>
      </c>
      <c r="DE54" s="6">
        <v>1</v>
      </c>
      <c r="DF54" s="6">
        <v>1</v>
      </c>
      <c r="DG54" s="6">
        <v>1</v>
      </c>
      <c r="DH54" s="6">
        <v>1</v>
      </c>
      <c r="DI54" s="124"/>
      <c r="DJ54" s="124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125"/>
      <c r="EC54" s="6"/>
      <c r="ED54" s="6"/>
      <c r="EE54" s="6"/>
      <c r="EF54" s="124"/>
      <c r="EG54" s="124"/>
      <c r="EH54" s="125"/>
      <c r="EI54" s="125"/>
      <c r="EJ54" s="124"/>
      <c r="EK54" s="2"/>
      <c r="EL54" s="2"/>
    </row>
    <row x14ac:dyDescent="0.25" r="55" customHeight="1" ht="14.65">
      <c r="A55" s="146" t="s">
        <v>146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6">
        <f>Z51*Z52*Z53/1000*Z54</f>
      </c>
      <c r="AA55" s="6">
        <f>AA51*AA52*AA53/1000*AA54</f>
      </c>
      <c r="AB55" s="6">
        <f>AB51*AB52*AB53/1000*AB54</f>
      </c>
      <c r="AC55" s="6">
        <f>AC51*AC52*AC53/1000*AC54</f>
      </c>
      <c r="AD55" s="6">
        <f>AD51*AD52*AD53/1000*AD54</f>
      </c>
      <c r="AE55" s="6">
        <f>AE51*AE52*AE53/1000*AE54</f>
      </c>
      <c r="AF55" s="6">
        <f>AF51*AF52*AF53/1000*AF54</f>
      </c>
      <c r="AG55" s="6">
        <f>AG51*AG52*AG53/1000*AG54</f>
      </c>
      <c r="AH55" s="6">
        <f>AH51*AH52*AH53/1000*AH54</f>
      </c>
      <c r="AI55" s="6">
        <f>AI51*AI52*AI53/1000*AI54</f>
      </c>
      <c r="AJ55" s="6">
        <f>AJ51*AJ52*AJ53/1000*AJ54</f>
      </c>
      <c r="AK55" s="6">
        <f>AK51*AK52*AK53/1000*AK54</f>
      </c>
      <c r="AL55" s="6">
        <f>AL51*AL52*AL53/1000*AL54</f>
      </c>
      <c r="AM55" s="6">
        <f>AM51*AM52*AM53/1000*AM54</f>
      </c>
      <c r="AN55" s="6">
        <f>AN51*AN52*AN53/1000*AN54</f>
      </c>
      <c r="AO55" s="6">
        <f>AO51*AO52*AO53/1000*AO54</f>
      </c>
      <c r="AP55" s="6">
        <f>AP51*AP52*AP53/1000*AP54</f>
      </c>
      <c r="AQ55" s="6">
        <f>AQ51*AQ52*AQ53/1000*AQ54</f>
      </c>
      <c r="AR55" s="6">
        <f>AR51*AR52*AR53/1000*AR54</f>
      </c>
      <c r="AS55" s="6">
        <f>AS51*AS52*AS53/1000*AS54</f>
      </c>
      <c r="AT55" s="6">
        <f>AT51*AT52*AT53/1000*AT54</f>
      </c>
      <c r="AU55" s="6">
        <f>AU51*AU52*AU53/1000*AU54</f>
      </c>
      <c r="AV55" s="6">
        <f>AV51*AV52*AV53/1000*AV54</f>
      </c>
      <c r="AW55" s="6">
        <f>AW51*AW52*AW53/1000*AW54</f>
      </c>
      <c r="AX55" s="6"/>
      <c r="AY55" s="6">
        <f>AY51*AY52*AY53/1000*AY54</f>
      </c>
      <c r="AZ55" s="6">
        <f>AZ51*AZ52*AZ53/1000*AZ54</f>
      </c>
      <c r="BA55" s="6">
        <f>BA51*BA52*BA53/1000*BA54</f>
      </c>
      <c r="BB55" s="6">
        <f>BB51*BB52*BB53/1000*BB54</f>
      </c>
      <c r="BC55" s="6">
        <f>BC51*BC52*BC53/1000*BC54</f>
      </c>
      <c r="BD55" s="6">
        <f>BD51*BD52*BD53/1000*BD54</f>
      </c>
      <c r="BE55" s="6">
        <f>BE51*BE52*BE53/1000*BE54</f>
      </c>
      <c r="BF55" s="6">
        <f>BF51*BF52*BF53/1000*BF54</f>
      </c>
      <c r="BG55" s="6">
        <f>BG51*BG52*BG53/1000*BG54</f>
      </c>
      <c r="BH55" s="6">
        <f>BH51*BH52*BH53/1000*BH54</f>
      </c>
      <c r="BI55" s="6">
        <f>BI51*BI52*BI53/1000*BI54</f>
      </c>
      <c r="BJ55" s="6">
        <f>BJ51*BJ52*BJ53/1000*BJ54</f>
      </c>
      <c r="BK55" s="6"/>
      <c r="BL55" s="6">
        <f>BL51*BL52*BL53/1000*BL54</f>
      </c>
      <c r="BM55" s="6">
        <f>BM51*BM52*BM53/1000*BM54</f>
      </c>
      <c r="BN55" s="6">
        <f>BN51*BN52*BN53/1000*BN54</f>
      </c>
      <c r="BO55" s="6">
        <f>BO51*BO52*BO53/1000*BO54</f>
      </c>
      <c r="BP55" s="6">
        <f>BP51*BP52*BP53/1000*BP54</f>
      </c>
      <c r="BQ55" s="6">
        <f>BQ51*BQ52*BQ53/1000*BQ54</f>
      </c>
      <c r="BR55" s="6">
        <f>BR51*BR52*BR53/1000*BR54</f>
      </c>
      <c r="BS55" s="6">
        <f>BS51*BS52*BS53/1000*BS54</f>
      </c>
      <c r="BT55" s="6">
        <f>BT51*BT52*BT53/1000*BT54</f>
      </c>
      <c r="BU55" s="6">
        <f>BU51*BU52*BU53/1000*BU54</f>
      </c>
      <c r="BV55" s="6">
        <f>BV51*BV52*BV53/1000*BV54</f>
      </c>
      <c r="BW55" s="6">
        <f>BW51*BW52*BW53/1000*BW54</f>
      </c>
      <c r="BX55" s="6"/>
      <c r="BY55" s="6">
        <f>BY51*BY52*BY53/1000*BY54</f>
      </c>
      <c r="BZ55" s="6">
        <f>BZ51*BZ52*BZ53/1000*BZ54</f>
      </c>
      <c r="CA55" s="6">
        <f>CA51*CA52*CA53/1000*CA54</f>
      </c>
      <c r="CB55" s="6">
        <f>CB51*CB52*CB53/1000*CB54</f>
      </c>
      <c r="CC55" s="6">
        <f>CC51*CC52*CC53/1000*CC54</f>
      </c>
      <c r="CD55" s="6">
        <f>CD51*CD52*CD53/1000*CD54</f>
      </c>
      <c r="CE55" s="6">
        <f>CE51*CE52*CE53/1000*CE54</f>
      </c>
      <c r="CF55" s="6">
        <f>CF51*CF52*CF53/1000*CF54</f>
      </c>
      <c r="CG55" s="6">
        <f>CG51*CG52*CG53/1000*CG54</f>
      </c>
      <c r="CH55" s="6">
        <f>CH51*CH52*CH53/1000*CH54</f>
      </c>
      <c r="CI55" s="6">
        <f>CI51*CI52*CI53/1000*CI54</f>
      </c>
      <c r="CJ55" s="6">
        <f>CJ51*CJ52*CJ53/1000*CJ54</f>
      </c>
      <c r="CK55" s="6">
        <f>CK51*CK52*CK53/1000*CK54</f>
      </c>
      <c r="CL55" s="6">
        <f>CL51*CL52*CL53/1000*CL54</f>
      </c>
      <c r="CM55" s="6">
        <f>CM51*CM52*CM53/1000*CM54</f>
      </c>
      <c r="CN55" s="6">
        <f>CN51*CN52*CN53/1000*CN54</f>
      </c>
      <c r="CO55" s="6">
        <f>CO51*CO52*CO53/1000*CO54</f>
      </c>
      <c r="CP55" s="6">
        <f>CP51*CP52*CP53/1000*CP54</f>
      </c>
      <c r="CQ55" s="6">
        <f>CQ51*CQ52*CQ53/1000*CQ54</f>
      </c>
      <c r="CR55" s="6">
        <f>CR51*CR52*CR53/1000*CR54</f>
      </c>
      <c r="CS55" s="6">
        <f>CS51*CS52*CS53/1000*CS54</f>
      </c>
      <c r="CT55" s="6">
        <f>CT51*CT52*CT53/1000*CT54</f>
      </c>
      <c r="CU55" s="6">
        <f>CU51*CU52*CU53/1000*CU54</f>
      </c>
      <c r="CV55" s="6">
        <f>CV51*CV52*CV53/1000*CV54</f>
      </c>
      <c r="CW55" s="6">
        <f>CW51*CW52*CW53/1000*CW54</f>
      </c>
      <c r="CX55" s="6">
        <f>CX51*CX52*CX53/1000*CX54</f>
      </c>
      <c r="CY55" s="6">
        <f>CY51*CY52*CY53/1000*CY54</f>
      </c>
      <c r="CZ55" s="6">
        <f>CZ51*CZ52*CZ53/1000*CZ54</f>
      </c>
      <c r="DA55" s="6">
        <f>DA51*DA52*DA53/1000*DA54</f>
      </c>
      <c r="DB55" s="6">
        <f>DB51*DB52*DB53/1000*DB54</f>
      </c>
      <c r="DC55" s="6">
        <f>DC51*DC52*DC53/1000*DC54</f>
      </c>
      <c r="DD55" s="6">
        <f>DD51*DD52*DD53/1000*DD54</f>
      </c>
      <c r="DE55" s="6">
        <f>DE51*DE52*DE53/1000*DE54</f>
      </c>
      <c r="DF55" s="6">
        <f>DF51*DF52*DF53/1000*DF54</f>
      </c>
      <c r="DG55" s="6">
        <f>DG51*DG52*DG53/1000*DG54</f>
      </c>
      <c r="DH55" s="6">
        <f>DH51*DH52*DH53/1000*DH54</f>
      </c>
      <c r="DI55" s="124"/>
      <c r="DJ55" s="124"/>
      <c r="DK55" s="6"/>
      <c r="DL55" s="6"/>
      <c r="DM55" s="143"/>
      <c r="DN55" s="6">
        <f>SUM(Z55:AK55)</f>
      </c>
      <c r="DO55" s="6"/>
      <c r="DP55" s="6">
        <f>SUM(AL55:AW55)</f>
      </c>
      <c r="DQ55" s="144">
        <f>IFERROR(DP55/DN55*100,0)</f>
      </c>
      <c r="DR55" s="6">
        <f>SUM(AY55:BJ55)</f>
      </c>
      <c r="DS55" s="144">
        <f>IFERROR(DR55/DP55*100,0)</f>
      </c>
      <c r="DT55" s="6">
        <f>SUM(BL55:BW55)</f>
      </c>
      <c r="DU55" s="144">
        <f>IFERROR(DT55/DR55*100,0)</f>
      </c>
      <c r="DV55" s="6">
        <f>SUM(BY55:CJ55)</f>
      </c>
      <c r="DW55" s="144">
        <f>IFERROR(DV55/DT55*100,0)</f>
      </c>
      <c r="DX55" s="6">
        <f>SUM(CA55:CL55)</f>
      </c>
      <c r="DY55" s="144">
        <f>IFERROR(DX55/DV55*100,0)</f>
      </c>
      <c r="DZ55" s="6">
        <f>SUM(CC55:CN55)</f>
      </c>
      <c r="EA55" s="144">
        <f>IFERROR(DZ55/DX55*100,0)</f>
      </c>
      <c r="EB55" s="125"/>
      <c r="EC55" s="6"/>
      <c r="ED55" s="6"/>
      <c r="EE55" s="6"/>
      <c r="EF55" s="124"/>
      <c r="EG55" s="124"/>
      <c r="EH55" s="125"/>
      <c r="EI55" s="125"/>
      <c r="EJ55" s="124"/>
      <c r="EK55" s="2"/>
      <c r="EL55" s="2"/>
    </row>
    <row x14ac:dyDescent="0.25" r="56" customHeight="1" ht="14.65">
      <c r="A56" s="146" t="s">
        <v>144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>
        <f>BE49+BE55</f>
      </c>
      <c r="BF56" s="6">
        <f>BF49+BF55</f>
      </c>
      <c r="BG56" s="6">
        <f>BG49+BG55</f>
      </c>
      <c r="BH56" s="6">
        <f>BH49+BH55</f>
      </c>
      <c r="BI56" s="6">
        <f>BI49+BI55</f>
      </c>
      <c r="BJ56" s="6">
        <f>BJ49+BJ55</f>
      </c>
      <c r="BK56" s="6"/>
      <c r="BL56" s="6">
        <f>BL49+BL55</f>
      </c>
      <c r="BM56" s="6">
        <f>BM49+BM55</f>
      </c>
      <c r="BN56" s="6">
        <f>BN49+BN55</f>
      </c>
      <c r="BO56" s="6">
        <f>BO49+BO55</f>
      </c>
      <c r="BP56" s="6">
        <f>BP49+BP55</f>
      </c>
      <c r="BQ56" s="6">
        <f>BQ49+BQ55</f>
      </c>
      <c r="BR56" s="6">
        <f>BR49+BR55</f>
      </c>
      <c r="BS56" s="6">
        <f>BS49+BS55</f>
      </c>
      <c r="BT56" s="6">
        <f>BT49+BT55</f>
      </c>
      <c r="BU56" s="6">
        <f>BU49+BU55</f>
      </c>
      <c r="BV56" s="6">
        <f>BV49+BV55</f>
      </c>
      <c r="BW56" s="6">
        <f>BW49+BW55</f>
      </c>
      <c r="BX56" s="6"/>
      <c r="BY56" s="6">
        <f>BY49+BY55</f>
      </c>
      <c r="BZ56" s="6">
        <f>BZ49+BZ55</f>
      </c>
      <c r="CA56" s="6">
        <f>CA49+CA55</f>
      </c>
      <c r="CB56" s="6">
        <f>CB49+CB55</f>
      </c>
      <c r="CC56" s="6">
        <f>CC49+CC55</f>
      </c>
      <c r="CD56" s="6">
        <f>CD49+CD55</f>
      </c>
      <c r="CE56" s="6">
        <f>CE49+CE55</f>
      </c>
      <c r="CF56" s="6">
        <f>CF49+CF55</f>
      </c>
      <c r="CG56" s="6">
        <f>CG49+CG55</f>
      </c>
      <c r="CH56" s="6">
        <f>CH49+CH55</f>
      </c>
      <c r="CI56" s="6">
        <f>CI49+CI55</f>
      </c>
      <c r="CJ56" s="6">
        <f>CJ49+CJ55</f>
      </c>
      <c r="CK56" s="6">
        <f>CK49+CK55</f>
      </c>
      <c r="CL56" s="6">
        <f>CL49+CL55</f>
      </c>
      <c r="CM56" s="6">
        <f>CM49+CM55</f>
      </c>
      <c r="CN56" s="6">
        <f>CN49+CN55</f>
      </c>
      <c r="CO56" s="6">
        <f>CO49+CO55</f>
      </c>
      <c r="CP56" s="6">
        <f>CP49+CP55</f>
      </c>
      <c r="CQ56" s="6">
        <f>CQ49+CQ55</f>
      </c>
      <c r="CR56" s="6">
        <f>CR49+CR55</f>
      </c>
      <c r="CS56" s="6">
        <f>CS49+CS55</f>
      </c>
      <c r="CT56" s="6">
        <f>CT49+CT55</f>
      </c>
      <c r="CU56" s="6">
        <f>CU49+CU55</f>
      </c>
      <c r="CV56" s="6">
        <f>CV49+CV55</f>
      </c>
      <c r="CW56" s="6">
        <f>CW49+CW55</f>
      </c>
      <c r="CX56" s="6">
        <f>CX49+CX55</f>
      </c>
      <c r="CY56" s="6">
        <f>CY49+CY55</f>
      </c>
      <c r="CZ56" s="6">
        <f>CZ49+CZ55</f>
      </c>
      <c r="DA56" s="6">
        <f>DA49+DA55</f>
      </c>
      <c r="DB56" s="6">
        <f>DB49+DB55</f>
      </c>
      <c r="DC56" s="6">
        <f>DC49+DC55</f>
      </c>
      <c r="DD56" s="6">
        <f>DD49+DD55</f>
      </c>
      <c r="DE56" s="6">
        <f>DE49+DE55</f>
      </c>
      <c r="DF56" s="6">
        <f>DF49+DF55</f>
      </c>
      <c r="DG56" s="6">
        <f>DG49+DG55</f>
      </c>
      <c r="DH56" s="6">
        <f>DH49+DH55</f>
      </c>
      <c r="DI56" s="124"/>
      <c r="DJ56" s="124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125"/>
      <c r="EC56" s="6"/>
      <c r="ED56" s="6"/>
      <c r="EE56" s="6"/>
      <c r="EF56" s="124"/>
      <c r="EG56" s="124"/>
      <c r="EH56" s="125"/>
      <c r="EI56" s="125"/>
      <c r="EJ56" s="124"/>
      <c r="EK56" s="2"/>
      <c r="EL56" s="2"/>
    </row>
    <row x14ac:dyDescent="0.25" r="57" customHeight="1" ht="14.65">
      <c r="A57" s="146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124"/>
      <c r="DJ57" s="124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125"/>
      <c r="EC57" s="6"/>
      <c r="ED57" s="6"/>
      <c r="EE57" s="6"/>
      <c r="EF57" s="124"/>
      <c r="EG57" s="124"/>
      <c r="EH57" s="125"/>
      <c r="EI57" s="125"/>
      <c r="EJ57" s="124"/>
      <c r="EK57" s="2"/>
      <c r="EL57" s="2"/>
    </row>
    <row x14ac:dyDescent="0.25" r="58" customHeight="1" ht="18.75">
      <c r="A58" s="141" t="s">
        <v>147</v>
      </c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6">
        <f>Z55++Z49+Z42</f>
      </c>
      <c r="AA58" s="6">
        <f>AA55++AA49+AA42</f>
      </c>
      <c r="AB58" s="6">
        <f>AB55++AB49+AB42</f>
      </c>
      <c r="AC58" s="6">
        <f>AC55++AC49+AC42</f>
      </c>
      <c r="AD58" s="6">
        <f>AD55++AD49+AD42</f>
      </c>
      <c r="AE58" s="6">
        <f>AE55++AE49+AE42</f>
      </c>
      <c r="AF58" s="6">
        <f>AF55++AF49+AF42</f>
      </c>
      <c r="AG58" s="6">
        <f>AG55++AG49+AG42</f>
      </c>
      <c r="AH58" s="6">
        <f>AH55++AH49+AH42</f>
      </c>
      <c r="AI58" s="6">
        <f>AI55++AI49+AI42</f>
      </c>
      <c r="AJ58" s="6">
        <f>AJ55++AJ49+AJ42</f>
      </c>
      <c r="AK58" s="6">
        <f>AK55++AK49+AK42</f>
      </c>
      <c r="AL58" s="6">
        <f>AL55++AL49+AL42</f>
      </c>
      <c r="AM58" s="6">
        <f>AM55++AM49+AM42</f>
      </c>
      <c r="AN58" s="6">
        <f>AN55++AN49+AN42</f>
      </c>
      <c r="AO58" s="6">
        <f>AO55++AO49+AO42</f>
      </c>
      <c r="AP58" s="6">
        <f>AP55++AP49+AP42</f>
      </c>
      <c r="AQ58" s="6">
        <f>AQ55++AQ49+AQ42</f>
      </c>
      <c r="AR58" s="6">
        <f>AR55++AR49+AR42</f>
      </c>
      <c r="AS58" s="6">
        <f>AS55++AS49+AS42</f>
      </c>
      <c r="AT58" s="6">
        <f>AT55++AT49+AT42</f>
      </c>
      <c r="AU58" s="6">
        <f>AU55++AU49+AU42</f>
      </c>
      <c r="AV58" s="6">
        <f>AV55++AV49+AV42</f>
      </c>
      <c r="AW58" s="6">
        <f>AW55++AW49+AW42</f>
      </c>
      <c r="AX58" s="6"/>
      <c r="AY58" s="6">
        <f>AY55++AY49+AY42</f>
      </c>
      <c r="AZ58" s="6">
        <f>AZ55++AZ49+AZ42</f>
      </c>
      <c r="BA58" s="6">
        <f>BA55++BA49+BA42</f>
      </c>
      <c r="BB58" s="6">
        <f>BB55++BB49+BB42</f>
      </c>
      <c r="BC58" s="6">
        <f>BC55++BC49+BC42</f>
      </c>
      <c r="BD58" s="6">
        <f>BD55++BD49+BD42</f>
      </c>
      <c r="BE58" s="6">
        <f>BE55++BE49+BE42</f>
      </c>
      <c r="BF58" s="6">
        <f>BF55++BF49+BF42</f>
      </c>
      <c r="BG58" s="6">
        <f>BG55++BG49+BG42</f>
      </c>
      <c r="BH58" s="6">
        <f>BH55++BH49+BH42</f>
      </c>
      <c r="BI58" s="6">
        <f>BI55++BI49+BI42</f>
      </c>
      <c r="BJ58" s="6">
        <f>BJ55++BJ49+BJ42</f>
      </c>
      <c r="BK58" s="6"/>
      <c r="BL58" s="6">
        <f>BL55++BL49+BL42</f>
      </c>
      <c r="BM58" s="6">
        <f>BM55++BM49+BM42</f>
      </c>
      <c r="BN58" s="6">
        <f>BN55++BN49+BN42</f>
      </c>
      <c r="BO58" s="6">
        <f>BO55++BO49+BO42</f>
      </c>
      <c r="BP58" s="6">
        <f>BP55++BP49+BP42</f>
      </c>
      <c r="BQ58" s="6">
        <f>BQ55++BQ49+BQ42</f>
      </c>
      <c r="BR58" s="6">
        <f>BR55++BR49+BR42</f>
      </c>
      <c r="BS58" s="6">
        <f>BS55++BS49+BS42</f>
      </c>
      <c r="BT58" s="6">
        <f>BT55++BT49+BT42</f>
      </c>
      <c r="BU58" s="6">
        <f>BU55++BU49+BU42</f>
      </c>
      <c r="BV58" s="6">
        <f>BV55++BV49+BV42</f>
      </c>
      <c r="BW58" s="6">
        <f>BW55++BW49+BW42</f>
      </c>
      <c r="BX58" s="6"/>
      <c r="BY58" s="6">
        <f>BY55++BY49+BY42</f>
      </c>
      <c r="BZ58" s="6">
        <f>BZ55++BZ49+BZ42</f>
      </c>
      <c r="CA58" s="6">
        <f>CA55++CA49+CA42</f>
      </c>
      <c r="CB58" s="6">
        <f>CB55++CB49+CB42</f>
      </c>
      <c r="CC58" s="6">
        <f>CC55++CC49+CC42</f>
      </c>
      <c r="CD58" s="6">
        <f>CD55++CD49+CD42</f>
      </c>
      <c r="CE58" s="6">
        <f>CE55++CE49+CE42</f>
      </c>
      <c r="CF58" s="6">
        <f>CF55++CF49+CF42</f>
      </c>
      <c r="CG58" s="6">
        <f>CG55++CG49+CG42</f>
      </c>
      <c r="CH58" s="6">
        <f>CH55++CH49+CH42</f>
      </c>
      <c r="CI58" s="6">
        <f>CI55++CI49+CI42</f>
      </c>
      <c r="CJ58" s="6">
        <f>CJ55++CJ49+CJ42</f>
      </c>
      <c r="CK58" s="6">
        <f>CK55++CK49+CK42</f>
      </c>
      <c r="CL58" s="6">
        <f>CL55++CL49+CL42</f>
      </c>
      <c r="CM58" s="6">
        <f>CM55++CM49+CM42</f>
      </c>
      <c r="CN58" s="6">
        <f>CN55++CN49+CN42</f>
      </c>
      <c r="CO58" s="6">
        <f>CO55++CO49+CO42</f>
      </c>
      <c r="CP58" s="6">
        <f>CP55++CP49+CP42</f>
      </c>
      <c r="CQ58" s="6">
        <f>CQ55++CQ49+CQ42</f>
      </c>
      <c r="CR58" s="6">
        <f>CR55++CR49+CR42</f>
      </c>
      <c r="CS58" s="6">
        <f>CS55++CS49+CS42</f>
      </c>
      <c r="CT58" s="6">
        <f>CT55++CT49+CT42</f>
      </c>
      <c r="CU58" s="6">
        <f>CU55++CU49+CU42</f>
      </c>
      <c r="CV58" s="6">
        <f>CV55++CV49+CV42</f>
      </c>
      <c r="CW58" s="6">
        <f>CW55++CW49+CW42</f>
      </c>
      <c r="CX58" s="6">
        <f>CX55++CX49+CX42</f>
      </c>
      <c r="CY58" s="6">
        <f>CY55++CY49+CY42</f>
      </c>
      <c r="CZ58" s="6">
        <f>CZ55++CZ49+CZ42</f>
      </c>
      <c r="DA58" s="6">
        <f>DA55++DA49+DA42</f>
      </c>
      <c r="DB58" s="6">
        <f>DB55++DB49+DB42</f>
      </c>
      <c r="DC58" s="6">
        <f>DC55++DC49+DC42</f>
      </c>
      <c r="DD58" s="6">
        <f>DD55++DD49+DD42</f>
      </c>
      <c r="DE58" s="6">
        <f>DE55++DE49+DE42</f>
      </c>
      <c r="DF58" s="6">
        <f>DF55++DF49+DF42</f>
      </c>
      <c r="DG58" s="6">
        <f>DG55++DG49+DG42</f>
      </c>
      <c r="DH58" s="6">
        <f>DH55++DH49+DH42</f>
      </c>
      <c r="DI58" s="124"/>
      <c r="DJ58" s="124"/>
      <c r="DK58" s="6"/>
      <c r="DL58" s="6"/>
      <c r="DM58" s="143"/>
      <c r="DN58" s="6">
        <f>SUM(Z58:AK58)</f>
      </c>
      <c r="DO58" s="6"/>
      <c r="DP58" s="6">
        <f>SUM(AL58:AW58)</f>
      </c>
      <c r="DQ58" s="144">
        <f>IFERROR(DP58/DN58*100,0)</f>
      </c>
      <c r="DR58" s="6">
        <f>SUM(AY58:BJ58)</f>
      </c>
      <c r="DS58" s="144">
        <f>IFERROR(DR58/DP58*100,0)</f>
      </c>
      <c r="DT58" s="6">
        <f>SUM(BL58:BW58)</f>
      </c>
      <c r="DU58" s="144">
        <f>IFERROR(DT58/DR58*100,0)</f>
      </c>
      <c r="DV58" s="6">
        <f>SUM(BY58:CJ58)</f>
      </c>
      <c r="DW58" s="144">
        <f>IFERROR(DV58/DT58*100,0)</f>
      </c>
      <c r="DX58" s="6">
        <f>SUM(CA58:CL58)</f>
      </c>
      <c r="DY58" s="144">
        <f>IFERROR(DX58/DV58*100,0)</f>
      </c>
      <c r="DZ58" s="6">
        <f>SUM(CC58:CN58)</f>
      </c>
      <c r="EA58" s="144">
        <f>IFERROR(DZ58/DX58*100,0)</f>
      </c>
      <c r="EB58" s="125"/>
      <c r="EC58" s="6"/>
      <c r="ED58" s="6"/>
      <c r="EE58" s="6"/>
      <c r="EF58" s="124"/>
      <c r="EG58" s="124"/>
      <c r="EH58" s="125"/>
      <c r="EI58" s="125"/>
      <c r="EJ58" s="124"/>
      <c r="EK58" s="2"/>
      <c r="EL58" s="2"/>
    </row>
    <row x14ac:dyDescent="0.25" r="59" customHeight="1" ht="18.75">
      <c r="A59" s="141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124"/>
      <c r="DJ59" s="124"/>
      <c r="DK59" s="6"/>
      <c r="DL59" s="6"/>
      <c r="DM59" s="143"/>
      <c r="DN59" s="6"/>
      <c r="DO59" s="6"/>
      <c r="DP59" s="6"/>
      <c r="DQ59" s="144"/>
      <c r="DR59" s="6"/>
      <c r="DS59" s="144"/>
      <c r="DT59" s="6"/>
      <c r="DU59" s="144"/>
      <c r="DV59" s="6"/>
      <c r="DW59" s="144"/>
      <c r="DX59" s="6"/>
      <c r="DY59" s="144"/>
      <c r="DZ59" s="6"/>
      <c r="EA59" s="144"/>
      <c r="EB59" s="125"/>
      <c r="EC59" s="6"/>
      <c r="ED59" s="6"/>
      <c r="EE59" s="6"/>
      <c r="EF59" s="124"/>
      <c r="EG59" s="124"/>
      <c r="EH59" s="125"/>
      <c r="EI59" s="125"/>
      <c r="EJ59" s="124"/>
      <c r="EK59" s="2"/>
      <c r="EL59" s="2"/>
    </row>
    <row x14ac:dyDescent="0.25" r="60" customHeight="1" ht="18.75">
      <c r="A60" s="133" t="s">
        <v>148</v>
      </c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124"/>
      <c r="DJ60" s="124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125"/>
      <c r="EC60" s="6"/>
      <c r="ED60" s="6"/>
      <c r="EE60" s="6"/>
      <c r="EF60" s="124"/>
      <c r="EG60" s="124"/>
      <c r="EH60" s="125"/>
      <c r="EI60" s="125"/>
      <c r="EJ60" s="124"/>
      <c r="EK60" s="2"/>
      <c r="EL60" s="2"/>
    </row>
    <row x14ac:dyDescent="0.25" r="61" customHeight="1" ht="18.75">
      <c r="A61" s="133" t="s">
        <v>127</v>
      </c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>
        <v>60</v>
      </c>
      <c r="AM61" s="6">
        <v>60</v>
      </c>
      <c r="AN61" s="6">
        <v>60</v>
      </c>
      <c r="AO61" s="6">
        <v>60</v>
      </c>
      <c r="AP61" s="6">
        <v>60</v>
      </c>
      <c r="AQ61" s="6">
        <v>60</v>
      </c>
      <c r="AR61" s="6">
        <v>60</v>
      </c>
      <c r="AS61" s="6">
        <v>60</v>
      </c>
      <c r="AT61" s="6">
        <v>60</v>
      </c>
      <c r="AU61" s="6">
        <v>60</v>
      </c>
      <c r="AV61" s="6">
        <v>60</v>
      </c>
      <c r="AW61" s="6">
        <v>60</v>
      </c>
      <c r="AX61" s="6"/>
      <c r="AY61" s="6">
        <v>60</v>
      </c>
      <c r="AZ61" s="6">
        <v>60</v>
      </c>
      <c r="BA61" s="6">
        <v>60</v>
      </c>
      <c r="BB61" s="6">
        <v>60</v>
      </c>
      <c r="BC61" s="6">
        <v>60</v>
      </c>
      <c r="BD61" s="6">
        <v>60</v>
      </c>
      <c r="BE61" s="6">
        <v>60</v>
      </c>
      <c r="BF61" s="6">
        <v>60</v>
      </c>
      <c r="BG61" s="6">
        <v>60</v>
      </c>
      <c r="BH61" s="6">
        <v>60</v>
      </c>
      <c r="BI61" s="6">
        <v>60</v>
      </c>
      <c r="BJ61" s="6">
        <v>60</v>
      </c>
      <c r="BK61" s="6"/>
      <c r="BL61" s="6">
        <v>60</v>
      </c>
      <c r="BM61" s="6">
        <v>60</v>
      </c>
      <c r="BN61" s="6">
        <v>60</v>
      </c>
      <c r="BO61" s="6">
        <v>60</v>
      </c>
      <c r="BP61" s="6">
        <v>60</v>
      </c>
      <c r="BQ61" s="6">
        <v>60</v>
      </c>
      <c r="BR61" s="6">
        <v>60</v>
      </c>
      <c r="BS61" s="6">
        <v>60</v>
      </c>
      <c r="BT61" s="6">
        <v>60</v>
      </c>
      <c r="BU61" s="6">
        <v>60</v>
      </c>
      <c r="BV61" s="6">
        <v>60</v>
      </c>
      <c r="BW61" s="6">
        <v>60</v>
      </c>
      <c r="BX61" s="6"/>
      <c r="BY61" s="6">
        <v>60</v>
      </c>
      <c r="BZ61" s="6">
        <v>60</v>
      </c>
      <c r="CA61" s="6">
        <v>60</v>
      </c>
      <c r="CB61" s="6">
        <v>60</v>
      </c>
      <c r="CC61" s="6">
        <v>60</v>
      </c>
      <c r="CD61" s="6">
        <v>60</v>
      </c>
      <c r="CE61" s="6">
        <v>60</v>
      </c>
      <c r="CF61" s="6">
        <v>60</v>
      </c>
      <c r="CG61" s="6">
        <v>60</v>
      </c>
      <c r="CH61" s="6">
        <v>60</v>
      </c>
      <c r="CI61" s="6">
        <v>60</v>
      </c>
      <c r="CJ61" s="6">
        <v>60</v>
      </c>
      <c r="CK61" s="6">
        <v>60</v>
      </c>
      <c r="CL61" s="6">
        <v>60</v>
      </c>
      <c r="CM61" s="6">
        <v>60</v>
      </c>
      <c r="CN61" s="6">
        <v>60</v>
      </c>
      <c r="CO61" s="6">
        <v>60</v>
      </c>
      <c r="CP61" s="6">
        <v>60</v>
      </c>
      <c r="CQ61" s="6">
        <v>60</v>
      </c>
      <c r="CR61" s="6">
        <v>60</v>
      </c>
      <c r="CS61" s="6">
        <v>60</v>
      </c>
      <c r="CT61" s="6">
        <v>60</v>
      </c>
      <c r="CU61" s="6">
        <v>60</v>
      </c>
      <c r="CV61" s="6">
        <v>60</v>
      </c>
      <c r="CW61" s="6">
        <v>60</v>
      </c>
      <c r="CX61" s="6">
        <v>60</v>
      </c>
      <c r="CY61" s="6">
        <v>60</v>
      </c>
      <c r="CZ61" s="6">
        <v>60</v>
      </c>
      <c r="DA61" s="6">
        <v>60</v>
      </c>
      <c r="DB61" s="6">
        <v>60</v>
      </c>
      <c r="DC61" s="6">
        <v>60</v>
      </c>
      <c r="DD61" s="6">
        <v>60</v>
      </c>
      <c r="DE61" s="6">
        <v>60</v>
      </c>
      <c r="DF61" s="6">
        <v>60</v>
      </c>
      <c r="DG61" s="6">
        <v>60</v>
      </c>
      <c r="DH61" s="6">
        <v>60</v>
      </c>
      <c r="DI61" s="124"/>
      <c r="DJ61" s="124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125"/>
      <c r="EC61" s="6"/>
      <c r="ED61" s="6"/>
      <c r="EE61" s="6"/>
      <c r="EF61" s="124"/>
      <c r="EG61" s="124"/>
      <c r="EH61" s="125"/>
      <c r="EI61" s="125"/>
      <c r="EJ61" s="124"/>
      <c r="EK61" s="2"/>
      <c r="EL61" s="2"/>
    </row>
    <row x14ac:dyDescent="0.25" r="62" customHeight="1" ht="18.75">
      <c r="A62" s="148" t="s">
        <v>149</v>
      </c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>
        <v>90</v>
      </c>
      <c r="AM62" s="6">
        <v>90</v>
      </c>
      <c r="AN62" s="6">
        <v>90</v>
      </c>
      <c r="AO62" s="6">
        <v>90</v>
      </c>
      <c r="AP62" s="6">
        <v>90</v>
      </c>
      <c r="AQ62" s="6">
        <v>90</v>
      </c>
      <c r="AR62" s="6">
        <v>90</v>
      </c>
      <c r="AS62" s="6">
        <v>90</v>
      </c>
      <c r="AT62" s="6">
        <v>90</v>
      </c>
      <c r="AU62" s="6">
        <v>90</v>
      </c>
      <c r="AV62" s="6">
        <v>90</v>
      </c>
      <c r="AW62" s="6">
        <v>90</v>
      </c>
      <c r="AX62" s="6"/>
      <c r="AY62" s="6">
        <v>90</v>
      </c>
      <c r="AZ62" s="6">
        <v>90</v>
      </c>
      <c r="BA62" s="6">
        <v>90</v>
      </c>
      <c r="BB62" s="6">
        <v>90</v>
      </c>
      <c r="BC62" s="6">
        <v>90</v>
      </c>
      <c r="BD62" s="6">
        <v>90</v>
      </c>
      <c r="BE62" s="6">
        <v>90</v>
      </c>
      <c r="BF62" s="6">
        <v>90</v>
      </c>
      <c r="BG62" s="6">
        <v>90</v>
      </c>
      <c r="BH62" s="6">
        <v>90</v>
      </c>
      <c r="BI62" s="6">
        <v>90</v>
      </c>
      <c r="BJ62" s="6">
        <v>90</v>
      </c>
      <c r="BK62" s="6"/>
      <c r="BL62" s="6">
        <v>90</v>
      </c>
      <c r="BM62" s="6">
        <v>90</v>
      </c>
      <c r="BN62" s="6">
        <v>90</v>
      </c>
      <c r="BO62" s="6">
        <v>90</v>
      </c>
      <c r="BP62" s="6">
        <v>90</v>
      </c>
      <c r="BQ62" s="6">
        <v>90</v>
      </c>
      <c r="BR62" s="6">
        <v>90</v>
      </c>
      <c r="BS62" s="6">
        <v>90</v>
      </c>
      <c r="BT62" s="6">
        <v>90</v>
      </c>
      <c r="BU62" s="6">
        <v>90</v>
      </c>
      <c r="BV62" s="6">
        <v>90</v>
      </c>
      <c r="BW62" s="6">
        <v>90</v>
      </c>
      <c r="BX62" s="6"/>
      <c r="BY62" s="6">
        <v>90</v>
      </c>
      <c r="BZ62" s="6">
        <v>90</v>
      </c>
      <c r="CA62" s="6">
        <v>90</v>
      </c>
      <c r="CB62" s="6">
        <v>90</v>
      </c>
      <c r="CC62" s="6">
        <v>90</v>
      </c>
      <c r="CD62" s="6">
        <v>90</v>
      </c>
      <c r="CE62" s="6">
        <v>90</v>
      </c>
      <c r="CF62" s="6">
        <v>90</v>
      </c>
      <c r="CG62" s="6">
        <v>90</v>
      </c>
      <c r="CH62" s="6">
        <v>90</v>
      </c>
      <c r="CI62" s="6">
        <v>90</v>
      </c>
      <c r="CJ62" s="6">
        <v>90</v>
      </c>
      <c r="CK62" s="6">
        <v>90</v>
      </c>
      <c r="CL62" s="6">
        <v>90</v>
      </c>
      <c r="CM62" s="6">
        <v>90</v>
      </c>
      <c r="CN62" s="6">
        <v>90</v>
      </c>
      <c r="CO62" s="6">
        <v>90</v>
      </c>
      <c r="CP62" s="6">
        <v>90</v>
      </c>
      <c r="CQ62" s="6">
        <v>90</v>
      </c>
      <c r="CR62" s="6">
        <v>90</v>
      </c>
      <c r="CS62" s="6">
        <v>90</v>
      </c>
      <c r="CT62" s="6">
        <v>90</v>
      </c>
      <c r="CU62" s="6">
        <v>90</v>
      </c>
      <c r="CV62" s="6">
        <v>90</v>
      </c>
      <c r="CW62" s="6">
        <v>90</v>
      </c>
      <c r="CX62" s="6">
        <v>90</v>
      </c>
      <c r="CY62" s="6">
        <v>90</v>
      </c>
      <c r="CZ62" s="6">
        <v>90</v>
      </c>
      <c r="DA62" s="6">
        <v>90</v>
      </c>
      <c r="DB62" s="6">
        <v>90</v>
      </c>
      <c r="DC62" s="6">
        <v>90</v>
      </c>
      <c r="DD62" s="6">
        <v>90</v>
      </c>
      <c r="DE62" s="6">
        <v>90</v>
      </c>
      <c r="DF62" s="6">
        <v>90</v>
      </c>
      <c r="DG62" s="6">
        <v>90</v>
      </c>
      <c r="DH62" s="6">
        <v>90</v>
      </c>
      <c r="DI62" s="124"/>
      <c r="DJ62" s="124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125"/>
      <c r="EC62" s="6"/>
      <c r="ED62" s="6"/>
      <c r="EE62" s="6"/>
      <c r="EF62" s="124"/>
      <c r="EG62" s="124"/>
      <c r="EH62" s="125"/>
      <c r="EI62" s="125"/>
      <c r="EJ62" s="124"/>
      <c r="EK62" s="2"/>
      <c r="EL62" s="2"/>
    </row>
    <row x14ac:dyDescent="0.25" r="63" customHeight="1" ht="18.75">
      <c r="A63" s="148" t="s">
        <v>150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>
        <v>7</v>
      </c>
      <c r="AM63" s="6">
        <v>7</v>
      </c>
      <c r="AN63" s="6">
        <v>7</v>
      </c>
      <c r="AO63" s="6">
        <v>10</v>
      </c>
      <c r="AP63" s="6">
        <v>7</v>
      </c>
      <c r="AQ63" s="6">
        <v>7</v>
      </c>
      <c r="AR63" s="6">
        <v>7</v>
      </c>
      <c r="AS63" s="6">
        <v>7</v>
      </c>
      <c r="AT63" s="6">
        <v>7</v>
      </c>
      <c r="AU63" s="6">
        <v>7</v>
      </c>
      <c r="AV63" s="6">
        <v>7</v>
      </c>
      <c r="AW63" s="6">
        <v>7</v>
      </c>
      <c r="AX63" s="6"/>
      <c r="AY63" s="6">
        <v>7</v>
      </c>
      <c r="AZ63" s="6">
        <v>7</v>
      </c>
      <c r="BA63" s="6">
        <v>7</v>
      </c>
      <c r="BB63" s="6">
        <v>10</v>
      </c>
      <c r="BC63" s="6">
        <v>7</v>
      </c>
      <c r="BD63" s="6">
        <v>7</v>
      </c>
      <c r="BE63" s="6">
        <v>7</v>
      </c>
      <c r="BF63" s="6">
        <v>7</v>
      </c>
      <c r="BG63" s="6">
        <v>7</v>
      </c>
      <c r="BH63" s="6">
        <v>7</v>
      </c>
      <c r="BI63" s="6">
        <v>7</v>
      </c>
      <c r="BJ63" s="6">
        <v>7</v>
      </c>
      <c r="BK63" s="6"/>
      <c r="BL63" s="6">
        <v>7</v>
      </c>
      <c r="BM63" s="6">
        <v>7</v>
      </c>
      <c r="BN63" s="6">
        <v>7</v>
      </c>
      <c r="BO63" s="6">
        <v>10</v>
      </c>
      <c r="BP63" s="6">
        <v>7</v>
      </c>
      <c r="BQ63" s="6">
        <v>7</v>
      </c>
      <c r="BR63" s="6">
        <v>7</v>
      </c>
      <c r="BS63" s="6">
        <v>7</v>
      </c>
      <c r="BT63" s="6">
        <v>7</v>
      </c>
      <c r="BU63" s="6">
        <v>7</v>
      </c>
      <c r="BV63" s="6">
        <v>7</v>
      </c>
      <c r="BW63" s="6">
        <v>7</v>
      </c>
      <c r="BX63" s="6"/>
      <c r="BY63" s="6">
        <v>7</v>
      </c>
      <c r="BZ63" s="6">
        <v>7</v>
      </c>
      <c r="CA63" s="6">
        <v>7</v>
      </c>
      <c r="CB63" s="6">
        <v>10</v>
      </c>
      <c r="CC63" s="6">
        <v>7</v>
      </c>
      <c r="CD63" s="6">
        <v>7</v>
      </c>
      <c r="CE63" s="6">
        <v>7</v>
      </c>
      <c r="CF63" s="6">
        <v>7</v>
      </c>
      <c r="CG63" s="6">
        <v>7</v>
      </c>
      <c r="CH63" s="6">
        <v>7</v>
      </c>
      <c r="CI63" s="6">
        <v>7</v>
      </c>
      <c r="CJ63" s="6">
        <v>7</v>
      </c>
      <c r="CK63" s="6">
        <v>7</v>
      </c>
      <c r="CL63" s="6">
        <v>7</v>
      </c>
      <c r="CM63" s="6">
        <v>7</v>
      </c>
      <c r="CN63" s="6">
        <v>10</v>
      </c>
      <c r="CO63" s="6">
        <v>7</v>
      </c>
      <c r="CP63" s="6">
        <v>7</v>
      </c>
      <c r="CQ63" s="6">
        <v>7</v>
      </c>
      <c r="CR63" s="6">
        <v>7</v>
      </c>
      <c r="CS63" s="6">
        <v>7</v>
      </c>
      <c r="CT63" s="6">
        <v>7</v>
      </c>
      <c r="CU63" s="6">
        <v>7</v>
      </c>
      <c r="CV63" s="6">
        <v>7</v>
      </c>
      <c r="CW63" s="6">
        <v>7</v>
      </c>
      <c r="CX63" s="6">
        <v>7</v>
      </c>
      <c r="CY63" s="6">
        <v>7</v>
      </c>
      <c r="CZ63" s="6">
        <v>10</v>
      </c>
      <c r="DA63" s="6">
        <v>7</v>
      </c>
      <c r="DB63" s="6">
        <v>7</v>
      </c>
      <c r="DC63" s="6">
        <v>7</v>
      </c>
      <c r="DD63" s="6">
        <v>7</v>
      </c>
      <c r="DE63" s="6">
        <v>7</v>
      </c>
      <c r="DF63" s="6">
        <v>7</v>
      </c>
      <c r="DG63" s="6">
        <v>7</v>
      </c>
      <c r="DH63" s="6">
        <v>7</v>
      </c>
      <c r="DI63" s="124"/>
      <c r="DJ63" s="124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125"/>
      <c r="EC63" s="6"/>
      <c r="ED63" s="6"/>
      <c r="EE63" s="6"/>
      <c r="EF63" s="124"/>
      <c r="EG63" s="124"/>
      <c r="EH63" s="125"/>
      <c r="EI63" s="125"/>
      <c r="EJ63" s="124"/>
      <c r="EK63" s="2"/>
      <c r="EL63" s="2"/>
    </row>
    <row x14ac:dyDescent="0.25" r="64" customHeight="1" ht="18.75">
      <c r="A64" s="136" t="s">
        <v>151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>
        <v>1</v>
      </c>
      <c r="AM64" s="6"/>
      <c r="AN64" s="6">
        <v>1</v>
      </c>
      <c r="AO64" s="6">
        <v>1</v>
      </c>
      <c r="AP64" s="6"/>
      <c r="AQ64" s="6"/>
      <c r="AR64" s="6"/>
      <c r="AS64" s="6"/>
      <c r="AT64" s="6">
        <v>1</v>
      </c>
      <c r="AU64" s="6"/>
      <c r="AV64" s="6">
        <v>1</v>
      </c>
      <c r="AW64" s="6"/>
      <c r="AX64" s="6"/>
      <c r="AY64" s="6">
        <v>1</v>
      </c>
      <c r="AZ64" s="6"/>
      <c r="BA64" s="6">
        <v>1</v>
      </c>
      <c r="BB64" s="6">
        <v>1</v>
      </c>
      <c r="BC64" s="6"/>
      <c r="BD64" s="6"/>
      <c r="BE64" s="6"/>
      <c r="BF64" s="6"/>
      <c r="BG64" s="6">
        <v>1</v>
      </c>
      <c r="BH64" s="6"/>
      <c r="BI64" s="6">
        <v>1</v>
      </c>
      <c r="BJ64" s="6"/>
      <c r="BK64" s="6"/>
      <c r="BL64" s="6">
        <v>1</v>
      </c>
      <c r="BM64" s="6"/>
      <c r="BN64" s="6">
        <v>1</v>
      </c>
      <c r="BO64" s="6">
        <v>1</v>
      </c>
      <c r="BP64" s="6"/>
      <c r="BQ64" s="6"/>
      <c r="BR64" s="6"/>
      <c r="BS64" s="6"/>
      <c r="BT64" s="6">
        <v>1</v>
      </c>
      <c r="BU64" s="6"/>
      <c r="BV64" s="6">
        <v>1</v>
      </c>
      <c r="BW64" s="6"/>
      <c r="BX64" s="6"/>
      <c r="BY64" s="6">
        <v>1</v>
      </c>
      <c r="BZ64" s="6"/>
      <c r="CA64" s="6">
        <v>1</v>
      </c>
      <c r="CB64" s="6">
        <v>1</v>
      </c>
      <c r="CC64" s="6"/>
      <c r="CD64" s="6"/>
      <c r="CE64" s="6"/>
      <c r="CF64" s="6"/>
      <c r="CG64" s="6">
        <v>1</v>
      </c>
      <c r="CH64" s="6"/>
      <c r="CI64" s="6">
        <v>1</v>
      </c>
      <c r="CJ64" s="6"/>
      <c r="CK64" s="6">
        <v>1</v>
      </c>
      <c r="CL64" s="6"/>
      <c r="CM64" s="6">
        <v>1</v>
      </c>
      <c r="CN64" s="6">
        <v>1</v>
      </c>
      <c r="CO64" s="6"/>
      <c r="CP64" s="6"/>
      <c r="CQ64" s="6"/>
      <c r="CR64" s="6"/>
      <c r="CS64" s="6">
        <v>1</v>
      </c>
      <c r="CT64" s="6"/>
      <c r="CU64" s="6">
        <v>1</v>
      </c>
      <c r="CV64" s="6"/>
      <c r="CW64" s="6">
        <v>1</v>
      </c>
      <c r="CX64" s="6"/>
      <c r="CY64" s="6">
        <v>1</v>
      </c>
      <c r="CZ64" s="6">
        <v>1</v>
      </c>
      <c r="DA64" s="6"/>
      <c r="DB64" s="6"/>
      <c r="DC64" s="6"/>
      <c r="DD64" s="6"/>
      <c r="DE64" s="6">
        <v>1</v>
      </c>
      <c r="DF64" s="6"/>
      <c r="DG64" s="6">
        <v>1</v>
      </c>
      <c r="DH64" s="6"/>
      <c r="DI64" s="124"/>
      <c r="DJ64" s="124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125"/>
      <c r="EC64" s="6"/>
      <c r="ED64" s="6"/>
      <c r="EE64" s="6"/>
      <c r="EF64" s="124"/>
      <c r="EG64" s="124"/>
      <c r="EH64" s="125"/>
      <c r="EI64" s="125"/>
      <c r="EJ64" s="124"/>
      <c r="EK64" s="2"/>
      <c r="EL64" s="2"/>
    </row>
    <row x14ac:dyDescent="0.25" r="65" customHeight="1" ht="18.75">
      <c r="A65" s="146" t="s">
        <v>152</v>
      </c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>
        <f>AL61*AL62*AL63*AL64/1000</f>
      </c>
      <c r="AM65" s="6">
        <f>AM61*AM62*AM63*AM64/1000</f>
      </c>
      <c r="AN65" s="6">
        <f>AN61*AN62*AN63*AN64/1000</f>
      </c>
      <c r="AO65" s="6">
        <f>AO61*AO62*AO63*AO64/1000</f>
      </c>
      <c r="AP65" s="6">
        <f>AP61*AP62*AP63*AP64/1000</f>
      </c>
      <c r="AQ65" s="6">
        <f>AQ61*AQ62*AQ63*AQ64/1000</f>
      </c>
      <c r="AR65" s="6">
        <f>AR61*AR62*AR63*AR64/1000</f>
      </c>
      <c r="AS65" s="6">
        <f>AS61*AS62*AS63*AS64/1000</f>
      </c>
      <c r="AT65" s="6">
        <f>AT61*AT62*AT63*AT64/1000</f>
      </c>
      <c r="AU65" s="6">
        <f>AU61*AU62*AU63*AU64/1000</f>
      </c>
      <c r="AV65" s="6">
        <f>AV61*AV62*AV63*AV64/1000</f>
      </c>
      <c r="AW65" s="6">
        <f>AW61*AW62*AW63*AW64/1000</f>
      </c>
      <c r="AX65" s="6"/>
      <c r="AY65" s="6">
        <f>AY61*AY62*AY63*AY64/1000</f>
      </c>
      <c r="AZ65" s="6">
        <f>AZ61*AZ62*AZ63*AZ64/1000</f>
      </c>
      <c r="BA65" s="6">
        <f>BA61*BA62*BA63*BA64/1000</f>
      </c>
      <c r="BB65" s="6">
        <f>BB61*BB62*BB63*BB64/1000</f>
      </c>
      <c r="BC65" s="6">
        <f>BC61*BC62*BC63*BC64/1000</f>
      </c>
      <c r="BD65" s="6">
        <f>BD61*BD62*BD63*BD64/1000</f>
      </c>
      <c r="BE65" s="6">
        <f>BE61*BE62*BE63*BE64/1000</f>
      </c>
      <c r="BF65" s="6">
        <f>BF61*BF62*BF63*BF64/1000</f>
      </c>
      <c r="BG65" s="6">
        <f>BG61*BG62*BG63*BG64/1000</f>
      </c>
      <c r="BH65" s="6">
        <f>BH61*BH62*BH63*BH64/1000</f>
      </c>
      <c r="BI65" s="6">
        <f>BI61*BI62*BI63*BI64/1000</f>
      </c>
      <c r="BJ65" s="6">
        <f>BJ61*BJ62*BJ63*BJ64/1000</f>
      </c>
      <c r="BK65" s="6"/>
      <c r="BL65" s="6">
        <f>BL61*BL62*BL63*BL64/1000</f>
      </c>
      <c r="BM65" s="6">
        <f>BM61*BM62*BM63*BM64/1000</f>
      </c>
      <c r="BN65" s="6">
        <f>BN61*BN62*BN63*BN64/1000</f>
      </c>
      <c r="BO65" s="6">
        <f>BO61*BO62*BO63*BO64/1000</f>
      </c>
      <c r="BP65" s="6">
        <f>BP61*BP62*BP63*BP64/1000</f>
      </c>
      <c r="BQ65" s="6">
        <f>BQ61*BQ62*BQ63*BQ64/1000</f>
      </c>
      <c r="BR65" s="6">
        <f>BR61*BR62*BR63*BR64/1000</f>
      </c>
      <c r="BS65" s="6">
        <f>BS61*BS62*BS63*BS64/1000</f>
      </c>
      <c r="BT65" s="6">
        <f>BT61*BT62*BT63*BT64/1000</f>
      </c>
      <c r="BU65" s="6">
        <f>BU61*BU62*BU63*BU64/1000</f>
      </c>
      <c r="BV65" s="6">
        <f>BV61*BV62*BV63*BV64/1000</f>
      </c>
      <c r="BW65" s="6">
        <f>BW61*BW62*BW63*BW64/1000</f>
      </c>
      <c r="BX65" s="6"/>
      <c r="BY65" s="6">
        <f>BY61*BY62*BY63*BY64/1000</f>
      </c>
      <c r="BZ65" s="6">
        <f>BZ61*BZ62*BZ63*BZ64/1000</f>
      </c>
      <c r="CA65" s="6">
        <f>CA61*CA62*CA63*CA64/1000</f>
      </c>
      <c r="CB65" s="6">
        <f>CB61*CB62*CB63*CB64/1000</f>
      </c>
      <c r="CC65" s="6">
        <f>CC61*CC62*CC63*CC64/1000</f>
      </c>
      <c r="CD65" s="6">
        <f>CD61*CD62*CD63*CD64/1000</f>
      </c>
      <c r="CE65" s="6">
        <f>CE61*CE62*CE63*CE64/1000</f>
      </c>
      <c r="CF65" s="6">
        <f>CF61*CF62*CF63*CF64/1000</f>
      </c>
      <c r="CG65" s="6">
        <f>CG61*CG62*CG63*CG64/1000</f>
      </c>
      <c r="CH65" s="6">
        <f>CH61*CH62*CH63*CH64/1000</f>
      </c>
      <c r="CI65" s="6">
        <f>CI61*CI62*CI63*CI64/1000</f>
      </c>
      <c r="CJ65" s="6">
        <f>CJ61*CJ62*CJ63*CJ64/1000</f>
      </c>
      <c r="CK65" s="6">
        <f>CK61*CK62*CK63*CK64/1000</f>
      </c>
      <c r="CL65" s="6">
        <f>CL61*CL62*CL63*CL64/1000</f>
      </c>
      <c r="CM65" s="6">
        <f>CM61*CM62*CM63*CM64/1000</f>
      </c>
      <c r="CN65" s="6">
        <f>CN61*CN62*CN63*CN64/1000</f>
      </c>
      <c r="CO65" s="6">
        <f>CO61*CO62*CO63*CO64/1000</f>
      </c>
      <c r="CP65" s="6">
        <f>CP61*CP62*CP63*CP64/1000</f>
      </c>
      <c r="CQ65" s="6">
        <f>CQ61*CQ62*CQ63*CQ64/1000</f>
      </c>
      <c r="CR65" s="6">
        <f>CR61*CR62*CR63*CR64/1000</f>
      </c>
      <c r="CS65" s="6">
        <f>CS61*CS62*CS63*CS64/1000</f>
      </c>
      <c r="CT65" s="6">
        <f>CT61*CT62*CT63*CT64/1000</f>
      </c>
      <c r="CU65" s="6">
        <f>CU61*CU62*CU63*CU64/1000</f>
      </c>
      <c r="CV65" s="6">
        <f>CV61*CV62*CV63*CV64/1000</f>
      </c>
      <c r="CW65" s="6">
        <f>CW61*CW62*CW63*CW64/1000</f>
      </c>
      <c r="CX65" s="6">
        <f>CX61*CX62*CX63*CX64/1000</f>
      </c>
      <c r="CY65" s="6">
        <f>CY61*CY62*CY63*CY64/1000</f>
      </c>
      <c r="CZ65" s="6">
        <f>CZ61*CZ62*CZ63*CZ64/1000</f>
      </c>
      <c r="DA65" s="6">
        <f>DA61*DA62*DA63*DA64/1000</f>
      </c>
      <c r="DB65" s="6">
        <f>DB61*DB62*DB63*DB64/1000</f>
      </c>
      <c r="DC65" s="6">
        <f>DC61*DC62*DC63*DC64/1000</f>
      </c>
      <c r="DD65" s="6">
        <f>DD61*DD62*DD63*DD64/1000</f>
      </c>
      <c r="DE65" s="6">
        <f>DE61*DE62*DE63*DE64/1000</f>
      </c>
      <c r="DF65" s="6">
        <f>DF61*DF62*DF63*DF64/1000</f>
      </c>
      <c r="DG65" s="6">
        <f>DG61*DG62*DG63*DG64/1000</f>
      </c>
      <c r="DH65" s="6">
        <f>DH61*DH62*DH63*DH64/1000</f>
      </c>
      <c r="DI65" s="124"/>
      <c r="DJ65" s="124"/>
      <c r="DK65" s="6"/>
      <c r="DL65" s="6"/>
      <c r="DM65" s="6"/>
      <c r="DN65" s="6"/>
      <c r="DO65" s="6"/>
      <c r="DP65" s="6">
        <f>SUM(AL65:AW65)</f>
      </c>
      <c r="DQ65" s="6"/>
      <c r="DR65" s="6">
        <f>SUM(AY65:BJ65)</f>
      </c>
      <c r="DS65" s="6"/>
      <c r="DT65" s="6">
        <f>SUM(BL65:BW65)</f>
      </c>
      <c r="DU65" s="6"/>
      <c r="DV65" s="6">
        <f>SUM(BY65:CJ65)</f>
      </c>
      <c r="DW65" s="6"/>
      <c r="DX65" s="6">
        <f>SUM(CA65:CL65)</f>
      </c>
      <c r="DY65" s="6"/>
      <c r="DZ65" s="6">
        <f>SUM(CC65:CN65)</f>
      </c>
      <c r="EA65" s="6"/>
      <c r="EB65" s="125"/>
      <c r="EC65" s="6"/>
      <c r="ED65" s="6"/>
      <c r="EE65" s="6"/>
      <c r="EF65" s="124"/>
      <c r="EG65" s="124"/>
      <c r="EH65" s="125"/>
      <c r="EI65" s="125"/>
      <c r="EJ65" s="124"/>
      <c r="EK65" s="2"/>
      <c r="EL65" s="2"/>
    </row>
    <row x14ac:dyDescent="0.25" r="66" customHeight="1" ht="18.75">
      <c r="A66" s="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124"/>
      <c r="DJ66" s="124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125"/>
      <c r="EC66" s="6"/>
      <c r="ED66" s="6"/>
      <c r="EE66" s="6"/>
      <c r="EF66" s="124"/>
      <c r="EG66" s="124"/>
      <c r="EH66" s="125"/>
      <c r="EI66" s="125"/>
      <c r="EJ66" s="124"/>
      <c r="EK66" s="2"/>
      <c r="EL66" s="2"/>
    </row>
    <row x14ac:dyDescent="0.25" r="67" customHeight="1" ht="18.75">
      <c r="A67" s="136" t="s">
        <v>127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>
        <v>60</v>
      </c>
      <c r="AM67" s="6">
        <v>60</v>
      </c>
      <c r="AN67" s="6">
        <v>60</v>
      </c>
      <c r="AO67" s="6">
        <v>60</v>
      </c>
      <c r="AP67" s="6">
        <v>60</v>
      </c>
      <c r="AQ67" s="6">
        <v>60</v>
      </c>
      <c r="AR67" s="6">
        <v>60</v>
      </c>
      <c r="AS67" s="6">
        <v>60</v>
      </c>
      <c r="AT67" s="6">
        <v>60</v>
      </c>
      <c r="AU67" s="6">
        <v>60</v>
      </c>
      <c r="AV67" s="6">
        <v>60</v>
      </c>
      <c r="AW67" s="6">
        <v>60</v>
      </c>
      <c r="AX67" s="6"/>
      <c r="AY67" s="6">
        <v>60</v>
      </c>
      <c r="AZ67" s="6">
        <v>60</v>
      </c>
      <c r="BA67" s="6">
        <v>60</v>
      </c>
      <c r="BB67" s="6">
        <v>60</v>
      </c>
      <c r="BC67" s="6">
        <v>60</v>
      </c>
      <c r="BD67" s="6">
        <v>60</v>
      </c>
      <c r="BE67" s="6">
        <v>60</v>
      </c>
      <c r="BF67" s="6">
        <v>60</v>
      </c>
      <c r="BG67" s="6">
        <v>60</v>
      </c>
      <c r="BH67" s="6">
        <v>60</v>
      </c>
      <c r="BI67" s="6">
        <v>60</v>
      </c>
      <c r="BJ67" s="6">
        <v>60</v>
      </c>
      <c r="BK67" s="6"/>
      <c r="BL67" s="6">
        <v>60</v>
      </c>
      <c r="BM67" s="6">
        <v>60</v>
      </c>
      <c r="BN67" s="6">
        <v>60</v>
      </c>
      <c r="BO67" s="6">
        <v>60</v>
      </c>
      <c r="BP67" s="6">
        <v>60</v>
      </c>
      <c r="BQ67" s="6">
        <v>60</v>
      </c>
      <c r="BR67" s="6">
        <v>60</v>
      </c>
      <c r="BS67" s="6">
        <v>60</v>
      </c>
      <c r="BT67" s="6">
        <v>60</v>
      </c>
      <c r="BU67" s="6">
        <v>60</v>
      </c>
      <c r="BV67" s="6">
        <v>60</v>
      </c>
      <c r="BW67" s="6">
        <v>60</v>
      </c>
      <c r="BX67" s="6"/>
      <c r="BY67" s="6">
        <v>60</v>
      </c>
      <c r="BZ67" s="6">
        <v>60</v>
      </c>
      <c r="CA67" s="6">
        <v>60</v>
      </c>
      <c r="CB67" s="6">
        <v>60</v>
      </c>
      <c r="CC67" s="6">
        <v>60</v>
      </c>
      <c r="CD67" s="6">
        <v>60</v>
      </c>
      <c r="CE67" s="6">
        <v>60</v>
      </c>
      <c r="CF67" s="6">
        <v>60</v>
      </c>
      <c r="CG67" s="6">
        <v>60</v>
      </c>
      <c r="CH67" s="6">
        <v>60</v>
      </c>
      <c r="CI67" s="6">
        <v>60</v>
      </c>
      <c r="CJ67" s="6">
        <v>60</v>
      </c>
      <c r="CK67" s="6">
        <v>60</v>
      </c>
      <c r="CL67" s="6">
        <v>60</v>
      </c>
      <c r="CM67" s="6">
        <v>60</v>
      </c>
      <c r="CN67" s="6">
        <v>60</v>
      </c>
      <c r="CO67" s="6">
        <v>60</v>
      </c>
      <c r="CP67" s="6">
        <v>60</v>
      </c>
      <c r="CQ67" s="6">
        <v>60</v>
      </c>
      <c r="CR67" s="6">
        <v>60</v>
      </c>
      <c r="CS67" s="6">
        <v>60</v>
      </c>
      <c r="CT67" s="6">
        <v>60</v>
      </c>
      <c r="CU67" s="6">
        <v>60</v>
      </c>
      <c r="CV67" s="6">
        <v>60</v>
      </c>
      <c r="CW67" s="6">
        <v>60</v>
      </c>
      <c r="CX67" s="6">
        <v>60</v>
      </c>
      <c r="CY67" s="6">
        <v>60</v>
      </c>
      <c r="CZ67" s="6">
        <v>60</v>
      </c>
      <c r="DA67" s="6">
        <v>60</v>
      </c>
      <c r="DB67" s="6">
        <v>60</v>
      </c>
      <c r="DC67" s="6">
        <v>60</v>
      </c>
      <c r="DD67" s="6">
        <v>60</v>
      </c>
      <c r="DE67" s="6">
        <v>60</v>
      </c>
      <c r="DF67" s="6">
        <v>60</v>
      </c>
      <c r="DG67" s="6">
        <v>60</v>
      </c>
      <c r="DH67" s="6">
        <v>60</v>
      </c>
      <c r="DI67" s="124"/>
      <c r="DJ67" s="124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125"/>
      <c r="EC67" s="6"/>
      <c r="ED67" s="6"/>
      <c r="EE67" s="6"/>
      <c r="EF67" s="124"/>
      <c r="EG67" s="124"/>
      <c r="EH67" s="125"/>
      <c r="EI67" s="125"/>
      <c r="EJ67" s="124"/>
      <c r="EK67" s="2"/>
      <c r="EL67" s="2"/>
    </row>
    <row x14ac:dyDescent="0.25" r="68" customHeight="1" ht="18.75">
      <c r="A68" s="136" t="s">
        <v>149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>
        <v>90</v>
      </c>
      <c r="AM68" s="6">
        <v>90</v>
      </c>
      <c r="AN68" s="6">
        <v>90</v>
      </c>
      <c r="AO68" s="6">
        <v>90</v>
      </c>
      <c r="AP68" s="6">
        <v>90</v>
      </c>
      <c r="AQ68" s="6">
        <v>90</v>
      </c>
      <c r="AR68" s="6">
        <v>90</v>
      </c>
      <c r="AS68" s="6">
        <v>90</v>
      </c>
      <c r="AT68" s="6">
        <v>90</v>
      </c>
      <c r="AU68" s="6">
        <v>90</v>
      </c>
      <c r="AV68" s="6">
        <v>90</v>
      </c>
      <c r="AW68" s="6">
        <v>90</v>
      </c>
      <c r="AX68" s="6"/>
      <c r="AY68" s="6">
        <v>90</v>
      </c>
      <c r="AZ68" s="6">
        <v>90</v>
      </c>
      <c r="BA68" s="6">
        <v>90</v>
      </c>
      <c r="BB68" s="6">
        <v>90</v>
      </c>
      <c r="BC68" s="6">
        <v>90</v>
      </c>
      <c r="BD68" s="6">
        <v>90</v>
      </c>
      <c r="BE68" s="6">
        <v>90</v>
      </c>
      <c r="BF68" s="6">
        <v>90</v>
      </c>
      <c r="BG68" s="6">
        <v>90</v>
      </c>
      <c r="BH68" s="6">
        <v>90</v>
      </c>
      <c r="BI68" s="6">
        <v>90</v>
      </c>
      <c r="BJ68" s="6">
        <v>90</v>
      </c>
      <c r="BK68" s="6"/>
      <c r="BL68" s="6">
        <v>90</v>
      </c>
      <c r="BM68" s="6">
        <v>90</v>
      </c>
      <c r="BN68" s="6">
        <v>90</v>
      </c>
      <c r="BO68" s="6">
        <v>90</v>
      </c>
      <c r="BP68" s="6">
        <v>90</v>
      </c>
      <c r="BQ68" s="6">
        <v>90</v>
      </c>
      <c r="BR68" s="6">
        <v>90</v>
      </c>
      <c r="BS68" s="6">
        <v>90</v>
      </c>
      <c r="BT68" s="6">
        <v>90</v>
      </c>
      <c r="BU68" s="6">
        <v>90</v>
      </c>
      <c r="BV68" s="6">
        <v>90</v>
      </c>
      <c r="BW68" s="6">
        <v>90</v>
      </c>
      <c r="BX68" s="6"/>
      <c r="BY68" s="6">
        <v>90</v>
      </c>
      <c r="BZ68" s="6">
        <v>90</v>
      </c>
      <c r="CA68" s="6">
        <v>90</v>
      </c>
      <c r="CB68" s="6">
        <v>90</v>
      </c>
      <c r="CC68" s="6">
        <v>90</v>
      </c>
      <c r="CD68" s="6">
        <v>90</v>
      </c>
      <c r="CE68" s="6">
        <v>90</v>
      </c>
      <c r="CF68" s="6">
        <v>90</v>
      </c>
      <c r="CG68" s="6">
        <v>90</v>
      </c>
      <c r="CH68" s="6">
        <v>90</v>
      </c>
      <c r="CI68" s="6">
        <v>90</v>
      </c>
      <c r="CJ68" s="6">
        <v>90</v>
      </c>
      <c r="CK68" s="6">
        <v>90</v>
      </c>
      <c r="CL68" s="6">
        <v>90</v>
      </c>
      <c r="CM68" s="6">
        <v>90</v>
      </c>
      <c r="CN68" s="6">
        <v>90</v>
      </c>
      <c r="CO68" s="6">
        <v>90</v>
      </c>
      <c r="CP68" s="6">
        <v>90</v>
      </c>
      <c r="CQ68" s="6">
        <v>90</v>
      </c>
      <c r="CR68" s="6">
        <v>90</v>
      </c>
      <c r="CS68" s="6">
        <v>90</v>
      </c>
      <c r="CT68" s="6">
        <v>90</v>
      </c>
      <c r="CU68" s="6">
        <v>90</v>
      </c>
      <c r="CV68" s="6">
        <v>90</v>
      </c>
      <c r="CW68" s="6">
        <v>90</v>
      </c>
      <c r="CX68" s="6">
        <v>90</v>
      </c>
      <c r="CY68" s="6">
        <v>90</v>
      </c>
      <c r="CZ68" s="6">
        <v>90</v>
      </c>
      <c r="DA68" s="6">
        <v>90</v>
      </c>
      <c r="DB68" s="6">
        <v>90</v>
      </c>
      <c r="DC68" s="6">
        <v>90</v>
      </c>
      <c r="DD68" s="6">
        <v>90</v>
      </c>
      <c r="DE68" s="6">
        <v>90</v>
      </c>
      <c r="DF68" s="6">
        <v>90</v>
      </c>
      <c r="DG68" s="6">
        <v>90</v>
      </c>
      <c r="DH68" s="6">
        <v>90</v>
      </c>
      <c r="DI68" s="124"/>
      <c r="DJ68" s="124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125"/>
      <c r="EC68" s="6"/>
      <c r="ED68" s="6"/>
      <c r="EE68" s="6"/>
      <c r="EF68" s="124"/>
      <c r="EG68" s="124"/>
      <c r="EH68" s="125"/>
      <c r="EI68" s="125"/>
      <c r="EJ68" s="124"/>
      <c r="EK68" s="2"/>
      <c r="EL68" s="2"/>
    </row>
    <row x14ac:dyDescent="0.25" r="69" customHeight="1" ht="18.75">
      <c r="A69" s="136" t="s">
        <v>129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>
        <v>4</v>
      </c>
      <c r="AM69" s="6">
        <v>4</v>
      </c>
      <c r="AN69" s="6">
        <v>4</v>
      </c>
      <c r="AO69" s="6">
        <v>4</v>
      </c>
      <c r="AP69" s="6">
        <v>4</v>
      </c>
      <c r="AQ69" s="6">
        <v>4</v>
      </c>
      <c r="AR69" s="6">
        <v>4</v>
      </c>
      <c r="AS69" s="6">
        <v>4</v>
      </c>
      <c r="AT69" s="6">
        <v>4</v>
      </c>
      <c r="AU69" s="6">
        <v>4</v>
      </c>
      <c r="AV69" s="6">
        <v>4</v>
      </c>
      <c r="AW69" s="6">
        <v>4</v>
      </c>
      <c r="AX69" s="6"/>
      <c r="AY69" s="6">
        <v>4</v>
      </c>
      <c r="AZ69" s="6">
        <v>4</v>
      </c>
      <c r="BA69" s="6">
        <v>4</v>
      </c>
      <c r="BB69" s="6">
        <v>4</v>
      </c>
      <c r="BC69" s="6">
        <v>4</v>
      </c>
      <c r="BD69" s="6">
        <v>4</v>
      </c>
      <c r="BE69" s="6">
        <v>4</v>
      </c>
      <c r="BF69" s="6">
        <v>4</v>
      </c>
      <c r="BG69" s="6">
        <v>4</v>
      </c>
      <c r="BH69" s="6">
        <v>4</v>
      </c>
      <c r="BI69" s="6">
        <v>4</v>
      </c>
      <c r="BJ69" s="6">
        <v>4</v>
      </c>
      <c r="BK69" s="6"/>
      <c r="BL69" s="6">
        <v>4</v>
      </c>
      <c r="BM69" s="6">
        <v>4</v>
      </c>
      <c r="BN69" s="6">
        <v>4</v>
      </c>
      <c r="BO69" s="6">
        <v>4</v>
      </c>
      <c r="BP69" s="6">
        <v>4</v>
      </c>
      <c r="BQ69" s="6">
        <v>4</v>
      </c>
      <c r="BR69" s="6">
        <v>4</v>
      </c>
      <c r="BS69" s="6">
        <v>4</v>
      </c>
      <c r="BT69" s="6">
        <v>4</v>
      </c>
      <c r="BU69" s="6">
        <v>4</v>
      </c>
      <c r="BV69" s="6">
        <v>4</v>
      </c>
      <c r="BW69" s="6">
        <v>4</v>
      </c>
      <c r="BX69" s="6"/>
      <c r="BY69" s="6">
        <v>4</v>
      </c>
      <c r="BZ69" s="6">
        <v>4</v>
      </c>
      <c r="CA69" s="6">
        <v>4</v>
      </c>
      <c r="CB69" s="6">
        <v>4</v>
      </c>
      <c r="CC69" s="6">
        <v>4</v>
      </c>
      <c r="CD69" s="6">
        <v>4</v>
      </c>
      <c r="CE69" s="6">
        <v>4</v>
      </c>
      <c r="CF69" s="6">
        <v>4</v>
      </c>
      <c r="CG69" s="6">
        <v>4</v>
      </c>
      <c r="CH69" s="6">
        <v>4</v>
      </c>
      <c r="CI69" s="6">
        <v>4</v>
      </c>
      <c r="CJ69" s="6">
        <v>4</v>
      </c>
      <c r="CK69" s="6">
        <v>4</v>
      </c>
      <c r="CL69" s="6">
        <v>4</v>
      </c>
      <c r="CM69" s="6">
        <v>4</v>
      </c>
      <c r="CN69" s="6">
        <v>4</v>
      </c>
      <c r="CO69" s="6">
        <v>4</v>
      </c>
      <c r="CP69" s="6">
        <v>4</v>
      </c>
      <c r="CQ69" s="6">
        <v>4</v>
      </c>
      <c r="CR69" s="6">
        <v>4</v>
      </c>
      <c r="CS69" s="6">
        <v>4</v>
      </c>
      <c r="CT69" s="6">
        <v>4</v>
      </c>
      <c r="CU69" s="6">
        <v>4</v>
      </c>
      <c r="CV69" s="6">
        <v>4</v>
      </c>
      <c r="CW69" s="6">
        <v>4</v>
      </c>
      <c r="CX69" s="6">
        <v>4</v>
      </c>
      <c r="CY69" s="6">
        <v>4</v>
      </c>
      <c r="CZ69" s="6">
        <v>4</v>
      </c>
      <c r="DA69" s="6">
        <v>4</v>
      </c>
      <c r="DB69" s="6">
        <v>4</v>
      </c>
      <c r="DC69" s="6">
        <v>4</v>
      </c>
      <c r="DD69" s="6">
        <v>4</v>
      </c>
      <c r="DE69" s="6">
        <v>4</v>
      </c>
      <c r="DF69" s="6">
        <v>4</v>
      </c>
      <c r="DG69" s="6">
        <v>4</v>
      </c>
      <c r="DH69" s="6">
        <v>4</v>
      </c>
      <c r="DI69" s="124"/>
      <c r="DJ69" s="124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125"/>
      <c r="EC69" s="6"/>
      <c r="ED69" s="6"/>
      <c r="EE69" s="6"/>
      <c r="EF69" s="124"/>
      <c r="EG69" s="124"/>
      <c r="EH69" s="125"/>
      <c r="EI69" s="125"/>
      <c r="EJ69" s="124"/>
      <c r="EK69" s="2"/>
      <c r="EL69" s="2"/>
    </row>
    <row x14ac:dyDescent="0.25" r="70" customHeight="1" ht="18.75">
      <c r="A70" s="136" t="s">
        <v>153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/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  <c r="BJ70" s="6">
        <v>1</v>
      </c>
      <c r="BK70" s="6"/>
      <c r="BL70" s="6">
        <v>1</v>
      </c>
      <c r="BM70" s="6">
        <v>1</v>
      </c>
      <c r="BN70" s="6">
        <v>1</v>
      </c>
      <c r="BO70" s="6">
        <v>1</v>
      </c>
      <c r="BP70" s="6">
        <v>1</v>
      </c>
      <c r="BQ70" s="6">
        <v>1</v>
      </c>
      <c r="BR70" s="6">
        <v>1</v>
      </c>
      <c r="BS70" s="6">
        <v>1</v>
      </c>
      <c r="BT70" s="6">
        <v>1</v>
      </c>
      <c r="BU70" s="6">
        <v>1</v>
      </c>
      <c r="BV70" s="6">
        <v>1</v>
      </c>
      <c r="BW70" s="6">
        <v>1</v>
      </c>
      <c r="BX70" s="6"/>
      <c r="BY70" s="6">
        <v>1</v>
      </c>
      <c r="BZ70" s="6">
        <v>1</v>
      </c>
      <c r="CA70" s="6">
        <v>1</v>
      </c>
      <c r="CB70" s="6">
        <v>1</v>
      </c>
      <c r="CC70" s="6">
        <v>1</v>
      </c>
      <c r="CD70" s="6">
        <v>1</v>
      </c>
      <c r="CE70" s="6">
        <v>1</v>
      </c>
      <c r="CF70" s="6">
        <v>1</v>
      </c>
      <c r="CG70" s="6">
        <v>1</v>
      </c>
      <c r="CH70" s="6">
        <v>1</v>
      </c>
      <c r="CI70" s="6">
        <v>1</v>
      </c>
      <c r="CJ70" s="6">
        <v>1</v>
      </c>
      <c r="CK70" s="6">
        <v>1</v>
      </c>
      <c r="CL70" s="6">
        <v>1</v>
      </c>
      <c r="CM70" s="6">
        <v>1</v>
      </c>
      <c r="CN70" s="6">
        <v>1</v>
      </c>
      <c r="CO70" s="6">
        <v>1</v>
      </c>
      <c r="CP70" s="6">
        <v>1</v>
      </c>
      <c r="CQ70" s="6">
        <v>1</v>
      </c>
      <c r="CR70" s="6">
        <v>1</v>
      </c>
      <c r="CS70" s="6">
        <v>1</v>
      </c>
      <c r="CT70" s="6">
        <v>1</v>
      </c>
      <c r="CU70" s="6">
        <v>1</v>
      </c>
      <c r="CV70" s="6">
        <v>1</v>
      </c>
      <c r="CW70" s="6">
        <v>1</v>
      </c>
      <c r="CX70" s="6">
        <v>1</v>
      </c>
      <c r="CY70" s="6">
        <v>1</v>
      </c>
      <c r="CZ70" s="6">
        <v>1</v>
      </c>
      <c r="DA70" s="6">
        <v>1</v>
      </c>
      <c r="DB70" s="6">
        <v>1</v>
      </c>
      <c r="DC70" s="6">
        <v>1</v>
      </c>
      <c r="DD70" s="6">
        <v>1</v>
      </c>
      <c r="DE70" s="6">
        <v>1</v>
      </c>
      <c r="DF70" s="6">
        <v>1</v>
      </c>
      <c r="DG70" s="6">
        <v>1</v>
      </c>
      <c r="DH70" s="6">
        <v>1</v>
      </c>
      <c r="DI70" s="124"/>
      <c r="DJ70" s="124"/>
      <c r="DK70" s="6"/>
      <c r="DL70" s="6"/>
      <c r="DM70" s="6"/>
      <c r="DN70" s="6"/>
      <c r="DO70" s="6"/>
      <c r="DP70" s="6"/>
      <c r="DQ70" s="6"/>
      <c r="DR70" s="6"/>
      <c r="DS70" s="6"/>
      <c r="DT70" s="2"/>
      <c r="DU70" s="2"/>
      <c r="DV70" s="2"/>
      <c r="DW70" s="2"/>
      <c r="DX70" s="2"/>
      <c r="DY70" s="2"/>
      <c r="DZ70" s="2"/>
      <c r="EA70" s="2"/>
      <c r="EB70" s="125"/>
      <c r="EC70" s="6"/>
      <c r="ED70" s="6"/>
      <c r="EE70" s="6"/>
      <c r="EF70" s="124"/>
      <c r="EG70" s="124"/>
      <c r="EH70" s="125"/>
      <c r="EI70" s="125"/>
      <c r="EJ70" s="124"/>
      <c r="EK70" s="2"/>
      <c r="EL70" s="2"/>
    </row>
    <row x14ac:dyDescent="0.25" r="71" customHeight="1" ht="18.75">
      <c r="A71" s="146" t="s">
        <v>152</v>
      </c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>
        <f>AL67*AL68*AL69*AL70/1000</f>
      </c>
      <c r="AM71" s="6">
        <f>AM67*AM68*AM69*AM70/1000</f>
      </c>
      <c r="AN71" s="6">
        <f>AN67*AN68*AN69*AN70/1000</f>
      </c>
      <c r="AO71" s="6">
        <f>AO67*AO68*AO69*AO70/1000</f>
      </c>
      <c r="AP71" s="6">
        <f>AP67*AP68*AP69*AP70/1000</f>
      </c>
      <c r="AQ71" s="6">
        <f>AQ67*AQ68*AQ69*AQ70/1000</f>
      </c>
      <c r="AR71" s="6">
        <f>AR67*AR68*AR69*AR70/1000</f>
      </c>
      <c r="AS71" s="6">
        <f>AS67*AS68*AS69*AS70/1000</f>
      </c>
      <c r="AT71" s="6">
        <f>AT67*AT68*AT69*AT70/1000</f>
      </c>
      <c r="AU71" s="6">
        <f>AU67*AU68*AU69*AU70/1000</f>
      </c>
      <c r="AV71" s="6">
        <f>AV67*AV68*AV69*AV70/1000</f>
      </c>
      <c r="AW71" s="6">
        <f>AW67*AW68*AW69*AW70/1000</f>
      </c>
      <c r="AX71" s="6"/>
      <c r="AY71" s="6">
        <f>AY67*AY68*AY69*AY70/1000</f>
      </c>
      <c r="AZ71" s="6">
        <f>AZ67*AZ68*AZ69*AZ70/1000</f>
      </c>
      <c r="BA71" s="6">
        <f>BA67*BA68*BA69*BA70/1000</f>
      </c>
      <c r="BB71" s="6">
        <f>BB67*BB68*BB69*BB70/1000</f>
      </c>
      <c r="BC71" s="6">
        <f>BC67*BC68*BC69*BC70/1000</f>
      </c>
      <c r="BD71" s="6">
        <f>BD67*BD68*BD69*BD70/1000</f>
      </c>
      <c r="BE71" s="6">
        <f>BE67*BE68*BE69*BE70/1000</f>
      </c>
      <c r="BF71" s="6">
        <f>BF67*BF68*BF69*BF70/1000</f>
      </c>
      <c r="BG71" s="6">
        <f>BG67*BG68*BG69*BG70/1000</f>
      </c>
      <c r="BH71" s="6">
        <f>BH67*BH68*BH69*BH70/1000</f>
      </c>
      <c r="BI71" s="6">
        <f>BI67*BI68*BI69*BI70/1000</f>
      </c>
      <c r="BJ71" s="6">
        <f>BJ67*BJ68*BJ69*BJ70/1000</f>
      </c>
      <c r="BK71" s="6"/>
      <c r="BL71" s="6">
        <f>BL67*BL68*BL69*BL70/1000</f>
      </c>
      <c r="BM71" s="6">
        <f>BM67*BM68*BM69*BM70/1000</f>
      </c>
      <c r="BN71" s="6">
        <f>BN67*BN68*BN69*BN70/1000</f>
      </c>
      <c r="BO71" s="6">
        <f>BO67*BO68*BO69*BO70/1000</f>
      </c>
      <c r="BP71" s="6">
        <f>BP67*BP68*BP69*BP70/1000</f>
      </c>
      <c r="BQ71" s="6">
        <f>BQ67*BQ68*BQ69*BQ70/1000</f>
      </c>
      <c r="BR71" s="6">
        <f>BR67*BR68*BR69*BR70/1000</f>
      </c>
      <c r="BS71" s="6">
        <f>BS67*BS68*BS69*BS70/1000</f>
      </c>
      <c r="BT71" s="6">
        <f>BT67*BT68*BT69*BT70/1000</f>
      </c>
      <c r="BU71" s="6">
        <f>BU67*BU68*BU69*BU70/1000</f>
      </c>
      <c r="BV71" s="6">
        <f>BV67*BV68*BV69*BV70/1000</f>
      </c>
      <c r="BW71" s="6">
        <f>BW67*BW68*BW69*BW70/1000</f>
      </c>
      <c r="BX71" s="6"/>
      <c r="BY71" s="6">
        <f>BY67*BY68*BY69*BY70/1000</f>
      </c>
      <c r="BZ71" s="6">
        <f>BZ67*BZ68*BZ69*BZ70/1000</f>
      </c>
      <c r="CA71" s="6">
        <f>CA67*CA68*CA69*CA70/1000</f>
      </c>
      <c r="CB71" s="6">
        <f>CB67*CB68*CB69*CB70/1000</f>
      </c>
      <c r="CC71" s="6">
        <f>CC67*CC68*CC69*CC70/1000</f>
      </c>
      <c r="CD71" s="6">
        <f>CD67*CD68*CD69*CD70/1000</f>
      </c>
      <c r="CE71" s="6">
        <f>CE67*CE68*CE69*CE70/1000</f>
      </c>
      <c r="CF71" s="6">
        <f>CF67*CF68*CF69*CF70/1000</f>
      </c>
      <c r="CG71" s="6">
        <f>CG67*CG68*CG69*CG70/1000</f>
      </c>
      <c r="CH71" s="6">
        <f>CH67*CH68*CH69*CH70/1000</f>
      </c>
      <c r="CI71" s="6">
        <f>CI67*CI68*CI69*CI70/1000</f>
      </c>
      <c r="CJ71" s="6">
        <f>CJ67*CJ68*CJ69*CJ70/1000</f>
      </c>
      <c r="CK71" s="6">
        <f>CK67*CK68*CK69*CK70/1000</f>
      </c>
      <c r="CL71" s="6">
        <f>CL67*CL68*CL69*CL70/1000</f>
      </c>
      <c r="CM71" s="6">
        <f>CM67*CM68*CM69*CM70/1000</f>
      </c>
      <c r="CN71" s="6">
        <f>CN67*CN68*CN69*CN70/1000</f>
      </c>
      <c r="CO71" s="6">
        <f>CO67*CO68*CO69*CO70/1000</f>
      </c>
      <c r="CP71" s="6">
        <f>CP67*CP68*CP69*CP70/1000</f>
      </c>
      <c r="CQ71" s="6">
        <f>CQ67*CQ68*CQ69*CQ70/1000</f>
      </c>
      <c r="CR71" s="6">
        <f>CR67*CR68*CR69*CR70/1000</f>
      </c>
      <c r="CS71" s="6">
        <f>CS67*CS68*CS69*CS70/1000</f>
      </c>
      <c r="CT71" s="6">
        <f>CT67*CT68*CT69*CT70/1000</f>
      </c>
      <c r="CU71" s="6">
        <f>CU67*CU68*CU69*CU70/1000</f>
      </c>
      <c r="CV71" s="6">
        <f>CV67*CV68*CV69*CV70/1000</f>
      </c>
      <c r="CW71" s="6">
        <f>CW67*CW68*CW69*CW70/1000</f>
      </c>
      <c r="CX71" s="6">
        <f>CX67*CX68*CX69*CX70/1000</f>
      </c>
      <c r="CY71" s="6">
        <f>CY67*CY68*CY69*CY70/1000</f>
      </c>
      <c r="CZ71" s="6">
        <f>CZ67*CZ68*CZ69*CZ70/1000</f>
      </c>
      <c r="DA71" s="6">
        <f>DA67*DA68*DA69*DA70/1000</f>
      </c>
      <c r="DB71" s="6">
        <f>DB67*DB68*DB69*DB70/1000</f>
      </c>
      <c r="DC71" s="6">
        <f>DC67*DC68*DC69*DC70/1000</f>
      </c>
      <c r="DD71" s="6">
        <f>DD67*DD68*DD69*DD70/1000</f>
      </c>
      <c r="DE71" s="6">
        <f>DE67*DE68*DE69*DE70/1000</f>
      </c>
      <c r="DF71" s="6">
        <f>DF67*DF68*DF69*DF70/1000</f>
      </c>
      <c r="DG71" s="6">
        <f>DG67*DG68*DG69*DG70/1000</f>
      </c>
      <c r="DH71" s="6">
        <f>DH67*DH68*DH69*DH70/1000</f>
      </c>
      <c r="DI71" s="124"/>
      <c r="DJ71" s="124"/>
      <c r="DK71" s="6"/>
      <c r="DL71" s="6"/>
      <c r="DM71" s="6"/>
      <c r="DN71" s="6"/>
      <c r="DO71" s="6"/>
      <c r="DP71" s="6">
        <f>SUM(AL71:AW71)</f>
      </c>
      <c r="DQ71" s="6"/>
      <c r="DR71" s="6">
        <f>SUM(AY71:BJ71)</f>
      </c>
      <c r="DS71" s="6"/>
      <c r="DT71" s="6">
        <f>SUM(BL71:BW71)</f>
      </c>
      <c r="DU71" s="2"/>
      <c r="DV71" s="6">
        <f>SUM(BY71:CJ71)</f>
      </c>
      <c r="DW71" s="2"/>
      <c r="DX71" s="6">
        <f>SUM(CA71:CL71)</f>
      </c>
      <c r="DY71" s="2"/>
      <c r="DZ71" s="6">
        <f>SUM(CC71:CN71)</f>
      </c>
      <c r="EA71" s="2"/>
      <c r="EB71" s="125"/>
      <c r="EC71" s="6"/>
      <c r="ED71" s="6"/>
      <c r="EE71" s="6"/>
      <c r="EF71" s="124"/>
      <c r="EG71" s="124"/>
      <c r="EH71" s="125"/>
      <c r="EI71" s="125"/>
      <c r="EJ71" s="124"/>
      <c r="EK71" s="2"/>
      <c r="EL71" s="2"/>
    </row>
    <row x14ac:dyDescent="0.25" r="72" customHeight="1" ht="18.75">
      <c r="A72" s="141" t="s">
        <v>154</v>
      </c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>
        <f>AL65+AL71</f>
      </c>
      <c r="AM72" s="6">
        <f>AM65+AM71</f>
      </c>
      <c r="AN72" s="6">
        <f>AN65+AN71</f>
      </c>
      <c r="AO72" s="6">
        <f>AO65+AO71</f>
      </c>
      <c r="AP72" s="6">
        <f>AP65+AP71</f>
      </c>
      <c r="AQ72" s="6">
        <f>AQ65+AQ71</f>
      </c>
      <c r="AR72" s="6">
        <f>AR65+AR71</f>
      </c>
      <c r="AS72" s="6">
        <f>AS65+AS71</f>
      </c>
      <c r="AT72" s="6">
        <f>AT65+AT71</f>
      </c>
      <c r="AU72" s="6">
        <f>AU65+AU71</f>
      </c>
      <c r="AV72" s="6">
        <f>AV65+AV71</f>
      </c>
      <c r="AW72" s="6">
        <f>AW65+AW71</f>
      </c>
      <c r="AX72" s="6"/>
      <c r="AY72" s="6">
        <f>AY65+AY71</f>
      </c>
      <c r="AZ72" s="6">
        <f>AZ65+AZ71</f>
      </c>
      <c r="BA72" s="6">
        <f>BA65+BA71</f>
      </c>
      <c r="BB72" s="6">
        <f>BB65+BB71</f>
      </c>
      <c r="BC72" s="6">
        <f>BC65+BC71</f>
      </c>
      <c r="BD72" s="6">
        <f>BD65+BD71</f>
      </c>
      <c r="BE72" s="6">
        <f>BE65+BE71</f>
      </c>
      <c r="BF72" s="6">
        <f>BF65+BF71</f>
      </c>
      <c r="BG72" s="6">
        <f>BG65+BG71</f>
      </c>
      <c r="BH72" s="6">
        <f>BH65+BH71</f>
      </c>
      <c r="BI72" s="6">
        <f>BI65+BI71</f>
      </c>
      <c r="BJ72" s="6">
        <f>BJ65+BJ71</f>
      </c>
      <c r="BK72" s="6"/>
      <c r="BL72" s="6">
        <f>BL65+BL71</f>
      </c>
      <c r="BM72" s="6">
        <f>BM65+BM71</f>
      </c>
      <c r="BN72" s="6">
        <f>BN65+BN71</f>
      </c>
      <c r="BO72" s="6">
        <f>BO65+BO71</f>
      </c>
      <c r="BP72" s="6">
        <f>BP65+BP71</f>
      </c>
      <c r="BQ72" s="6">
        <f>BQ65+BQ71</f>
      </c>
      <c r="BR72" s="6">
        <f>BR65+BR71</f>
      </c>
      <c r="BS72" s="6">
        <f>BS65+BS71</f>
      </c>
      <c r="BT72" s="6">
        <f>BT65+BT71</f>
      </c>
      <c r="BU72" s="6">
        <f>BU65+BU71</f>
      </c>
      <c r="BV72" s="6">
        <f>BV65+BV71</f>
      </c>
      <c r="BW72" s="6">
        <f>BW65+BW71</f>
      </c>
      <c r="BX72" s="6"/>
      <c r="BY72" s="6">
        <f>BY65+BY71</f>
      </c>
      <c r="BZ72" s="6">
        <f>BZ65+BZ71</f>
      </c>
      <c r="CA72" s="6">
        <f>CA65+CA71</f>
      </c>
      <c r="CB72" s="6">
        <f>CB65+CB71</f>
      </c>
      <c r="CC72" s="6">
        <f>CC65+CC71</f>
      </c>
      <c r="CD72" s="6">
        <f>CD65+CD71</f>
      </c>
      <c r="CE72" s="6">
        <f>CE65+CE71</f>
      </c>
      <c r="CF72" s="6">
        <f>CF65+CF71</f>
      </c>
      <c r="CG72" s="6">
        <f>CG65+CG71</f>
      </c>
      <c r="CH72" s="6">
        <f>CH65+CH71</f>
      </c>
      <c r="CI72" s="6">
        <f>CI65+CI71</f>
      </c>
      <c r="CJ72" s="6">
        <f>CJ65+CJ71</f>
      </c>
      <c r="CK72" s="6">
        <f>CK65+CK71</f>
      </c>
      <c r="CL72" s="6">
        <f>CL65+CL71</f>
      </c>
      <c r="CM72" s="6">
        <f>CM65+CM71</f>
      </c>
      <c r="CN72" s="6">
        <f>CN65+CN71</f>
      </c>
      <c r="CO72" s="6">
        <f>CO65+CO71</f>
      </c>
      <c r="CP72" s="6">
        <f>CP65+CP71</f>
      </c>
      <c r="CQ72" s="6">
        <f>CQ65+CQ71</f>
      </c>
      <c r="CR72" s="6">
        <f>CR65+CR71</f>
      </c>
      <c r="CS72" s="6">
        <f>CS65+CS71</f>
      </c>
      <c r="CT72" s="6">
        <f>CT65+CT71</f>
      </c>
      <c r="CU72" s="6">
        <f>CU65+CU71</f>
      </c>
      <c r="CV72" s="6">
        <f>CV65+CV71</f>
      </c>
      <c r="CW72" s="6">
        <f>CW65+CW71</f>
      </c>
      <c r="CX72" s="6">
        <f>CX65+CX71</f>
      </c>
      <c r="CY72" s="6">
        <f>CY65+CY71</f>
      </c>
      <c r="CZ72" s="6">
        <f>CZ65+CZ71</f>
      </c>
      <c r="DA72" s="6">
        <f>DA65+DA71</f>
      </c>
      <c r="DB72" s="6">
        <f>DB65+DB71</f>
      </c>
      <c r="DC72" s="6">
        <f>DC65+DC71</f>
      </c>
      <c r="DD72" s="6">
        <f>DD65+DD71</f>
      </c>
      <c r="DE72" s="6">
        <f>DE65+DE71</f>
      </c>
      <c r="DF72" s="6">
        <f>DF65+DF71</f>
      </c>
      <c r="DG72" s="6">
        <f>DG65+DG71</f>
      </c>
      <c r="DH72" s="6">
        <f>DH65+DH71</f>
      </c>
      <c r="DI72" s="124"/>
      <c r="DJ72" s="124"/>
      <c r="DK72" s="6"/>
      <c r="DL72" s="6"/>
      <c r="DM72" s="6"/>
      <c r="DN72" s="6"/>
      <c r="DO72" s="6"/>
      <c r="DP72" s="6">
        <f>SUM(AL72:AW72)</f>
      </c>
      <c r="DQ72" s="6"/>
      <c r="DR72" s="6">
        <f>SUM(AY72:BJ72)</f>
      </c>
      <c r="DS72" s="6"/>
      <c r="DT72" s="6">
        <f>SUM(BL72:BW72)</f>
      </c>
      <c r="DU72" s="2"/>
      <c r="DV72" s="6">
        <f>DV65+DV71</f>
      </c>
      <c r="DW72" s="2"/>
      <c r="DX72" s="6">
        <f>DX65+DX71</f>
      </c>
      <c r="DY72" s="2"/>
      <c r="DZ72" s="6">
        <f>DZ65+DZ71</f>
      </c>
      <c r="EA72" s="2"/>
      <c r="EB72" s="125"/>
      <c r="EC72" s="6"/>
      <c r="ED72" s="6"/>
      <c r="EE72" s="6"/>
      <c r="EF72" s="124"/>
      <c r="EG72" s="124"/>
      <c r="EH72" s="125"/>
      <c r="EI72" s="125"/>
      <c r="EJ72" s="124"/>
      <c r="EK72" s="2"/>
      <c r="EL72" s="2"/>
    </row>
    <row x14ac:dyDescent="0.25" r="73" customHeight="1" ht="18.75">
      <c r="A73" s="141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124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2"/>
      <c r="BN73" s="124"/>
      <c r="BO73" s="6"/>
      <c r="BP73" s="124"/>
      <c r="BQ73" s="124"/>
      <c r="BR73" s="124"/>
      <c r="BS73" s="124"/>
      <c r="BT73" s="124"/>
      <c r="BU73" s="124"/>
      <c r="BV73" s="124"/>
      <c r="BW73" s="124"/>
      <c r="BX73" s="6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6"/>
      <c r="DL73" s="6"/>
      <c r="DM73" s="6"/>
      <c r="DN73" s="6"/>
      <c r="DO73" s="6"/>
      <c r="DP73" s="6"/>
      <c r="DQ73" s="6"/>
      <c r="DR73" s="6"/>
      <c r="DS73" s="6"/>
      <c r="DT73" s="2"/>
      <c r="DU73" s="2"/>
      <c r="DV73" s="2"/>
      <c r="DW73" s="2"/>
      <c r="DX73" s="2"/>
      <c r="DY73" s="2"/>
      <c r="DZ73" s="2"/>
      <c r="EA73" s="2"/>
      <c r="EB73" s="125"/>
      <c r="EC73" s="6"/>
      <c r="ED73" s="6"/>
      <c r="EE73" s="6"/>
      <c r="EF73" s="124"/>
      <c r="EG73" s="124"/>
      <c r="EH73" s="125"/>
      <c r="EI73" s="125"/>
      <c r="EJ73" s="124"/>
      <c r="EK73" s="2"/>
      <c r="EL73" s="2"/>
    </row>
    <row x14ac:dyDescent="0.25" r="74" customHeight="1" ht="18.75">
      <c r="A74" s="133" t="s">
        <v>155</v>
      </c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124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124"/>
      <c r="BM74" s="2"/>
      <c r="BN74" s="124"/>
      <c r="BO74" s="6"/>
      <c r="BP74" s="124"/>
      <c r="BQ74" s="124"/>
      <c r="BR74" s="124"/>
      <c r="BS74" s="124"/>
      <c r="BT74" s="124"/>
      <c r="BU74" s="124"/>
      <c r="BV74" s="124"/>
      <c r="BW74" s="124"/>
      <c r="BX74" s="6"/>
      <c r="BY74" s="124"/>
      <c r="BZ74" s="124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124"/>
      <c r="CL74" s="124"/>
      <c r="CM74" s="124"/>
      <c r="CN74" s="124"/>
      <c r="CO74" s="124"/>
      <c r="CP74" s="124"/>
      <c r="CQ74" s="12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6"/>
      <c r="DL74" s="6"/>
      <c r="DM74" s="6"/>
      <c r="DN74" s="6"/>
      <c r="DO74" s="6"/>
      <c r="DP74" s="6"/>
      <c r="DQ74" s="6"/>
      <c r="DR74" s="6"/>
      <c r="DS74" s="6"/>
      <c r="DT74" s="2"/>
      <c r="DU74" s="2"/>
      <c r="DV74" s="2"/>
      <c r="DW74" s="2"/>
      <c r="DX74" s="2"/>
      <c r="DY74" s="2"/>
      <c r="DZ74" s="2"/>
      <c r="EA74" s="2"/>
      <c r="EB74" s="125"/>
      <c r="EC74" s="6"/>
      <c r="ED74" s="6"/>
      <c r="EE74" s="6"/>
      <c r="EF74" s="124"/>
      <c r="EG74" s="124"/>
      <c r="EH74" s="125"/>
      <c r="EI74" s="125"/>
      <c r="EJ74" s="124"/>
      <c r="EK74" s="2"/>
      <c r="EL74" s="2"/>
    </row>
    <row x14ac:dyDescent="0.25" r="75" customHeight="1" ht="18.75">
      <c r="A75" s="2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124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124"/>
      <c r="BM75" s="2"/>
      <c r="BN75" s="124"/>
      <c r="BO75" s="6"/>
      <c r="BP75" s="124"/>
      <c r="BQ75" s="124"/>
      <c r="BR75" s="124"/>
      <c r="BS75" s="124"/>
      <c r="BT75" s="124"/>
      <c r="BU75" s="124"/>
      <c r="BV75" s="124"/>
      <c r="BW75" s="124"/>
      <c r="BX75" s="6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6"/>
      <c r="DL75" s="6"/>
      <c r="DM75" s="6"/>
      <c r="DN75" s="6"/>
      <c r="DO75" s="6"/>
      <c r="DP75" s="6"/>
      <c r="DQ75" s="6"/>
      <c r="DR75" s="6"/>
      <c r="DS75" s="6"/>
      <c r="DT75" s="2"/>
      <c r="DU75" s="2"/>
      <c r="DV75" s="2"/>
      <c r="DW75" s="2"/>
      <c r="DX75" s="2"/>
      <c r="DY75" s="2"/>
      <c r="DZ75" s="2"/>
      <c r="EA75" s="2"/>
      <c r="EB75" s="125"/>
      <c r="EC75" s="6"/>
      <c r="ED75" s="6"/>
      <c r="EE75" s="6"/>
      <c r="EF75" s="124"/>
      <c r="EG75" s="124"/>
      <c r="EH75" s="125"/>
      <c r="EI75" s="125"/>
      <c r="EJ75" s="124"/>
      <c r="EK75" s="2"/>
      <c r="EL75" s="2"/>
    </row>
    <row x14ac:dyDescent="0.25" r="76" customHeight="1" ht="18.75">
      <c r="A76" s="133" t="s">
        <v>127</v>
      </c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6">
        <v>70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>
        <v>70</v>
      </c>
      <c r="AM76" s="6">
        <v>70</v>
      </c>
      <c r="AN76" s="6">
        <v>70</v>
      </c>
      <c r="AO76" s="6">
        <v>70</v>
      </c>
      <c r="AP76" s="6">
        <v>70</v>
      </c>
      <c r="AQ76" s="6">
        <v>70</v>
      </c>
      <c r="AR76" s="6">
        <v>70</v>
      </c>
      <c r="AS76" s="6">
        <v>70</v>
      </c>
      <c r="AT76" s="6">
        <v>70</v>
      </c>
      <c r="AU76" s="6">
        <v>70</v>
      </c>
      <c r="AV76" s="6">
        <v>70</v>
      </c>
      <c r="AW76" s="6">
        <v>70</v>
      </c>
      <c r="AX76" s="124"/>
      <c r="AY76" s="6">
        <v>70</v>
      </c>
      <c r="AZ76" s="6">
        <v>70</v>
      </c>
      <c r="BA76" s="6">
        <v>70</v>
      </c>
      <c r="BB76" s="6">
        <v>70</v>
      </c>
      <c r="BC76" s="6">
        <v>70</v>
      </c>
      <c r="BD76" s="6">
        <v>70</v>
      </c>
      <c r="BE76" s="6">
        <v>70</v>
      </c>
      <c r="BF76" s="6">
        <v>70</v>
      </c>
      <c r="BG76" s="6">
        <v>70</v>
      </c>
      <c r="BH76" s="6">
        <v>70</v>
      </c>
      <c r="BI76" s="6">
        <v>70</v>
      </c>
      <c r="BJ76" s="6">
        <v>70</v>
      </c>
      <c r="BK76" s="6"/>
      <c r="BL76" s="6">
        <v>70</v>
      </c>
      <c r="BM76" s="6">
        <v>70</v>
      </c>
      <c r="BN76" s="6">
        <v>70</v>
      </c>
      <c r="BO76" s="6">
        <v>70</v>
      </c>
      <c r="BP76" s="6">
        <v>70</v>
      </c>
      <c r="BQ76" s="6">
        <v>70</v>
      </c>
      <c r="BR76" s="6">
        <v>70</v>
      </c>
      <c r="BS76" s="6">
        <v>70</v>
      </c>
      <c r="BT76" s="6">
        <v>70</v>
      </c>
      <c r="BU76" s="6">
        <v>70</v>
      </c>
      <c r="BV76" s="6">
        <v>70</v>
      </c>
      <c r="BW76" s="6">
        <v>70</v>
      </c>
      <c r="BX76" s="6"/>
      <c r="BY76" s="6">
        <v>70</v>
      </c>
      <c r="BZ76" s="6">
        <v>70</v>
      </c>
      <c r="CA76" s="6">
        <v>70</v>
      </c>
      <c r="CB76" s="6">
        <v>70</v>
      </c>
      <c r="CC76" s="6">
        <v>70</v>
      </c>
      <c r="CD76" s="6">
        <v>70</v>
      </c>
      <c r="CE76" s="6">
        <v>70</v>
      </c>
      <c r="CF76" s="6">
        <v>70</v>
      </c>
      <c r="CG76" s="6">
        <v>70</v>
      </c>
      <c r="CH76" s="6">
        <v>70</v>
      </c>
      <c r="CI76" s="6">
        <v>70</v>
      </c>
      <c r="CJ76" s="6">
        <v>70</v>
      </c>
      <c r="CK76" s="6">
        <v>70</v>
      </c>
      <c r="CL76" s="6">
        <v>70</v>
      </c>
      <c r="CM76" s="6">
        <v>70</v>
      </c>
      <c r="CN76" s="6">
        <v>70</v>
      </c>
      <c r="CO76" s="6">
        <v>70</v>
      </c>
      <c r="CP76" s="6">
        <v>70</v>
      </c>
      <c r="CQ76" s="6">
        <v>70</v>
      </c>
      <c r="CR76" s="6">
        <v>70</v>
      </c>
      <c r="CS76" s="6">
        <v>70</v>
      </c>
      <c r="CT76" s="6">
        <v>70</v>
      </c>
      <c r="CU76" s="6">
        <v>70</v>
      </c>
      <c r="CV76" s="6">
        <v>70</v>
      </c>
      <c r="CW76" s="6">
        <v>70</v>
      </c>
      <c r="CX76" s="6">
        <v>70</v>
      </c>
      <c r="CY76" s="6">
        <v>70</v>
      </c>
      <c r="CZ76" s="6">
        <v>70</v>
      </c>
      <c r="DA76" s="6">
        <v>70</v>
      </c>
      <c r="DB76" s="6">
        <v>70</v>
      </c>
      <c r="DC76" s="6">
        <v>70</v>
      </c>
      <c r="DD76" s="6">
        <v>70</v>
      </c>
      <c r="DE76" s="6">
        <v>70</v>
      </c>
      <c r="DF76" s="6">
        <v>70</v>
      </c>
      <c r="DG76" s="6">
        <v>70</v>
      </c>
      <c r="DH76" s="6">
        <v>70</v>
      </c>
      <c r="DI76" s="124"/>
      <c r="DJ76" s="124"/>
      <c r="DK76" s="6"/>
      <c r="DL76" s="6"/>
      <c r="DM76" s="6"/>
      <c r="DN76" s="6"/>
      <c r="DO76" s="6"/>
      <c r="DP76" s="6"/>
      <c r="DQ76" s="6"/>
      <c r="DR76" s="6"/>
      <c r="DS76" s="6"/>
      <c r="DT76" s="2"/>
      <c r="DU76" s="2"/>
      <c r="DV76" s="2"/>
      <c r="DW76" s="2"/>
      <c r="DX76" s="2"/>
      <c r="DY76" s="2"/>
      <c r="DZ76" s="2"/>
      <c r="EA76" s="2"/>
      <c r="EB76" s="125"/>
      <c r="EC76" s="6"/>
      <c r="ED76" s="6"/>
      <c r="EE76" s="6"/>
      <c r="EF76" s="124"/>
      <c r="EG76" s="124"/>
      <c r="EH76" s="125"/>
      <c r="EI76" s="125"/>
      <c r="EJ76" s="124"/>
      <c r="EK76" s="2"/>
      <c r="EL76" s="2"/>
    </row>
    <row x14ac:dyDescent="0.25" r="77" customHeight="1" ht="18.75">
      <c r="A77" s="133" t="s">
        <v>128</v>
      </c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6">
        <v>90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>
        <v>90</v>
      </c>
      <c r="AM77" s="6">
        <v>90</v>
      </c>
      <c r="AN77" s="6">
        <v>90</v>
      </c>
      <c r="AO77" s="6">
        <v>90</v>
      </c>
      <c r="AP77" s="6">
        <v>90</v>
      </c>
      <c r="AQ77" s="6">
        <v>90</v>
      </c>
      <c r="AR77" s="6">
        <v>90</v>
      </c>
      <c r="AS77" s="6">
        <v>90</v>
      </c>
      <c r="AT77" s="6">
        <v>90</v>
      </c>
      <c r="AU77" s="6">
        <v>90</v>
      </c>
      <c r="AV77" s="6">
        <v>90</v>
      </c>
      <c r="AW77" s="6">
        <v>90</v>
      </c>
      <c r="AX77" s="124"/>
      <c r="AY77" s="6">
        <v>90</v>
      </c>
      <c r="AZ77" s="6">
        <v>90</v>
      </c>
      <c r="BA77" s="6">
        <v>90</v>
      </c>
      <c r="BB77" s="6">
        <v>90</v>
      </c>
      <c r="BC77" s="6">
        <v>90</v>
      </c>
      <c r="BD77" s="6">
        <v>90</v>
      </c>
      <c r="BE77" s="6">
        <v>90</v>
      </c>
      <c r="BF77" s="6">
        <v>90</v>
      </c>
      <c r="BG77" s="6">
        <v>90</v>
      </c>
      <c r="BH77" s="6">
        <v>90</v>
      </c>
      <c r="BI77" s="6">
        <v>90</v>
      </c>
      <c r="BJ77" s="6">
        <v>90</v>
      </c>
      <c r="BK77" s="6"/>
      <c r="BL77" s="6">
        <v>90</v>
      </c>
      <c r="BM77" s="6">
        <v>90</v>
      </c>
      <c r="BN77" s="6">
        <v>90</v>
      </c>
      <c r="BO77" s="6">
        <v>90</v>
      </c>
      <c r="BP77" s="6">
        <v>90</v>
      </c>
      <c r="BQ77" s="6">
        <v>90</v>
      </c>
      <c r="BR77" s="6">
        <v>90</v>
      </c>
      <c r="BS77" s="6">
        <v>90</v>
      </c>
      <c r="BT77" s="6">
        <v>90</v>
      </c>
      <c r="BU77" s="6">
        <v>90</v>
      </c>
      <c r="BV77" s="6">
        <v>90</v>
      </c>
      <c r="BW77" s="6">
        <v>90</v>
      </c>
      <c r="BX77" s="6"/>
      <c r="BY77" s="6">
        <v>90</v>
      </c>
      <c r="BZ77" s="6">
        <v>90</v>
      </c>
      <c r="CA77" s="6">
        <v>90</v>
      </c>
      <c r="CB77" s="6">
        <v>90</v>
      </c>
      <c r="CC77" s="6">
        <v>90</v>
      </c>
      <c r="CD77" s="6">
        <v>90</v>
      </c>
      <c r="CE77" s="6">
        <v>90</v>
      </c>
      <c r="CF77" s="6">
        <v>90</v>
      </c>
      <c r="CG77" s="6">
        <v>90</v>
      </c>
      <c r="CH77" s="6">
        <v>90</v>
      </c>
      <c r="CI77" s="6">
        <v>90</v>
      </c>
      <c r="CJ77" s="6">
        <v>90</v>
      </c>
      <c r="CK77" s="6">
        <v>90</v>
      </c>
      <c r="CL77" s="6">
        <v>90</v>
      </c>
      <c r="CM77" s="6">
        <v>90</v>
      </c>
      <c r="CN77" s="6">
        <v>90</v>
      </c>
      <c r="CO77" s="6">
        <v>90</v>
      </c>
      <c r="CP77" s="6">
        <v>90</v>
      </c>
      <c r="CQ77" s="6">
        <v>90</v>
      </c>
      <c r="CR77" s="6">
        <v>90</v>
      </c>
      <c r="CS77" s="6">
        <v>90</v>
      </c>
      <c r="CT77" s="6">
        <v>90</v>
      </c>
      <c r="CU77" s="6">
        <v>90</v>
      </c>
      <c r="CV77" s="6">
        <v>90</v>
      </c>
      <c r="CW77" s="6">
        <v>90</v>
      </c>
      <c r="CX77" s="6">
        <v>90</v>
      </c>
      <c r="CY77" s="6">
        <v>90</v>
      </c>
      <c r="CZ77" s="6">
        <v>90</v>
      </c>
      <c r="DA77" s="6">
        <v>90</v>
      </c>
      <c r="DB77" s="6">
        <v>90</v>
      </c>
      <c r="DC77" s="6">
        <v>90</v>
      </c>
      <c r="DD77" s="6">
        <v>90</v>
      </c>
      <c r="DE77" s="6">
        <v>90</v>
      </c>
      <c r="DF77" s="6">
        <v>90</v>
      </c>
      <c r="DG77" s="6">
        <v>90</v>
      </c>
      <c r="DH77" s="6">
        <v>90</v>
      </c>
      <c r="DI77" s="124"/>
      <c r="DJ77" s="124"/>
      <c r="DK77" s="6"/>
      <c r="DL77" s="6"/>
      <c r="DM77" s="6"/>
      <c r="DN77" s="6"/>
      <c r="DO77" s="6"/>
      <c r="DP77" s="6"/>
      <c r="DQ77" s="6"/>
      <c r="DR77" s="6"/>
      <c r="DS77" s="6"/>
      <c r="DT77" s="2"/>
      <c r="DU77" s="2"/>
      <c r="DV77" s="2"/>
      <c r="DW77" s="2"/>
      <c r="DX77" s="2"/>
      <c r="DY77" s="2"/>
      <c r="DZ77" s="2"/>
      <c r="EA77" s="2"/>
      <c r="EB77" s="125"/>
      <c r="EC77" s="6"/>
      <c r="ED77" s="6"/>
      <c r="EE77" s="6"/>
      <c r="EF77" s="124"/>
      <c r="EG77" s="124"/>
      <c r="EH77" s="125"/>
      <c r="EI77" s="125"/>
      <c r="EJ77" s="124"/>
      <c r="EK77" s="2"/>
      <c r="EL77" s="2"/>
    </row>
    <row x14ac:dyDescent="0.25" r="78" customHeight="1" ht="18.75">
      <c r="A78" s="133" t="s">
        <v>156</v>
      </c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6">
        <v>20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>
        <v>20</v>
      </c>
      <c r="AM78" s="6">
        <v>20</v>
      </c>
      <c r="AN78" s="6">
        <v>20</v>
      </c>
      <c r="AO78" s="6">
        <v>20</v>
      </c>
      <c r="AP78" s="6">
        <v>20</v>
      </c>
      <c r="AQ78" s="6">
        <v>20</v>
      </c>
      <c r="AR78" s="6">
        <v>20</v>
      </c>
      <c r="AS78" s="6">
        <v>20</v>
      </c>
      <c r="AT78" s="6">
        <v>20</v>
      </c>
      <c r="AU78" s="6">
        <v>20</v>
      </c>
      <c r="AV78" s="6">
        <v>20</v>
      </c>
      <c r="AW78" s="6">
        <v>20</v>
      </c>
      <c r="AX78" s="124"/>
      <c r="AY78" s="6">
        <v>20</v>
      </c>
      <c r="AZ78" s="6">
        <v>20</v>
      </c>
      <c r="BA78" s="6">
        <v>20</v>
      </c>
      <c r="BB78" s="6">
        <v>20</v>
      </c>
      <c r="BC78" s="6">
        <v>20</v>
      </c>
      <c r="BD78" s="6">
        <v>20</v>
      </c>
      <c r="BE78" s="6">
        <v>20</v>
      </c>
      <c r="BF78" s="6">
        <v>20</v>
      </c>
      <c r="BG78" s="6">
        <v>20</v>
      </c>
      <c r="BH78" s="6">
        <v>20</v>
      </c>
      <c r="BI78" s="6">
        <v>20</v>
      </c>
      <c r="BJ78" s="6">
        <v>20</v>
      </c>
      <c r="BK78" s="6"/>
      <c r="BL78" s="6">
        <v>18</v>
      </c>
      <c r="BM78" s="6">
        <v>18</v>
      </c>
      <c r="BN78" s="6">
        <v>18</v>
      </c>
      <c r="BO78" s="6">
        <v>18</v>
      </c>
      <c r="BP78" s="6">
        <v>18</v>
      </c>
      <c r="BQ78" s="6">
        <v>18</v>
      </c>
      <c r="BR78" s="6">
        <v>18</v>
      </c>
      <c r="BS78" s="6">
        <v>18</v>
      </c>
      <c r="BT78" s="6">
        <v>18</v>
      </c>
      <c r="BU78" s="6">
        <v>18</v>
      </c>
      <c r="BV78" s="6">
        <v>18</v>
      </c>
      <c r="BW78" s="6">
        <v>18</v>
      </c>
      <c r="BX78" s="6"/>
      <c r="BY78" s="6">
        <v>16</v>
      </c>
      <c r="BZ78" s="6">
        <v>16</v>
      </c>
      <c r="CA78" s="6">
        <v>16</v>
      </c>
      <c r="CB78" s="6">
        <v>16</v>
      </c>
      <c r="CC78" s="6">
        <v>16</v>
      </c>
      <c r="CD78" s="6">
        <v>16</v>
      </c>
      <c r="CE78" s="6">
        <v>16</v>
      </c>
      <c r="CF78" s="6">
        <v>16</v>
      </c>
      <c r="CG78" s="6">
        <v>16</v>
      </c>
      <c r="CH78" s="6">
        <v>16</v>
      </c>
      <c r="CI78" s="6">
        <v>16</v>
      </c>
      <c r="CJ78" s="6">
        <v>16</v>
      </c>
      <c r="CK78" s="6">
        <v>16</v>
      </c>
      <c r="CL78" s="6">
        <v>16</v>
      </c>
      <c r="CM78" s="6">
        <v>16</v>
      </c>
      <c r="CN78" s="6">
        <v>16</v>
      </c>
      <c r="CO78" s="6">
        <v>16</v>
      </c>
      <c r="CP78" s="6">
        <v>16</v>
      </c>
      <c r="CQ78" s="6">
        <v>16</v>
      </c>
      <c r="CR78" s="6">
        <v>16</v>
      </c>
      <c r="CS78" s="6">
        <v>16</v>
      </c>
      <c r="CT78" s="6">
        <v>16</v>
      </c>
      <c r="CU78" s="6">
        <v>16</v>
      </c>
      <c r="CV78" s="6">
        <v>16</v>
      </c>
      <c r="CW78" s="6">
        <v>16</v>
      </c>
      <c r="CX78" s="6">
        <v>16</v>
      </c>
      <c r="CY78" s="6">
        <v>16</v>
      </c>
      <c r="CZ78" s="6">
        <v>16</v>
      </c>
      <c r="DA78" s="6">
        <v>16</v>
      </c>
      <c r="DB78" s="6">
        <v>16</v>
      </c>
      <c r="DC78" s="6">
        <v>16</v>
      </c>
      <c r="DD78" s="6">
        <v>16</v>
      </c>
      <c r="DE78" s="6">
        <v>16</v>
      </c>
      <c r="DF78" s="6">
        <v>16</v>
      </c>
      <c r="DG78" s="6">
        <v>16</v>
      </c>
      <c r="DH78" s="6">
        <v>16</v>
      </c>
      <c r="DI78" s="124"/>
      <c r="DJ78" s="124"/>
      <c r="DK78" s="6"/>
      <c r="DL78" s="6"/>
      <c r="DM78" s="6"/>
      <c r="DN78" s="6"/>
      <c r="DO78" s="6"/>
      <c r="DP78" s="6"/>
      <c r="DQ78" s="6"/>
      <c r="DR78" s="6"/>
      <c r="DS78" s="6"/>
      <c r="DT78" s="2"/>
      <c r="DU78" s="2"/>
      <c r="DV78" s="2"/>
      <c r="DW78" s="2"/>
      <c r="DX78" s="2"/>
      <c r="DY78" s="2"/>
      <c r="DZ78" s="2"/>
      <c r="EA78" s="2"/>
      <c r="EB78" s="125"/>
      <c r="EC78" s="6"/>
      <c r="ED78" s="6"/>
      <c r="EE78" s="6"/>
      <c r="EF78" s="124"/>
      <c r="EG78" s="124"/>
      <c r="EH78" s="125"/>
      <c r="EI78" s="125"/>
      <c r="EJ78" s="124"/>
      <c r="EK78" s="2"/>
      <c r="EL78" s="2"/>
    </row>
    <row x14ac:dyDescent="0.25" r="79" customHeight="1" ht="18.75">
      <c r="A79" s="133" t="s">
        <v>157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6">
        <f>(Z76*Z77*Z78)/1000</f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>
        <f>(AL76*AL77*AL78)/1000</f>
      </c>
      <c r="AM79" s="6">
        <f>(AM76*AM77*AM78)/1000</f>
      </c>
      <c r="AN79" s="6">
        <f>(AN76*AN77*AN78)/1000</f>
      </c>
      <c r="AO79" s="6">
        <f>(AO76*AO77*AO78)/1000</f>
      </c>
      <c r="AP79" s="6">
        <f>(AP76*AP77*AP78)/1000</f>
      </c>
      <c r="AQ79" s="6">
        <f>(AQ76*AQ77*AQ78)/1000</f>
      </c>
      <c r="AR79" s="6">
        <f>(AR76*AR77*AR78)/1000</f>
      </c>
      <c r="AS79" s="6">
        <f>(AS76*AS77*AS78)/1000</f>
      </c>
      <c r="AT79" s="6">
        <f>(AT76*AT77*AT78)/1000</f>
      </c>
      <c r="AU79" s="6">
        <f>(AU76*AU77*AU78)/1000</f>
      </c>
      <c r="AV79" s="6">
        <f>(AV76*AV77*AV78)/1000</f>
      </c>
      <c r="AW79" s="6">
        <f>(AW76*AW77*AW78)/1000</f>
      </c>
      <c r="AX79" s="124"/>
      <c r="AY79" s="6">
        <f>(AY76*AY77*AY78)/1000</f>
      </c>
      <c r="AZ79" s="6">
        <f>(AZ76*AZ77*AZ78)/1000</f>
      </c>
      <c r="BA79" s="6">
        <f>(BA76*BA77*BA78)/1000</f>
      </c>
      <c r="BB79" s="6">
        <f>(BB76*BB77*BB78)/1000</f>
      </c>
      <c r="BC79" s="6">
        <f>(BC76*BC77*BC78)/1000</f>
      </c>
      <c r="BD79" s="6">
        <f>(BD76*BD77*BD78)/1000</f>
      </c>
      <c r="BE79" s="6">
        <f>(BE76*BE77*BE78)/1000</f>
      </c>
      <c r="BF79" s="6">
        <f>(BF76*BF77*BF78)/1000</f>
      </c>
      <c r="BG79" s="6">
        <f>(BG76*BG77*BG78)/1000</f>
      </c>
      <c r="BH79" s="6">
        <f>(BH76*BH77*BH78)/1000</f>
      </c>
      <c r="BI79" s="6">
        <f>(BI76*BI77*BI78)/1000</f>
      </c>
      <c r="BJ79" s="6">
        <f>(BJ76*BJ77*BJ78)/1000</f>
      </c>
      <c r="BK79" s="6"/>
      <c r="BL79" s="2">
        <f>(BL76*BL77*BL78)/1000</f>
      </c>
      <c r="BM79" s="2">
        <f>(BM76*BM77*BM78)/1000</f>
      </c>
      <c r="BN79" s="2">
        <f>(BN76*BN77*BN78)/1000</f>
      </c>
      <c r="BO79" s="2">
        <f>(BO76*BO77*BO78)/1000</f>
      </c>
      <c r="BP79" s="2">
        <f>(BP76*BP77*BP78)/1000</f>
      </c>
      <c r="BQ79" s="2">
        <f>(BQ76*BQ77*BQ78)/1000</f>
      </c>
      <c r="BR79" s="2">
        <f>(BR76*BR77*BR78)/1000</f>
      </c>
      <c r="BS79" s="2">
        <f>(BS76*BS77*BS78)/1000</f>
      </c>
      <c r="BT79" s="2">
        <f>(BT76*BT77*BT78)/1000</f>
      </c>
      <c r="BU79" s="2">
        <f>(BU76*BU77*BU78)/1000</f>
      </c>
      <c r="BV79" s="2">
        <f>(BV76*BV77*BV78)/1000</f>
      </c>
      <c r="BW79" s="2">
        <f>(BW76*BW77*BW78)/1000</f>
      </c>
      <c r="BX79" s="6"/>
      <c r="BY79" s="2">
        <f>(BY76*BY77*BY78)/1000</f>
      </c>
      <c r="BZ79" s="2">
        <f>(BZ76*BZ77*BZ78)/1000</f>
      </c>
      <c r="CA79" s="2">
        <f>(CA76*CA77*CA78)/1000</f>
      </c>
      <c r="CB79" s="2">
        <f>(CB76*CB77*CB78)/1000</f>
      </c>
      <c r="CC79" s="2">
        <f>(CC76*CC77*CC78)/1000</f>
      </c>
      <c r="CD79" s="2">
        <f>(CD76*CD77*CD78)/1000</f>
      </c>
      <c r="CE79" s="2">
        <f>(CE76*CE77*CE78)/1000</f>
      </c>
      <c r="CF79" s="2">
        <f>(CF76*CF77*CF78)/1000</f>
      </c>
      <c r="CG79" s="2">
        <f>(CG76*CG77*CG78)/1000</f>
      </c>
      <c r="CH79" s="2">
        <f>(CH76*CH77*CH78)/1000</f>
      </c>
      <c r="CI79" s="2">
        <f>(CI76*CI77*CI78)/1000</f>
      </c>
      <c r="CJ79" s="2">
        <f>(CJ76*CJ77*CJ78)/1000</f>
      </c>
      <c r="CK79" s="2">
        <f>(CK76*CK77*CK78)/1000</f>
      </c>
      <c r="CL79" s="2">
        <f>(CL76*CL77*CL78)/1000</f>
      </c>
      <c r="CM79" s="2">
        <f>(CM76*CM77*CM78)/1000</f>
      </c>
      <c r="CN79" s="2">
        <f>(CN76*CN77*CN78)/1000</f>
      </c>
      <c r="CO79" s="2">
        <f>(CO76*CO77*CO78)/1000</f>
      </c>
      <c r="CP79" s="2">
        <f>(CP76*CP77*CP78)/1000</f>
      </c>
      <c r="CQ79" s="2">
        <f>(CQ76*CQ77*CQ78)/1000</f>
      </c>
      <c r="CR79" s="2">
        <f>(CR76*CR77*CR78)/1000</f>
      </c>
      <c r="CS79" s="2">
        <f>(CS76*CS77*CS78)/1000</f>
      </c>
      <c r="CT79" s="2">
        <f>(CT76*CT77*CT78)/1000</f>
      </c>
      <c r="CU79" s="2">
        <f>(CU76*CU77*CU78)/1000</f>
      </c>
      <c r="CV79" s="2">
        <f>(CV76*CV77*CV78)/1000</f>
      </c>
      <c r="CW79" s="2">
        <f>(CW76*CW77*CW78)/1000</f>
      </c>
      <c r="CX79" s="2">
        <f>(CX76*CX77*CX78)/1000</f>
      </c>
      <c r="CY79" s="2">
        <f>(CY76*CY77*CY78)/1000</f>
      </c>
      <c r="CZ79" s="2">
        <f>(CZ76*CZ77*CZ78)/1000</f>
      </c>
      <c r="DA79" s="2">
        <f>(DA76*DA77*DA78)/1000</f>
      </c>
      <c r="DB79" s="2">
        <f>(DB76*DB77*DB78)/1000</f>
      </c>
      <c r="DC79" s="2">
        <f>(DC76*DC77*DC78)/1000</f>
      </c>
      <c r="DD79" s="2">
        <f>(DD76*DD77*DD78)/1000</f>
      </c>
      <c r="DE79" s="2">
        <f>(DE76*DE77*DE78)/1000</f>
      </c>
      <c r="DF79" s="2">
        <f>(DF76*DF77*DF78)/1000</f>
      </c>
      <c r="DG79" s="2">
        <f>(DG76*DG77*DG78)/1000</f>
      </c>
      <c r="DH79" s="2">
        <f>(DH76*DH77*DH78)/1000</f>
      </c>
      <c r="DI79" s="124"/>
      <c r="DJ79" s="124"/>
      <c r="DK79" s="6"/>
      <c r="DL79" s="6"/>
      <c r="DM79" s="6"/>
      <c r="DN79" s="6"/>
      <c r="DO79" s="6"/>
      <c r="DP79" s="6"/>
      <c r="DQ79" s="6"/>
      <c r="DR79" s="6"/>
      <c r="DS79" s="6"/>
      <c r="DT79" s="2"/>
      <c r="DU79" s="2"/>
      <c r="DV79" s="2"/>
      <c r="DW79" s="2"/>
      <c r="DX79" s="2"/>
      <c r="DY79" s="2"/>
      <c r="DZ79" s="2"/>
      <c r="EA79" s="2"/>
      <c r="EB79" s="125"/>
      <c r="EC79" s="6"/>
      <c r="ED79" s="6"/>
      <c r="EE79" s="6"/>
      <c r="EF79" s="124"/>
      <c r="EG79" s="124"/>
      <c r="EH79" s="125"/>
      <c r="EI79" s="125"/>
      <c r="EJ79" s="124"/>
      <c r="EK79" s="2"/>
      <c r="EL79" s="2"/>
    </row>
    <row x14ac:dyDescent="0.25" r="80" customHeight="1" ht="18.75">
      <c r="A80" s="133" t="s">
        <v>158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39">
        <f>1.5/1000000*50000000/12</f>
      </c>
      <c r="AM80" s="139">
        <f>1.5/1000000*50000000/12</f>
      </c>
      <c r="AN80" s="139">
        <f>1.5/1000000*50000000/12</f>
      </c>
      <c r="AO80" s="139">
        <f>1.5/1000000*50000000/12</f>
      </c>
      <c r="AP80" s="139">
        <f>1.5/1000000*50000000/12</f>
      </c>
      <c r="AQ80" s="139">
        <f>1.5/1000000*50000000/12</f>
      </c>
      <c r="AR80" s="139">
        <f>1.5/1000000*50000000/12</f>
      </c>
      <c r="AS80" s="139">
        <f>1.5/1000000*50000000/12</f>
      </c>
      <c r="AT80" s="139">
        <f>1.5/1000000*50000000/12</f>
      </c>
      <c r="AU80" s="139">
        <f>1.5/1000000*50000000/12</f>
      </c>
      <c r="AV80" s="139">
        <f>1.5/1000000*50000000/12</f>
      </c>
      <c r="AW80" s="139">
        <f>1.5/1000000*50000000/12</f>
      </c>
      <c r="AX80" s="140"/>
      <c r="AY80" s="139">
        <f>1.5/1000000*50000000/12</f>
      </c>
      <c r="AZ80" s="139">
        <f>1.5/1000000*50000000/12</f>
      </c>
      <c r="BA80" s="139">
        <f>1.5/1000000*50000000/12</f>
      </c>
      <c r="BB80" s="139">
        <f>1.5/1000000*50000000/12</f>
      </c>
      <c r="BC80" s="139">
        <f>1.5/1000000*50000000/12</f>
      </c>
      <c r="BD80" s="139">
        <f>1.5/1000000*50000000/12</f>
      </c>
      <c r="BE80" s="139">
        <f>1.5/1000000*50000000/12</f>
      </c>
      <c r="BF80" s="139">
        <f>1.5/1000000*50000000/12</f>
      </c>
      <c r="BG80" s="139">
        <f>1.5/1000000*50000000/12</f>
      </c>
      <c r="BH80" s="139">
        <f>1.5/1000000*50000000/12</f>
      </c>
      <c r="BI80" s="139">
        <f>1.5/1000000*50000000/12</f>
      </c>
      <c r="BJ80" s="139">
        <f>1.5/1000000*50000000/12</f>
      </c>
      <c r="BK80" s="140"/>
      <c r="BL80" s="139">
        <f>1.5/1000000*50000000/12</f>
      </c>
      <c r="BM80" s="139">
        <f>1.5/1000000*50000000/12</f>
      </c>
      <c r="BN80" s="139">
        <f>1.5/1000000*50000000/12</f>
      </c>
      <c r="BO80" s="139">
        <f>1.5/1000000*50000000/12</f>
      </c>
      <c r="BP80" s="139">
        <f>1.5/1000000*50000000/12</f>
      </c>
      <c r="BQ80" s="139">
        <f>1.5/1000000*50000000/12</f>
      </c>
      <c r="BR80" s="139">
        <f>1.5/1000000*50000000/12</f>
      </c>
      <c r="BS80" s="139">
        <f>1.5/1000000*50000000/12</f>
      </c>
      <c r="BT80" s="139">
        <f>1.5/1000000*50000000/12</f>
      </c>
      <c r="BU80" s="139">
        <f>1.5/1000000*50000000/12</f>
      </c>
      <c r="BV80" s="139">
        <f>1.5/1000000*50000000/12</f>
      </c>
      <c r="BW80" s="139">
        <f>1.5/1000000*50000000/12</f>
      </c>
      <c r="BX80" s="140"/>
      <c r="BY80" s="139">
        <f>1.5/1000000*50000000/12</f>
      </c>
      <c r="BZ80" s="139">
        <f>1.5/1000000*50000000/12</f>
      </c>
      <c r="CA80" s="139">
        <f>1.5/1000000*50000000/12</f>
      </c>
      <c r="CB80" s="139">
        <f>1.5/1000000*50000000/12</f>
      </c>
      <c r="CC80" s="139">
        <f>1.5/1000000*50000000/12</f>
      </c>
      <c r="CD80" s="139">
        <f>1.5/1000000*50000000/12</f>
      </c>
      <c r="CE80" s="139">
        <f>1.5/1000000*50000000/12</f>
      </c>
      <c r="CF80" s="139">
        <f>1.5/1000000*50000000/12</f>
      </c>
      <c r="CG80" s="139">
        <f>1.5/1000000*50000000/12</f>
      </c>
      <c r="CH80" s="139">
        <f>1.5/1000000*50000000/12</f>
      </c>
      <c r="CI80" s="139">
        <f>1.5/1000000*50000000/12</f>
      </c>
      <c r="CJ80" s="139">
        <f>1.5/1000000*50000000/12</f>
      </c>
      <c r="CK80" s="139">
        <f>1.5/1000000*50000000/12</f>
      </c>
      <c r="CL80" s="139">
        <f>1.5/1000000*50000000/12</f>
      </c>
      <c r="CM80" s="139">
        <f>1.5/1000000*50000000/12</f>
      </c>
      <c r="CN80" s="139">
        <f>1.5/1000000*50000000/12</f>
      </c>
      <c r="CO80" s="139">
        <f>1.5/1000000*50000000/12</f>
      </c>
      <c r="CP80" s="139">
        <f>1.5/1000000*50000000/12</f>
      </c>
      <c r="CQ80" s="139">
        <f>1.5/1000000*50000000/12</f>
      </c>
      <c r="CR80" s="139">
        <f>1.5/1000000*50000000/12</f>
      </c>
      <c r="CS80" s="139">
        <f>1.5/1000000*50000000/12</f>
      </c>
      <c r="CT80" s="139">
        <f>1.5/1000000*50000000/12</f>
      </c>
      <c r="CU80" s="139">
        <f>1.5/1000000*50000000/12</f>
      </c>
      <c r="CV80" s="139">
        <f>1.5/1000000*50000000/12</f>
      </c>
      <c r="CW80" s="139">
        <f>1.5/1000000*50000000/12</f>
      </c>
      <c r="CX80" s="139">
        <f>1.5/1000000*50000000/12</f>
      </c>
      <c r="CY80" s="139">
        <f>1.5/1000000*50000000/12</f>
      </c>
      <c r="CZ80" s="139">
        <f>1.5/1000000*50000000/12</f>
      </c>
      <c r="DA80" s="139">
        <f>1.5/1000000*50000000/12</f>
      </c>
      <c r="DB80" s="139">
        <f>1.5/1000000*50000000/12</f>
      </c>
      <c r="DC80" s="139">
        <f>1.5/1000000*50000000/12</f>
      </c>
      <c r="DD80" s="139">
        <f>1.5/1000000*50000000/12</f>
      </c>
      <c r="DE80" s="139">
        <f>1.5/1000000*50000000/12</f>
      </c>
      <c r="DF80" s="139">
        <f>1.5/1000000*50000000/12</f>
      </c>
      <c r="DG80" s="139">
        <f>1.5/1000000*50000000/12</f>
      </c>
      <c r="DH80" s="139">
        <f>1.5/1000000*50000000/12</f>
      </c>
      <c r="DI80" s="124"/>
      <c r="DJ80" s="124"/>
      <c r="DK80" s="6"/>
      <c r="DL80" s="6"/>
      <c r="DM80" s="6"/>
      <c r="DN80" s="6"/>
      <c r="DO80" s="6"/>
      <c r="DP80" s="6"/>
      <c r="DQ80" s="6"/>
      <c r="DR80" s="6"/>
      <c r="DS80" s="6"/>
      <c r="DT80" s="2"/>
      <c r="DU80" s="2"/>
      <c r="DV80" s="2"/>
      <c r="DW80" s="2"/>
      <c r="DX80" s="2"/>
      <c r="DY80" s="2"/>
      <c r="DZ80" s="2"/>
      <c r="EA80" s="2"/>
      <c r="EB80" s="125"/>
      <c r="EC80" s="6"/>
      <c r="ED80" s="6"/>
      <c r="EE80" s="6"/>
      <c r="EF80" s="124"/>
      <c r="EG80" s="124"/>
      <c r="EH80" s="125"/>
      <c r="EI80" s="125"/>
      <c r="EJ80" s="124"/>
      <c r="EK80" s="2"/>
      <c r="EL80" s="2"/>
    </row>
    <row x14ac:dyDescent="0.25" r="81" customHeight="1" ht="18.75">
      <c r="A81" s="133" t="s">
        <v>159</v>
      </c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124">
        <v>0.3</v>
      </c>
      <c r="AM81" s="124">
        <v>0.3</v>
      </c>
      <c r="AN81" s="124">
        <v>0.3</v>
      </c>
      <c r="AO81" s="124">
        <v>0.4</v>
      </c>
      <c r="AP81" s="124">
        <v>0.4</v>
      </c>
      <c r="AQ81" s="124">
        <v>0.4</v>
      </c>
      <c r="AR81" s="124">
        <v>0.4</v>
      </c>
      <c r="AS81" s="124">
        <v>0.4</v>
      </c>
      <c r="AT81" s="124">
        <v>0.4</v>
      </c>
      <c r="AU81" s="124">
        <v>0.45</v>
      </c>
      <c r="AV81" s="124">
        <v>0.4</v>
      </c>
      <c r="AW81" s="124">
        <v>0.4</v>
      </c>
      <c r="AX81" s="124"/>
      <c r="AY81" s="124">
        <f>AW81+10%</f>
      </c>
      <c r="AZ81" s="124">
        <f>AY81</f>
      </c>
      <c r="BA81" s="124">
        <f>AZ81</f>
      </c>
      <c r="BB81" s="124">
        <f>BA81</f>
      </c>
      <c r="BC81" s="124">
        <f>BB81</f>
      </c>
      <c r="BD81" s="124">
        <f>BC81</f>
      </c>
      <c r="BE81" s="124">
        <f>BD81</f>
      </c>
      <c r="BF81" s="124">
        <f>BE81</f>
      </c>
      <c r="BG81" s="124">
        <f>BF81</f>
      </c>
      <c r="BH81" s="124">
        <f>BG81</f>
      </c>
      <c r="BI81" s="124">
        <f>BH81</f>
      </c>
      <c r="BJ81" s="124">
        <f>BI81</f>
      </c>
      <c r="BK81" s="124"/>
      <c r="BL81" s="124">
        <v>0.65</v>
      </c>
      <c r="BM81" s="124">
        <f>BL81</f>
      </c>
      <c r="BN81" s="124">
        <f>BM81</f>
      </c>
      <c r="BO81" s="124">
        <f>BN81</f>
      </c>
      <c r="BP81" s="124">
        <f>BO81</f>
      </c>
      <c r="BQ81" s="124">
        <f>BP81</f>
      </c>
      <c r="BR81" s="124">
        <f>BQ81</f>
      </c>
      <c r="BS81" s="124">
        <f>BR81</f>
      </c>
      <c r="BT81" s="124">
        <f>BS81</f>
      </c>
      <c r="BU81" s="124">
        <f>BT81</f>
      </c>
      <c r="BV81" s="124">
        <f>BU81</f>
      </c>
      <c r="BW81" s="124">
        <f>BV81</f>
      </c>
      <c r="BX81" s="124"/>
      <c r="BY81" s="124">
        <v>0.8</v>
      </c>
      <c r="BZ81" s="124">
        <f>BY81</f>
      </c>
      <c r="CA81" s="124">
        <f>BZ81</f>
      </c>
      <c r="CB81" s="124">
        <f>CA81</f>
      </c>
      <c r="CC81" s="124">
        <f>CB81</f>
      </c>
      <c r="CD81" s="124">
        <f>CC81</f>
      </c>
      <c r="CE81" s="124">
        <f>CD81</f>
      </c>
      <c r="CF81" s="124">
        <f>CE81</f>
      </c>
      <c r="CG81" s="124">
        <f>CF81</f>
      </c>
      <c r="CH81" s="124">
        <f>CG81</f>
      </c>
      <c r="CI81" s="124">
        <f>CH81</f>
      </c>
      <c r="CJ81" s="124">
        <f>CI81</f>
      </c>
      <c r="CK81" s="124">
        <v>0.85</v>
      </c>
      <c r="CL81" s="124">
        <f>CK81</f>
      </c>
      <c r="CM81" s="124">
        <f>CL81</f>
      </c>
      <c r="CN81" s="124">
        <f>CM81</f>
      </c>
      <c r="CO81" s="124">
        <f>CN81</f>
      </c>
      <c r="CP81" s="124">
        <f>CO81</f>
      </c>
      <c r="CQ81" s="124">
        <f>CP81</f>
      </c>
      <c r="CR81" s="124">
        <f>CQ81</f>
      </c>
      <c r="CS81" s="124">
        <f>CR81</f>
      </c>
      <c r="CT81" s="124">
        <f>CS81</f>
      </c>
      <c r="CU81" s="124">
        <f>CT81</f>
      </c>
      <c r="CV81" s="124">
        <f>CU81</f>
      </c>
      <c r="CW81" s="124">
        <v>0.85</v>
      </c>
      <c r="CX81" s="124">
        <f>CW81</f>
      </c>
      <c r="CY81" s="124">
        <f>CX81</f>
      </c>
      <c r="CZ81" s="124">
        <f>CY81</f>
      </c>
      <c r="DA81" s="124">
        <f>CZ81</f>
      </c>
      <c r="DB81" s="124">
        <f>DA81</f>
      </c>
      <c r="DC81" s="124">
        <f>DB81</f>
      </c>
      <c r="DD81" s="124">
        <f>DC81</f>
      </c>
      <c r="DE81" s="124">
        <f>DD81</f>
      </c>
      <c r="DF81" s="124">
        <f>DE81</f>
      </c>
      <c r="DG81" s="124">
        <f>DF81</f>
      </c>
      <c r="DH81" s="124">
        <f>DG81</f>
      </c>
      <c r="DI81" s="124"/>
      <c r="DJ81" s="124"/>
      <c r="DK81" s="6"/>
      <c r="DL81" s="6"/>
      <c r="DM81" s="6"/>
      <c r="DN81" s="6"/>
      <c r="DO81" s="6"/>
      <c r="DP81" s="6"/>
      <c r="DQ81" s="6"/>
      <c r="DR81" s="6"/>
      <c r="DS81" s="6"/>
      <c r="DT81" s="2"/>
      <c r="DU81" s="2"/>
      <c r="DV81" s="2"/>
      <c r="DW81" s="2"/>
      <c r="DX81" s="2"/>
      <c r="DY81" s="2"/>
      <c r="DZ81" s="2"/>
      <c r="EA81" s="2"/>
      <c r="EB81" s="125"/>
      <c r="EC81" s="6"/>
      <c r="ED81" s="6"/>
      <c r="EE81" s="6"/>
      <c r="EF81" s="124"/>
      <c r="EG81" s="124"/>
      <c r="EH81" s="125"/>
      <c r="EI81" s="125"/>
      <c r="EJ81" s="124"/>
      <c r="EK81" s="2"/>
      <c r="EL81" s="2"/>
    </row>
    <row x14ac:dyDescent="0.25" r="82" customHeight="1" ht="18.75">
      <c r="A82" s="133" t="s">
        <v>160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50">
        <f>AL80*AL81</f>
      </c>
      <c r="AM82" s="150">
        <f>AM80*AM81</f>
      </c>
      <c r="AN82" s="150">
        <f>AN80*AN81</f>
      </c>
      <c r="AO82" s="150">
        <f>AO80*AO81</f>
      </c>
      <c r="AP82" s="150">
        <f>AP80*AP81</f>
      </c>
      <c r="AQ82" s="150">
        <f>AQ80*AQ81</f>
      </c>
      <c r="AR82" s="150">
        <f>AR80*AR81</f>
      </c>
      <c r="AS82" s="150">
        <f>AS80*AS81</f>
      </c>
      <c r="AT82" s="150">
        <f>AT80*AT81</f>
      </c>
      <c r="AU82" s="150">
        <f>AU80*AU81</f>
      </c>
      <c r="AV82" s="150">
        <f>AV80*AV81</f>
      </c>
      <c r="AW82" s="150">
        <f>AW80*AW81</f>
      </c>
      <c r="AX82" s="150"/>
      <c r="AY82" s="150">
        <f>AY80*AY81</f>
      </c>
      <c r="AZ82" s="150">
        <f>AZ80*AZ81</f>
      </c>
      <c r="BA82" s="150">
        <f>BA80*BA81</f>
      </c>
      <c r="BB82" s="150">
        <f>BB80*BB81</f>
      </c>
      <c r="BC82" s="150">
        <f>BC80*BC81</f>
      </c>
      <c r="BD82" s="150">
        <f>BD80*BD81</f>
      </c>
      <c r="BE82" s="150">
        <f>BE80*BE81</f>
      </c>
      <c r="BF82" s="150">
        <f>BF80*BF81</f>
      </c>
      <c r="BG82" s="150">
        <f>BG80*BG81</f>
      </c>
      <c r="BH82" s="150">
        <f>BH80*BH81</f>
      </c>
      <c r="BI82" s="150">
        <f>BI80*BI81</f>
      </c>
      <c r="BJ82" s="150">
        <f>BJ80*BJ81</f>
      </c>
      <c r="BK82" s="150"/>
      <c r="BL82" s="150">
        <f>BL80*BL81</f>
      </c>
      <c r="BM82" s="150">
        <f>BM80*BM81</f>
      </c>
      <c r="BN82" s="150">
        <f>BN80*BN81</f>
      </c>
      <c r="BO82" s="150">
        <f>BO80*BO81</f>
      </c>
      <c r="BP82" s="150">
        <f>BP80*BP81</f>
      </c>
      <c r="BQ82" s="150">
        <f>BQ80*BQ81</f>
      </c>
      <c r="BR82" s="150">
        <f>BR80*BR81</f>
      </c>
      <c r="BS82" s="150">
        <f>BS80*BS81</f>
      </c>
      <c r="BT82" s="150">
        <f>BT80*BT81</f>
      </c>
      <c r="BU82" s="150">
        <f>BU80*BU81</f>
      </c>
      <c r="BV82" s="150">
        <f>BV80*BV81</f>
      </c>
      <c r="BW82" s="150">
        <f>BW80*BW81</f>
      </c>
      <c r="BX82" s="150"/>
      <c r="BY82" s="150">
        <f>BY80*BY81</f>
      </c>
      <c r="BZ82" s="150">
        <f>BZ80*BZ81</f>
      </c>
      <c r="CA82" s="150">
        <f>CA80*CA81</f>
      </c>
      <c r="CB82" s="150">
        <f>CB80*CB81</f>
      </c>
      <c r="CC82" s="150">
        <f>CC80*CC81</f>
      </c>
      <c r="CD82" s="150">
        <f>CD80*CD81</f>
      </c>
      <c r="CE82" s="150">
        <f>CE80*CE81</f>
      </c>
      <c r="CF82" s="150">
        <f>CF80*CF81</f>
      </c>
      <c r="CG82" s="150">
        <f>CG80*CG81</f>
      </c>
      <c r="CH82" s="150">
        <f>CH80*CH81</f>
      </c>
      <c r="CI82" s="150">
        <f>CI80*CI81</f>
      </c>
      <c r="CJ82" s="150">
        <f>CJ80*CJ81</f>
      </c>
      <c r="CK82" s="150">
        <f>CK80*CK81</f>
      </c>
      <c r="CL82" s="150">
        <f>CL80*CL81</f>
      </c>
      <c r="CM82" s="150">
        <f>CM80*CM81</f>
      </c>
      <c r="CN82" s="150">
        <f>CN80*CN81</f>
      </c>
      <c r="CO82" s="150">
        <f>CO80*CO81</f>
      </c>
      <c r="CP82" s="150">
        <f>CP80*CP81</f>
      </c>
      <c r="CQ82" s="150">
        <f>CQ80*CQ81</f>
      </c>
      <c r="CR82" s="150">
        <f>CR80*CR81</f>
      </c>
      <c r="CS82" s="150">
        <f>CS80*CS81</f>
      </c>
      <c r="CT82" s="150">
        <f>CT80*CT81</f>
      </c>
      <c r="CU82" s="150">
        <f>CU80*CU81</f>
      </c>
      <c r="CV82" s="150">
        <f>CV80*CV81</f>
      </c>
      <c r="CW82" s="150">
        <f>CW80*CW81</f>
      </c>
      <c r="CX82" s="150">
        <f>CX80*CX81</f>
      </c>
      <c r="CY82" s="150">
        <f>CY80*CY81</f>
      </c>
      <c r="CZ82" s="150">
        <f>CZ80*CZ81</f>
      </c>
      <c r="DA82" s="150">
        <f>DA80*DA81</f>
      </c>
      <c r="DB82" s="150">
        <f>DB80*DB81</f>
      </c>
      <c r="DC82" s="150">
        <f>DC80*DC81</f>
      </c>
      <c r="DD82" s="150">
        <f>DD80*DD81</f>
      </c>
      <c r="DE82" s="150">
        <f>DE80*DE81</f>
      </c>
      <c r="DF82" s="150">
        <f>DF80*DF81</f>
      </c>
      <c r="DG82" s="150">
        <f>DG80*DG81</f>
      </c>
      <c r="DH82" s="150">
        <f>DH80*DH81</f>
      </c>
      <c r="DI82" s="124"/>
      <c r="DJ82" s="124"/>
      <c r="DK82" s="6"/>
      <c r="DL82" s="6"/>
      <c r="DM82" s="6"/>
      <c r="DN82" s="6"/>
      <c r="DO82" s="6"/>
      <c r="DP82" s="6"/>
      <c r="DQ82" s="6"/>
      <c r="DR82" s="6"/>
      <c r="DS82" s="6"/>
      <c r="DT82" s="2"/>
      <c r="DU82" s="2"/>
      <c r="DV82" s="2"/>
      <c r="DW82" s="2"/>
      <c r="DX82" s="2"/>
      <c r="DY82" s="2"/>
      <c r="DZ82" s="2"/>
      <c r="EA82" s="2"/>
      <c r="EB82" s="125"/>
      <c r="EC82" s="6"/>
      <c r="ED82" s="6"/>
      <c r="EE82" s="6"/>
      <c r="EF82" s="124"/>
      <c r="EG82" s="124"/>
      <c r="EH82" s="125"/>
      <c r="EI82" s="125"/>
      <c r="EJ82" s="124"/>
      <c r="EK82" s="2"/>
      <c r="EL82" s="2"/>
    </row>
    <row x14ac:dyDescent="0.25" r="83" customHeight="1" ht="18.75">
      <c r="A83" s="133" t="s">
        <v>161</v>
      </c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151">
        <v>0.7</v>
      </c>
      <c r="AM83" s="151">
        <v>0.7</v>
      </c>
      <c r="AN83" s="151">
        <v>0.7</v>
      </c>
      <c r="AO83" s="151">
        <v>0.7</v>
      </c>
      <c r="AP83" s="151">
        <v>0.7</v>
      </c>
      <c r="AQ83" s="151">
        <v>0.7</v>
      </c>
      <c r="AR83" s="151">
        <v>0.7</v>
      </c>
      <c r="AS83" s="151">
        <v>0.7</v>
      </c>
      <c r="AT83" s="151">
        <v>0.7</v>
      </c>
      <c r="AU83" s="151">
        <v>0.7</v>
      </c>
      <c r="AV83" s="151">
        <v>0.7</v>
      </c>
      <c r="AW83" s="151">
        <v>0.7</v>
      </c>
      <c r="AX83" s="151"/>
      <c r="AY83" s="151">
        <v>0.7</v>
      </c>
      <c r="AZ83" s="151">
        <v>0.7</v>
      </c>
      <c r="BA83" s="151">
        <v>0.7</v>
      </c>
      <c r="BB83" s="151">
        <v>0.7</v>
      </c>
      <c r="BC83" s="151">
        <v>0.7</v>
      </c>
      <c r="BD83" s="151">
        <v>0.7</v>
      </c>
      <c r="BE83" s="151">
        <v>0.7</v>
      </c>
      <c r="BF83" s="151">
        <v>0.7</v>
      </c>
      <c r="BG83" s="151">
        <v>0.7</v>
      </c>
      <c r="BH83" s="151">
        <v>0.7</v>
      </c>
      <c r="BI83" s="151">
        <v>0.7</v>
      </c>
      <c r="BJ83" s="151">
        <v>0.7</v>
      </c>
      <c r="BK83" s="151"/>
      <c r="BL83" s="151">
        <v>0.7</v>
      </c>
      <c r="BM83" s="151">
        <v>0.7</v>
      </c>
      <c r="BN83" s="151">
        <v>0.7</v>
      </c>
      <c r="BO83" s="151">
        <v>0.7</v>
      </c>
      <c r="BP83" s="151">
        <v>0.7</v>
      </c>
      <c r="BQ83" s="151">
        <v>0.7</v>
      </c>
      <c r="BR83" s="151">
        <v>0.7</v>
      </c>
      <c r="BS83" s="151">
        <v>0.7</v>
      </c>
      <c r="BT83" s="151">
        <v>0.7</v>
      </c>
      <c r="BU83" s="151">
        <v>0.7</v>
      </c>
      <c r="BV83" s="151">
        <v>0.7</v>
      </c>
      <c r="BW83" s="151">
        <v>0.7</v>
      </c>
      <c r="BX83" s="151"/>
      <c r="BY83" s="151">
        <v>0.7</v>
      </c>
      <c r="BZ83" s="151">
        <v>0.7</v>
      </c>
      <c r="CA83" s="151">
        <v>0.7</v>
      </c>
      <c r="CB83" s="151">
        <v>0.7</v>
      </c>
      <c r="CC83" s="151">
        <v>0.7</v>
      </c>
      <c r="CD83" s="151">
        <v>0.7</v>
      </c>
      <c r="CE83" s="151">
        <v>0.7</v>
      </c>
      <c r="CF83" s="151">
        <v>0.7</v>
      </c>
      <c r="CG83" s="151">
        <v>0.7</v>
      </c>
      <c r="CH83" s="151">
        <v>0.7</v>
      </c>
      <c r="CI83" s="151">
        <v>0.7</v>
      </c>
      <c r="CJ83" s="151">
        <v>0.7</v>
      </c>
      <c r="CK83" s="151">
        <v>0.7</v>
      </c>
      <c r="CL83" s="151">
        <v>0.7</v>
      </c>
      <c r="CM83" s="151">
        <v>0.7</v>
      </c>
      <c r="CN83" s="151">
        <v>0.7</v>
      </c>
      <c r="CO83" s="151">
        <v>0.7</v>
      </c>
      <c r="CP83" s="151">
        <v>0.7</v>
      </c>
      <c r="CQ83" s="151">
        <v>0.7</v>
      </c>
      <c r="CR83" s="151">
        <v>0.7</v>
      </c>
      <c r="CS83" s="151">
        <v>0.7</v>
      </c>
      <c r="CT83" s="151">
        <v>0.7</v>
      </c>
      <c r="CU83" s="151">
        <v>0.7</v>
      </c>
      <c r="CV83" s="151">
        <v>0.7</v>
      </c>
      <c r="CW83" s="151">
        <v>0.7</v>
      </c>
      <c r="CX83" s="151">
        <v>0.7</v>
      </c>
      <c r="CY83" s="151">
        <v>0.7</v>
      </c>
      <c r="CZ83" s="151">
        <v>0.7</v>
      </c>
      <c r="DA83" s="151">
        <v>0.7</v>
      </c>
      <c r="DB83" s="151">
        <v>0.7</v>
      </c>
      <c r="DC83" s="151">
        <v>0.7</v>
      </c>
      <c r="DD83" s="151">
        <v>0.7</v>
      </c>
      <c r="DE83" s="151">
        <v>0.7</v>
      </c>
      <c r="DF83" s="151">
        <v>0.7</v>
      </c>
      <c r="DG83" s="151">
        <v>0.7</v>
      </c>
      <c r="DH83" s="151">
        <v>0.7</v>
      </c>
      <c r="DI83" s="124"/>
      <c r="DJ83" s="124"/>
      <c r="DK83" s="6"/>
      <c r="DL83" s="6"/>
      <c r="DM83" s="6"/>
      <c r="DN83" s="6"/>
      <c r="DO83" s="6"/>
      <c r="DP83" s="6"/>
      <c r="DQ83" s="6"/>
      <c r="DR83" s="6"/>
      <c r="DS83" s="6"/>
      <c r="DT83" s="2"/>
      <c r="DU83" s="2"/>
      <c r="DV83" s="2"/>
      <c r="DW83" s="2"/>
      <c r="DX83" s="2"/>
      <c r="DY83" s="2"/>
      <c r="DZ83" s="2"/>
      <c r="EA83" s="2"/>
      <c r="EB83" s="125"/>
      <c r="EC83" s="6"/>
      <c r="ED83" s="6"/>
      <c r="EE83" s="6"/>
      <c r="EF83" s="124"/>
      <c r="EG83" s="124"/>
      <c r="EH83" s="125"/>
      <c r="EI83" s="125"/>
      <c r="EJ83" s="124"/>
      <c r="EK83" s="2"/>
      <c r="EL83" s="2"/>
    </row>
    <row x14ac:dyDescent="0.25" r="84" customHeight="1" ht="18.75">
      <c r="A84" s="133" t="s">
        <v>162</v>
      </c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>
        <f>AL82*AL83</f>
      </c>
      <c r="AM84" s="6">
        <f>AM82*70%</f>
      </c>
      <c r="AN84" s="6">
        <f>AN82*70%</f>
      </c>
      <c r="AO84" s="6">
        <f>AO82*70%</f>
      </c>
      <c r="AP84" s="6">
        <f>AP82*70%</f>
      </c>
      <c r="AQ84" s="6">
        <f>AQ82*70%</f>
      </c>
      <c r="AR84" s="6">
        <f>AR82*70%</f>
      </c>
      <c r="AS84" s="6">
        <f>AS82*70%</f>
      </c>
      <c r="AT84" s="6">
        <f>AT82*70%</f>
      </c>
      <c r="AU84" s="6">
        <f>AU82*70%</f>
      </c>
      <c r="AV84" s="6">
        <f>AV82*70%</f>
      </c>
      <c r="AW84" s="6">
        <f>AW82*70%</f>
      </c>
      <c r="AX84" s="6"/>
      <c r="AY84" s="6">
        <f>AY82*AY83</f>
      </c>
      <c r="AZ84" s="6">
        <f>AZ82*70%</f>
      </c>
      <c r="BA84" s="6">
        <f>BA82*70%</f>
      </c>
      <c r="BB84" s="6">
        <f>BB82*70%</f>
      </c>
      <c r="BC84" s="6">
        <f>BC82*70%</f>
      </c>
      <c r="BD84" s="6">
        <f>BD82*70%</f>
      </c>
      <c r="BE84" s="6">
        <f>BE82*70%</f>
      </c>
      <c r="BF84" s="6">
        <f>BF82*70%</f>
      </c>
      <c r="BG84" s="6">
        <f>BG82*70%</f>
      </c>
      <c r="BH84" s="6">
        <f>BH82*70%</f>
      </c>
      <c r="BI84" s="6">
        <f>BI82*70%</f>
      </c>
      <c r="BJ84" s="6">
        <f>BJ82*70%</f>
      </c>
      <c r="BK84" s="6"/>
      <c r="BL84" s="6">
        <f>BL82*BL83</f>
      </c>
      <c r="BM84" s="6">
        <f>BM82*70%</f>
      </c>
      <c r="BN84" s="6">
        <f>BN82*70%</f>
      </c>
      <c r="BO84" s="6">
        <f>BO82*70%</f>
      </c>
      <c r="BP84" s="6">
        <f>BP82*70%</f>
      </c>
      <c r="BQ84" s="6">
        <f>BQ82*70%</f>
      </c>
      <c r="BR84" s="6">
        <f>BR82*70%</f>
      </c>
      <c r="BS84" s="6">
        <f>BS82*70%</f>
      </c>
      <c r="BT84" s="6">
        <f>BT82*70%</f>
      </c>
      <c r="BU84" s="6">
        <f>BU82*70%</f>
      </c>
      <c r="BV84" s="6">
        <f>BV82*70%</f>
      </c>
      <c r="BW84" s="6">
        <f>BW82*70%</f>
      </c>
      <c r="BX84" s="6"/>
      <c r="BY84" s="6">
        <f>BY82*BY83</f>
      </c>
      <c r="BZ84" s="6">
        <f>BZ82*70%</f>
      </c>
      <c r="CA84" s="6">
        <f>CA82*70%</f>
      </c>
      <c r="CB84" s="6">
        <f>CB82*70%</f>
      </c>
      <c r="CC84" s="6">
        <f>CC82*70%</f>
      </c>
      <c r="CD84" s="6">
        <f>CD82*70%</f>
      </c>
      <c r="CE84" s="6">
        <f>CE82*70%</f>
      </c>
      <c r="CF84" s="6">
        <f>CF82*70%</f>
      </c>
      <c r="CG84" s="6">
        <f>CG82*70%</f>
      </c>
      <c r="CH84" s="6">
        <f>CH82*70%</f>
      </c>
      <c r="CI84" s="6">
        <f>CI82*70%</f>
      </c>
      <c r="CJ84" s="6">
        <f>CJ82*70%</f>
      </c>
      <c r="CK84" s="6">
        <f>CK82*CK83</f>
      </c>
      <c r="CL84" s="6">
        <f>CL82*70%</f>
      </c>
      <c r="CM84" s="6">
        <f>CM82*70%</f>
      </c>
      <c r="CN84" s="6">
        <f>CN82*70%</f>
      </c>
      <c r="CO84" s="6">
        <f>CO82*70%</f>
      </c>
      <c r="CP84" s="6">
        <f>CP82*70%</f>
      </c>
      <c r="CQ84" s="6">
        <f>CQ82*70%</f>
      </c>
      <c r="CR84" s="6">
        <f>CR82*70%</f>
      </c>
      <c r="CS84" s="6">
        <f>CS82*70%</f>
      </c>
      <c r="CT84" s="6">
        <f>CT82*70%</f>
      </c>
      <c r="CU84" s="6">
        <f>CU82*70%</f>
      </c>
      <c r="CV84" s="6">
        <f>CV82*70%</f>
      </c>
      <c r="CW84" s="6">
        <f>CW82*CW83</f>
      </c>
      <c r="CX84" s="6">
        <f>CX82*70%</f>
      </c>
      <c r="CY84" s="6">
        <f>CY82*70%</f>
      </c>
      <c r="CZ84" s="6">
        <f>CZ82*70%</f>
      </c>
      <c r="DA84" s="6">
        <f>DA82*70%</f>
      </c>
      <c r="DB84" s="6">
        <f>DB82*70%</f>
      </c>
      <c r="DC84" s="6">
        <f>DC82*70%</f>
      </c>
      <c r="DD84" s="6">
        <f>DD82*70%</f>
      </c>
      <c r="DE84" s="6">
        <f>DE82*70%</f>
      </c>
      <c r="DF84" s="6">
        <f>DF82*70%</f>
      </c>
      <c r="DG84" s="6">
        <f>DG82*70%</f>
      </c>
      <c r="DH84" s="6">
        <f>DH82*70%</f>
      </c>
      <c r="DI84" s="124"/>
      <c r="DJ84" s="124"/>
      <c r="DK84" s="6"/>
      <c r="DL84" s="6"/>
      <c r="DM84" s="6"/>
      <c r="DN84" s="6"/>
      <c r="DO84" s="6"/>
      <c r="DP84" s="6"/>
      <c r="DQ84" s="6"/>
      <c r="DR84" s="6"/>
      <c r="DS84" s="6"/>
      <c r="DT84" s="2"/>
      <c r="DU84" s="2"/>
      <c r="DV84" s="2"/>
      <c r="DW84" s="2"/>
      <c r="DX84" s="2"/>
      <c r="DY84" s="2"/>
      <c r="DZ84" s="2"/>
      <c r="EA84" s="2"/>
      <c r="EB84" s="125"/>
      <c r="EC84" s="6"/>
      <c r="ED84" s="6"/>
      <c r="EE84" s="6"/>
      <c r="EF84" s="124"/>
      <c r="EG84" s="124"/>
      <c r="EH84" s="125"/>
      <c r="EI84" s="125"/>
      <c r="EJ84" s="124"/>
      <c r="EK84" s="2"/>
      <c r="EL84" s="2"/>
    </row>
    <row x14ac:dyDescent="0.25" r="85" customHeight="1" ht="18.75">
      <c r="A85" s="133" t="s">
        <v>163</v>
      </c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124">
        <v>0.7</v>
      </c>
      <c r="AM85" s="124">
        <v>0.7</v>
      </c>
      <c r="AN85" s="124">
        <v>0.7</v>
      </c>
      <c r="AO85" s="124">
        <v>0.7</v>
      </c>
      <c r="AP85" s="124">
        <v>0.7</v>
      </c>
      <c r="AQ85" s="124">
        <v>0.7</v>
      </c>
      <c r="AR85" s="124">
        <v>0.7</v>
      </c>
      <c r="AS85" s="124">
        <v>0.7</v>
      </c>
      <c r="AT85" s="124">
        <v>0.7</v>
      </c>
      <c r="AU85" s="124">
        <v>0.7</v>
      </c>
      <c r="AV85" s="124">
        <v>0.7</v>
      </c>
      <c r="AW85" s="124">
        <v>0.7</v>
      </c>
      <c r="AX85" s="124"/>
      <c r="AY85" s="124">
        <v>0.7</v>
      </c>
      <c r="AZ85" s="124">
        <v>0.7</v>
      </c>
      <c r="BA85" s="124">
        <v>0.7</v>
      </c>
      <c r="BB85" s="124">
        <v>0.7</v>
      </c>
      <c r="BC85" s="124">
        <v>0.7</v>
      </c>
      <c r="BD85" s="124">
        <v>0.7</v>
      </c>
      <c r="BE85" s="124">
        <v>0.7</v>
      </c>
      <c r="BF85" s="124">
        <v>0.7</v>
      </c>
      <c r="BG85" s="124">
        <v>0.7</v>
      </c>
      <c r="BH85" s="124">
        <v>0.7</v>
      </c>
      <c r="BI85" s="124">
        <v>0.7</v>
      </c>
      <c r="BJ85" s="124">
        <v>0.7</v>
      </c>
      <c r="BK85" s="124"/>
      <c r="BL85" s="124">
        <v>0.75</v>
      </c>
      <c r="BM85" s="124">
        <v>0.75</v>
      </c>
      <c r="BN85" s="124">
        <v>0.75</v>
      </c>
      <c r="BO85" s="124">
        <v>0.75</v>
      </c>
      <c r="BP85" s="124">
        <v>0.75</v>
      </c>
      <c r="BQ85" s="124">
        <v>0.75</v>
      </c>
      <c r="BR85" s="124">
        <v>0.75</v>
      </c>
      <c r="BS85" s="124">
        <v>0.75</v>
      </c>
      <c r="BT85" s="124">
        <v>0.75</v>
      </c>
      <c r="BU85" s="124">
        <v>0.75</v>
      </c>
      <c r="BV85" s="124">
        <v>0.75</v>
      </c>
      <c r="BW85" s="124">
        <v>0.75</v>
      </c>
      <c r="BX85" s="124"/>
      <c r="BY85" s="124">
        <v>0.77</v>
      </c>
      <c r="BZ85" s="124">
        <v>0.77</v>
      </c>
      <c r="CA85" s="124">
        <v>0.77</v>
      </c>
      <c r="CB85" s="124">
        <v>0.77</v>
      </c>
      <c r="CC85" s="124">
        <v>0.77</v>
      </c>
      <c r="CD85" s="124">
        <v>0.77</v>
      </c>
      <c r="CE85" s="124">
        <v>0.77</v>
      </c>
      <c r="CF85" s="124">
        <v>0.77</v>
      </c>
      <c r="CG85" s="124">
        <v>0.77</v>
      </c>
      <c r="CH85" s="124">
        <v>0.77</v>
      </c>
      <c r="CI85" s="124">
        <v>0.77</v>
      </c>
      <c r="CJ85" s="124">
        <v>0.77</v>
      </c>
      <c r="CK85" s="124">
        <v>0.79</v>
      </c>
      <c r="CL85" s="124">
        <v>0.79</v>
      </c>
      <c r="CM85" s="124">
        <v>0.79</v>
      </c>
      <c r="CN85" s="124">
        <v>0.79</v>
      </c>
      <c r="CO85" s="124">
        <v>0.79</v>
      </c>
      <c r="CP85" s="124">
        <v>0.79</v>
      </c>
      <c r="CQ85" s="124">
        <v>0.79</v>
      </c>
      <c r="CR85" s="124">
        <v>0.79</v>
      </c>
      <c r="CS85" s="124">
        <v>0.79</v>
      </c>
      <c r="CT85" s="124">
        <v>0.79</v>
      </c>
      <c r="CU85" s="124">
        <v>0.79</v>
      </c>
      <c r="CV85" s="124">
        <v>0.79</v>
      </c>
      <c r="CW85" s="124">
        <v>0.81</v>
      </c>
      <c r="CX85" s="124">
        <v>0.81</v>
      </c>
      <c r="CY85" s="124">
        <v>0.81</v>
      </c>
      <c r="CZ85" s="124">
        <v>0.81</v>
      </c>
      <c r="DA85" s="124">
        <v>0.81</v>
      </c>
      <c r="DB85" s="124">
        <v>0.81</v>
      </c>
      <c r="DC85" s="124">
        <v>0.81</v>
      </c>
      <c r="DD85" s="124">
        <v>0.81</v>
      </c>
      <c r="DE85" s="124">
        <v>0.81</v>
      </c>
      <c r="DF85" s="124">
        <v>0.81</v>
      </c>
      <c r="DG85" s="124">
        <v>0.81</v>
      </c>
      <c r="DH85" s="124">
        <v>0.81</v>
      </c>
      <c r="DI85" s="124"/>
      <c r="DJ85" s="124"/>
      <c r="DK85" s="6"/>
      <c r="DL85" s="6"/>
      <c r="DM85" s="6"/>
      <c r="DN85" s="6"/>
      <c r="DO85" s="6"/>
      <c r="DP85" s="6"/>
      <c r="DQ85" s="6"/>
      <c r="DR85" s="6"/>
      <c r="DS85" s="6"/>
      <c r="DT85" s="2"/>
      <c r="DU85" s="2"/>
      <c r="DV85" s="2"/>
      <c r="DW85" s="2"/>
      <c r="DX85" s="2"/>
      <c r="DY85" s="2"/>
      <c r="DZ85" s="2"/>
      <c r="EA85" s="2"/>
      <c r="EB85" s="125"/>
      <c r="EC85" s="6"/>
      <c r="ED85" s="6"/>
      <c r="EE85" s="6"/>
      <c r="EF85" s="124"/>
      <c r="EG85" s="124"/>
      <c r="EH85" s="125"/>
      <c r="EI85" s="125"/>
      <c r="EJ85" s="124"/>
      <c r="EK85" s="2"/>
      <c r="EL85" s="2"/>
    </row>
    <row x14ac:dyDescent="0.25" r="86" customHeight="1" ht="18.75">
      <c r="A86" s="133" t="s">
        <v>164</v>
      </c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25">
        <f>AL80*AL81*AL83*AL85</f>
      </c>
      <c r="AM86" s="125">
        <f>AM80*AM81*AM83*AM85</f>
      </c>
      <c r="AN86" s="125">
        <f>AN80*AN81*AN83*AN85</f>
      </c>
      <c r="AO86" s="125">
        <f>AO80*AO81*AO83*AO85</f>
      </c>
      <c r="AP86" s="125">
        <f>AP80*AP81*AP83*AP85</f>
      </c>
      <c r="AQ86" s="125">
        <f>AQ80*AQ81*AQ83*AQ85</f>
      </c>
      <c r="AR86" s="125">
        <f>AR80*AR81*AR83*AR85</f>
      </c>
      <c r="AS86" s="125">
        <f>AS80*AS81*AS83*AS85</f>
      </c>
      <c r="AT86" s="125">
        <f>AT80*AT81*AT83*AT85</f>
      </c>
      <c r="AU86" s="125">
        <f>AU80*AU81*AU83*AU85</f>
      </c>
      <c r="AV86" s="125">
        <f>AV80*AV81*AV83*AV85</f>
      </c>
      <c r="AW86" s="125">
        <f>AW80*AW81*AW83*AW85</f>
      </c>
      <c r="AX86" s="124"/>
      <c r="AY86" s="125">
        <f>AY80*AY81*AY83*AY85</f>
      </c>
      <c r="AZ86" s="125">
        <f>AZ80*AZ81*AZ83*AZ85</f>
      </c>
      <c r="BA86" s="125">
        <f>BA80*BA81*BA83*BA85</f>
      </c>
      <c r="BB86" s="125">
        <f>BB80*BB81*BB83*BB85</f>
      </c>
      <c r="BC86" s="125">
        <f>BC80*BC81*BC83*BC85</f>
      </c>
      <c r="BD86" s="125">
        <f>BD80*BD81*BD83*BD85</f>
      </c>
      <c r="BE86" s="125">
        <f>BE80*BE81*BE83*BE85</f>
      </c>
      <c r="BF86" s="125">
        <f>BF80*BF81*BF83*BF85</f>
      </c>
      <c r="BG86" s="125">
        <f>BG80*BG81*BG83*BG85</f>
      </c>
      <c r="BH86" s="125">
        <f>BH80*BH81*BH83*BH85</f>
      </c>
      <c r="BI86" s="125">
        <f>BI80*BI81*BI83*BI85</f>
      </c>
      <c r="BJ86" s="125">
        <f>BJ80*BJ81*BJ83*BJ85</f>
      </c>
      <c r="BK86" s="6"/>
      <c r="BL86" s="125">
        <f>BL80*BL81*BL83*BL85</f>
      </c>
      <c r="BM86" s="125">
        <f>BM80*BM81*BM83*BM85</f>
      </c>
      <c r="BN86" s="125">
        <f>BN80*BN81*BN83*BN85</f>
      </c>
      <c r="BO86" s="125">
        <f>BO80*BO81*BO83*BO85</f>
      </c>
      <c r="BP86" s="125">
        <f>BP80*BP81*BP83*BP85</f>
      </c>
      <c r="BQ86" s="125">
        <f>BQ80*BQ81*BQ83*BQ85</f>
      </c>
      <c r="BR86" s="125">
        <f>BR80*BR81*BR83*BR85</f>
      </c>
      <c r="BS86" s="125">
        <f>BS80*BS81*BS83*BS85</f>
      </c>
      <c r="BT86" s="125">
        <f>BT80*BT81*BT83*BT85</f>
      </c>
      <c r="BU86" s="125">
        <f>BU80*BU81*BU83*BU85</f>
      </c>
      <c r="BV86" s="125">
        <f>BV80*BV81*BV83*BV85</f>
      </c>
      <c r="BW86" s="125">
        <f>BW80*BW81*BW83*BW85</f>
      </c>
      <c r="BX86" s="6"/>
      <c r="BY86" s="125">
        <f>BY80*BY81*BY83*BY85</f>
      </c>
      <c r="BZ86" s="125">
        <f>BZ80*BZ81*BZ83*BZ85</f>
      </c>
      <c r="CA86" s="125">
        <f>CA80*CA81*CA83*CA85</f>
      </c>
      <c r="CB86" s="125">
        <f>CB80*CB81*CB83*CB85</f>
      </c>
      <c r="CC86" s="125">
        <f>CC80*CC81*CC83*CC85</f>
      </c>
      <c r="CD86" s="125">
        <f>CD80*CD81*CD83*CD85</f>
      </c>
      <c r="CE86" s="125">
        <f>CE80*CE81*CE83*CE85</f>
      </c>
      <c r="CF86" s="125">
        <f>CF80*CF81*CF83*CF85</f>
      </c>
      <c r="CG86" s="125">
        <f>CG80*CG81*CG83*CG85</f>
      </c>
      <c r="CH86" s="125">
        <f>CH80*CH81*CH83*CH85</f>
      </c>
      <c r="CI86" s="125">
        <f>CI80*CI81*CI83*CI85</f>
      </c>
      <c r="CJ86" s="125">
        <f>CJ80*CJ81*CJ83*CJ85</f>
      </c>
      <c r="CK86" s="125">
        <f>CK80*CK81*CK83*CK85</f>
      </c>
      <c r="CL86" s="125">
        <f>CL80*CL81*CL83*CL85</f>
      </c>
      <c r="CM86" s="125">
        <f>CM80*CM81*CM83*CM85</f>
      </c>
      <c r="CN86" s="125">
        <f>CN80*CN81*CN83*CN85</f>
      </c>
      <c r="CO86" s="125">
        <f>CO80*CO81*CO83*CO85</f>
      </c>
      <c r="CP86" s="125">
        <f>CP80*CP81*CP83*CP85</f>
      </c>
      <c r="CQ86" s="125">
        <f>CQ80*CQ81*CQ83*CQ85</f>
      </c>
      <c r="CR86" s="125">
        <f>CR80*CR81*CR83*CR85</f>
      </c>
      <c r="CS86" s="125">
        <f>CS80*CS81*CS83*CS85</f>
      </c>
      <c r="CT86" s="125">
        <f>CT80*CT81*CT83*CT85</f>
      </c>
      <c r="CU86" s="125">
        <f>CU80*CU81*CU83*CU85</f>
      </c>
      <c r="CV86" s="125">
        <f>CV80*CV81*CV83*CV85</f>
      </c>
      <c r="CW86" s="125">
        <f>CW80*CW81*CW83*CW85</f>
      </c>
      <c r="CX86" s="125">
        <f>CX80*CX81*CX83*CX85</f>
      </c>
      <c r="CY86" s="125">
        <f>CY80*CY81*CY83*CY85</f>
      </c>
      <c r="CZ86" s="125">
        <f>CZ80*CZ81*CZ83*CZ85</f>
      </c>
      <c r="DA86" s="125">
        <f>DA80*DA81*DA83*DA85</f>
      </c>
      <c r="DB86" s="125">
        <f>DB80*DB81*DB83*DB85</f>
      </c>
      <c r="DC86" s="125">
        <f>DC80*DC81*DC83*DC85</f>
      </c>
      <c r="DD86" s="125">
        <f>DD80*DD81*DD83*DD85</f>
      </c>
      <c r="DE86" s="125">
        <f>DE80*DE81*DE83*DE85</f>
      </c>
      <c r="DF86" s="125">
        <f>DF80*DF81*DF83*DF85</f>
      </c>
      <c r="DG86" s="125">
        <f>DG80*DG81*DG83*DG85</f>
      </c>
      <c r="DH86" s="125">
        <f>DH80*DH81*DH83*DH85</f>
      </c>
      <c r="DI86" s="124"/>
      <c r="DJ86" s="124"/>
      <c r="DK86" s="6"/>
      <c r="DL86" s="6"/>
      <c r="DM86" s="125"/>
      <c r="DN86" s="153">
        <v>11</v>
      </c>
      <c r="DO86" s="153"/>
      <c r="DP86" s="6">
        <f>SUM(AL86:AW86)</f>
      </c>
      <c r="DQ86" s="6"/>
      <c r="DR86" s="6">
        <f>SUM(AY86:BJ86)</f>
      </c>
      <c r="DS86" s="6"/>
      <c r="DT86" s="6">
        <f>SUM(BL86:BW86)</f>
      </c>
      <c r="DU86" s="2"/>
      <c r="DV86" s="6">
        <f>SUM(BY86:CJ86)</f>
      </c>
      <c r="DW86" s="2"/>
      <c r="DX86" s="6">
        <f>SUM(CK86:CV86)</f>
      </c>
      <c r="DY86" s="2"/>
      <c r="DZ86" s="6">
        <f>SUM(CW86:DH86)</f>
      </c>
      <c r="EA86" s="2"/>
      <c r="EB86" s="125"/>
      <c r="EC86" s="6"/>
      <c r="ED86" s="6"/>
      <c r="EE86" s="6"/>
      <c r="EF86" s="124"/>
      <c r="EG86" s="124"/>
      <c r="EH86" s="125"/>
      <c r="EI86" s="125"/>
      <c r="EJ86" s="124"/>
      <c r="EK86" s="2"/>
      <c r="EL86" s="2"/>
    </row>
    <row x14ac:dyDescent="0.25" r="87" customHeight="1" ht="18.75">
      <c r="A87" s="133" t="s">
        <v>165</v>
      </c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125">
        <v>2.5</v>
      </c>
      <c r="AM87" s="125">
        <v>2.5</v>
      </c>
      <c r="AN87" s="125">
        <v>2.5</v>
      </c>
      <c r="AO87" s="125">
        <v>2.5</v>
      </c>
      <c r="AP87" s="125">
        <v>2.5</v>
      </c>
      <c r="AQ87" s="125">
        <v>2.5</v>
      </c>
      <c r="AR87" s="125">
        <v>2.5</v>
      </c>
      <c r="AS87" s="125">
        <v>2.5</v>
      </c>
      <c r="AT87" s="125">
        <v>2.5</v>
      </c>
      <c r="AU87" s="125">
        <v>2.5</v>
      </c>
      <c r="AV87" s="125">
        <v>2.5</v>
      </c>
      <c r="AW87" s="125">
        <v>2.5</v>
      </c>
      <c r="AX87" s="125"/>
      <c r="AY87" s="125">
        <v>2.5</v>
      </c>
      <c r="AZ87" s="125">
        <v>2.5</v>
      </c>
      <c r="BA87" s="125">
        <v>2.5</v>
      </c>
      <c r="BB87" s="125">
        <v>2.5</v>
      </c>
      <c r="BC87" s="125">
        <v>2.5</v>
      </c>
      <c r="BD87" s="125">
        <v>2.5</v>
      </c>
      <c r="BE87" s="125">
        <v>2.5</v>
      </c>
      <c r="BF87" s="125">
        <v>2.5</v>
      </c>
      <c r="BG87" s="125">
        <v>2.5</v>
      </c>
      <c r="BH87" s="125">
        <v>2.5</v>
      </c>
      <c r="BI87" s="125">
        <v>2.5</v>
      </c>
      <c r="BJ87" s="125">
        <v>2.5</v>
      </c>
      <c r="BK87" s="125"/>
      <c r="BL87" s="125">
        <v>2.5</v>
      </c>
      <c r="BM87" s="125">
        <v>2.5</v>
      </c>
      <c r="BN87" s="125">
        <v>2.5</v>
      </c>
      <c r="BO87" s="125">
        <v>2.5</v>
      </c>
      <c r="BP87" s="125">
        <v>2.5</v>
      </c>
      <c r="BQ87" s="125">
        <v>2.5</v>
      </c>
      <c r="BR87" s="125">
        <v>2.5</v>
      </c>
      <c r="BS87" s="125">
        <v>2.5</v>
      </c>
      <c r="BT87" s="125">
        <v>2.5</v>
      </c>
      <c r="BU87" s="125">
        <v>2.5</v>
      </c>
      <c r="BV87" s="125">
        <v>2.5</v>
      </c>
      <c r="BW87" s="125">
        <v>2.5</v>
      </c>
      <c r="BX87" s="125"/>
      <c r="BY87" s="125">
        <v>2.5</v>
      </c>
      <c r="BZ87" s="125">
        <v>2.5</v>
      </c>
      <c r="CA87" s="125">
        <v>2.5</v>
      </c>
      <c r="CB87" s="125">
        <v>2.5</v>
      </c>
      <c r="CC87" s="125">
        <v>2.5</v>
      </c>
      <c r="CD87" s="125">
        <v>2.5</v>
      </c>
      <c r="CE87" s="125">
        <v>2.5</v>
      </c>
      <c r="CF87" s="125">
        <v>2.5</v>
      </c>
      <c r="CG87" s="125">
        <v>2.5</v>
      </c>
      <c r="CH87" s="125">
        <v>2.5</v>
      </c>
      <c r="CI87" s="125">
        <v>2.5</v>
      </c>
      <c r="CJ87" s="125">
        <v>2.5</v>
      </c>
      <c r="CK87" s="125">
        <v>2.5</v>
      </c>
      <c r="CL87" s="125">
        <v>2.5</v>
      </c>
      <c r="CM87" s="125">
        <v>2.5</v>
      </c>
      <c r="CN87" s="125">
        <v>2.5</v>
      </c>
      <c r="CO87" s="125">
        <v>2.5</v>
      </c>
      <c r="CP87" s="125">
        <v>2.5</v>
      </c>
      <c r="CQ87" s="125">
        <v>2.5</v>
      </c>
      <c r="CR87" s="125">
        <v>2.5</v>
      </c>
      <c r="CS87" s="125">
        <v>2.5</v>
      </c>
      <c r="CT87" s="125">
        <v>2.5</v>
      </c>
      <c r="CU87" s="125">
        <v>2.5</v>
      </c>
      <c r="CV87" s="125">
        <v>2.5</v>
      </c>
      <c r="CW87" s="125">
        <v>2.5</v>
      </c>
      <c r="CX87" s="125">
        <v>2.5</v>
      </c>
      <c r="CY87" s="125">
        <v>2.5</v>
      </c>
      <c r="CZ87" s="125">
        <v>2.5</v>
      </c>
      <c r="DA87" s="125">
        <v>2.5</v>
      </c>
      <c r="DB87" s="125">
        <v>2.5</v>
      </c>
      <c r="DC87" s="125">
        <v>2.5</v>
      </c>
      <c r="DD87" s="125">
        <v>2.5</v>
      </c>
      <c r="DE87" s="125">
        <v>2.5</v>
      </c>
      <c r="DF87" s="125">
        <v>2.5</v>
      </c>
      <c r="DG87" s="125">
        <v>2.5</v>
      </c>
      <c r="DH87" s="125">
        <v>2.5</v>
      </c>
      <c r="DI87" s="124"/>
      <c r="DJ87" s="124"/>
      <c r="DK87" s="6"/>
      <c r="DL87" s="6"/>
      <c r="DM87" s="125"/>
      <c r="DN87" s="6"/>
      <c r="DO87" s="6"/>
      <c r="DP87" s="6"/>
      <c r="DQ87" s="6"/>
      <c r="DR87" s="6"/>
      <c r="DS87" s="6"/>
      <c r="DT87" s="6"/>
      <c r="DU87" s="2"/>
      <c r="DV87" s="6"/>
      <c r="DW87" s="2"/>
      <c r="DX87" s="6"/>
      <c r="DY87" s="2"/>
      <c r="DZ87" s="6"/>
      <c r="EA87" s="2"/>
      <c r="EB87" s="125"/>
      <c r="EC87" s="6"/>
      <c r="ED87" s="6"/>
      <c r="EE87" s="6"/>
      <c r="EF87" s="124"/>
      <c r="EG87" s="124"/>
      <c r="EH87" s="125"/>
      <c r="EI87" s="125"/>
      <c r="EJ87" s="124"/>
      <c r="EK87" s="2"/>
      <c r="EL87" s="2"/>
    </row>
    <row x14ac:dyDescent="0.25" r="88" customHeight="1" ht="18.75">
      <c r="A88" s="133" t="s">
        <v>166</v>
      </c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25">
        <f>AL86*AL79*AL87</f>
      </c>
      <c r="AM88" s="125">
        <f>AM86*AM79*AM87</f>
      </c>
      <c r="AN88" s="125">
        <f>AN86*AN79*AN87</f>
      </c>
      <c r="AO88" s="125">
        <f>AO86*AO79*AO87</f>
      </c>
      <c r="AP88" s="125">
        <f>AP86*AP79*AP87</f>
      </c>
      <c r="AQ88" s="125">
        <f>AQ86*AQ79*AQ87</f>
      </c>
      <c r="AR88" s="125">
        <f>AR86*AR79*AR87</f>
      </c>
      <c r="AS88" s="125">
        <f>AS86*AS79*AS87</f>
      </c>
      <c r="AT88" s="125">
        <f>AT86*AT79*AT87</f>
      </c>
      <c r="AU88" s="125">
        <f>AU86*AU79*AU87</f>
      </c>
      <c r="AV88" s="125">
        <f>AV86*AV79*AV87</f>
      </c>
      <c r="AW88" s="125">
        <f>AW86*AW79*AW87</f>
      </c>
      <c r="AX88" s="125"/>
      <c r="AY88" s="125">
        <f>AY86*AY79*AY87</f>
      </c>
      <c r="AZ88" s="125">
        <f>AZ86*AZ79*AZ87</f>
      </c>
      <c r="BA88" s="125">
        <f>BA86*BA79*BA87</f>
      </c>
      <c r="BB88" s="125">
        <f>BB86*BB79*BB87</f>
      </c>
      <c r="BC88" s="125">
        <f>BC86*BC79*BC87</f>
      </c>
      <c r="BD88" s="125">
        <f>BD86*BD79*BD87</f>
      </c>
      <c r="BE88" s="125">
        <f>BE86*BE79*BE87</f>
      </c>
      <c r="BF88" s="125">
        <f>BF86*BF79*BF87</f>
      </c>
      <c r="BG88" s="125">
        <f>BG86*BG79*BG87</f>
      </c>
      <c r="BH88" s="125">
        <f>BH86*BH79*BH87</f>
      </c>
      <c r="BI88" s="125">
        <f>BI86*BI79*BI87</f>
      </c>
      <c r="BJ88" s="125">
        <f>BJ86*BJ79*BJ87</f>
      </c>
      <c r="BK88" s="125"/>
      <c r="BL88" s="125">
        <f>BL86*BL79*BL87</f>
      </c>
      <c r="BM88" s="125">
        <f>BM86*BM79*BM87</f>
      </c>
      <c r="BN88" s="125">
        <f>BN86*BN79*BN87</f>
      </c>
      <c r="BO88" s="125">
        <f>BO86*BO79*BO87</f>
      </c>
      <c r="BP88" s="125">
        <f>BP86*BP79*BP87</f>
      </c>
      <c r="BQ88" s="125">
        <f>BQ86*BQ79*BQ87</f>
      </c>
      <c r="BR88" s="125">
        <f>BR86*BR79*BR87</f>
      </c>
      <c r="BS88" s="125">
        <f>BS86*BS79*BS87</f>
      </c>
      <c r="BT88" s="125">
        <f>BT86*BT79*BT87</f>
      </c>
      <c r="BU88" s="125">
        <f>BU86*BU79*BU87</f>
      </c>
      <c r="BV88" s="125">
        <f>BV86*BV79*BV87</f>
      </c>
      <c r="BW88" s="125">
        <f>BW86*BW79*BW87</f>
      </c>
      <c r="BX88" s="125"/>
      <c r="BY88" s="125">
        <f>BY86*BY79*BY87</f>
      </c>
      <c r="BZ88" s="125">
        <f>BZ86*BZ79*BZ87</f>
      </c>
      <c r="CA88" s="125">
        <f>CA86*CA79*CA87</f>
      </c>
      <c r="CB88" s="125">
        <f>CB86*CB79*CB87</f>
      </c>
      <c r="CC88" s="125">
        <f>CC86*CC79*CC87</f>
      </c>
      <c r="CD88" s="125">
        <f>CD86*CD79*CD87</f>
      </c>
      <c r="CE88" s="125">
        <f>CE86*CE79*CE87</f>
      </c>
      <c r="CF88" s="125">
        <f>CF86*CF79*CF87</f>
      </c>
      <c r="CG88" s="125">
        <f>CG86*CG79*CG87</f>
      </c>
      <c r="CH88" s="125">
        <f>CH86*CH79*CH87</f>
      </c>
      <c r="CI88" s="125">
        <f>CI86*CI79*CI87</f>
      </c>
      <c r="CJ88" s="125">
        <f>CJ86*CJ79*CJ87</f>
      </c>
      <c r="CK88" s="125">
        <f>CK86*CK79*CK87</f>
      </c>
      <c r="CL88" s="125">
        <f>CL86*CL79*CL87</f>
      </c>
      <c r="CM88" s="125">
        <f>CM86*CM79*CM87</f>
      </c>
      <c r="CN88" s="125">
        <f>CN86*CN79*CN87</f>
      </c>
      <c r="CO88" s="125">
        <f>CO86*CO79*CO87</f>
      </c>
      <c r="CP88" s="125">
        <f>CP86*CP79*CP87</f>
      </c>
      <c r="CQ88" s="125">
        <f>CQ86*CQ79*CQ87</f>
      </c>
      <c r="CR88" s="125">
        <f>CR86*CR79*CR87</f>
      </c>
      <c r="CS88" s="125">
        <f>CS86*CS79*CS87</f>
      </c>
      <c r="CT88" s="125">
        <f>CT86*CT79*CT87</f>
      </c>
      <c r="CU88" s="125">
        <f>CU86*CU79*CU87</f>
      </c>
      <c r="CV88" s="125">
        <f>CV86*CV79*CV87</f>
      </c>
      <c r="CW88" s="125">
        <f>CW86*CW79*CW87</f>
      </c>
      <c r="CX88" s="125">
        <f>CX86*CX79*CX87</f>
      </c>
      <c r="CY88" s="125">
        <f>CY86*CY79*CY87</f>
      </c>
      <c r="CZ88" s="125">
        <f>CZ86*CZ79*CZ87</f>
      </c>
      <c r="DA88" s="125">
        <f>DA86*DA79*DA87</f>
      </c>
      <c r="DB88" s="125">
        <f>DB86*DB79*DB87</f>
      </c>
      <c r="DC88" s="125">
        <f>DC86*DC79*DC87</f>
      </c>
      <c r="DD88" s="125">
        <f>DD86*DD79*DD87</f>
      </c>
      <c r="DE88" s="125">
        <f>DE86*DE79*DE87</f>
      </c>
      <c r="DF88" s="125">
        <f>DF86*DF79*DF87</f>
      </c>
      <c r="DG88" s="125">
        <f>DG86*DG79*DG87</f>
      </c>
      <c r="DH88" s="125">
        <f>DH86*DH79*DH87</f>
      </c>
      <c r="DI88" s="124"/>
      <c r="DJ88" s="124"/>
      <c r="DK88" s="6"/>
      <c r="DL88" s="6"/>
      <c r="DM88" s="125"/>
      <c r="DN88" s="6"/>
      <c r="DO88" s="6"/>
      <c r="DP88" s="6">
        <f>SUM(AL88:AW88)</f>
      </c>
      <c r="DQ88" s="6"/>
      <c r="DR88" s="6">
        <f>SUM(AY88:BJ88)</f>
      </c>
      <c r="DS88" s="6"/>
      <c r="DT88" s="6">
        <f>SUM(BL88:BW88)</f>
      </c>
      <c r="DU88" s="2"/>
      <c r="DV88" s="6">
        <f>SUM(BY88:CJ88)</f>
      </c>
      <c r="DW88" s="2"/>
      <c r="DX88" s="6">
        <f>SUM(CK88:CV88)</f>
      </c>
      <c r="DY88" s="2"/>
      <c r="DZ88" s="6">
        <f>SUM(CW88:DH88)</f>
      </c>
      <c r="EA88" s="2"/>
      <c r="EB88" s="125"/>
      <c r="EC88" s="6"/>
      <c r="ED88" s="6"/>
      <c r="EE88" s="6"/>
      <c r="EF88" s="124"/>
      <c r="EG88" s="124"/>
      <c r="EH88" s="125"/>
      <c r="EI88" s="125"/>
      <c r="EJ88" s="124"/>
      <c r="EK88" s="2"/>
      <c r="EL88" s="2"/>
    </row>
    <row x14ac:dyDescent="0.25" r="89" customHeight="1" ht="18.75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6"/>
      <c r="AW89" s="125"/>
      <c r="AX89" s="125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124"/>
      <c r="BM89" s="2"/>
      <c r="BN89" s="124"/>
      <c r="BO89" s="6"/>
      <c r="BP89" s="124"/>
      <c r="BQ89" s="124"/>
      <c r="BR89" s="124"/>
      <c r="BS89" s="124"/>
      <c r="BT89" s="124"/>
      <c r="BU89" s="124"/>
      <c r="BV89" s="124"/>
      <c r="BW89" s="124"/>
      <c r="BX89" s="6"/>
      <c r="BY89" s="124"/>
      <c r="BZ89" s="124"/>
      <c r="CA89" s="124"/>
      <c r="CB89" s="124"/>
      <c r="CC89" s="124"/>
      <c r="CD89" s="124"/>
      <c r="CE89" s="124"/>
      <c r="CF89" s="124"/>
      <c r="CG89" s="124"/>
      <c r="CH89" s="124"/>
      <c r="CI89" s="124"/>
      <c r="CJ89" s="124"/>
      <c r="CK89" s="124"/>
      <c r="CL89" s="124"/>
      <c r="CM89" s="124"/>
      <c r="CN89" s="124"/>
      <c r="CO89" s="124"/>
      <c r="CP89" s="124"/>
      <c r="CQ89" s="124"/>
      <c r="CR89" s="124"/>
      <c r="CS89" s="124"/>
      <c r="CT89" s="124"/>
      <c r="CU89" s="124"/>
      <c r="CV89" s="124"/>
      <c r="CW89" s="124"/>
      <c r="CX89" s="124"/>
      <c r="CY89" s="124"/>
      <c r="CZ89" s="124"/>
      <c r="DA89" s="124"/>
      <c r="DB89" s="124"/>
      <c r="DC89" s="124"/>
      <c r="DD89" s="124"/>
      <c r="DE89" s="124"/>
      <c r="DF89" s="124"/>
      <c r="DG89" s="124"/>
      <c r="DH89" s="124"/>
      <c r="DI89" s="124"/>
      <c r="DJ89" s="124"/>
      <c r="DK89" s="6"/>
      <c r="DL89" s="6"/>
      <c r="DM89" s="125"/>
      <c r="DN89" s="6"/>
      <c r="DO89" s="6"/>
      <c r="DP89" s="6"/>
      <c r="DQ89" s="6"/>
      <c r="DR89" s="6"/>
      <c r="DS89" s="6"/>
      <c r="DT89" s="2"/>
      <c r="DU89" s="2"/>
      <c r="DV89" s="2"/>
      <c r="DW89" s="2"/>
      <c r="DX89" s="2"/>
      <c r="DY89" s="2"/>
      <c r="DZ89" s="2"/>
      <c r="EA89" s="2"/>
      <c r="EB89" s="125"/>
      <c r="EC89" s="6"/>
      <c r="ED89" s="6"/>
      <c r="EE89" s="6"/>
      <c r="EF89" s="124"/>
      <c r="EG89" s="124"/>
      <c r="EH89" s="125"/>
      <c r="EI89" s="125"/>
      <c r="EJ89" s="124"/>
      <c r="EK89" s="2"/>
      <c r="EL89" s="2"/>
    </row>
    <row x14ac:dyDescent="0.25" r="90" customHeight="1" ht="18.75">
      <c r="A90" s="133" t="s">
        <v>167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>
        <v>1</v>
      </c>
      <c r="AM90" s="6">
        <v>1</v>
      </c>
      <c r="AN90" s="125"/>
      <c r="AO90" s="125"/>
      <c r="AP90" s="125"/>
      <c r="AQ90" s="125"/>
      <c r="AR90" s="6">
        <v>1</v>
      </c>
      <c r="AS90" s="125"/>
      <c r="AT90" s="125"/>
      <c r="AU90" s="6">
        <v>1</v>
      </c>
      <c r="AV90" s="6"/>
      <c r="AW90" s="125"/>
      <c r="AX90" s="125"/>
      <c r="AY90" s="6"/>
      <c r="AZ90" s="6">
        <v>1</v>
      </c>
      <c r="BA90" s="6"/>
      <c r="BB90" s="6"/>
      <c r="BC90" s="6">
        <v>1</v>
      </c>
      <c r="BD90" s="6"/>
      <c r="BE90" s="6"/>
      <c r="BF90" s="6">
        <v>1</v>
      </c>
      <c r="BG90" s="6"/>
      <c r="BH90" s="6"/>
      <c r="BI90" s="6">
        <v>1</v>
      </c>
      <c r="BJ90" s="6"/>
      <c r="BK90" s="6"/>
      <c r="BL90" s="124"/>
      <c r="BM90" s="6">
        <v>1</v>
      </c>
      <c r="BN90" s="124"/>
      <c r="BO90" s="6"/>
      <c r="BP90" s="6">
        <v>1</v>
      </c>
      <c r="BQ90" s="124"/>
      <c r="BR90" s="6"/>
      <c r="BS90" s="6"/>
      <c r="BT90" s="124"/>
      <c r="BU90" s="124"/>
      <c r="BV90" s="6">
        <v>1</v>
      </c>
      <c r="BW90" s="124"/>
      <c r="BX90" s="6"/>
      <c r="BY90" s="6">
        <v>1</v>
      </c>
      <c r="BZ90" s="124"/>
      <c r="CA90" s="6">
        <v>1</v>
      </c>
      <c r="CB90" s="6">
        <v>1</v>
      </c>
      <c r="CC90" s="124"/>
      <c r="CD90" s="6">
        <v>1</v>
      </c>
      <c r="CE90" s="6">
        <v>1</v>
      </c>
      <c r="CF90" s="124"/>
      <c r="CG90" s="6">
        <v>1</v>
      </c>
      <c r="CH90" s="124"/>
      <c r="CI90" s="6">
        <v>1</v>
      </c>
      <c r="CJ90" s="6">
        <v>1</v>
      </c>
      <c r="CK90" s="6">
        <v>1</v>
      </c>
      <c r="CL90" s="124"/>
      <c r="CM90" s="6">
        <v>1</v>
      </c>
      <c r="CN90" s="6">
        <v>1</v>
      </c>
      <c r="CO90" s="124"/>
      <c r="CP90" s="6">
        <v>1</v>
      </c>
      <c r="CQ90" s="6">
        <v>1</v>
      </c>
      <c r="CR90" s="124"/>
      <c r="CS90" s="6">
        <v>1</v>
      </c>
      <c r="CT90" s="124"/>
      <c r="CU90" s="6">
        <v>1</v>
      </c>
      <c r="CV90" s="124"/>
      <c r="CW90" s="6">
        <v>1</v>
      </c>
      <c r="CX90" s="124"/>
      <c r="CY90" s="6">
        <v>1</v>
      </c>
      <c r="CZ90" s="6">
        <v>1</v>
      </c>
      <c r="DA90" s="124"/>
      <c r="DB90" s="6">
        <v>1</v>
      </c>
      <c r="DC90" s="6">
        <v>1</v>
      </c>
      <c r="DD90" s="124"/>
      <c r="DE90" s="6">
        <v>1</v>
      </c>
      <c r="DF90" s="124"/>
      <c r="DG90" s="6">
        <v>1</v>
      </c>
      <c r="DH90" s="124"/>
      <c r="DI90" s="124"/>
      <c r="DJ90" s="124"/>
      <c r="DK90" s="6"/>
      <c r="DL90" s="6"/>
      <c r="DM90" s="125"/>
      <c r="DN90" s="153">
        <v>3</v>
      </c>
      <c r="DO90" s="153"/>
      <c r="DP90" s="6"/>
      <c r="DQ90" s="6"/>
      <c r="DR90" s="6"/>
      <c r="DS90" s="6"/>
      <c r="DT90" s="2"/>
      <c r="DU90" s="2"/>
      <c r="DV90" s="2"/>
      <c r="DW90" s="2"/>
      <c r="DX90" s="2"/>
      <c r="DY90" s="2"/>
      <c r="DZ90" s="2"/>
      <c r="EA90" s="2"/>
      <c r="EB90" s="125"/>
      <c r="EC90" s="6"/>
      <c r="ED90" s="6"/>
      <c r="EE90" s="6"/>
      <c r="EF90" s="124"/>
      <c r="EG90" s="124"/>
      <c r="EH90" s="125"/>
      <c r="EI90" s="125"/>
      <c r="EJ90" s="124"/>
      <c r="EK90" s="2"/>
      <c r="EL90" s="2"/>
    </row>
    <row x14ac:dyDescent="0.25" r="91" customHeight="1" ht="18.75">
      <c r="A91" s="133" t="s">
        <v>128</v>
      </c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>
        <v>90</v>
      </c>
      <c r="AM91" s="6">
        <v>90</v>
      </c>
      <c r="AN91" s="125"/>
      <c r="AO91" s="125"/>
      <c r="AP91" s="125"/>
      <c r="AQ91" s="125"/>
      <c r="AR91" s="6">
        <v>90</v>
      </c>
      <c r="AS91" s="125"/>
      <c r="AT91" s="125"/>
      <c r="AU91" s="6">
        <v>90</v>
      </c>
      <c r="AV91" s="6"/>
      <c r="AW91" s="125"/>
      <c r="AX91" s="125"/>
      <c r="AY91" s="6"/>
      <c r="AZ91" s="6">
        <v>90</v>
      </c>
      <c r="BA91" s="6"/>
      <c r="BB91" s="6"/>
      <c r="BC91" s="6">
        <v>90</v>
      </c>
      <c r="BD91" s="6"/>
      <c r="BE91" s="6"/>
      <c r="BF91" s="6">
        <v>90</v>
      </c>
      <c r="BG91" s="6"/>
      <c r="BH91" s="6"/>
      <c r="BI91" s="6">
        <v>90</v>
      </c>
      <c r="BJ91" s="6"/>
      <c r="BK91" s="6"/>
      <c r="BL91" s="124"/>
      <c r="BM91" s="6">
        <v>90</v>
      </c>
      <c r="BN91" s="124"/>
      <c r="BO91" s="6"/>
      <c r="BP91" s="6">
        <v>90</v>
      </c>
      <c r="BQ91" s="124"/>
      <c r="BR91" s="6"/>
      <c r="BS91" s="6"/>
      <c r="BT91" s="124"/>
      <c r="BU91" s="124"/>
      <c r="BV91" s="6">
        <v>90</v>
      </c>
      <c r="BW91" s="124"/>
      <c r="BX91" s="6"/>
      <c r="BY91" s="6">
        <v>90</v>
      </c>
      <c r="BZ91" s="124"/>
      <c r="CA91" s="6">
        <v>90</v>
      </c>
      <c r="CB91" s="6">
        <v>90</v>
      </c>
      <c r="CC91" s="124"/>
      <c r="CD91" s="6">
        <v>90</v>
      </c>
      <c r="CE91" s="6">
        <v>90</v>
      </c>
      <c r="CF91" s="124"/>
      <c r="CG91" s="6">
        <v>90</v>
      </c>
      <c r="CH91" s="124"/>
      <c r="CI91" s="6">
        <v>90</v>
      </c>
      <c r="CJ91" s="6">
        <v>90</v>
      </c>
      <c r="CK91" s="6">
        <v>90</v>
      </c>
      <c r="CL91" s="124"/>
      <c r="CM91" s="6">
        <v>90</v>
      </c>
      <c r="CN91" s="6">
        <v>90</v>
      </c>
      <c r="CO91" s="124"/>
      <c r="CP91" s="6">
        <v>90</v>
      </c>
      <c r="CQ91" s="6">
        <v>90</v>
      </c>
      <c r="CR91" s="124"/>
      <c r="CS91" s="6">
        <v>90</v>
      </c>
      <c r="CT91" s="124"/>
      <c r="CU91" s="6">
        <v>90</v>
      </c>
      <c r="CV91" s="124"/>
      <c r="CW91" s="6">
        <v>90</v>
      </c>
      <c r="CX91" s="124"/>
      <c r="CY91" s="6">
        <v>90</v>
      </c>
      <c r="CZ91" s="6">
        <v>90</v>
      </c>
      <c r="DA91" s="124"/>
      <c r="DB91" s="6">
        <v>90</v>
      </c>
      <c r="DC91" s="6">
        <v>90</v>
      </c>
      <c r="DD91" s="124"/>
      <c r="DE91" s="6">
        <v>90</v>
      </c>
      <c r="DF91" s="124"/>
      <c r="DG91" s="6">
        <v>90</v>
      </c>
      <c r="DH91" s="124"/>
      <c r="DI91" s="124"/>
      <c r="DJ91" s="124"/>
      <c r="DK91" s="6"/>
      <c r="DL91" s="6"/>
      <c r="DM91" s="125"/>
      <c r="DN91" s="6"/>
      <c r="DO91" s="6"/>
      <c r="DP91" s="6"/>
      <c r="DQ91" s="6"/>
      <c r="DR91" s="6"/>
      <c r="DS91" s="6"/>
      <c r="DT91" s="2"/>
      <c r="DU91" s="2"/>
      <c r="DV91" s="2"/>
      <c r="DW91" s="2"/>
      <c r="DX91" s="2"/>
      <c r="DY91" s="2"/>
      <c r="DZ91" s="2"/>
      <c r="EA91" s="2"/>
      <c r="EB91" s="125"/>
      <c r="EC91" s="6"/>
      <c r="ED91" s="6"/>
      <c r="EE91" s="6"/>
      <c r="EF91" s="124"/>
      <c r="EG91" s="124"/>
      <c r="EH91" s="125"/>
      <c r="EI91" s="125"/>
      <c r="EJ91" s="124"/>
      <c r="EK91" s="2"/>
      <c r="EL91" s="2"/>
    </row>
    <row x14ac:dyDescent="0.25" r="92" customHeight="1" ht="18.75">
      <c r="A92" s="133" t="s">
        <v>156</v>
      </c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>
        <v>50</v>
      </c>
      <c r="AM92" s="6">
        <v>50</v>
      </c>
      <c r="AN92" s="125"/>
      <c r="AO92" s="125"/>
      <c r="AP92" s="125"/>
      <c r="AQ92" s="125"/>
      <c r="AR92" s="6">
        <v>50</v>
      </c>
      <c r="AS92" s="125"/>
      <c r="AT92" s="125"/>
      <c r="AU92" s="6">
        <v>50</v>
      </c>
      <c r="AV92" s="6"/>
      <c r="AW92" s="125"/>
      <c r="AX92" s="125"/>
      <c r="AY92" s="6"/>
      <c r="AZ92" s="6">
        <v>50</v>
      </c>
      <c r="BA92" s="6"/>
      <c r="BB92" s="6"/>
      <c r="BC92" s="6">
        <v>50</v>
      </c>
      <c r="BD92" s="6"/>
      <c r="BE92" s="6"/>
      <c r="BF92" s="6">
        <v>50</v>
      </c>
      <c r="BG92" s="6"/>
      <c r="BH92" s="6"/>
      <c r="BI92" s="6">
        <v>50</v>
      </c>
      <c r="BJ92" s="6"/>
      <c r="BK92" s="6"/>
      <c r="BL92" s="124"/>
      <c r="BM92" s="6">
        <v>50</v>
      </c>
      <c r="BN92" s="124"/>
      <c r="BO92" s="6"/>
      <c r="BP92" s="6">
        <v>50</v>
      </c>
      <c r="BQ92" s="124"/>
      <c r="BR92" s="6"/>
      <c r="BS92" s="6"/>
      <c r="BT92" s="124"/>
      <c r="BU92" s="124"/>
      <c r="BV92" s="6">
        <v>50</v>
      </c>
      <c r="BW92" s="124"/>
      <c r="BX92" s="6"/>
      <c r="BY92" s="6">
        <v>50</v>
      </c>
      <c r="BZ92" s="124"/>
      <c r="CA92" s="6">
        <v>50</v>
      </c>
      <c r="CB92" s="6">
        <v>50</v>
      </c>
      <c r="CC92" s="124"/>
      <c r="CD92" s="6">
        <v>50</v>
      </c>
      <c r="CE92" s="6">
        <v>50</v>
      </c>
      <c r="CF92" s="124"/>
      <c r="CG92" s="6">
        <v>50</v>
      </c>
      <c r="CH92" s="124"/>
      <c r="CI92" s="6">
        <v>50</v>
      </c>
      <c r="CJ92" s="6">
        <v>50</v>
      </c>
      <c r="CK92" s="6">
        <v>50</v>
      </c>
      <c r="CL92" s="124"/>
      <c r="CM92" s="6">
        <v>50</v>
      </c>
      <c r="CN92" s="6">
        <v>50</v>
      </c>
      <c r="CO92" s="124"/>
      <c r="CP92" s="6">
        <v>50</v>
      </c>
      <c r="CQ92" s="6">
        <v>50</v>
      </c>
      <c r="CR92" s="124"/>
      <c r="CS92" s="6">
        <v>50</v>
      </c>
      <c r="CT92" s="124"/>
      <c r="CU92" s="6">
        <v>50</v>
      </c>
      <c r="CV92" s="124"/>
      <c r="CW92" s="6">
        <v>50</v>
      </c>
      <c r="CX92" s="124"/>
      <c r="CY92" s="6">
        <v>50</v>
      </c>
      <c r="CZ92" s="6">
        <v>50</v>
      </c>
      <c r="DA92" s="124"/>
      <c r="DB92" s="6">
        <v>50</v>
      </c>
      <c r="DC92" s="6">
        <v>50</v>
      </c>
      <c r="DD92" s="124"/>
      <c r="DE92" s="6">
        <v>50</v>
      </c>
      <c r="DF92" s="124"/>
      <c r="DG92" s="6">
        <v>50</v>
      </c>
      <c r="DH92" s="124"/>
      <c r="DI92" s="124"/>
      <c r="DJ92" s="124"/>
      <c r="DK92" s="6"/>
      <c r="DL92" s="6"/>
      <c r="DM92" s="125"/>
      <c r="DN92" s="6"/>
      <c r="DO92" s="6"/>
      <c r="DP92" s="6"/>
      <c r="DQ92" s="6"/>
      <c r="DR92" s="6"/>
      <c r="DS92" s="6"/>
      <c r="DT92" s="2"/>
      <c r="DU92" s="2"/>
      <c r="DV92" s="2"/>
      <c r="DW92" s="2"/>
      <c r="DX92" s="2"/>
      <c r="DY92" s="2"/>
      <c r="DZ92" s="2"/>
      <c r="EA92" s="2"/>
      <c r="EB92" s="125"/>
      <c r="EC92" s="6"/>
      <c r="ED92" s="6"/>
      <c r="EE92" s="6"/>
      <c r="EF92" s="124"/>
      <c r="EG92" s="124"/>
      <c r="EH92" s="125"/>
      <c r="EI92" s="125"/>
      <c r="EJ92" s="124"/>
      <c r="EK92" s="2"/>
      <c r="EL92" s="2"/>
    </row>
    <row x14ac:dyDescent="0.25" r="93" customHeight="1" ht="18.75">
      <c r="A93" s="133" t="s">
        <v>157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>
        <f>AL76*AL90*AL91*AL92/1000</f>
      </c>
      <c r="AM93" s="6">
        <f>AM76*AM90*AM91*AM92/1000</f>
      </c>
      <c r="AN93" s="125"/>
      <c r="AO93" s="125"/>
      <c r="AP93" s="125"/>
      <c r="AQ93" s="125"/>
      <c r="AR93" s="6">
        <f>AR76*AR90*AR91*AR92/1000</f>
      </c>
      <c r="AS93" s="125"/>
      <c r="AT93" s="125"/>
      <c r="AU93" s="6">
        <f>AU76*AU90*AU91*AU92/1000</f>
      </c>
      <c r="AV93" s="6"/>
      <c r="AW93" s="125"/>
      <c r="AX93" s="125"/>
      <c r="AY93" s="6"/>
      <c r="AZ93" s="6">
        <f>AZ76*AZ90*AZ91*AZ92/1000</f>
      </c>
      <c r="BA93" s="6"/>
      <c r="BB93" s="6"/>
      <c r="BC93" s="6">
        <f>BC76*BC90*BC91*BC92/1000</f>
      </c>
      <c r="BD93" s="6"/>
      <c r="BE93" s="6"/>
      <c r="BF93" s="6">
        <f>BF76*BF90*BF91*BF92/1000</f>
      </c>
      <c r="BG93" s="6"/>
      <c r="BH93" s="6"/>
      <c r="BI93" s="6">
        <f>BI76*BI90*BI91*BI92/1000</f>
      </c>
      <c r="BJ93" s="6"/>
      <c r="BK93" s="6"/>
      <c r="BL93" s="124"/>
      <c r="BM93" s="6">
        <f>BM76*BM90*BM91*BM92/1000</f>
      </c>
      <c r="BN93" s="124"/>
      <c r="BO93" s="6"/>
      <c r="BP93" s="6">
        <f>BP76*BP90*BP91*BP92/1000</f>
      </c>
      <c r="BQ93" s="124"/>
      <c r="BR93" s="6"/>
      <c r="BS93" s="6"/>
      <c r="BT93" s="124"/>
      <c r="BU93" s="124"/>
      <c r="BV93" s="6">
        <f>BV76*BV90*BV91*BV92/1000</f>
      </c>
      <c r="BW93" s="124"/>
      <c r="BX93" s="6"/>
      <c r="BY93" s="6">
        <f>BY76*BY90*BY91*BY92/1000</f>
      </c>
      <c r="BZ93" s="124"/>
      <c r="CA93" s="6">
        <f>CA76*CA90*CA91*CA92/1000</f>
      </c>
      <c r="CB93" s="6">
        <f>CB76*CB90*CB91*CB92/1000</f>
      </c>
      <c r="CC93" s="124"/>
      <c r="CD93" s="6">
        <f>CD76*CD90*CD91*CD92/1000</f>
      </c>
      <c r="CE93" s="6">
        <f>CE76*CE90*CE91*CE92/1000</f>
      </c>
      <c r="CF93" s="124"/>
      <c r="CG93" s="6">
        <f>CG76*CG90*CG91*CG92/1000</f>
      </c>
      <c r="CH93" s="124"/>
      <c r="CI93" s="6">
        <f>CI76*CI90*CI91*CI92/1000</f>
      </c>
      <c r="CJ93" s="6">
        <f>CJ76*CJ90*CJ91*CJ92/1000</f>
      </c>
      <c r="CK93" s="6">
        <f>CK76*CK90*CK91*CK92/1000</f>
      </c>
      <c r="CL93" s="124"/>
      <c r="CM93" s="6">
        <f>CM76*CM90*CM91*CM92/1000</f>
      </c>
      <c r="CN93" s="6">
        <f>CN76*CN90*CN91*CN92/1000</f>
      </c>
      <c r="CO93" s="124"/>
      <c r="CP93" s="6">
        <f>CP76*CP90*CP91*CP92/1000</f>
      </c>
      <c r="CQ93" s="6">
        <f>CQ76*CQ90*CQ91*CQ92/1000</f>
      </c>
      <c r="CR93" s="124"/>
      <c r="CS93" s="6">
        <f>CS76*CS90*CS91*CS92/1000</f>
      </c>
      <c r="CT93" s="124"/>
      <c r="CU93" s="6">
        <f>CU76*CU90*CU91*CU92/1000</f>
      </c>
      <c r="CV93" s="124"/>
      <c r="CW93" s="6">
        <f>CW76*CW90*CW91*CW92/1000</f>
      </c>
      <c r="CX93" s="124"/>
      <c r="CY93" s="6">
        <f>CY76*CY90*CY91*CY92/1000</f>
      </c>
      <c r="CZ93" s="6">
        <f>CZ76*CZ90*CZ91*CZ92/1000</f>
      </c>
      <c r="DA93" s="124"/>
      <c r="DB93" s="6">
        <f>DB76*DB90*DB91*DB92/1000</f>
      </c>
      <c r="DC93" s="6">
        <f>DC76*DC90*DC91*DC92/1000</f>
      </c>
      <c r="DD93" s="124"/>
      <c r="DE93" s="6">
        <f>DE76*DE90*DE91*DE92/1000</f>
      </c>
      <c r="DF93" s="124"/>
      <c r="DG93" s="6">
        <f>DG76*DG90*DG91*DG92/1000</f>
      </c>
      <c r="DH93" s="124"/>
      <c r="DI93" s="124"/>
      <c r="DJ93" s="124"/>
      <c r="DK93" s="6"/>
      <c r="DL93" s="6"/>
      <c r="DM93" s="125"/>
      <c r="DN93" s="6"/>
      <c r="DO93" s="6"/>
      <c r="DP93" s="6">
        <f>SUM(AL93:AW93)</f>
      </c>
      <c r="DQ93" s="6"/>
      <c r="DR93" s="6">
        <f>SUM(AY93:BJ93)</f>
      </c>
      <c r="DS93" s="6"/>
      <c r="DT93" s="6">
        <f>SUM(BL93:BW93)</f>
      </c>
      <c r="DU93" s="2"/>
      <c r="DV93" s="6">
        <f>SUM(BY93:CJ93)</f>
      </c>
      <c r="DW93" s="2"/>
      <c r="DX93" s="6">
        <f>SUM(CK93:CV93)</f>
      </c>
      <c r="DY93" s="2"/>
      <c r="DZ93" s="6">
        <f>SUM(CW93:DH93)</f>
      </c>
      <c r="EA93" s="2"/>
      <c r="EB93" s="125"/>
      <c r="EC93" s="6"/>
      <c r="ED93" s="6"/>
      <c r="EE93" s="6"/>
      <c r="EF93" s="124"/>
      <c r="EG93" s="124"/>
      <c r="EH93" s="125"/>
      <c r="EI93" s="125"/>
      <c r="EJ93" s="124"/>
      <c r="EK93" s="2"/>
      <c r="EL93" s="2"/>
    </row>
    <row x14ac:dyDescent="0.25" r="94" customHeight="1" ht="18.75">
      <c r="A94" s="141" t="s">
        <v>168</v>
      </c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6">
        <f>Z79*#REF!</f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>
        <f>AL88+AL93</f>
      </c>
      <c r="AM94" s="6">
        <f>AM88+AM93</f>
      </c>
      <c r="AN94" s="6">
        <f>AN88+AN93</f>
      </c>
      <c r="AO94" s="6">
        <f>AO88+AO93</f>
      </c>
      <c r="AP94" s="6">
        <f>AP88+AP93</f>
      </c>
      <c r="AQ94" s="6">
        <f>AQ88+AQ93</f>
      </c>
      <c r="AR94" s="6">
        <f>AR88+AR93</f>
      </c>
      <c r="AS94" s="6">
        <f>AS88+AS93</f>
      </c>
      <c r="AT94" s="6">
        <f>AT88+AT93</f>
      </c>
      <c r="AU94" s="6">
        <f>AU88+AU93</f>
      </c>
      <c r="AV94" s="6">
        <f>AV88+AV93</f>
      </c>
      <c r="AW94" s="6">
        <f>AW88+AW93</f>
      </c>
      <c r="AX94" s="6"/>
      <c r="AY94" s="6">
        <f>AY88+AY93</f>
      </c>
      <c r="AZ94" s="6">
        <f>AZ88+AZ93</f>
      </c>
      <c r="BA94" s="6">
        <f>BA88+BA93</f>
      </c>
      <c r="BB94" s="6">
        <f>BB88+BB93</f>
      </c>
      <c r="BC94" s="6">
        <f>BC88+BC93</f>
      </c>
      <c r="BD94" s="6">
        <f>BD88+BD93</f>
      </c>
      <c r="BE94" s="6">
        <f>BE88+BE93</f>
      </c>
      <c r="BF94" s="6">
        <f>BF88+BF93</f>
      </c>
      <c r="BG94" s="6">
        <f>BG88+BG93</f>
      </c>
      <c r="BH94" s="6">
        <f>BH88+BH93</f>
      </c>
      <c r="BI94" s="6">
        <f>BI88+BI93</f>
      </c>
      <c r="BJ94" s="6">
        <f>BJ88+BJ93</f>
      </c>
      <c r="BK94" s="6"/>
      <c r="BL94" s="6">
        <f>BL88+BL93</f>
      </c>
      <c r="BM94" s="6">
        <f>BM88+BM93</f>
      </c>
      <c r="BN94" s="6">
        <f>BN88+BN93</f>
      </c>
      <c r="BO94" s="6">
        <f>BO88+BO93</f>
      </c>
      <c r="BP94" s="6">
        <f>BP88+BP93</f>
      </c>
      <c r="BQ94" s="6">
        <f>BQ88+BQ93</f>
      </c>
      <c r="BR94" s="6">
        <f>BR88+BR93</f>
      </c>
      <c r="BS94" s="6">
        <f>BS88+BS93</f>
      </c>
      <c r="BT94" s="6">
        <f>BT88+BT93</f>
      </c>
      <c r="BU94" s="6">
        <f>BU88+BU93</f>
      </c>
      <c r="BV94" s="6">
        <f>BV88+BV93</f>
      </c>
      <c r="BW94" s="6">
        <f>BW88+BW93</f>
      </c>
      <c r="BX94" s="6"/>
      <c r="BY94" s="6">
        <f>BY88+BY93</f>
      </c>
      <c r="BZ94" s="6">
        <f>BZ88+BZ93</f>
      </c>
      <c r="CA94" s="6">
        <f>CA88+CA93</f>
      </c>
      <c r="CB94" s="6">
        <f>CB88+CB93</f>
      </c>
      <c r="CC94" s="6">
        <f>CC88+CC93</f>
      </c>
      <c r="CD94" s="6">
        <f>CD88+CD93</f>
      </c>
      <c r="CE94" s="6">
        <f>CE88+CE93</f>
      </c>
      <c r="CF94" s="6">
        <f>CF88+CF93</f>
      </c>
      <c r="CG94" s="6">
        <f>CG88+CG93</f>
      </c>
      <c r="CH94" s="6">
        <f>CH88+CH93</f>
      </c>
      <c r="CI94" s="6">
        <f>CI88+CI93</f>
      </c>
      <c r="CJ94" s="6">
        <f>CJ88+CJ93</f>
      </c>
      <c r="CK94" s="6">
        <f>CK88+CK93</f>
      </c>
      <c r="CL94" s="6">
        <f>CL88+CL93</f>
      </c>
      <c r="CM94" s="6">
        <f>CM88+CM93</f>
      </c>
      <c r="CN94" s="6">
        <f>CN88+CN93</f>
      </c>
      <c r="CO94" s="6">
        <f>CO88+CO93</f>
      </c>
      <c r="CP94" s="6">
        <f>CP88+CP93</f>
      </c>
      <c r="CQ94" s="6">
        <f>CQ88+CQ93</f>
      </c>
      <c r="CR94" s="6">
        <f>CR88+CR93</f>
      </c>
      <c r="CS94" s="6">
        <f>CS88+CS93</f>
      </c>
      <c r="CT94" s="6">
        <f>CT88+CT93</f>
      </c>
      <c r="CU94" s="6">
        <f>CU88+CU93</f>
      </c>
      <c r="CV94" s="6">
        <f>CV88+CV93</f>
      </c>
      <c r="CW94" s="6">
        <f>CW88+CW93</f>
      </c>
      <c r="CX94" s="6">
        <f>CX88+CX93</f>
      </c>
      <c r="CY94" s="6">
        <f>CY88+CY93</f>
      </c>
      <c r="CZ94" s="6">
        <f>CZ88+CZ93</f>
      </c>
      <c r="DA94" s="6">
        <f>DA88+DA93</f>
      </c>
      <c r="DB94" s="6">
        <f>DB88+DB93</f>
      </c>
      <c r="DC94" s="6">
        <f>DC88+DC93</f>
      </c>
      <c r="DD94" s="6">
        <f>DD88+DD93</f>
      </c>
      <c r="DE94" s="6">
        <f>DE88+DE93</f>
      </c>
      <c r="DF94" s="6">
        <f>DF88+DF93</f>
      </c>
      <c r="DG94" s="6">
        <f>DG88+DG93</f>
      </c>
      <c r="DH94" s="6">
        <f>DH88+DH93</f>
      </c>
      <c r="DI94" s="124"/>
      <c r="DJ94" s="124"/>
      <c r="DK94" s="6"/>
      <c r="DL94" s="6"/>
      <c r="DM94" s="143"/>
      <c r="DN94" s="150">
        <v>4276</v>
      </c>
      <c r="DO94" s="154"/>
      <c r="DP94" s="6">
        <f>DP88+DP93</f>
      </c>
      <c r="DQ94" s="144">
        <f>IFERROR(DP94/DN94*100,0)</f>
      </c>
      <c r="DR94" s="6">
        <f>DR88+DR93</f>
      </c>
      <c r="DS94" s="144">
        <f>IFERROR(DR94/DP94*100,0)</f>
      </c>
      <c r="DT94" s="6">
        <f>DT88+DT93</f>
      </c>
      <c r="DU94" s="144">
        <f>IFERROR(DT94/DR94*100,0)</f>
      </c>
      <c r="DV94" s="6">
        <f>DV88+DV93</f>
      </c>
      <c r="DW94" s="144">
        <f>IFERROR(DV94/DT94*100,0)</f>
      </c>
      <c r="DX94" s="6">
        <f>DX88+DX93</f>
      </c>
      <c r="DY94" s="144">
        <f>IFERROR(DX94/DV94*100,0)</f>
      </c>
      <c r="DZ94" s="6">
        <f>DZ88+DZ93</f>
      </c>
      <c r="EA94" s="144">
        <f>IFERROR(DZ94/DX94*100,0)</f>
      </c>
      <c r="EB94" s="125"/>
      <c r="EC94" s="6"/>
      <c r="ED94" s="6"/>
      <c r="EE94" s="6"/>
      <c r="EF94" s="124"/>
      <c r="EG94" s="124"/>
      <c r="EH94" s="125"/>
      <c r="EI94" s="125"/>
      <c r="EJ94" s="124"/>
      <c r="EK94" s="2"/>
      <c r="EL94" s="2"/>
    </row>
    <row x14ac:dyDescent="0.25" r="95" customHeight="1" ht="18.75">
      <c r="A95" s="141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124"/>
      <c r="BM95" s="2"/>
      <c r="BN95" s="124"/>
      <c r="BO95" s="6"/>
      <c r="BP95" s="124"/>
      <c r="BQ95" s="124"/>
      <c r="BR95" s="124"/>
      <c r="BS95" s="124"/>
      <c r="BT95" s="124"/>
      <c r="BU95" s="124"/>
      <c r="BV95" s="124"/>
      <c r="BW95" s="124"/>
      <c r="BX95" s="6"/>
      <c r="BY95" s="124"/>
      <c r="BZ95" s="124"/>
      <c r="CA95" s="124"/>
      <c r="CB95" s="124"/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  <c r="CR95" s="124"/>
      <c r="CS95" s="124"/>
      <c r="CT95" s="124"/>
      <c r="CU95" s="124"/>
      <c r="CV95" s="124"/>
      <c r="CW95" s="124"/>
      <c r="CX95" s="124"/>
      <c r="CY95" s="124"/>
      <c r="CZ95" s="124"/>
      <c r="DA95" s="124"/>
      <c r="DB95" s="124"/>
      <c r="DC95" s="124"/>
      <c r="DD95" s="124"/>
      <c r="DE95" s="124"/>
      <c r="DF95" s="124"/>
      <c r="DG95" s="124"/>
      <c r="DH95" s="124"/>
      <c r="DI95" s="124"/>
      <c r="DJ95" s="124"/>
      <c r="DK95" s="6"/>
      <c r="DL95" s="6"/>
      <c r="DM95" s="6"/>
      <c r="DN95" s="6"/>
      <c r="DO95" s="6"/>
      <c r="DP95" s="6"/>
      <c r="DQ95" s="6"/>
      <c r="DR95" s="6"/>
      <c r="DS95" s="6"/>
      <c r="DT95" s="2"/>
      <c r="DU95" s="2"/>
      <c r="DV95" s="2"/>
      <c r="DW95" s="2"/>
      <c r="DX95" s="2"/>
      <c r="DY95" s="2"/>
      <c r="DZ95" s="2"/>
      <c r="EA95" s="2"/>
      <c r="EB95" s="125"/>
      <c r="EC95" s="6"/>
      <c r="ED95" s="6"/>
      <c r="EE95" s="6"/>
      <c r="EF95" s="124"/>
      <c r="EG95" s="124"/>
      <c r="EH95" s="125"/>
      <c r="EI95" s="125"/>
      <c r="EJ95" s="124"/>
      <c r="EK95" s="2"/>
      <c r="EL95" s="2"/>
    </row>
    <row x14ac:dyDescent="0.25" r="96" customHeight="1" ht="18.75">
      <c r="A96" s="133" t="s">
        <v>169</v>
      </c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124"/>
      <c r="BM96" s="2"/>
      <c r="BN96" s="124"/>
      <c r="BO96" s="6"/>
      <c r="BP96" s="124"/>
      <c r="BQ96" s="124"/>
      <c r="BR96" s="124"/>
      <c r="BS96" s="124"/>
      <c r="BT96" s="124"/>
      <c r="BU96" s="124"/>
      <c r="BV96" s="124"/>
      <c r="BW96" s="124"/>
      <c r="BX96" s="6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  <c r="CR96" s="124"/>
      <c r="CS96" s="124"/>
      <c r="CT96" s="124"/>
      <c r="CU96" s="124"/>
      <c r="CV96" s="124"/>
      <c r="CW96" s="124"/>
      <c r="CX96" s="124"/>
      <c r="CY96" s="124"/>
      <c r="CZ96" s="124"/>
      <c r="DA96" s="124"/>
      <c r="DB96" s="124"/>
      <c r="DC96" s="124"/>
      <c r="DD96" s="124"/>
      <c r="DE96" s="124"/>
      <c r="DF96" s="124"/>
      <c r="DG96" s="124"/>
      <c r="DH96" s="124"/>
      <c r="DI96" s="124"/>
      <c r="DJ96" s="124"/>
      <c r="DK96" s="6"/>
      <c r="DL96" s="6"/>
      <c r="DM96" s="6"/>
      <c r="DN96" s="6"/>
      <c r="DO96" s="6"/>
      <c r="DP96" s="6"/>
      <c r="DQ96" s="6"/>
      <c r="DR96" s="6"/>
      <c r="DS96" s="6"/>
      <c r="DT96" s="2"/>
      <c r="DU96" s="2"/>
      <c r="DV96" s="2"/>
      <c r="DW96" s="2"/>
      <c r="DX96" s="2"/>
      <c r="DY96" s="2"/>
      <c r="DZ96" s="2"/>
      <c r="EA96" s="2"/>
      <c r="EB96" s="125"/>
      <c r="EC96" s="6"/>
      <c r="ED96" s="6"/>
      <c r="EE96" s="6"/>
      <c r="EF96" s="124"/>
      <c r="EG96" s="124"/>
      <c r="EH96" s="125"/>
      <c r="EI96" s="125"/>
      <c r="EJ96" s="124"/>
      <c r="EK96" s="2"/>
      <c r="EL96" s="2"/>
    </row>
    <row x14ac:dyDescent="0.25" r="97" customHeight="1" ht="18.75">
      <c r="A97" s="133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124"/>
      <c r="BM97" s="2"/>
      <c r="BN97" s="124"/>
      <c r="BO97" s="6"/>
      <c r="BP97" s="124"/>
      <c r="BQ97" s="124"/>
      <c r="BR97" s="124"/>
      <c r="BS97" s="124"/>
      <c r="BT97" s="124"/>
      <c r="BU97" s="124"/>
      <c r="BV97" s="124"/>
      <c r="BW97" s="124"/>
      <c r="BX97" s="6"/>
      <c r="BY97" s="124"/>
      <c r="BZ97" s="124"/>
      <c r="CA97" s="124"/>
      <c r="CB97" s="124"/>
      <c r="CC97" s="124"/>
      <c r="CD97" s="124"/>
      <c r="CE97" s="124"/>
      <c r="CF97" s="124"/>
      <c r="CG97" s="124"/>
      <c r="CH97" s="124"/>
      <c r="CI97" s="124"/>
      <c r="CJ97" s="124"/>
      <c r="CK97" s="124"/>
      <c r="CL97" s="124"/>
      <c r="CM97" s="124"/>
      <c r="CN97" s="124"/>
      <c r="CO97" s="124"/>
      <c r="CP97" s="124"/>
      <c r="CQ97" s="124"/>
      <c r="CR97" s="124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6"/>
      <c r="DL97" s="6"/>
      <c r="DM97" s="6"/>
      <c r="DN97" s="6"/>
      <c r="DO97" s="6"/>
      <c r="DP97" s="6"/>
      <c r="DQ97" s="6"/>
      <c r="DR97" s="6"/>
      <c r="DS97" s="6"/>
      <c r="DT97" s="2"/>
      <c r="DU97" s="2"/>
      <c r="DV97" s="2"/>
      <c r="DW97" s="2"/>
      <c r="DX97" s="2"/>
      <c r="DY97" s="2"/>
      <c r="DZ97" s="2"/>
      <c r="EA97" s="2"/>
      <c r="EB97" s="125"/>
      <c r="EC97" s="6"/>
      <c r="ED97" s="6"/>
      <c r="EE97" s="6"/>
      <c r="EF97" s="124"/>
      <c r="EG97" s="124"/>
      <c r="EH97" s="125"/>
      <c r="EI97" s="125"/>
      <c r="EJ97" s="124"/>
      <c r="EK97" s="2"/>
      <c r="EL97" s="2"/>
    </row>
    <row x14ac:dyDescent="0.25" r="98" customHeight="1" ht="18.75">
      <c r="A98" s="133" t="s">
        <v>127</v>
      </c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6">
        <v>70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>
        <v>40</v>
      </c>
      <c r="AM98" s="6">
        <v>40</v>
      </c>
      <c r="AN98" s="6">
        <v>40</v>
      </c>
      <c r="AO98" s="6">
        <v>40</v>
      </c>
      <c r="AP98" s="6">
        <v>40</v>
      </c>
      <c r="AQ98" s="6">
        <v>40</v>
      </c>
      <c r="AR98" s="6">
        <v>40</v>
      </c>
      <c r="AS98" s="6">
        <v>40</v>
      </c>
      <c r="AT98" s="6">
        <v>40</v>
      </c>
      <c r="AU98" s="6">
        <v>40</v>
      </c>
      <c r="AV98" s="6">
        <v>40</v>
      </c>
      <c r="AW98" s="6">
        <v>40</v>
      </c>
      <c r="AX98" s="124"/>
      <c r="AY98" s="6">
        <v>40</v>
      </c>
      <c r="AZ98" s="6">
        <v>40</v>
      </c>
      <c r="BA98" s="6">
        <v>40</v>
      </c>
      <c r="BB98" s="6">
        <v>40</v>
      </c>
      <c r="BC98" s="6">
        <v>40</v>
      </c>
      <c r="BD98" s="6">
        <v>40</v>
      </c>
      <c r="BE98" s="6">
        <v>40</v>
      </c>
      <c r="BF98" s="6">
        <v>40</v>
      </c>
      <c r="BG98" s="6">
        <v>40</v>
      </c>
      <c r="BH98" s="6">
        <v>40</v>
      </c>
      <c r="BI98" s="6">
        <v>40</v>
      </c>
      <c r="BJ98" s="6">
        <v>40</v>
      </c>
      <c r="BK98" s="6"/>
      <c r="BL98" s="6">
        <v>40</v>
      </c>
      <c r="BM98" s="6">
        <v>40</v>
      </c>
      <c r="BN98" s="6">
        <v>40</v>
      </c>
      <c r="BO98" s="6">
        <v>40</v>
      </c>
      <c r="BP98" s="6">
        <v>40</v>
      </c>
      <c r="BQ98" s="6">
        <v>40</v>
      </c>
      <c r="BR98" s="6">
        <v>40</v>
      </c>
      <c r="BS98" s="6">
        <v>40</v>
      </c>
      <c r="BT98" s="6">
        <v>40</v>
      </c>
      <c r="BU98" s="6">
        <v>40</v>
      </c>
      <c r="BV98" s="6">
        <v>40</v>
      </c>
      <c r="BW98" s="6">
        <v>40</v>
      </c>
      <c r="BX98" s="6"/>
      <c r="BY98" s="6">
        <v>40</v>
      </c>
      <c r="BZ98" s="6">
        <v>40</v>
      </c>
      <c r="CA98" s="6">
        <v>40</v>
      </c>
      <c r="CB98" s="6">
        <v>40</v>
      </c>
      <c r="CC98" s="6">
        <v>40</v>
      </c>
      <c r="CD98" s="6">
        <v>40</v>
      </c>
      <c r="CE98" s="6">
        <v>40</v>
      </c>
      <c r="CF98" s="6">
        <v>40</v>
      </c>
      <c r="CG98" s="6">
        <v>40</v>
      </c>
      <c r="CH98" s="6">
        <v>40</v>
      </c>
      <c r="CI98" s="6">
        <v>40</v>
      </c>
      <c r="CJ98" s="6">
        <v>40</v>
      </c>
      <c r="CK98" s="6">
        <v>40</v>
      </c>
      <c r="CL98" s="6">
        <v>40</v>
      </c>
      <c r="CM98" s="6">
        <v>40</v>
      </c>
      <c r="CN98" s="6">
        <v>40</v>
      </c>
      <c r="CO98" s="6">
        <v>40</v>
      </c>
      <c r="CP98" s="6">
        <v>40</v>
      </c>
      <c r="CQ98" s="6">
        <v>40</v>
      </c>
      <c r="CR98" s="6">
        <v>40</v>
      </c>
      <c r="CS98" s="6">
        <v>40</v>
      </c>
      <c r="CT98" s="6">
        <v>40</v>
      </c>
      <c r="CU98" s="6">
        <v>40</v>
      </c>
      <c r="CV98" s="6">
        <v>40</v>
      </c>
      <c r="CW98" s="6">
        <v>40</v>
      </c>
      <c r="CX98" s="6">
        <v>40</v>
      </c>
      <c r="CY98" s="6">
        <v>40</v>
      </c>
      <c r="CZ98" s="6">
        <v>40</v>
      </c>
      <c r="DA98" s="6">
        <v>40</v>
      </c>
      <c r="DB98" s="6">
        <v>40</v>
      </c>
      <c r="DC98" s="6">
        <v>40</v>
      </c>
      <c r="DD98" s="6">
        <v>40</v>
      </c>
      <c r="DE98" s="6">
        <v>40</v>
      </c>
      <c r="DF98" s="6">
        <v>40</v>
      </c>
      <c r="DG98" s="6">
        <v>40</v>
      </c>
      <c r="DH98" s="6">
        <v>40</v>
      </c>
      <c r="DI98" s="124"/>
      <c r="DJ98" s="124"/>
      <c r="DK98" s="6"/>
      <c r="DL98" s="6"/>
      <c r="DM98" s="6"/>
      <c r="DN98" s="6"/>
      <c r="DO98" s="6"/>
      <c r="DP98" s="6"/>
      <c r="DQ98" s="6"/>
      <c r="DR98" s="6"/>
      <c r="DS98" s="6"/>
      <c r="DT98" s="2"/>
      <c r="DU98" s="2"/>
      <c r="DV98" s="2"/>
      <c r="DW98" s="2"/>
      <c r="DX98" s="2"/>
      <c r="DY98" s="2"/>
      <c r="DZ98" s="2"/>
      <c r="EA98" s="2"/>
      <c r="EB98" s="125"/>
      <c r="EC98" s="6"/>
      <c r="ED98" s="6"/>
      <c r="EE98" s="6"/>
      <c r="EF98" s="124"/>
      <c r="EG98" s="124"/>
      <c r="EH98" s="125"/>
      <c r="EI98" s="125"/>
      <c r="EJ98" s="124"/>
      <c r="EK98" s="2"/>
      <c r="EL98" s="2"/>
    </row>
    <row x14ac:dyDescent="0.25" r="99" customHeight="1" ht="18.75">
      <c r="A99" s="133" t="s">
        <v>128</v>
      </c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6">
        <v>90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>
        <v>30</v>
      </c>
      <c r="AM99" s="6">
        <v>30</v>
      </c>
      <c r="AN99" s="6">
        <v>30</v>
      </c>
      <c r="AO99" s="6">
        <v>30</v>
      </c>
      <c r="AP99" s="6">
        <v>30</v>
      </c>
      <c r="AQ99" s="6">
        <v>30</v>
      </c>
      <c r="AR99" s="6">
        <v>30</v>
      </c>
      <c r="AS99" s="6">
        <v>30</v>
      </c>
      <c r="AT99" s="6">
        <v>30</v>
      </c>
      <c r="AU99" s="6">
        <v>30</v>
      </c>
      <c r="AV99" s="6">
        <v>30</v>
      </c>
      <c r="AW99" s="6">
        <v>30</v>
      </c>
      <c r="AX99" s="124"/>
      <c r="AY99" s="6">
        <v>30</v>
      </c>
      <c r="AZ99" s="6">
        <v>30</v>
      </c>
      <c r="BA99" s="6">
        <v>30</v>
      </c>
      <c r="BB99" s="6">
        <v>30</v>
      </c>
      <c r="BC99" s="6">
        <v>30</v>
      </c>
      <c r="BD99" s="6">
        <v>30</v>
      </c>
      <c r="BE99" s="6">
        <v>30</v>
      </c>
      <c r="BF99" s="6">
        <v>30</v>
      </c>
      <c r="BG99" s="6">
        <v>30</v>
      </c>
      <c r="BH99" s="6">
        <v>30</v>
      </c>
      <c r="BI99" s="6">
        <v>30</v>
      </c>
      <c r="BJ99" s="6">
        <v>30</v>
      </c>
      <c r="BK99" s="6"/>
      <c r="BL99" s="6">
        <v>30</v>
      </c>
      <c r="BM99" s="6">
        <v>30</v>
      </c>
      <c r="BN99" s="6">
        <v>30</v>
      </c>
      <c r="BO99" s="6">
        <v>30</v>
      </c>
      <c r="BP99" s="6">
        <v>30</v>
      </c>
      <c r="BQ99" s="6">
        <v>30</v>
      </c>
      <c r="BR99" s="6">
        <v>30</v>
      </c>
      <c r="BS99" s="6">
        <v>30</v>
      </c>
      <c r="BT99" s="6">
        <v>30</v>
      </c>
      <c r="BU99" s="6">
        <v>30</v>
      </c>
      <c r="BV99" s="6">
        <v>30</v>
      </c>
      <c r="BW99" s="6">
        <v>30</v>
      </c>
      <c r="BX99" s="6"/>
      <c r="BY99" s="6">
        <v>30</v>
      </c>
      <c r="BZ99" s="6">
        <v>30</v>
      </c>
      <c r="CA99" s="6">
        <v>30</v>
      </c>
      <c r="CB99" s="6">
        <v>30</v>
      </c>
      <c r="CC99" s="6">
        <v>30</v>
      </c>
      <c r="CD99" s="6">
        <v>30</v>
      </c>
      <c r="CE99" s="6">
        <v>30</v>
      </c>
      <c r="CF99" s="6">
        <v>30</v>
      </c>
      <c r="CG99" s="6">
        <v>30</v>
      </c>
      <c r="CH99" s="6">
        <v>30</v>
      </c>
      <c r="CI99" s="6">
        <v>30</v>
      </c>
      <c r="CJ99" s="6">
        <v>30</v>
      </c>
      <c r="CK99" s="6">
        <v>30</v>
      </c>
      <c r="CL99" s="6">
        <v>30</v>
      </c>
      <c r="CM99" s="6">
        <v>30</v>
      </c>
      <c r="CN99" s="6">
        <v>30</v>
      </c>
      <c r="CO99" s="6">
        <v>30</v>
      </c>
      <c r="CP99" s="6">
        <v>30</v>
      </c>
      <c r="CQ99" s="6">
        <v>30</v>
      </c>
      <c r="CR99" s="6">
        <v>30</v>
      </c>
      <c r="CS99" s="6">
        <v>30</v>
      </c>
      <c r="CT99" s="6">
        <v>30</v>
      </c>
      <c r="CU99" s="6">
        <v>30</v>
      </c>
      <c r="CV99" s="6">
        <v>30</v>
      </c>
      <c r="CW99" s="6">
        <v>30</v>
      </c>
      <c r="CX99" s="6">
        <v>30</v>
      </c>
      <c r="CY99" s="6">
        <v>30</v>
      </c>
      <c r="CZ99" s="6">
        <v>30</v>
      </c>
      <c r="DA99" s="6">
        <v>30</v>
      </c>
      <c r="DB99" s="6">
        <v>30</v>
      </c>
      <c r="DC99" s="6">
        <v>30</v>
      </c>
      <c r="DD99" s="6">
        <v>30</v>
      </c>
      <c r="DE99" s="6">
        <v>30</v>
      </c>
      <c r="DF99" s="6">
        <v>30</v>
      </c>
      <c r="DG99" s="6">
        <v>30</v>
      </c>
      <c r="DH99" s="6">
        <v>30</v>
      </c>
      <c r="DI99" s="124"/>
      <c r="DJ99" s="124"/>
      <c r="DK99" s="6"/>
      <c r="DL99" s="6"/>
      <c r="DM99" s="6"/>
      <c r="DN99" s="6"/>
      <c r="DO99" s="6"/>
      <c r="DP99" s="6"/>
      <c r="DQ99" s="6"/>
      <c r="DR99" s="6"/>
      <c r="DS99" s="6"/>
      <c r="DT99" s="2"/>
      <c r="DU99" s="2"/>
      <c r="DV99" s="2"/>
      <c r="DW99" s="2"/>
      <c r="DX99" s="2"/>
      <c r="DY99" s="2"/>
      <c r="DZ99" s="2"/>
      <c r="EA99" s="2"/>
      <c r="EB99" s="125"/>
      <c r="EC99" s="6"/>
      <c r="ED99" s="6"/>
      <c r="EE99" s="6"/>
      <c r="EF99" s="124"/>
      <c r="EG99" s="124"/>
      <c r="EH99" s="125"/>
      <c r="EI99" s="125"/>
      <c r="EJ99" s="124"/>
      <c r="EK99" s="2"/>
      <c r="EL99" s="2"/>
    </row>
    <row x14ac:dyDescent="0.25" r="100" customHeight="1" ht="18.75">
      <c r="A100" s="133" t="s">
        <v>158</v>
      </c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6">
        <f>1.5/1000000*50000000</f>
      </c>
      <c r="AA100" s="6">
        <f>1.5/1000000*50000000</f>
      </c>
      <c r="AB100" s="6">
        <f>1.5/1000000*50000000</f>
      </c>
      <c r="AC100" s="6">
        <f>1.5/1000000*50000000</f>
      </c>
      <c r="AD100" s="6">
        <f>1.5/1000000*50000000</f>
      </c>
      <c r="AE100" s="6">
        <f>1.5/1000000*50000000</f>
      </c>
      <c r="AF100" s="6">
        <f>1.5/1000000*50000000</f>
      </c>
      <c r="AG100" s="6">
        <f>1.5/1000000*50000000</f>
      </c>
      <c r="AH100" s="6">
        <f>1.5/1000000*50000000</f>
      </c>
      <c r="AI100" s="6">
        <f>1.5/1000000*50000000</f>
      </c>
      <c r="AJ100" s="6">
        <f>1.5/1000000*50000000</f>
      </c>
      <c r="AK100" s="6">
        <f>1.5/1000000*50000000</f>
      </c>
      <c r="AL100" s="139">
        <f>1/500000*50000000/12</f>
      </c>
      <c r="AM100" s="139">
        <f>1/500000*50000000/12</f>
      </c>
      <c r="AN100" s="139">
        <f>1/500000*50000000/12</f>
      </c>
      <c r="AO100" s="139">
        <f>1/500000*50000000/12</f>
      </c>
      <c r="AP100" s="139">
        <f>1/500000*50000000/12</f>
      </c>
      <c r="AQ100" s="139">
        <f>1/500000*50000000/12</f>
      </c>
      <c r="AR100" s="139">
        <f>1/500000*50000000/12</f>
      </c>
      <c r="AS100" s="139">
        <f>1/500000*50000000/12</f>
      </c>
      <c r="AT100" s="139">
        <f>1/500000*50000000/12</f>
      </c>
      <c r="AU100" s="139">
        <f>1/500000*50000000/12</f>
      </c>
      <c r="AV100" s="139">
        <f>1/500000*50000000/12</f>
      </c>
      <c r="AW100" s="139">
        <f>1/500000*50000000/12</f>
      </c>
      <c r="AX100" s="140"/>
      <c r="AY100" s="139">
        <f>1/500000*50000000/12</f>
      </c>
      <c r="AZ100" s="139">
        <f>1/500000*50000000/12</f>
      </c>
      <c r="BA100" s="139">
        <f>1/500000*50000000/12</f>
      </c>
      <c r="BB100" s="139">
        <f>1/500000*50000000/12</f>
      </c>
      <c r="BC100" s="139">
        <f>1/500000*50000000/12</f>
      </c>
      <c r="BD100" s="139">
        <f>1/500000*50000000/12</f>
      </c>
      <c r="BE100" s="139">
        <f>1/500000*50000000/12</f>
      </c>
      <c r="BF100" s="139">
        <f>1/500000*50000000/12</f>
      </c>
      <c r="BG100" s="139">
        <f>1/500000*50000000/12</f>
      </c>
      <c r="BH100" s="139">
        <f>1/500000*50000000/12</f>
      </c>
      <c r="BI100" s="139">
        <f>1/500000*50000000/12</f>
      </c>
      <c r="BJ100" s="139">
        <f>1/500000*50000000/12</f>
      </c>
      <c r="BK100" s="140"/>
      <c r="BL100" s="139">
        <f>1.5/1000000*50000000/12</f>
      </c>
      <c r="BM100" s="139">
        <f>1.5/1000000*50000000/12</f>
      </c>
      <c r="BN100" s="139">
        <f>1.5/1000000*50000000/12</f>
      </c>
      <c r="BO100" s="139">
        <f>1.5/1000000*50000000/12</f>
      </c>
      <c r="BP100" s="139">
        <f>1.5/1000000*50000000/12</f>
      </c>
      <c r="BQ100" s="139">
        <f>1.5/1000000*50000000/12</f>
      </c>
      <c r="BR100" s="139">
        <f>1.5/1000000*50000000/12</f>
      </c>
      <c r="BS100" s="139">
        <f>1.5/1000000*50000000/12</f>
      </c>
      <c r="BT100" s="139">
        <f>1.5/1000000*50000000/12</f>
      </c>
      <c r="BU100" s="139">
        <f>1.5/1000000*50000000/12</f>
      </c>
      <c r="BV100" s="139">
        <f>1.5/1000000*50000000/12</f>
      </c>
      <c r="BW100" s="139">
        <f>1.5/1000000*50000000/12</f>
      </c>
      <c r="BX100" s="140"/>
      <c r="BY100" s="139">
        <f>1.5/1000000*50000000/12</f>
      </c>
      <c r="BZ100" s="139">
        <f>1.5/1000000*50000000/12</f>
      </c>
      <c r="CA100" s="139">
        <f>1.5/1000000*50000000/12</f>
      </c>
      <c r="CB100" s="139">
        <f>1.5/1000000*50000000/12</f>
      </c>
      <c r="CC100" s="139">
        <f>1.5/1000000*50000000/12</f>
      </c>
      <c r="CD100" s="139">
        <f>1.5/1000000*50000000/12</f>
      </c>
      <c r="CE100" s="139">
        <f>1.5/1000000*50000000/12</f>
      </c>
      <c r="CF100" s="139">
        <f>1.5/1000000*50000000/12</f>
      </c>
      <c r="CG100" s="139">
        <f>1.5/1000000*50000000/12</f>
      </c>
      <c r="CH100" s="139">
        <f>1.5/1000000*50000000/12</f>
      </c>
      <c r="CI100" s="139">
        <f>1.5/1000000*50000000/12</f>
      </c>
      <c r="CJ100" s="139">
        <f>1.5/1000000*50000000/12</f>
      </c>
      <c r="CK100" s="139">
        <f>1.5/1000000*50000000/12</f>
      </c>
      <c r="CL100" s="139">
        <f>1.5/1000000*50000000/12</f>
      </c>
      <c r="CM100" s="139">
        <f>1.5/1000000*50000000/12</f>
      </c>
      <c r="CN100" s="139">
        <f>1.5/1000000*50000000/12</f>
      </c>
      <c r="CO100" s="139">
        <f>1.5/1000000*50000000/12</f>
      </c>
      <c r="CP100" s="139">
        <f>1.5/1000000*50000000/12</f>
      </c>
      <c r="CQ100" s="139">
        <f>1.5/1000000*50000000/12</f>
      </c>
      <c r="CR100" s="139">
        <f>1.5/1000000*50000000/12</f>
      </c>
      <c r="CS100" s="139">
        <f>1.5/1000000*50000000/12</f>
      </c>
      <c r="CT100" s="139">
        <f>1.5/1000000*50000000/12</f>
      </c>
      <c r="CU100" s="139">
        <f>1.5/1000000*50000000/12</f>
      </c>
      <c r="CV100" s="139">
        <f>1.5/1000000*50000000/12</f>
      </c>
      <c r="CW100" s="139">
        <f>1.5/1000000*50000000/12</f>
      </c>
      <c r="CX100" s="139">
        <f>1.5/1000000*50000000/12</f>
      </c>
      <c r="CY100" s="139">
        <f>1.5/1000000*50000000/12</f>
      </c>
      <c r="CZ100" s="139">
        <f>1.5/1000000*50000000/12</f>
      </c>
      <c r="DA100" s="139">
        <f>1.5/1000000*50000000/12</f>
      </c>
      <c r="DB100" s="139">
        <f>1.5/1000000*50000000/12</f>
      </c>
      <c r="DC100" s="139">
        <f>1.5/1000000*50000000/12</f>
      </c>
      <c r="DD100" s="139">
        <f>1.5/1000000*50000000/12</f>
      </c>
      <c r="DE100" s="139">
        <f>1.5/1000000*50000000/12</f>
      </c>
      <c r="DF100" s="139">
        <f>1.5/1000000*50000000/12</f>
      </c>
      <c r="DG100" s="139">
        <f>1.5/1000000*50000000/12</f>
      </c>
      <c r="DH100" s="139">
        <f>1.5/1000000*50000000/12</f>
      </c>
      <c r="DI100" s="124"/>
      <c r="DJ100" s="124"/>
      <c r="DK100" s="6"/>
      <c r="DL100" s="6"/>
      <c r="DM100" s="6"/>
      <c r="DN100" s="6"/>
      <c r="DO100" s="6"/>
      <c r="DP100" s="6"/>
      <c r="DQ100" s="6"/>
      <c r="DR100" s="6"/>
      <c r="DS100" s="6"/>
      <c r="DT100" s="2"/>
      <c r="DU100" s="2"/>
      <c r="DV100" s="2"/>
      <c r="DW100" s="2"/>
      <c r="DX100" s="2"/>
      <c r="DY100" s="2"/>
      <c r="DZ100" s="2"/>
      <c r="EA100" s="2"/>
      <c r="EB100" s="125"/>
      <c r="EC100" s="6"/>
      <c r="ED100" s="6"/>
      <c r="EE100" s="6"/>
      <c r="EF100" s="124"/>
      <c r="EG100" s="124"/>
      <c r="EH100" s="125"/>
      <c r="EI100" s="125"/>
      <c r="EJ100" s="124"/>
      <c r="EK100" s="2"/>
      <c r="EL100" s="2"/>
    </row>
    <row x14ac:dyDescent="0.25" r="101" customHeight="1" ht="18.75">
      <c r="A101" s="133" t="s">
        <v>159</v>
      </c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124">
        <v>0.7</v>
      </c>
      <c r="AM101" s="124">
        <v>0.7</v>
      </c>
      <c r="AN101" s="124">
        <v>0.7</v>
      </c>
      <c r="AO101" s="124">
        <v>0.7</v>
      </c>
      <c r="AP101" s="124">
        <v>0.7</v>
      </c>
      <c r="AQ101" s="124">
        <v>0.7</v>
      </c>
      <c r="AR101" s="124">
        <v>0.7</v>
      </c>
      <c r="AS101" s="124">
        <v>0.7</v>
      </c>
      <c r="AT101" s="124">
        <v>0.7</v>
      </c>
      <c r="AU101" s="124">
        <v>0.7</v>
      </c>
      <c r="AV101" s="124">
        <v>0.7</v>
      </c>
      <c r="AW101" s="124">
        <v>0.7</v>
      </c>
      <c r="AX101" s="124"/>
      <c r="AY101" s="124">
        <v>0.7</v>
      </c>
      <c r="AZ101" s="124">
        <f>AY101</f>
      </c>
      <c r="BA101" s="124">
        <f>AZ101</f>
      </c>
      <c r="BB101" s="124">
        <f>BA101</f>
      </c>
      <c r="BC101" s="124">
        <f>BB101</f>
      </c>
      <c r="BD101" s="124">
        <f>BC101</f>
      </c>
      <c r="BE101" s="124">
        <f>BD101</f>
      </c>
      <c r="BF101" s="124">
        <f>BE101</f>
      </c>
      <c r="BG101" s="124">
        <f>BF101</f>
      </c>
      <c r="BH101" s="124">
        <f>BG101</f>
      </c>
      <c r="BI101" s="124">
        <f>BH101</f>
      </c>
      <c r="BJ101" s="124">
        <f>BI101</f>
      </c>
      <c r="BK101" s="124"/>
      <c r="BL101" s="124">
        <f>BJ101+10%</f>
      </c>
      <c r="BM101" s="124">
        <f>BL101</f>
      </c>
      <c r="BN101" s="124">
        <f>BM101</f>
      </c>
      <c r="BO101" s="124">
        <f>BN101</f>
      </c>
      <c r="BP101" s="124">
        <f>BO101</f>
      </c>
      <c r="BQ101" s="124">
        <f>BP101</f>
      </c>
      <c r="BR101" s="124">
        <f>BQ101</f>
      </c>
      <c r="BS101" s="124">
        <f>BR101</f>
      </c>
      <c r="BT101" s="124">
        <f>BS101</f>
      </c>
      <c r="BU101" s="124">
        <f>BT101</f>
      </c>
      <c r="BV101" s="124">
        <f>BU101</f>
      </c>
      <c r="BW101" s="124">
        <f>BV101</f>
      </c>
      <c r="BX101" s="124"/>
      <c r="BY101" s="124">
        <f>BW101+10%</f>
      </c>
      <c r="BZ101" s="124">
        <f>BY101</f>
      </c>
      <c r="CA101" s="124">
        <f>BZ101</f>
      </c>
      <c r="CB101" s="124">
        <f>CA101</f>
      </c>
      <c r="CC101" s="124">
        <f>CB101</f>
      </c>
      <c r="CD101" s="124">
        <f>CC101</f>
      </c>
      <c r="CE101" s="124">
        <f>CD101</f>
      </c>
      <c r="CF101" s="124">
        <f>CE101</f>
      </c>
      <c r="CG101" s="124">
        <f>CF101</f>
      </c>
      <c r="CH101" s="124">
        <f>CG101</f>
      </c>
      <c r="CI101" s="124">
        <f>CH101</f>
      </c>
      <c r="CJ101" s="124">
        <f>CI101</f>
      </c>
      <c r="CK101" s="124">
        <f>CJ101+10%</f>
      </c>
      <c r="CL101" s="124">
        <f>CK101</f>
      </c>
      <c r="CM101" s="124">
        <f>CL101</f>
      </c>
      <c r="CN101" s="124">
        <f>CM101</f>
      </c>
      <c r="CO101" s="124">
        <f>CN101</f>
      </c>
      <c r="CP101" s="124">
        <f>CO101</f>
      </c>
      <c r="CQ101" s="124">
        <f>CP101</f>
      </c>
      <c r="CR101" s="124">
        <f>CQ101</f>
      </c>
      <c r="CS101" s="124">
        <f>CR101</f>
      </c>
      <c r="CT101" s="124">
        <f>CS101</f>
      </c>
      <c r="CU101" s="124">
        <f>CT101</f>
      </c>
      <c r="CV101" s="124">
        <f>CU101</f>
      </c>
      <c r="CW101" s="124">
        <f>CV101</f>
      </c>
      <c r="CX101" s="124">
        <f>CW101</f>
      </c>
      <c r="CY101" s="124">
        <f>CX101</f>
      </c>
      <c r="CZ101" s="124">
        <f>CY101</f>
      </c>
      <c r="DA101" s="124">
        <f>CZ101</f>
      </c>
      <c r="DB101" s="124">
        <f>DA101</f>
      </c>
      <c r="DC101" s="124">
        <f>DB101</f>
      </c>
      <c r="DD101" s="124">
        <f>DC101</f>
      </c>
      <c r="DE101" s="124">
        <f>DD101</f>
      </c>
      <c r="DF101" s="124">
        <f>DE101</f>
      </c>
      <c r="DG101" s="124">
        <f>DF101</f>
      </c>
      <c r="DH101" s="124">
        <f>DG101</f>
      </c>
      <c r="DI101" s="124"/>
      <c r="DJ101" s="124"/>
      <c r="DK101" s="6"/>
      <c r="DL101" s="6"/>
      <c r="DM101" s="6"/>
      <c r="DN101" s="6"/>
      <c r="DO101" s="6"/>
      <c r="DP101" s="6"/>
      <c r="DQ101" s="6"/>
      <c r="DR101" s="6"/>
      <c r="DS101" s="6"/>
      <c r="DT101" s="2"/>
      <c r="DU101" s="2"/>
      <c r="DV101" s="2"/>
      <c r="DW101" s="2"/>
      <c r="DX101" s="2"/>
      <c r="DY101" s="2"/>
      <c r="DZ101" s="2"/>
      <c r="EA101" s="2"/>
      <c r="EB101" s="125"/>
      <c r="EC101" s="6"/>
      <c r="ED101" s="6"/>
      <c r="EE101" s="6"/>
      <c r="EF101" s="124"/>
      <c r="EG101" s="124"/>
      <c r="EH101" s="125"/>
      <c r="EI101" s="125"/>
      <c r="EJ101" s="124"/>
      <c r="EK101" s="2"/>
      <c r="EL101" s="2"/>
    </row>
    <row x14ac:dyDescent="0.25" r="102" customHeight="1" ht="18.75">
      <c r="A102" s="133" t="s">
        <v>160</v>
      </c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150">
        <f>AL100*AL101</f>
      </c>
      <c r="AM102" s="150">
        <f>AM100*AM101</f>
      </c>
      <c r="AN102" s="150">
        <f>AN100*AN101</f>
      </c>
      <c r="AO102" s="150">
        <f>AO100*AO101</f>
      </c>
      <c r="AP102" s="150">
        <f>AP100*AP101</f>
      </c>
      <c r="AQ102" s="150">
        <f>AQ100*AQ101</f>
      </c>
      <c r="AR102" s="150">
        <f>AR100*AR101</f>
      </c>
      <c r="AS102" s="150">
        <f>AS100*AS101</f>
      </c>
      <c r="AT102" s="150">
        <f>AT100*AT101</f>
      </c>
      <c r="AU102" s="150">
        <f>AU100*AU101</f>
      </c>
      <c r="AV102" s="150">
        <f>AV100*AV101</f>
      </c>
      <c r="AW102" s="150">
        <f>AW100*AW101</f>
      </c>
      <c r="AX102" s="150"/>
      <c r="AY102" s="150">
        <f>AY100*AY101</f>
      </c>
      <c r="AZ102" s="150">
        <f>AZ100*AZ101</f>
      </c>
      <c r="BA102" s="150">
        <f>BA100*BA101</f>
      </c>
      <c r="BB102" s="150">
        <f>BB100*BB101</f>
      </c>
      <c r="BC102" s="150">
        <f>BC100*BC101</f>
      </c>
      <c r="BD102" s="150">
        <f>BD100*BD101</f>
      </c>
      <c r="BE102" s="150">
        <f>BE100*BE101</f>
      </c>
      <c r="BF102" s="150">
        <f>BF100*BF101</f>
      </c>
      <c r="BG102" s="150">
        <f>BG100*BG101</f>
      </c>
      <c r="BH102" s="150">
        <f>BH100*BH101</f>
      </c>
      <c r="BI102" s="150">
        <f>BI100*BI101</f>
      </c>
      <c r="BJ102" s="150">
        <f>BJ100*BJ101</f>
      </c>
      <c r="BK102" s="150"/>
      <c r="BL102" s="150">
        <f>BL100*BL101</f>
      </c>
      <c r="BM102" s="150">
        <f>BM100*BM101</f>
      </c>
      <c r="BN102" s="150">
        <f>BN100*BN101</f>
      </c>
      <c r="BO102" s="150">
        <f>BO100*BO101</f>
      </c>
      <c r="BP102" s="150">
        <f>BP100*BP101</f>
      </c>
      <c r="BQ102" s="150">
        <f>BQ100*BQ101</f>
      </c>
      <c r="BR102" s="150">
        <f>BR100*BR101</f>
      </c>
      <c r="BS102" s="150">
        <f>BS100*BS101</f>
      </c>
      <c r="BT102" s="150">
        <f>BT100*BT101</f>
      </c>
      <c r="BU102" s="150">
        <f>BU100*BU101</f>
      </c>
      <c r="BV102" s="150">
        <f>BV100*BV101</f>
      </c>
      <c r="BW102" s="150">
        <f>BW100*BW101</f>
      </c>
      <c r="BX102" s="150"/>
      <c r="BY102" s="150">
        <f>BY100*BY101</f>
      </c>
      <c r="BZ102" s="150">
        <f>BZ100*BZ101</f>
      </c>
      <c r="CA102" s="150">
        <f>CA100*CA101</f>
      </c>
      <c r="CB102" s="150">
        <f>CB100*CB101</f>
      </c>
      <c r="CC102" s="150">
        <f>CC100*CC101</f>
      </c>
      <c r="CD102" s="150">
        <f>CD100*CD101</f>
      </c>
      <c r="CE102" s="150">
        <f>CE100*CE101</f>
      </c>
      <c r="CF102" s="150">
        <f>CF100*CF101</f>
      </c>
      <c r="CG102" s="150">
        <f>CG100*CG101</f>
      </c>
      <c r="CH102" s="150">
        <f>CH100*CH101</f>
      </c>
      <c r="CI102" s="150">
        <f>CI100*CI101</f>
      </c>
      <c r="CJ102" s="150">
        <f>CJ100*CJ101</f>
      </c>
      <c r="CK102" s="150">
        <f>CK100*CK101</f>
      </c>
      <c r="CL102" s="150">
        <f>CL100*CL101</f>
      </c>
      <c r="CM102" s="150">
        <f>CM100*CM101</f>
      </c>
      <c r="CN102" s="150">
        <f>CN100*CN101</f>
      </c>
      <c r="CO102" s="150">
        <f>CO100*CO101</f>
      </c>
      <c r="CP102" s="150">
        <f>CP100*CP101</f>
      </c>
      <c r="CQ102" s="150">
        <f>CQ100*CQ101</f>
      </c>
      <c r="CR102" s="150">
        <f>CR100*CR101</f>
      </c>
      <c r="CS102" s="150">
        <f>CS100*CS101</f>
      </c>
      <c r="CT102" s="150">
        <f>CT100*CT101</f>
      </c>
      <c r="CU102" s="150">
        <f>CU100*CU101</f>
      </c>
      <c r="CV102" s="150">
        <f>CV100*CV101</f>
      </c>
      <c r="CW102" s="150">
        <f>CW100*CW101</f>
      </c>
      <c r="CX102" s="150">
        <f>CX100*CX101</f>
      </c>
      <c r="CY102" s="150">
        <f>CY100*CY101</f>
      </c>
      <c r="CZ102" s="150">
        <f>CZ100*CZ101</f>
      </c>
      <c r="DA102" s="150">
        <f>DA100*DA101</f>
      </c>
      <c r="DB102" s="150">
        <f>DB100*DB101</f>
      </c>
      <c r="DC102" s="150">
        <f>DC100*DC101</f>
      </c>
      <c r="DD102" s="150">
        <f>DD100*DD101</f>
      </c>
      <c r="DE102" s="150">
        <f>DE100*DE101</f>
      </c>
      <c r="DF102" s="150">
        <f>DF100*DF101</f>
      </c>
      <c r="DG102" s="150">
        <f>DG100*DG101</f>
      </c>
      <c r="DH102" s="150">
        <f>DH100*DH101</f>
      </c>
      <c r="DI102" s="124"/>
      <c r="DJ102" s="124"/>
      <c r="DK102" s="6"/>
      <c r="DL102" s="6"/>
      <c r="DM102" s="6"/>
      <c r="DN102" s="6"/>
      <c r="DO102" s="6"/>
      <c r="DP102" s="6"/>
      <c r="DQ102" s="6"/>
      <c r="DR102" s="6"/>
      <c r="DS102" s="6"/>
      <c r="DT102" s="2"/>
      <c r="DU102" s="2"/>
      <c r="DV102" s="2"/>
      <c r="DW102" s="2"/>
      <c r="DX102" s="2"/>
      <c r="DY102" s="2"/>
      <c r="DZ102" s="2"/>
      <c r="EA102" s="2"/>
      <c r="EB102" s="125"/>
      <c r="EC102" s="6"/>
      <c r="ED102" s="6"/>
      <c r="EE102" s="6"/>
      <c r="EF102" s="124"/>
      <c r="EG102" s="124"/>
      <c r="EH102" s="125"/>
      <c r="EI102" s="125"/>
      <c r="EJ102" s="124"/>
      <c r="EK102" s="2"/>
      <c r="EL102" s="2"/>
    </row>
    <row x14ac:dyDescent="0.25" r="103" customHeight="1" ht="14.65">
      <c r="A103" s="133" t="s">
        <v>161</v>
      </c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151">
        <v>0.7</v>
      </c>
      <c r="AM103" s="151">
        <v>0.7</v>
      </c>
      <c r="AN103" s="151">
        <v>0.7</v>
      </c>
      <c r="AO103" s="151">
        <v>0.7</v>
      </c>
      <c r="AP103" s="151">
        <v>0.7</v>
      </c>
      <c r="AQ103" s="151">
        <v>0.7</v>
      </c>
      <c r="AR103" s="151">
        <v>0.7</v>
      </c>
      <c r="AS103" s="151">
        <v>0.7</v>
      </c>
      <c r="AT103" s="151">
        <v>0.7</v>
      </c>
      <c r="AU103" s="151">
        <v>0.7</v>
      </c>
      <c r="AV103" s="151">
        <v>0.7</v>
      </c>
      <c r="AW103" s="151">
        <v>0.7</v>
      </c>
      <c r="AX103" s="151"/>
      <c r="AY103" s="151">
        <v>0.7</v>
      </c>
      <c r="AZ103" s="151">
        <v>0.7</v>
      </c>
      <c r="BA103" s="151">
        <v>0.7</v>
      </c>
      <c r="BB103" s="151">
        <v>0.7</v>
      </c>
      <c r="BC103" s="151">
        <v>0.7</v>
      </c>
      <c r="BD103" s="151">
        <v>0.7</v>
      </c>
      <c r="BE103" s="151">
        <v>0.7</v>
      </c>
      <c r="BF103" s="151">
        <v>0.7</v>
      </c>
      <c r="BG103" s="151">
        <v>0.7</v>
      </c>
      <c r="BH103" s="151">
        <v>0.7</v>
      </c>
      <c r="BI103" s="151">
        <v>0.7</v>
      </c>
      <c r="BJ103" s="151">
        <v>0.7</v>
      </c>
      <c r="BK103" s="151"/>
      <c r="BL103" s="151">
        <v>0.7</v>
      </c>
      <c r="BM103" s="151">
        <v>0.7</v>
      </c>
      <c r="BN103" s="151">
        <v>0.7</v>
      </c>
      <c r="BO103" s="151">
        <v>0.7</v>
      </c>
      <c r="BP103" s="151">
        <v>0.7</v>
      </c>
      <c r="BQ103" s="151">
        <v>0.7</v>
      </c>
      <c r="BR103" s="151">
        <v>0.7</v>
      </c>
      <c r="BS103" s="151">
        <v>0.7</v>
      </c>
      <c r="BT103" s="151">
        <v>0.7</v>
      </c>
      <c r="BU103" s="151">
        <v>0.7</v>
      </c>
      <c r="BV103" s="151">
        <v>0.7</v>
      </c>
      <c r="BW103" s="151">
        <v>0.7</v>
      </c>
      <c r="BX103" s="151"/>
      <c r="BY103" s="151">
        <v>0.7</v>
      </c>
      <c r="BZ103" s="151">
        <v>0.7</v>
      </c>
      <c r="CA103" s="151">
        <v>0.7</v>
      </c>
      <c r="CB103" s="151">
        <v>0.7</v>
      </c>
      <c r="CC103" s="151">
        <v>0.7</v>
      </c>
      <c r="CD103" s="151">
        <v>0.7</v>
      </c>
      <c r="CE103" s="151">
        <v>0.7</v>
      </c>
      <c r="CF103" s="151">
        <v>0.7</v>
      </c>
      <c r="CG103" s="151">
        <v>0.7</v>
      </c>
      <c r="CH103" s="151">
        <v>0.7</v>
      </c>
      <c r="CI103" s="151">
        <v>0.7</v>
      </c>
      <c r="CJ103" s="151">
        <v>0.7</v>
      </c>
      <c r="CK103" s="151">
        <v>0.7</v>
      </c>
      <c r="CL103" s="151">
        <v>0.7</v>
      </c>
      <c r="CM103" s="151">
        <v>0.7</v>
      </c>
      <c r="CN103" s="151">
        <v>0.7</v>
      </c>
      <c r="CO103" s="151">
        <v>0.7</v>
      </c>
      <c r="CP103" s="151">
        <v>0.7</v>
      </c>
      <c r="CQ103" s="151">
        <v>0.7</v>
      </c>
      <c r="CR103" s="151">
        <v>0.7</v>
      </c>
      <c r="CS103" s="151">
        <v>0.7</v>
      </c>
      <c r="CT103" s="151">
        <v>0.7</v>
      </c>
      <c r="CU103" s="151">
        <v>0.7</v>
      </c>
      <c r="CV103" s="151">
        <v>0.7</v>
      </c>
      <c r="CW103" s="151">
        <v>0.7</v>
      </c>
      <c r="CX103" s="151">
        <v>0.7</v>
      </c>
      <c r="CY103" s="151">
        <v>0.7</v>
      </c>
      <c r="CZ103" s="151">
        <v>0.7</v>
      </c>
      <c r="DA103" s="151">
        <v>0.7</v>
      </c>
      <c r="DB103" s="151">
        <v>0.7</v>
      </c>
      <c r="DC103" s="151">
        <v>0.7</v>
      </c>
      <c r="DD103" s="151">
        <v>0.7</v>
      </c>
      <c r="DE103" s="151">
        <v>0.7</v>
      </c>
      <c r="DF103" s="151">
        <v>0.7</v>
      </c>
      <c r="DG103" s="151">
        <v>0.7</v>
      </c>
      <c r="DH103" s="151">
        <v>0.7</v>
      </c>
      <c r="DI103" s="124"/>
      <c r="DJ103" s="124"/>
      <c r="DK103" s="6"/>
      <c r="DL103" s="6"/>
      <c r="DM103" s="6"/>
      <c r="DN103" s="6"/>
      <c r="DO103" s="6"/>
      <c r="DP103" s="6"/>
      <c r="DQ103" s="6"/>
      <c r="DR103" s="6"/>
      <c r="DS103" s="6"/>
      <c r="DT103" s="2"/>
      <c r="DU103" s="2"/>
      <c r="DV103" s="2"/>
      <c r="DW103" s="2"/>
      <c r="DX103" s="2"/>
      <c r="DY103" s="2"/>
      <c r="DZ103" s="2"/>
      <c r="EA103" s="2"/>
      <c r="EB103" s="125"/>
      <c r="EC103" s="6"/>
      <c r="ED103" s="6"/>
      <c r="EE103" s="6"/>
      <c r="EF103" s="124"/>
      <c r="EG103" s="124"/>
      <c r="EH103" s="125"/>
      <c r="EI103" s="125"/>
      <c r="EJ103" s="124"/>
      <c r="EK103" s="2"/>
      <c r="EL103" s="2"/>
    </row>
    <row x14ac:dyDescent="0.25" r="104" customHeight="1" ht="14.65">
      <c r="A104" s="133" t="s">
        <v>162</v>
      </c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>
        <f>AL102*AL103</f>
      </c>
      <c r="AM104" s="6">
        <f>AM102*70%</f>
      </c>
      <c r="AN104" s="6">
        <f>AN102*70%</f>
      </c>
      <c r="AO104" s="6">
        <f>AO102*70%</f>
      </c>
      <c r="AP104" s="6">
        <f>AP102*70%</f>
      </c>
      <c r="AQ104" s="6">
        <f>AQ102*70%</f>
      </c>
      <c r="AR104" s="6">
        <f>AR102*70%</f>
      </c>
      <c r="AS104" s="6">
        <f>AS102*70%</f>
      </c>
      <c r="AT104" s="6">
        <f>AT102*70%</f>
      </c>
      <c r="AU104" s="6">
        <f>AU102*70%</f>
      </c>
      <c r="AV104" s="6">
        <f>AV102*70%</f>
      </c>
      <c r="AW104" s="6">
        <f>AW102*70%</f>
      </c>
      <c r="AX104" s="6"/>
      <c r="AY104" s="6">
        <f>AY102*70%</f>
      </c>
      <c r="AZ104" s="6">
        <f>AZ102*70%</f>
      </c>
      <c r="BA104" s="6">
        <f>BA102*70%</f>
      </c>
      <c r="BB104" s="6">
        <f>BB102*70%</f>
      </c>
      <c r="BC104" s="6">
        <f>BC102*70%</f>
      </c>
      <c r="BD104" s="6">
        <f>BD102*70%</f>
      </c>
      <c r="BE104" s="6">
        <f>BE102*70%</f>
      </c>
      <c r="BF104" s="6">
        <f>BF102*70%</f>
      </c>
      <c r="BG104" s="6">
        <f>BG102*70%</f>
      </c>
      <c r="BH104" s="6">
        <f>BH102*70%</f>
      </c>
      <c r="BI104" s="6">
        <f>BI102*70%</f>
      </c>
      <c r="BJ104" s="6">
        <f>BJ102*70%</f>
      </c>
      <c r="BK104" s="6"/>
      <c r="BL104" s="6">
        <f>BL102*BL103</f>
      </c>
      <c r="BM104" s="6">
        <f>BM102*70%</f>
      </c>
      <c r="BN104" s="6">
        <f>BN102*70%</f>
      </c>
      <c r="BO104" s="6">
        <f>BO102*70%</f>
      </c>
      <c r="BP104" s="6">
        <f>BP102*70%</f>
      </c>
      <c r="BQ104" s="6">
        <f>BQ102*70%</f>
      </c>
      <c r="BR104" s="6">
        <f>BR102*70%</f>
      </c>
      <c r="BS104" s="6">
        <f>BS102*70%</f>
      </c>
      <c r="BT104" s="6">
        <f>BT102*70%</f>
      </c>
      <c r="BU104" s="6">
        <f>BU102*70%</f>
      </c>
      <c r="BV104" s="6">
        <f>BV102*70%</f>
      </c>
      <c r="BW104" s="6">
        <f>BW102*70%</f>
      </c>
      <c r="BX104" s="6"/>
      <c r="BY104" s="6">
        <f>BY102*BY103</f>
      </c>
      <c r="BZ104" s="6">
        <f>BZ102*70%</f>
      </c>
      <c r="CA104" s="6">
        <f>CA102*70%</f>
      </c>
      <c r="CB104" s="6">
        <f>CB102*70%</f>
      </c>
      <c r="CC104" s="6">
        <f>CC102*70%</f>
      </c>
      <c r="CD104" s="6">
        <f>CD102*70%</f>
      </c>
      <c r="CE104" s="6">
        <f>CE102*70%</f>
      </c>
      <c r="CF104" s="6">
        <f>CF102*70%</f>
      </c>
      <c r="CG104" s="6">
        <f>CG102*70%</f>
      </c>
      <c r="CH104" s="6">
        <f>CH102*70%</f>
      </c>
      <c r="CI104" s="6">
        <f>CI102*70%</f>
      </c>
      <c r="CJ104" s="6">
        <f>CJ102*70%</f>
      </c>
      <c r="CK104" s="6">
        <f>CK102*CK103</f>
      </c>
      <c r="CL104" s="6">
        <f>CL102*70%</f>
      </c>
      <c r="CM104" s="6">
        <f>CM102*70%</f>
      </c>
      <c r="CN104" s="6">
        <f>CN102*70%</f>
      </c>
      <c r="CO104" s="6">
        <f>CO102*70%</f>
      </c>
      <c r="CP104" s="6">
        <f>CP102*70%</f>
      </c>
      <c r="CQ104" s="6">
        <f>CQ102*70%</f>
      </c>
      <c r="CR104" s="6">
        <f>CR102*70%</f>
      </c>
      <c r="CS104" s="6">
        <f>CS102*70%</f>
      </c>
      <c r="CT104" s="6">
        <f>CT102*70%</f>
      </c>
      <c r="CU104" s="6">
        <f>CU102*70%</f>
      </c>
      <c r="CV104" s="6">
        <f>CV102*70%</f>
      </c>
      <c r="CW104" s="6">
        <f>CW102*CW103</f>
      </c>
      <c r="CX104" s="6">
        <f>CX102*70%</f>
      </c>
      <c r="CY104" s="6">
        <f>CY102*70%</f>
      </c>
      <c r="CZ104" s="6">
        <f>CZ102*70%</f>
      </c>
      <c r="DA104" s="6">
        <f>DA102*70%</f>
      </c>
      <c r="DB104" s="6">
        <f>DB102*70%</f>
      </c>
      <c r="DC104" s="6">
        <f>DC102*70%</f>
      </c>
      <c r="DD104" s="6">
        <f>DD102*70%</f>
      </c>
      <c r="DE104" s="6">
        <f>DE102*70%</f>
      </c>
      <c r="DF104" s="6">
        <f>DF102*70%</f>
      </c>
      <c r="DG104" s="6">
        <f>DG102*70%</f>
      </c>
      <c r="DH104" s="6">
        <f>DH102*70%</f>
      </c>
      <c r="DI104" s="124"/>
      <c r="DJ104" s="124"/>
      <c r="DK104" s="6"/>
      <c r="DL104" s="6"/>
      <c r="DM104" s="6"/>
      <c r="DN104" s="6"/>
      <c r="DO104" s="6"/>
      <c r="DP104" s="6"/>
      <c r="DQ104" s="6"/>
      <c r="DR104" s="6"/>
      <c r="DS104" s="6"/>
      <c r="DT104" s="2"/>
      <c r="DU104" s="2"/>
      <c r="DV104" s="2"/>
      <c r="DW104" s="2"/>
      <c r="DX104" s="2"/>
      <c r="DY104" s="2"/>
      <c r="DZ104" s="2"/>
      <c r="EA104" s="2"/>
      <c r="EB104" s="125"/>
      <c r="EC104" s="6"/>
      <c r="ED104" s="6"/>
      <c r="EE104" s="6"/>
      <c r="EF104" s="124"/>
      <c r="EG104" s="124"/>
      <c r="EH104" s="125"/>
      <c r="EI104" s="125"/>
      <c r="EJ104" s="124"/>
      <c r="EK104" s="2"/>
      <c r="EL104" s="2"/>
    </row>
    <row x14ac:dyDescent="0.25" r="105" customHeight="1" ht="14.65">
      <c r="A105" s="133" t="s">
        <v>163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124">
        <v>0.85</v>
      </c>
      <c r="AM105" s="124">
        <v>0.85</v>
      </c>
      <c r="AN105" s="124">
        <v>0.85</v>
      </c>
      <c r="AO105" s="124">
        <v>0.85</v>
      </c>
      <c r="AP105" s="124">
        <v>0.85</v>
      </c>
      <c r="AQ105" s="124">
        <v>0.85</v>
      </c>
      <c r="AR105" s="124">
        <v>0.85</v>
      </c>
      <c r="AS105" s="124">
        <v>0.85</v>
      </c>
      <c r="AT105" s="124">
        <v>0.85</v>
      </c>
      <c r="AU105" s="124">
        <v>0.85</v>
      </c>
      <c r="AV105" s="124">
        <v>0.85</v>
      </c>
      <c r="AW105" s="124">
        <v>0.85</v>
      </c>
      <c r="AX105" s="124"/>
      <c r="AY105" s="124">
        <v>0.85</v>
      </c>
      <c r="AZ105" s="124">
        <v>0.85</v>
      </c>
      <c r="BA105" s="124">
        <v>0.85</v>
      </c>
      <c r="BB105" s="124">
        <v>0.85</v>
      </c>
      <c r="BC105" s="124">
        <v>0.85</v>
      </c>
      <c r="BD105" s="124">
        <v>0.85</v>
      </c>
      <c r="BE105" s="124">
        <v>0.85</v>
      </c>
      <c r="BF105" s="124">
        <v>0.85</v>
      </c>
      <c r="BG105" s="124">
        <v>0.85</v>
      </c>
      <c r="BH105" s="124">
        <v>0.85</v>
      </c>
      <c r="BI105" s="124">
        <v>0.85</v>
      </c>
      <c r="BJ105" s="124">
        <v>0.85</v>
      </c>
      <c r="BK105" s="124"/>
      <c r="BL105" s="124">
        <v>0.85</v>
      </c>
      <c r="BM105" s="124">
        <v>0.85</v>
      </c>
      <c r="BN105" s="124">
        <v>0.85</v>
      </c>
      <c r="BO105" s="124">
        <v>0.85</v>
      </c>
      <c r="BP105" s="124">
        <v>0.85</v>
      </c>
      <c r="BQ105" s="124">
        <v>0.85</v>
      </c>
      <c r="BR105" s="124">
        <v>0.85</v>
      </c>
      <c r="BS105" s="124">
        <v>0.85</v>
      </c>
      <c r="BT105" s="124">
        <v>0.85</v>
      </c>
      <c r="BU105" s="124">
        <v>0.85</v>
      </c>
      <c r="BV105" s="124">
        <v>0.85</v>
      </c>
      <c r="BW105" s="124">
        <v>0.85</v>
      </c>
      <c r="BX105" s="124"/>
      <c r="BY105" s="124">
        <v>0.85</v>
      </c>
      <c r="BZ105" s="124">
        <v>0.85</v>
      </c>
      <c r="CA105" s="124">
        <v>0.85</v>
      </c>
      <c r="CB105" s="124">
        <v>0.85</v>
      </c>
      <c r="CC105" s="124">
        <v>0.85</v>
      </c>
      <c r="CD105" s="124">
        <v>0.85</v>
      </c>
      <c r="CE105" s="124">
        <v>0.85</v>
      </c>
      <c r="CF105" s="124">
        <v>0.85</v>
      </c>
      <c r="CG105" s="124">
        <v>0.85</v>
      </c>
      <c r="CH105" s="124">
        <v>0.85</v>
      </c>
      <c r="CI105" s="124">
        <v>0.85</v>
      </c>
      <c r="CJ105" s="124">
        <v>0.85</v>
      </c>
      <c r="CK105" s="124">
        <v>0.85</v>
      </c>
      <c r="CL105" s="124">
        <v>0.85</v>
      </c>
      <c r="CM105" s="124">
        <v>0.85</v>
      </c>
      <c r="CN105" s="124">
        <v>0.85</v>
      </c>
      <c r="CO105" s="124">
        <v>0.85</v>
      </c>
      <c r="CP105" s="124">
        <v>0.85</v>
      </c>
      <c r="CQ105" s="124">
        <v>0.85</v>
      </c>
      <c r="CR105" s="124">
        <v>0.85</v>
      </c>
      <c r="CS105" s="124">
        <v>0.85</v>
      </c>
      <c r="CT105" s="124">
        <v>0.85</v>
      </c>
      <c r="CU105" s="124">
        <v>0.85</v>
      </c>
      <c r="CV105" s="124">
        <v>0.85</v>
      </c>
      <c r="CW105" s="124">
        <v>0.85</v>
      </c>
      <c r="CX105" s="124">
        <v>0.85</v>
      </c>
      <c r="CY105" s="124">
        <v>0.85</v>
      </c>
      <c r="CZ105" s="124">
        <v>0.85</v>
      </c>
      <c r="DA105" s="124">
        <v>0.85</v>
      </c>
      <c r="DB105" s="124">
        <v>0.85</v>
      </c>
      <c r="DC105" s="124">
        <v>0.85</v>
      </c>
      <c r="DD105" s="124">
        <v>0.85</v>
      </c>
      <c r="DE105" s="124">
        <v>0.85</v>
      </c>
      <c r="DF105" s="124">
        <v>0.85</v>
      </c>
      <c r="DG105" s="124">
        <v>0.85</v>
      </c>
      <c r="DH105" s="124">
        <v>0.85</v>
      </c>
      <c r="DI105" s="124"/>
      <c r="DJ105" s="124"/>
      <c r="DK105" s="6"/>
      <c r="DL105" s="6"/>
      <c r="DM105" s="6"/>
      <c r="DN105" s="6"/>
      <c r="DO105" s="6"/>
      <c r="DP105" s="6"/>
      <c r="DQ105" s="6"/>
      <c r="DR105" s="6"/>
      <c r="DS105" s="6"/>
      <c r="DT105" s="2"/>
      <c r="DU105" s="2"/>
      <c r="DV105" s="2"/>
      <c r="DW105" s="2"/>
      <c r="DX105" s="2"/>
      <c r="DY105" s="2"/>
      <c r="DZ105" s="2"/>
      <c r="EA105" s="2"/>
      <c r="EB105" s="125"/>
      <c r="EC105" s="6"/>
      <c r="ED105" s="6"/>
      <c r="EE105" s="6"/>
      <c r="EF105" s="124"/>
      <c r="EG105" s="124"/>
      <c r="EH105" s="125"/>
      <c r="EI105" s="125"/>
      <c r="EJ105" s="124"/>
      <c r="EK105" s="2"/>
      <c r="EL105" s="2"/>
    </row>
    <row x14ac:dyDescent="0.25" r="106" customHeight="1" ht="14.65">
      <c r="A106" s="133" t="s">
        <v>164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125">
        <f>AL100*AL101*AL103*AL105</f>
      </c>
      <c r="AM106" s="125">
        <f>AM100*AM101*AM103*AM105</f>
      </c>
      <c r="AN106" s="125">
        <f>AN100*AN101*AN103*AN105</f>
      </c>
      <c r="AO106" s="125">
        <f>AO100*AO101*AO103*AO105</f>
      </c>
      <c r="AP106" s="125">
        <f>AP100*AP101*AP103*AP105</f>
      </c>
      <c r="AQ106" s="125">
        <f>AQ100*AQ101*AQ103*AQ105</f>
      </c>
      <c r="AR106" s="125">
        <f>AR100*AR101*AR103*AR105</f>
      </c>
      <c r="AS106" s="125">
        <f>AS100*AS101*AS103*AS105</f>
      </c>
      <c r="AT106" s="125">
        <f>AT100*AT101*AT103*AT105</f>
      </c>
      <c r="AU106" s="125">
        <f>AU100*AU101*AU103*AU105</f>
      </c>
      <c r="AV106" s="125">
        <f>AV100*AV101*AV103*AV105</f>
      </c>
      <c r="AW106" s="125">
        <f>AW100*AW101*AW103*AW105</f>
      </c>
      <c r="AX106" s="124"/>
      <c r="AY106" s="125">
        <f>AY100*AY101*AY103*AY105</f>
      </c>
      <c r="AZ106" s="125">
        <f>AZ100*AZ101*AZ103*AZ105</f>
      </c>
      <c r="BA106" s="125">
        <f>BA100*BA101*BA103*BA105</f>
      </c>
      <c r="BB106" s="125">
        <f>BB100*BB101*BB103*BB105</f>
      </c>
      <c r="BC106" s="125">
        <f>BC100*BC101*BC103*BC105</f>
      </c>
      <c r="BD106" s="125">
        <f>BD100*BD101*BD103*BD105</f>
      </c>
      <c r="BE106" s="125">
        <f>BE100*BE101*BE103*BE105</f>
      </c>
      <c r="BF106" s="125">
        <f>BF100*BF101*BF103*BF105</f>
      </c>
      <c r="BG106" s="125">
        <f>BG100*BG101*BG103*BG105</f>
      </c>
      <c r="BH106" s="125">
        <f>BH100*BH101*BH103*BH105</f>
      </c>
      <c r="BI106" s="125">
        <f>BI100*BI101*BI103*BI105</f>
      </c>
      <c r="BJ106" s="125">
        <f>BJ100*BJ101*BJ103*BJ105</f>
      </c>
      <c r="BK106" s="6"/>
      <c r="BL106" s="125">
        <f>BL100*BL101*BL103*BL105</f>
      </c>
      <c r="BM106" s="125">
        <f>BM100*BM101*BM103*BM105</f>
      </c>
      <c r="BN106" s="125">
        <f>BN100*BN101*BN103*BN105</f>
      </c>
      <c r="BO106" s="125">
        <f>BO100*BO101*BO103*BO105</f>
      </c>
      <c r="BP106" s="125">
        <f>BP100*BP101*BP103*BP105</f>
      </c>
      <c r="BQ106" s="125">
        <f>BQ100*BQ101*BQ103*BQ105</f>
      </c>
      <c r="BR106" s="125">
        <f>BR100*BR101*BR103*BR105</f>
      </c>
      <c r="BS106" s="125">
        <f>BS100*BS101*BS103*BS105</f>
      </c>
      <c r="BT106" s="125">
        <f>BT100*BT101*BT103*BT105</f>
      </c>
      <c r="BU106" s="125">
        <f>BU100*BU101*BU103*BU105</f>
      </c>
      <c r="BV106" s="125">
        <f>BV100*BV101*BV103*BV105</f>
      </c>
      <c r="BW106" s="125">
        <f>BW100*BW101*BW103*BW105</f>
      </c>
      <c r="BX106" s="6"/>
      <c r="BY106" s="125">
        <f>BY100*BY101*BY103*BY105</f>
      </c>
      <c r="BZ106" s="125">
        <f>BZ100*BZ101*BZ103*BZ105</f>
      </c>
      <c r="CA106" s="125">
        <f>CA100*CA101*CA103*CA105</f>
      </c>
      <c r="CB106" s="125">
        <f>CB100*CB101*CB103*CB105</f>
      </c>
      <c r="CC106" s="125">
        <f>CC100*CC101*CC103*CC105</f>
      </c>
      <c r="CD106" s="125">
        <f>CD100*CD101*CD103*CD105</f>
      </c>
      <c r="CE106" s="125">
        <f>CE100*CE101*CE103*CE105</f>
      </c>
      <c r="CF106" s="125">
        <f>CF100*CF101*CF103*CF105</f>
      </c>
      <c r="CG106" s="125">
        <f>CG100*CG101*CG103*CG105</f>
      </c>
      <c r="CH106" s="125">
        <f>CH100*CH101*CH103*CH105</f>
      </c>
      <c r="CI106" s="125">
        <f>CI100*CI101*CI103*CI105</f>
      </c>
      <c r="CJ106" s="125">
        <f>CJ100*CJ101*CJ103*CJ105</f>
      </c>
      <c r="CK106" s="125">
        <f>CK100*CK101*CK103*CK105</f>
      </c>
      <c r="CL106" s="125">
        <f>CL100*CL101*CL103*CL105</f>
      </c>
      <c r="CM106" s="125">
        <f>CM100*CM101*CM103*CM105</f>
      </c>
      <c r="CN106" s="125">
        <f>CN100*CN101*CN103*CN105</f>
      </c>
      <c r="CO106" s="125">
        <f>CO100*CO101*CO103*CO105</f>
      </c>
      <c r="CP106" s="125">
        <f>CP100*CP101*CP103*CP105</f>
      </c>
      <c r="CQ106" s="125">
        <f>CQ100*CQ101*CQ103*CQ105</f>
      </c>
      <c r="CR106" s="125">
        <f>CR100*CR101*CR103*CR105</f>
      </c>
      <c r="CS106" s="125">
        <f>CS100*CS101*CS103*CS105</f>
      </c>
      <c r="CT106" s="125">
        <f>CT100*CT101*CT103*CT105</f>
      </c>
      <c r="CU106" s="125">
        <f>CU100*CU101*CU103*CU105</f>
      </c>
      <c r="CV106" s="125">
        <f>CV100*CV101*CV103*CV105</f>
      </c>
      <c r="CW106" s="125">
        <f>CW100*CW101*CW103*CW105</f>
      </c>
      <c r="CX106" s="125">
        <f>CX100*CX101*CX103*CX105</f>
      </c>
      <c r="CY106" s="125">
        <f>CY100*CY101*CY103*CY105</f>
      </c>
      <c r="CZ106" s="125">
        <f>CZ100*CZ101*CZ103*CZ105</f>
      </c>
      <c r="DA106" s="125">
        <f>DA100*DA101*DA103*DA105</f>
      </c>
      <c r="DB106" s="125">
        <f>DB100*DB101*DB103*DB105</f>
      </c>
      <c r="DC106" s="125">
        <f>DC100*DC101*DC103*DC105</f>
      </c>
      <c r="DD106" s="125">
        <f>DD100*DD101*DD103*DD105</f>
      </c>
      <c r="DE106" s="125">
        <f>DE100*DE101*DE103*DE105</f>
      </c>
      <c r="DF106" s="125">
        <f>DF100*DF101*DF103*DF105</f>
      </c>
      <c r="DG106" s="125">
        <f>DG100*DG101*DG103*DG105</f>
      </c>
      <c r="DH106" s="125">
        <f>DH100*DH101*DH103*DH105</f>
      </c>
      <c r="DI106" s="124"/>
      <c r="DJ106" s="124"/>
      <c r="DK106" s="6"/>
      <c r="DL106" s="6"/>
      <c r="DM106" s="125"/>
      <c r="DN106" s="6"/>
      <c r="DO106" s="6"/>
      <c r="DP106" s="6">
        <f>SUM(AL106:AW106)</f>
      </c>
      <c r="DQ106" s="6"/>
      <c r="DR106" s="6">
        <f>SUM(AY106:BJ106)</f>
      </c>
      <c r="DS106" s="6"/>
      <c r="DT106" s="6">
        <f>SUM(BL106:BW106)</f>
      </c>
      <c r="DU106" s="2"/>
      <c r="DV106" s="6">
        <f>SUM(BY106:CJ106)</f>
      </c>
      <c r="DW106" s="2"/>
      <c r="DX106" s="6">
        <f>SUM(CK106:CV106)</f>
      </c>
      <c r="DY106" s="2"/>
      <c r="DZ106" s="6">
        <f>SUM(CW106:DH106)</f>
      </c>
      <c r="EA106" s="2"/>
      <c r="EB106" s="125"/>
      <c r="EC106" s="6"/>
      <c r="ED106" s="6"/>
      <c r="EE106" s="6"/>
      <c r="EF106" s="124"/>
      <c r="EG106" s="124"/>
      <c r="EH106" s="125"/>
      <c r="EI106" s="125"/>
      <c r="EJ106" s="124"/>
      <c r="EK106" s="2"/>
      <c r="EL106" s="2"/>
    </row>
    <row x14ac:dyDescent="0.25" r="107" customHeight="1" ht="14.65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124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124"/>
      <c r="BM107" s="2"/>
      <c r="BN107" s="124"/>
      <c r="BO107" s="6"/>
      <c r="BP107" s="124"/>
      <c r="BQ107" s="124"/>
      <c r="BR107" s="124"/>
      <c r="BS107" s="124"/>
      <c r="BT107" s="124"/>
      <c r="BU107" s="124"/>
      <c r="BV107" s="124"/>
      <c r="BW107" s="124"/>
      <c r="BX107" s="6"/>
      <c r="BY107" s="124"/>
      <c r="BZ107" s="124"/>
      <c r="CA107" s="124"/>
      <c r="CB107" s="124"/>
      <c r="CC107" s="124"/>
      <c r="CD107" s="124"/>
      <c r="CE107" s="124"/>
      <c r="CF107" s="124"/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6"/>
      <c r="DL107" s="6"/>
      <c r="DM107" s="125"/>
      <c r="DN107" s="6"/>
      <c r="DO107" s="6"/>
      <c r="DP107" s="6"/>
      <c r="DQ107" s="6"/>
      <c r="DR107" s="6"/>
      <c r="DS107" s="6"/>
      <c r="DT107" s="2"/>
      <c r="DU107" s="2"/>
      <c r="DV107" s="2"/>
      <c r="DW107" s="2"/>
      <c r="DX107" s="2"/>
      <c r="DY107" s="2"/>
      <c r="DZ107" s="2"/>
      <c r="EA107" s="2"/>
      <c r="EB107" s="125"/>
      <c r="EC107" s="6"/>
      <c r="ED107" s="6"/>
      <c r="EE107" s="6"/>
      <c r="EF107" s="124"/>
      <c r="EG107" s="124"/>
      <c r="EH107" s="125"/>
      <c r="EI107" s="125"/>
      <c r="EJ107" s="124"/>
      <c r="EK107" s="2"/>
      <c r="EL107" s="2"/>
    </row>
    <row x14ac:dyDescent="0.25" r="108" customHeight="1" ht="14.65">
      <c r="A108" s="155" t="s">
        <v>170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124"/>
      <c r="DJ108" s="124"/>
      <c r="DK108" s="6"/>
      <c r="DL108" s="6"/>
      <c r="DM108" s="6"/>
      <c r="DN108" s="6"/>
      <c r="DO108" s="6"/>
      <c r="DP108" s="6"/>
      <c r="DQ108" s="6"/>
      <c r="DR108" s="6"/>
      <c r="DS108" s="6"/>
      <c r="DT108" s="2"/>
      <c r="DU108" s="2"/>
      <c r="DV108" s="2"/>
      <c r="DW108" s="2"/>
      <c r="DX108" s="2"/>
      <c r="DY108" s="2"/>
      <c r="DZ108" s="2"/>
      <c r="EA108" s="2"/>
      <c r="EB108" s="125"/>
      <c r="EC108" s="6"/>
      <c r="ED108" s="6"/>
      <c r="EE108" s="6"/>
      <c r="EF108" s="124"/>
      <c r="EG108" s="124"/>
      <c r="EH108" s="125"/>
      <c r="EI108" s="125"/>
      <c r="EJ108" s="124"/>
      <c r="EK108" s="2"/>
      <c r="EL108" s="2"/>
    </row>
    <row x14ac:dyDescent="0.25" r="109" customHeight="1" ht="14.65">
      <c r="A109" s="133" t="s">
        <v>171</v>
      </c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2">
        <f>(AL106*15%)+DN109</f>
      </c>
      <c r="AM109" s="2">
        <f>(AM106*15%)+AL109</f>
      </c>
      <c r="AN109" s="2">
        <f>(AN106*15%)+AM109</f>
      </c>
      <c r="AO109" s="2">
        <f>(AO106*15%)+AN109</f>
      </c>
      <c r="AP109" s="2">
        <f>(AP106*15%)+AO109</f>
      </c>
      <c r="AQ109" s="2">
        <f>(AQ106*15%)+AP109</f>
      </c>
      <c r="AR109" s="2">
        <f>(AR106*15%)+AQ109</f>
      </c>
      <c r="AS109" s="2">
        <f>(AS106*15%)+AR109</f>
      </c>
      <c r="AT109" s="2">
        <f>(AT106*15%)+AS109</f>
      </c>
      <c r="AU109" s="2">
        <f>(AU106*15%)+AT109</f>
      </c>
      <c r="AV109" s="2">
        <f>(AV106*15%)+AU109</f>
      </c>
      <c r="AW109" s="2">
        <f>(AW106*15%)+AV109</f>
      </c>
      <c r="AX109" s="2"/>
      <c r="AY109" s="2">
        <f>(AY106*15%)+AW109</f>
      </c>
      <c r="AZ109" s="2">
        <f>(AZ106*15%)+AY109</f>
      </c>
      <c r="BA109" s="2">
        <f>(BA106*15%)+AZ109</f>
      </c>
      <c r="BB109" s="2">
        <f>(BB106*15%)+BA109</f>
      </c>
      <c r="BC109" s="2">
        <f>(BC106*15%)+BB109</f>
      </c>
      <c r="BD109" s="2">
        <f>(BD106*15%)+BC109</f>
      </c>
      <c r="BE109" s="2">
        <f>(BE106*15%)+BD109</f>
      </c>
      <c r="BF109" s="2">
        <f>(BF106*15%)+BE109</f>
      </c>
      <c r="BG109" s="2">
        <f>(BG106*15%)+BF109</f>
      </c>
      <c r="BH109" s="2">
        <f>(BH106*15%)+BG109</f>
      </c>
      <c r="BI109" s="2">
        <f>(BI106*15%)+BH109</f>
      </c>
      <c r="BJ109" s="2">
        <f>(BJ106*15%)+BI109</f>
      </c>
      <c r="BK109" s="2"/>
      <c r="BL109" s="2">
        <f>(BL106*15%)+BJ109</f>
      </c>
      <c r="BM109" s="2">
        <f>(BM106*15%)+BL109</f>
      </c>
      <c r="BN109" s="2">
        <f>(BN106*15%)+BM109</f>
      </c>
      <c r="BO109" s="2">
        <f>(BO106*15%)+BN109</f>
      </c>
      <c r="BP109" s="2">
        <f>(BP106*15%)+BO109</f>
      </c>
      <c r="BQ109" s="2">
        <f>(BQ106*15%)+BP109</f>
      </c>
      <c r="BR109" s="2">
        <f>(BR106*15%)+BQ109</f>
      </c>
      <c r="BS109" s="2">
        <f>(BS106*15%)+BR109</f>
      </c>
      <c r="BT109" s="2">
        <f>(BT106*15%)+BS109</f>
      </c>
      <c r="BU109" s="2">
        <f>(BU106*15%)+BT109</f>
      </c>
      <c r="BV109" s="2">
        <f>(BV106*15%)+BU109</f>
      </c>
      <c r="BW109" s="2">
        <f>(BW106*15%)+BV109</f>
      </c>
      <c r="BX109" s="2"/>
      <c r="BY109" s="2">
        <f>(BY106*15%)+BW109</f>
      </c>
      <c r="BZ109" s="2">
        <f>(BZ106*15%)+BY109</f>
      </c>
      <c r="CA109" s="2">
        <f>(CA106*15%)+BZ109</f>
      </c>
      <c r="CB109" s="2">
        <f>(CB106*15%)+CA109</f>
      </c>
      <c r="CC109" s="2">
        <f>(CC106*15%)+CB109</f>
      </c>
      <c r="CD109" s="2">
        <f>(CD106*15%)+CC109</f>
      </c>
      <c r="CE109" s="2">
        <f>(CE106*15%)+CD109</f>
      </c>
      <c r="CF109" s="2">
        <f>(CF106*15%)+CE109</f>
      </c>
      <c r="CG109" s="2">
        <f>(CG106*15%)+CF109</f>
      </c>
      <c r="CH109" s="2">
        <f>(CH106*15%)+CG109</f>
      </c>
      <c r="CI109" s="2">
        <f>(CI106*15%)+CH109</f>
      </c>
      <c r="CJ109" s="2">
        <f>(CJ106*15%)+CI109</f>
      </c>
      <c r="CK109" s="2">
        <f>(CK106*15%)+CJ109</f>
      </c>
      <c r="CL109" s="2">
        <f>(CL106*15%)+CK109</f>
      </c>
      <c r="CM109" s="2">
        <f>(CM106*15%)+CL109</f>
      </c>
      <c r="CN109" s="2">
        <f>(CN106*15%)+CM109</f>
      </c>
      <c r="CO109" s="2">
        <f>(CO106*15%)+CN109</f>
      </c>
      <c r="CP109" s="2">
        <f>(CP106*15%)+CO109</f>
      </c>
      <c r="CQ109" s="2">
        <f>(CQ106*15%)+CP109</f>
      </c>
      <c r="CR109" s="2">
        <f>(CR106*15%)+CQ109</f>
      </c>
      <c r="CS109" s="2">
        <f>(CS106*15%)+CR109</f>
      </c>
      <c r="CT109" s="2">
        <f>(CT106*15%)+CS109</f>
      </c>
      <c r="CU109" s="2">
        <f>(CU106*15%)+CT109</f>
      </c>
      <c r="CV109" s="2">
        <f>(CV106*15%)+CU109</f>
      </c>
      <c r="CW109" s="2">
        <f>(CW106*15%)+CV109</f>
      </c>
      <c r="CX109" s="2">
        <f>(CX106*15%)+CW109</f>
      </c>
      <c r="CY109" s="2">
        <f>(CY106*15%)+CX109</f>
      </c>
      <c r="CZ109" s="2">
        <f>(CZ106*15%)+CY109</f>
      </c>
      <c r="DA109" s="2">
        <f>(DA106*15%)+CZ109</f>
      </c>
      <c r="DB109" s="2">
        <f>(DB106*15%)+DA109</f>
      </c>
      <c r="DC109" s="2">
        <f>(DC106*15%)+DB109</f>
      </c>
      <c r="DD109" s="2">
        <f>(DD106*15%)+DC109</f>
      </c>
      <c r="DE109" s="2">
        <f>(DE106*15%)+DD109</f>
      </c>
      <c r="DF109" s="2">
        <f>(DF106*15%)+DE109</f>
      </c>
      <c r="DG109" s="2">
        <f>(DG106*15%)+DF109</f>
      </c>
      <c r="DH109" s="2">
        <f>(DH106*15%)+DG109</f>
      </c>
      <c r="DI109" s="124"/>
      <c r="DJ109" s="124"/>
      <c r="DK109" s="6"/>
      <c r="DL109" s="6"/>
      <c r="DM109" s="6"/>
      <c r="DN109" s="6">
        <v>7</v>
      </c>
      <c r="DO109" s="6"/>
      <c r="DP109" s="6">
        <f>+AW109</f>
      </c>
      <c r="DQ109" s="6"/>
      <c r="DR109" s="6">
        <f>+BL109</f>
      </c>
      <c r="DS109" s="6"/>
      <c r="DT109" s="6">
        <f>+BW109</f>
      </c>
      <c r="DU109" s="2"/>
      <c r="DV109" s="6">
        <f>+CJ109</f>
      </c>
      <c r="DW109" s="2"/>
      <c r="DX109" s="6">
        <f>+CV109</f>
      </c>
      <c r="DY109" s="125"/>
      <c r="DZ109" s="6">
        <f>+DH109</f>
      </c>
      <c r="EA109" s="2"/>
      <c r="EB109" s="125"/>
      <c r="EC109" s="6"/>
      <c r="ED109" s="6"/>
      <c r="EE109" s="6"/>
      <c r="EF109" s="124"/>
      <c r="EG109" s="124"/>
      <c r="EH109" s="125"/>
      <c r="EI109" s="125"/>
      <c r="EJ109" s="124"/>
      <c r="EK109" s="2"/>
      <c r="EL109" s="2"/>
    </row>
    <row x14ac:dyDescent="0.25" r="110" customHeight="1" ht="14.65">
      <c r="A110" s="133" t="s">
        <v>156</v>
      </c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>
        <v>12</v>
      </c>
      <c r="AM110" s="150">
        <v>12</v>
      </c>
      <c r="AN110" s="150">
        <v>12</v>
      </c>
      <c r="AO110" s="150">
        <v>12</v>
      </c>
      <c r="AP110" s="150">
        <v>12</v>
      </c>
      <c r="AQ110" s="150">
        <v>12</v>
      </c>
      <c r="AR110" s="150">
        <v>12</v>
      </c>
      <c r="AS110" s="150">
        <v>12</v>
      </c>
      <c r="AT110" s="150">
        <v>12</v>
      </c>
      <c r="AU110" s="150">
        <v>12</v>
      </c>
      <c r="AV110" s="150">
        <v>12</v>
      </c>
      <c r="AW110" s="150">
        <v>12</v>
      </c>
      <c r="AX110" s="150"/>
      <c r="AY110" s="150">
        <v>12</v>
      </c>
      <c r="AZ110" s="150">
        <v>12</v>
      </c>
      <c r="BA110" s="150">
        <v>12</v>
      </c>
      <c r="BB110" s="150">
        <v>12</v>
      </c>
      <c r="BC110" s="150">
        <v>12</v>
      </c>
      <c r="BD110" s="150">
        <v>12</v>
      </c>
      <c r="BE110" s="150">
        <v>12</v>
      </c>
      <c r="BF110" s="150">
        <v>12</v>
      </c>
      <c r="BG110" s="150">
        <v>12</v>
      </c>
      <c r="BH110" s="150">
        <v>12</v>
      </c>
      <c r="BI110" s="150">
        <v>12</v>
      </c>
      <c r="BJ110" s="150">
        <v>12</v>
      </c>
      <c r="BK110" s="150"/>
      <c r="BL110" s="150">
        <v>12</v>
      </c>
      <c r="BM110" s="150">
        <v>12</v>
      </c>
      <c r="BN110" s="150">
        <v>12</v>
      </c>
      <c r="BO110" s="150">
        <v>12</v>
      </c>
      <c r="BP110" s="150">
        <v>12</v>
      </c>
      <c r="BQ110" s="150">
        <v>12</v>
      </c>
      <c r="BR110" s="150">
        <v>12</v>
      </c>
      <c r="BS110" s="150">
        <v>12</v>
      </c>
      <c r="BT110" s="150">
        <v>12</v>
      </c>
      <c r="BU110" s="150">
        <v>12</v>
      </c>
      <c r="BV110" s="150">
        <v>12</v>
      </c>
      <c r="BW110" s="150">
        <v>12</v>
      </c>
      <c r="BX110" s="150"/>
      <c r="BY110" s="150">
        <v>12</v>
      </c>
      <c r="BZ110" s="150">
        <v>12</v>
      </c>
      <c r="CA110" s="150">
        <v>12</v>
      </c>
      <c r="CB110" s="150">
        <v>12</v>
      </c>
      <c r="CC110" s="150">
        <v>12</v>
      </c>
      <c r="CD110" s="150">
        <v>12</v>
      </c>
      <c r="CE110" s="150">
        <v>12</v>
      </c>
      <c r="CF110" s="150">
        <v>12</v>
      </c>
      <c r="CG110" s="150">
        <v>12</v>
      </c>
      <c r="CH110" s="150">
        <v>12</v>
      </c>
      <c r="CI110" s="150">
        <v>12</v>
      </c>
      <c r="CJ110" s="150">
        <v>12</v>
      </c>
      <c r="CK110" s="150">
        <v>12</v>
      </c>
      <c r="CL110" s="150">
        <v>12</v>
      </c>
      <c r="CM110" s="150">
        <v>12</v>
      </c>
      <c r="CN110" s="150">
        <v>12</v>
      </c>
      <c r="CO110" s="150">
        <v>12</v>
      </c>
      <c r="CP110" s="150">
        <v>12</v>
      </c>
      <c r="CQ110" s="150">
        <v>12</v>
      </c>
      <c r="CR110" s="150">
        <v>12</v>
      </c>
      <c r="CS110" s="150">
        <v>12</v>
      </c>
      <c r="CT110" s="150">
        <v>12</v>
      </c>
      <c r="CU110" s="150">
        <v>12</v>
      </c>
      <c r="CV110" s="150">
        <v>12</v>
      </c>
      <c r="CW110" s="150">
        <v>12</v>
      </c>
      <c r="CX110" s="150">
        <v>12</v>
      </c>
      <c r="CY110" s="150">
        <v>12</v>
      </c>
      <c r="CZ110" s="150">
        <v>12</v>
      </c>
      <c r="DA110" s="150">
        <v>12</v>
      </c>
      <c r="DB110" s="150">
        <v>12</v>
      </c>
      <c r="DC110" s="150">
        <v>12</v>
      </c>
      <c r="DD110" s="150">
        <v>12</v>
      </c>
      <c r="DE110" s="150">
        <v>12</v>
      </c>
      <c r="DF110" s="150">
        <v>12</v>
      </c>
      <c r="DG110" s="150">
        <v>12</v>
      </c>
      <c r="DH110" s="150">
        <v>12</v>
      </c>
      <c r="DI110" s="124"/>
      <c r="DJ110" s="124"/>
      <c r="DK110" s="6"/>
      <c r="DL110" s="6"/>
      <c r="DM110" s="6"/>
      <c r="DN110" s="6"/>
      <c r="DO110" s="6"/>
      <c r="DP110" s="6"/>
      <c r="DQ110" s="6"/>
      <c r="DR110" s="6"/>
      <c r="DS110" s="6"/>
      <c r="DT110" s="2"/>
      <c r="DU110" s="2"/>
      <c r="DV110" s="2"/>
      <c r="DW110" s="2"/>
      <c r="DX110" s="2"/>
      <c r="DY110" s="2"/>
      <c r="DZ110" s="2"/>
      <c r="EA110" s="2"/>
      <c r="EB110" s="125"/>
      <c r="EC110" s="6"/>
      <c r="ED110" s="6"/>
      <c r="EE110" s="6"/>
      <c r="EF110" s="124"/>
      <c r="EG110" s="124"/>
      <c r="EH110" s="125"/>
      <c r="EI110" s="125"/>
      <c r="EJ110" s="124"/>
      <c r="EK110" s="2"/>
      <c r="EL110" s="2"/>
    </row>
    <row x14ac:dyDescent="0.25" r="111" customHeight="1" ht="14.65">
      <c r="A111" s="133" t="s">
        <v>172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6">
        <f>AL109*AL110*AL99*AL98/1000</f>
      </c>
      <c r="AM111" s="6">
        <f>AM109*AM110*AM99*AM98/1000</f>
      </c>
      <c r="AN111" s="6">
        <f>AN109*AN110*AN99*AN98/1000</f>
      </c>
      <c r="AO111" s="6">
        <f>AO109*AO110*AO99*AO98/1000</f>
      </c>
      <c r="AP111" s="6">
        <f>AP109*AP110*AP99*AP98/1000</f>
      </c>
      <c r="AQ111" s="6">
        <f>AQ109*AQ110*AQ99*AQ98/1000</f>
      </c>
      <c r="AR111" s="6">
        <f>AR109*AR110*AR99*AR98/1000</f>
      </c>
      <c r="AS111" s="6">
        <f>AS109*AS110*AS99*AS98/1000</f>
      </c>
      <c r="AT111" s="6">
        <f>AT109*AT110*AT99*AT98/1000</f>
      </c>
      <c r="AU111" s="6">
        <f>AU109*AU110*AU99*AU98/1000</f>
      </c>
      <c r="AV111" s="6">
        <f>AV109*AV110*AV99*AV98/1000</f>
      </c>
      <c r="AW111" s="6">
        <f>AW109*AW110*AW99*AW98/1000</f>
      </c>
      <c r="AX111" s="124"/>
      <c r="AY111" s="6">
        <f>AY109*AY110*AY99*AY98/1000</f>
      </c>
      <c r="AZ111" s="6">
        <f>AZ109*AZ110*AZ99*AZ98/1000</f>
      </c>
      <c r="BA111" s="6">
        <f>BA109*BA110*BA99*BA98/1000</f>
      </c>
      <c r="BB111" s="6">
        <f>BB109*BB110*BB99*BB98/1000</f>
      </c>
      <c r="BC111" s="6">
        <f>BC109*BC110*BC99*BC98/1000</f>
      </c>
      <c r="BD111" s="6">
        <f>BD109*BD110*BD99*BD98/1000</f>
      </c>
      <c r="BE111" s="6">
        <f>BE109*BE110*BE99*BE98/1000</f>
      </c>
      <c r="BF111" s="6">
        <f>BF109*BF110*BF99*BF98/1000</f>
      </c>
      <c r="BG111" s="6">
        <f>BG109*BG110*BG99*BG98/1000</f>
      </c>
      <c r="BH111" s="6">
        <f>BH109*BH110*BH99*BH98/1000</f>
      </c>
      <c r="BI111" s="6">
        <f>BI109*BI110*BI99*BI98/1000</f>
      </c>
      <c r="BJ111" s="6">
        <f>BJ109*BJ110*BJ99*BJ98/1000</f>
      </c>
      <c r="BK111" s="6"/>
      <c r="BL111" s="6">
        <f>BL109*BL110*BL99*BL98/1000</f>
      </c>
      <c r="BM111" s="6">
        <f>BM109*BM110*BM99*BM98/1000</f>
      </c>
      <c r="BN111" s="6">
        <f>BN109*BN110*BN99*BN98/1000</f>
      </c>
      <c r="BO111" s="6">
        <f>BO109*BO110*BO99*BO98/1000</f>
      </c>
      <c r="BP111" s="6">
        <f>BP109*BP110*BP99*BP98/1000</f>
      </c>
      <c r="BQ111" s="6">
        <f>BQ109*BQ110*BQ99*BQ98/1000</f>
      </c>
      <c r="BR111" s="6">
        <f>BR109*BR110*BR99*BR98/1000</f>
      </c>
      <c r="BS111" s="6">
        <f>BS109*BS110*BS99*BS98/1000</f>
      </c>
      <c r="BT111" s="6">
        <f>BT109*BT110*BT99*BT98/1000</f>
      </c>
      <c r="BU111" s="6">
        <f>BU109*BU110*BU99*BU98/1000</f>
      </c>
      <c r="BV111" s="6">
        <f>BV109*BV110*BV99*BV98/1000</f>
      </c>
      <c r="BW111" s="6">
        <f>BW109*BW110*BW99*BW98/1000</f>
      </c>
      <c r="BX111" s="6"/>
      <c r="BY111" s="6">
        <f>BY109*BY110*BY99*BY98/1000</f>
      </c>
      <c r="BZ111" s="6">
        <f>BZ109*BZ110*BZ99*BZ98/1000</f>
      </c>
      <c r="CA111" s="6">
        <f>CA109*CA110*CA99*CA98/1000</f>
      </c>
      <c r="CB111" s="6">
        <f>CB109*CB110*CB99*CB98/1000</f>
      </c>
      <c r="CC111" s="6">
        <f>CC109*CC110*CC99*CC98/1000</f>
      </c>
      <c r="CD111" s="6">
        <f>CD109*CD110*CD99*CD98/1000</f>
      </c>
      <c r="CE111" s="6">
        <f>CE109*CE110*CE99*CE98/1000</f>
      </c>
      <c r="CF111" s="6">
        <f>CF109*CF110*CF99*CF98/1000</f>
      </c>
      <c r="CG111" s="6">
        <f>CG109*CG110*CG99*CG98/1000</f>
      </c>
      <c r="CH111" s="6">
        <f>CH109*CH110*CH99*CH98/1000</f>
      </c>
      <c r="CI111" s="6">
        <f>CI109*CI110*CI99*CI98/1000</f>
      </c>
      <c r="CJ111" s="6">
        <f>CJ109*CJ110*CJ99*CJ98/1000</f>
      </c>
      <c r="CK111" s="6">
        <f>CK109*CK110*CK99*CK98/1000</f>
      </c>
      <c r="CL111" s="6">
        <f>CL109*CL110*CL99*CL98/1000</f>
      </c>
      <c r="CM111" s="6">
        <f>CM109*CM110*CM99*CM98/1000</f>
      </c>
      <c r="CN111" s="6">
        <f>CN109*CN110*CN99*CN98/1000</f>
      </c>
      <c r="CO111" s="6">
        <f>CO109*CO110*CO99*CO98/1000</f>
      </c>
      <c r="CP111" s="6">
        <f>CP109*CP110*CP99*CP98/1000</f>
      </c>
      <c r="CQ111" s="6">
        <f>CQ109*CQ110*CQ99*CQ98/1000</f>
      </c>
      <c r="CR111" s="6">
        <f>CR109*CR110*CR99*CR98/1000</f>
      </c>
      <c r="CS111" s="6">
        <f>CS109*CS110*CS99*CS98/1000</f>
      </c>
      <c r="CT111" s="6">
        <f>CT109*CT110*CT99*CT98/1000</f>
      </c>
      <c r="CU111" s="6">
        <f>CU109*CU110*CU99*CU98/1000</f>
      </c>
      <c r="CV111" s="6">
        <f>CV109*CV110*CV99*CV98/1000</f>
      </c>
      <c r="CW111" s="6">
        <f>CW109*CW110*CW99*CW98/1000</f>
      </c>
      <c r="CX111" s="6">
        <f>CX109*CX110*CX99*CX98/1000</f>
      </c>
      <c r="CY111" s="6">
        <f>CY109*CY110*CY99*CY98/1000</f>
      </c>
      <c r="CZ111" s="6">
        <f>CZ109*CZ110*CZ99*CZ98/1000</f>
      </c>
      <c r="DA111" s="6">
        <f>DA109*DA110*DA99*DA98/1000</f>
      </c>
      <c r="DB111" s="6">
        <f>DB109*DB110*DB99*DB98/1000</f>
      </c>
      <c r="DC111" s="6">
        <f>DC109*DC110*DC99*DC98/1000</f>
      </c>
      <c r="DD111" s="6">
        <f>DD109*DD110*DD99*DD98/1000</f>
      </c>
      <c r="DE111" s="6">
        <f>DE109*DE110*DE99*DE98/1000</f>
      </c>
      <c r="DF111" s="6">
        <f>DF109*DF110*DF99*DF98/1000</f>
      </c>
      <c r="DG111" s="6">
        <f>DG109*DG110*DG99*DG98/1000</f>
      </c>
      <c r="DH111" s="6">
        <f>DH109*DH110*DH99*DH98/1000</f>
      </c>
      <c r="DI111" s="124"/>
      <c r="DJ111" s="124"/>
      <c r="DK111" s="6"/>
      <c r="DL111" s="6"/>
      <c r="DM111" s="6"/>
      <c r="DN111" s="6"/>
      <c r="DO111" s="6"/>
      <c r="DP111" s="6">
        <f>SUM(AL111:AW111)</f>
      </c>
      <c r="DQ111" s="6"/>
      <c r="DR111" s="6">
        <f>SUM(AY111:BJ111)</f>
      </c>
      <c r="DS111" s="6"/>
      <c r="DT111" s="6">
        <f>SUM(BL111:BW111)</f>
      </c>
      <c r="DU111" s="2"/>
      <c r="DV111" s="6">
        <f>SUM(BY111:CJ111)</f>
      </c>
      <c r="DW111" s="2"/>
      <c r="DX111" s="6">
        <f>SUM(CK111:CV111)</f>
      </c>
      <c r="DY111" s="125"/>
      <c r="DZ111" s="6">
        <f>SUM(CW111:DH111)</f>
      </c>
      <c r="EA111" s="2"/>
      <c r="EB111" s="125"/>
      <c r="EC111" s="6"/>
      <c r="ED111" s="6"/>
      <c r="EE111" s="6"/>
      <c r="EF111" s="124"/>
      <c r="EG111" s="124"/>
      <c r="EH111" s="125"/>
      <c r="EI111" s="125"/>
      <c r="EJ111" s="124"/>
      <c r="EK111" s="2"/>
      <c r="EL111" s="2"/>
    </row>
    <row x14ac:dyDescent="0.25" r="112" customHeight="1" ht="14.65">
      <c r="A112" s="157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124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124"/>
      <c r="BM112" s="2"/>
      <c r="BN112" s="124"/>
      <c r="BO112" s="6"/>
      <c r="BP112" s="124"/>
      <c r="BQ112" s="124"/>
      <c r="BR112" s="124"/>
      <c r="BS112" s="124"/>
      <c r="BT112" s="124"/>
      <c r="BU112" s="124"/>
      <c r="BV112" s="124"/>
      <c r="BW112" s="124"/>
      <c r="BX112" s="6"/>
      <c r="BY112" s="124"/>
      <c r="BZ112" s="124"/>
      <c r="CA112" s="124"/>
      <c r="CB112" s="124"/>
      <c r="CC112" s="124"/>
      <c r="CD112" s="124"/>
      <c r="CE112" s="124"/>
      <c r="CF112" s="124"/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/>
      <c r="CQ112" s="124"/>
      <c r="CR112" s="124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6"/>
      <c r="DL112" s="6"/>
      <c r="DM112" s="6"/>
      <c r="DN112" s="6"/>
      <c r="DO112" s="6"/>
      <c r="DP112" s="6"/>
      <c r="DQ112" s="6"/>
      <c r="DR112" s="6"/>
      <c r="DS112" s="6"/>
      <c r="DT112" s="2"/>
      <c r="DU112" s="2"/>
      <c r="DV112" s="2"/>
      <c r="DW112" s="2"/>
      <c r="DX112" s="2"/>
      <c r="DY112" s="125"/>
      <c r="DZ112" s="2"/>
      <c r="EA112" s="2"/>
      <c r="EB112" s="125"/>
      <c r="EC112" s="6"/>
      <c r="ED112" s="6"/>
      <c r="EE112" s="6"/>
      <c r="EF112" s="124"/>
      <c r="EG112" s="124"/>
      <c r="EH112" s="125"/>
      <c r="EI112" s="125"/>
      <c r="EJ112" s="124"/>
      <c r="EK112" s="2"/>
      <c r="EL112" s="2"/>
    </row>
    <row x14ac:dyDescent="0.25" r="113" customHeight="1" ht="14.65">
      <c r="A113" s="155" t="s">
        <v>173</v>
      </c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  <c r="BM113" s="159"/>
      <c r="BN113" s="159"/>
      <c r="BO113" s="159"/>
      <c r="BP113" s="159"/>
      <c r="BQ113" s="159"/>
      <c r="BR113" s="159"/>
      <c r="BS113" s="159"/>
      <c r="BT113" s="159"/>
      <c r="BU113" s="159"/>
      <c r="BV113" s="159"/>
      <c r="BW113" s="159"/>
      <c r="BX113" s="159"/>
      <c r="BY113" s="159"/>
      <c r="BZ113" s="159"/>
      <c r="CA113" s="159"/>
      <c r="CB113" s="159"/>
      <c r="CC113" s="159"/>
      <c r="CD113" s="159"/>
      <c r="CE113" s="159"/>
      <c r="CF113" s="159"/>
      <c r="CG113" s="159"/>
      <c r="CH113" s="159"/>
      <c r="CI113" s="159"/>
      <c r="CJ113" s="159"/>
      <c r="CK113" s="159"/>
      <c r="CL113" s="159"/>
      <c r="CM113" s="159"/>
      <c r="CN113" s="159"/>
      <c r="CO113" s="159"/>
      <c r="CP113" s="159"/>
      <c r="CQ113" s="159"/>
      <c r="CR113" s="159"/>
      <c r="CS113" s="159"/>
      <c r="CT113" s="159"/>
      <c r="CU113" s="159"/>
      <c r="CV113" s="159"/>
      <c r="CW113" s="159"/>
      <c r="CX113" s="159"/>
      <c r="CY113" s="159"/>
      <c r="CZ113" s="159"/>
      <c r="DA113" s="159"/>
      <c r="DB113" s="159"/>
      <c r="DC113" s="159"/>
      <c r="DD113" s="159"/>
      <c r="DE113" s="159"/>
      <c r="DF113" s="159"/>
      <c r="DG113" s="159"/>
      <c r="DH113" s="159"/>
      <c r="DI113" s="124"/>
      <c r="DJ113" s="124"/>
      <c r="DK113" s="6"/>
      <c r="DL113" s="6"/>
      <c r="DM113" s="6"/>
      <c r="DN113" s="6"/>
      <c r="DO113" s="6"/>
      <c r="DP113" s="6"/>
      <c r="DQ113" s="6"/>
      <c r="DR113" s="6"/>
      <c r="DS113" s="6"/>
      <c r="DT113" s="2"/>
      <c r="DU113" s="2"/>
      <c r="DV113" s="2"/>
      <c r="DW113" s="2"/>
      <c r="DX113" s="2"/>
      <c r="DY113" s="2"/>
      <c r="DZ113" s="2"/>
      <c r="EA113" s="2"/>
      <c r="EB113" s="125"/>
      <c r="EC113" s="6"/>
      <c r="ED113" s="6"/>
      <c r="EE113" s="6"/>
      <c r="EF113" s="124"/>
      <c r="EG113" s="124"/>
      <c r="EH113" s="125"/>
      <c r="EI113" s="125"/>
      <c r="EJ113" s="124"/>
      <c r="EK113" s="2"/>
      <c r="EL113" s="2"/>
    </row>
    <row x14ac:dyDescent="0.25" r="114" customHeight="1" ht="14.65">
      <c r="A114" s="133" t="s">
        <v>174</v>
      </c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9">
        <f>AL106*85%</f>
      </c>
      <c r="AM114" s="159">
        <f>AM106*85%</f>
      </c>
      <c r="AN114" s="159">
        <f>AN106*85%</f>
      </c>
      <c r="AO114" s="159">
        <f>AO106*85%</f>
      </c>
      <c r="AP114" s="159">
        <f>AP106*85%</f>
      </c>
      <c r="AQ114" s="159">
        <f>AQ106*85%</f>
      </c>
      <c r="AR114" s="159">
        <f>AR106*85%</f>
      </c>
      <c r="AS114" s="159">
        <f>AS106*85%</f>
      </c>
      <c r="AT114" s="159">
        <f>AT106*85%</f>
      </c>
      <c r="AU114" s="159">
        <f>AU106*85%</f>
      </c>
      <c r="AV114" s="159">
        <f>AV106*85%</f>
      </c>
      <c r="AW114" s="159">
        <f>AW106*85%</f>
      </c>
      <c r="AX114" s="159"/>
      <c r="AY114" s="159">
        <f>AY106*85%</f>
      </c>
      <c r="AZ114" s="159">
        <f>AZ106*85%</f>
      </c>
      <c r="BA114" s="159">
        <f>BA106*85%</f>
      </c>
      <c r="BB114" s="159">
        <f>BB106*85%</f>
      </c>
      <c r="BC114" s="159">
        <f>BC106*85%</f>
      </c>
      <c r="BD114" s="159">
        <f>BD106*85%</f>
      </c>
      <c r="BE114" s="159">
        <f>BE106*85%</f>
      </c>
      <c r="BF114" s="159">
        <f>BF106*85%</f>
      </c>
      <c r="BG114" s="159">
        <f>BG106*85%</f>
      </c>
      <c r="BH114" s="159">
        <f>BH106*85%</f>
      </c>
      <c r="BI114" s="159">
        <f>BI106*85%</f>
      </c>
      <c r="BJ114" s="159">
        <f>BJ106*85%</f>
      </c>
      <c r="BK114" s="159"/>
      <c r="BL114" s="159">
        <f>BL106*85%</f>
      </c>
      <c r="BM114" s="159">
        <f>BM106*85%</f>
      </c>
      <c r="BN114" s="159">
        <f>BN106*85%</f>
      </c>
      <c r="BO114" s="159">
        <f>BO106*85%</f>
      </c>
      <c r="BP114" s="159">
        <f>BP106*85%</f>
      </c>
      <c r="BQ114" s="159">
        <f>BQ106*85%</f>
      </c>
      <c r="BR114" s="159">
        <f>BR106*85%</f>
      </c>
      <c r="BS114" s="159">
        <f>BS106*85%</f>
      </c>
      <c r="BT114" s="159">
        <f>BT106*85%</f>
      </c>
      <c r="BU114" s="159">
        <f>BU106*85%</f>
      </c>
      <c r="BV114" s="159">
        <f>BV106*85%</f>
      </c>
      <c r="BW114" s="159">
        <f>BW106*85%</f>
      </c>
      <c r="BX114" s="159"/>
      <c r="BY114" s="159">
        <f>BY106*85%</f>
      </c>
      <c r="BZ114" s="159">
        <f>BZ106*85%</f>
      </c>
      <c r="CA114" s="159">
        <f>CA106*85%</f>
      </c>
      <c r="CB114" s="159">
        <f>CB106*85%</f>
      </c>
      <c r="CC114" s="159">
        <f>CC106*85%</f>
      </c>
      <c r="CD114" s="159">
        <f>CD106*85%</f>
      </c>
      <c r="CE114" s="159">
        <f>CE106*85%</f>
      </c>
      <c r="CF114" s="159">
        <f>CF106*85%</f>
      </c>
      <c r="CG114" s="159">
        <f>CG106*85%</f>
      </c>
      <c r="CH114" s="159">
        <f>CH106*85%</f>
      </c>
      <c r="CI114" s="159">
        <f>CI106*85%</f>
      </c>
      <c r="CJ114" s="159">
        <f>CJ106*85%</f>
      </c>
      <c r="CK114" s="159">
        <f>CK106*85%</f>
      </c>
      <c r="CL114" s="159">
        <f>CL106*85%</f>
      </c>
      <c r="CM114" s="159">
        <f>CM106*85%</f>
      </c>
      <c r="CN114" s="159">
        <f>CN106*85%</f>
      </c>
      <c r="CO114" s="159">
        <f>CO106*85%</f>
      </c>
      <c r="CP114" s="159">
        <f>CP106*85%</f>
      </c>
      <c r="CQ114" s="159">
        <f>CQ106*85%</f>
      </c>
      <c r="CR114" s="159">
        <f>CR106*85%</f>
      </c>
      <c r="CS114" s="159">
        <f>CS106*85%</f>
      </c>
      <c r="CT114" s="159">
        <f>CT106*85%</f>
      </c>
      <c r="CU114" s="159">
        <f>CU106*85%</f>
      </c>
      <c r="CV114" s="159">
        <f>CV106*85%</f>
      </c>
      <c r="CW114" s="159">
        <f>CW106*85%</f>
      </c>
      <c r="CX114" s="159">
        <f>CX106*85%</f>
      </c>
      <c r="CY114" s="159">
        <f>CY106*85%</f>
      </c>
      <c r="CZ114" s="159">
        <f>CZ106*85%</f>
      </c>
      <c r="DA114" s="159">
        <f>DA106*85%</f>
      </c>
      <c r="DB114" s="159">
        <f>DB106*85%</f>
      </c>
      <c r="DC114" s="159">
        <f>DC106*85%</f>
      </c>
      <c r="DD114" s="159">
        <f>DD106*85%</f>
      </c>
      <c r="DE114" s="159">
        <f>DE106*85%</f>
      </c>
      <c r="DF114" s="159">
        <f>DF106*85%</f>
      </c>
      <c r="DG114" s="159">
        <f>DG106*85%</f>
      </c>
      <c r="DH114" s="159">
        <f>DH106*85%</f>
      </c>
      <c r="DI114" s="124"/>
      <c r="DJ114" s="124"/>
      <c r="DK114" s="6"/>
      <c r="DL114" s="6"/>
      <c r="DM114" s="6"/>
      <c r="DN114" s="6"/>
      <c r="DO114" s="6"/>
      <c r="DP114" s="6">
        <f>SUM(AL114:AW114)</f>
      </c>
      <c r="DQ114" s="6"/>
      <c r="DR114" s="6">
        <f>SUM(AY114:BJ114)</f>
      </c>
      <c r="DS114" s="6"/>
      <c r="DT114" s="6">
        <f>SUM(BL114:BW114)</f>
      </c>
      <c r="DU114" s="2"/>
      <c r="DV114" s="6">
        <f>SUM(BY114:CJ114)</f>
      </c>
      <c r="DW114" s="2"/>
      <c r="DX114" s="6">
        <f>SUM(CK114:CV114)</f>
      </c>
      <c r="DY114" s="125"/>
      <c r="DZ114" s="6">
        <f>SUM(CW114:DH114)</f>
      </c>
      <c r="EA114" s="2"/>
      <c r="EB114" s="125"/>
      <c r="EC114" s="6"/>
      <c r="ED114" s="6"/>
      <c r="EE114" s="6"/>
      <c r="EF114" s="124"/>
      <c r="EG114" s="124"/>
      <c r="EH114" s="125"/>
      <c r="EI114" s="125"/>
      <c r="EJ114" s="124"/>
      <c r="EK114" s="2"/>
      <c r="EL114" s="2"/>
    </row>
    <row x14ac:dyDescent="0.25" r="115" customHeight="1" ht="14.65">
      <c r="A115" s="133" t="s">
        <v>156</v>
      </c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9">
        <v>3</v>
      </c>
      <c r="AM115" s="159">
        <v>3</v>
      </c>
      <c r="AN115" s="159">
        <v>3</v>
      </c>
      <c r="AO115" s="159">
        <v>3</v>
      </c>
      <c r="AP115" s="159">
        <v>3</v>
      </c>
      <c r="AQ115" s="159">
        <v>3</v>
      </c>
      <c r="AR115" s="159">
        <v>3</v>
      </c>
      <c r="AS115" s="159">
        <v>3</v>
      </c>
      <c r="AT115" s="159">
        <v>3</v>
      </c>
      <c r="AU115" s="159">
        <v>3</v>
      </c>
      <c r="AV115" s="159">
        <v>3</v>
      </c>
      <c r="AW115" s="159">
        <v>3</v>
      </c>
      <c r="AX115" s="159"/>
      <c r="AY115" s="159">
        <v>3</v>
      </c>
      <c r="AZ115" s="159">
        <v>3</v>
      </c>
      <c r="BA115" s="159">
        <v>3</v>
      </c>
      <c r="BB115" s="159">
        <v>3</v>
      </c>
      <c r="BC115" s="159">
        <v>3</v>
      </c>
      <c r="BD115" s="159">
        <v>3</v>
      </c>
      <c r="BE115" s="159">
        <v>3</v>
      </c>
      <c r="BF115" s="159">
        <v>3</v>
      </c>
      <c r="BG115" s="159">
        <v>3</v>
      </c>
      <c r="BH115" s="159">
        <v>3</v>
      </c>
      <c r="BI115" s="159">
        <v>3</v>
      </c>
      <c r="BJ115" s="159">
        <v>3</v>
      </c>
      <c r="BK115" s="159"/>
      <c r="BL115" s="159">
        <v>3</v>
      </c>
      <c r="BM115" s="159">
        <v>3</v>
      </c>
      <c r="BN115" s="159">
        <v>3</v>
      </c>
      <c r="BO115" s="159">
        <v>3</v>
      </c>
      <c r="BP115" s="159">
        <v>3</v>
      </c>
      <c r="BQ115" s="159">
        <v>3</v>
      </c>
      <c r="BR115" s="159">
        <v>3</v>
      </c>
      <c r="BS115" s="159">
        <v>3</v>
      </c>
      <c r="BT115" s="159">
        <v>3</v>
      </c>
      <c r="BU115" s="159">
        <v>3</v>
      </c>
      <c r="BV115" s="159">
        <v>3</v>
      </c>
      <c r="BW115" s="159">
        <v>3</v>
      </c>
      <c r="BX115" s="159"/>
      <c r="BY115" s="159">
        <v>3</v>
      </c>
      <c r="BZ115" s="159">
        <v>3</v>
      </c>
      <c r="CA115" s="159">
        <v>3</v>
      </c>
      <c r="CB115" s="159">
        <v>3</v>
      </c>
      <c r="CC115" s="159">
        <v>3</v>
      </c>
      <c r="CD115" s="159">
        <v>3</v>
      </c>
      <c r="CE115" s="159">
        <v>3</v>
      </c>
      <c r="CF115" s="159">
        <v>3</v>
      </c>
      <c r="CG115" s="159">
        <v>3</v>
      </c>
      <c r="CH115" s="159">
        <v>3</v>
      </c>
      <c r="CI115" s="159">
        <v>3</v>
      </c>
      <c r="CJ115" s="159">
        <v>3</v>
      </c>
      <c r="CK115" s="159">
        <v>3</v>
      </c>
      <c r="CL115" s="159">
        <v>3</v>
      </c>
      <c r="CM115" s="159">
        <v>3</v>
      </c>
      <c r="CN115" s="159">
        <v>3</v>
      </c>
      <c r="CO115" s="159">
        <v>3</v>
      </c>
      <c r="CP115" s="159">
        <v>3</v>
      </c>
      <c r="CQ115" s="159">
        <v>3</v>
      </c>
      <c r="CR115" s="159">
        <v>3</v>
      </c>
      <c r="CS115" s="159">
        <v>3</v>
      </c>
      <c r="CT115" s="159">
        <v>3</v>
      </c>
      <c r="CU115" s="159">
        <v>3</v>
      </c>
      <c r="CV115" s="159">
        <v>3</v>
      </c>
      <c r="CW115" s="159">
        <v>3</v>
      </c>
      <c r="CX115" s="159">
        <v>3</v>
      </c>
      <c r="CY115" s="159">
        <v>3</v>
      </c>
      <c r="CZ115" s="159">
        <v>3</v>
      </c>
      <c r="DA115" s="159">
        <v>3</v>
      </c>
      <c r="DB115" s="159">
        <v>3</v>
      </c>
      <c r="DC115" s="159">
        <v>3</v>
      </c>
      <c r="DD115" s="159">
        <v>3</v>
      </c>
      <c r="DE115" s="159">
        <v>3</v>
      </c>
      <c r="DF115" s="159">
        <v>3</v>
      </c>
      <c r="DG115" s="159">
        <v>3</v>
      </c>
      <c r="DH115" s="159">
        <v>3</v>
      </c>
      <c r="DI115" s="124"/>
      <c r="DJ115" s="124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2"/>
      <c r="DV115" s="6">
        <f>SUM(BY115:CJ115)</f>
      </c>
      <c r="DW115" s="2"/>
      <c r="DX115" s="6">
        <f>SUM(CA115:CL115)</f>
      </c>
      <c r="DY115" s="2"/>
      <c r="DZ115" s="6">
        <f>SUM(CC115:CN115)</f>
      </c>
      <c r="EA115" s="2"/>
      <c r="EB115" s="125"/>
      <c r="EC115" s="6"/>
      <c r="ED115" s="6"/>
      <c r="EE115" s="6"/>
      <c r="EF115" s="124"/>
      <c r="EG115" s="124"/>
      <c r="EH115" s="125"/>
      <c r="EI115" s="125"/>
      <c r="EJ115" s="124"/>
      <c r="EK115" s="2"/>
      <c r="EL115" s="2"/>
    </row>
    <row x14ac:dyDescent="0.25" r="116" customHeight="1" ht="14.65">
      <c r="A116" s="133" t="s">
        <v>175</v>
      </c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9">
        <f>AL114*AL115*AL99*AL98/1000</f>
      </c>
      <c r="AM116" s="159">
        <f>AM114*AM115*AM99*AM98/1000</f>
      </c>
      <c r="AN116" s="159">
        <f>AN114*AN115*AN99*AN98/1000</f>
      </c>
      <c r="AO116" s="159">
        <f>AO114*AO115*AO99*AO98/1000</f>
      </c>
      <c r="AP116" s="159">
        <f>AP114*AP115*AP99*AP98/1000</f>
      </c>
      <c r="AQ116" s="159">
        <f>AQ114*AQ115*AQ99*AQ98/1000</f>
      </c>
      <c r="AR116" s="159">
        <f>AR114*AR115*AR99*AR98/1000</f>
      </c>
      <c r="AS116" s="159">
        <f>AS114*AS115*AS99*AS98/1000</f>
      </c>
      <c r="AT116" s="159">
        <f>AT114*AT115*AT99*AT98/1000</f>
      </c>
      <c r="AU116" s="159">
        <f>AU114*AU115*AU99*AU98/1000</f>
      </c>
      <c r="AV116" s="159">
        <f>AV114*AV115*AV99*AV98/1000</f>
      </c>
      <c r="AW116" s="159">
        <f>AW114*AW115*AW99*AW98/1000</f>
      </c>
      <c r="AX116" s="159"/>
      <c r="AY116" s="159">
        <f>AY114*AY115*AY99*AY98/1000</f>
      </c>
      <c r="AZ116" s="159">
        <f>AZ114*AZ115*AZ99*AZ98/1000</f>
      </c>
      <c r="BA116" s="159">
        <f>BA114*BA115*BA99*BA98/1000</f>
      </c>
      <c r="BB116" s="159">
        <f>BB114*BB115*BB99*BB98/1000</f>
      </c>
      <c r="BC116" s="159">
        <f>BC114*BC115*BC99*BC98/1000</f>
      </c>
      <c r="BD116" s="159">
        <f>BD114*BD115*BD99*BD98/1000</f>
      </c>
      <c r="BE116" s="159">
        <f>BE114*BE115*BE99*BE98/1000</f>
      </c>
      <c r="BF116" s="159">
        <f>BF114*BF115*BF99*BF98/1000</f>
      </c>
      <c r="BG116" s="159">
        <f>BG114*BG115*BG99*BG98/1000</f>
      </c>
      <c r="BH116" s="159">
        <f>BH114*BH115*BH99*BH98/1000</f>
      </c>
      <c r="BI116" s="159">
        <f>BI114*BI115*BI99*BI98/1000</f>
      </c>
      <c r="BJ116" s="159">
        <f>BJ114*BJ115*BJ99*BJ98/1000</f>
      </c>
      <c r="BK116" s="159"/>
      <c r="BL116" s="159">
        <f>BL114*BL115*BL99*BL98/1000</f>
      </c>
      <c r="BM116" s="159">
        <f>BM114*BM115*BM99*BM98/1000</f>
      </c>
      <c r="BN116" s="159">
        <f>BN114*BN115*BN99*BN98/1000</f>
      </c>
      <c r="BO116" s="159">
        <f>BO114*BO115*BO99*BO98/1000</f>
      </c>
      <c r="BP116" s="159">
        <f>BP114*BP115*BP99*BP98/1000</f>
      </c>
      <c r="BQ116" s="159">
        <f>BQ114*BQ115*BQ99*BQ98/1000</f>
      </c>
      <c r="BR116" s="159">
        <f>BR114*BR115*BR99*BR98/1000</f>
      </c>
      <c r="BS116" s="159">
        <f>BS114*BS115*BS99*BS98/1000</f>
      </c>
      <c r="BT116" s="159">
        <f>BT114*BT115*BT99*BT98/1000</f>
      </c>
      <c r="BU116" s="159">
        <f>BU114*BU115*BU99*BU98/1000</f>
      </c>
      <c r="BV116" s="159">
        <f>BV114*BV115*BV99*BV98/1000</f>
      </c>
      <c r="BW116" s="159">
        <f>BW114*BW115*BW99*BW98/1000</f>
      </c>
      <c r="BX116" s="159"/>
      <c r="BY116" s="159">
        <f>BY114*BY115*BY99*BY98/1000</f>
      </c>
      <c r="BZ116" s="159">
        <f>BZ114*BZ115*BZ99*BZ98/1000</f>
      </c>
      <c r="CA116" s="159">
        <f>CA114*CA115*CA99*CA98/1000</f>
      </c>
      <c r="CB116" s="159">
        <f>CB114*CB115*CB99*CB98/1000</f>
      </c>
      <c r="CC116" s="159">
        <f>CC114*CC115*CC99*CC98/1000</f>
      </c>
      <c r="CD116" s="159">
        <f>CD114*CD115*CD99*CD98/1000</f>
      </c>
      <c r="CE116" s="159">
        <f>CE114*CE115*CE99*CE98/1000</f>
      </c>
      <c r="CF116" s="159">
        <f>CF114*CF115*CF99*CF98/1000</f>
      </c>
      <c r="CG116" s="159">
        <f>CG114*CG115*CG99*CG98/1000</f>
      </c>
      <c r="CH116" s="159">
        <f>CH114*CH115*CH99*CH98/1000</f>
      </c>
      <c r="CI116" s="159">
        <f>CI114*CI115*CI99*CI98/1000</f>
      </c>
      <c r="CJ116" s="159">
        <f>CJ114*CJ115*CJ99*CJ98/1000</f>
      </c>
      <c r="CK116" s="159">
        <f>CK114*CK115*CK99*CK98/1000</f>
      </c>
      <c r="CL116" s="159">
        <f>CL114*CL115*CL99*CL98/1000</f>
      </c>
      <c r="CM116" s="159">
        <f>CM114*CM115*CM99*CM98/1000</f>
      </c>
      <c r="CN116" s="159">
        <f>CN114*CN115*CN99*CN98/1000</f>
      </c>
      <c r="CO116" s="159">
        <f>CO114*CO115*CO99*CO98/1000</f>
      </c>
      <c r="CP116" s="159">
        <f>CP114*CP115*CP99*CP98/1000</f>
      </c>
      <c r="CQ116" s="159">
        <f>CQ114*CQ115*CQ99*CQ98/1000</f>
      </c>
      <c r="CR116" s="159">
        <f>CR114*CR115*CR99*CR98/1000</f>
      </c>
      <c r="CS116" s="159">
        <f>CS114*CS115*CS99*CS98/1000</f>
      </c>
      <c r="CT116" s="159">
        <f>CT114*CT115*CT99*CT98/1000</f>
      </c>
      <c r="CU116" s="159">
        <f>CU114*CU115*CU99*CU98/1000</f>
      </c>
      <c r="CV116" s="159">
        <f>CV114*CV115*CV99*CV98/1000</f>
      </c>
      <c r="CW116" s="159">
        <f>CW114*CW115*CW99*CW98/1000</f>
      </c>
      <c r="CX116" s="159">
        <f>CX114*CX115*CX99*CX98/1000</f>
      </c>
      <c r="CY116" s="159">
        <f>CY114*CY115*CY99*CY98/1000</f>
      </c>
      <c r="CZ116" s="159">
        <f>CZ114*CZ115*CZ99*CZ98/1000</f>
      </c>
      <c r="DA116" s="159">
        <f>DA114*DA115*DA99*DA98/1000</f>
      </c>
      <c r="DB116" s="159">
        <f>DB114*DB115*DB99*DB98/1000</f>
      </c>
      <c r="DC116" s="159">
        <f>DC114*DC115*DC99*DC98/1000</f>
      </c>
      <c r="DD116" s="159">
        <f>DD114*DD115*DD99*DD98/1000</f>
      </c>
      <c r="DE116" s="159">
        <f>DE114*DE115*DE99*DE98/1000</f>
      </c>
      <c r="DF116" s="159">
        <f>DF114*DF115*DF99*DF98/1000</f>
      </c>
      <c r="DG116" s="159">
        <f>DG114*DG115*DG99*DG98/1000</f>
      </c>
      <c r="DH116" s="159">
        <f>DH114*DH115*DH99*DH98/1000</f>
      </c>
      <c r="DI116" s="124"/>
      <c r="DJ116" s="124"/>
      <c r="DK116" s="6"/>
      <c r="DL116" s="6"/>
      <c r="DM116" s="6"/>
      <c r="DN116" s="6"/>
      <c r="DO116" s="6"/>
      <c r="DP116" s="6">
        <f>SUM(AL116:AW116)</f>
      </c>
      <c r="DQ116" s="6"/>
      <c r="DR116" s="6">
        <f>SUM(AY116:BJ116)</f>
      </c>
      <c r="DS116" s="6"/>
      <c r="DT116" s="6">
        <f>SUM(BL116:BW116)</f>
      </c>
      <c r="DU116" s="2"/>
      <c r="DV116" s="6">
        <f>SUM(BY116:CJ116)</f>
      </c>
      <c r="DW116" s="2"/>
      <c r="DX116" s="6">
        <f>SUM(CA116:CL116)</f>
      </c>
      <c r="DY116" s="2"/>
      <c r="DZ116" s="6">
        <f>SUM(CC116:CN116)</f>
      </c>
      <c r="EA116" s="2"/>
      <c r="EB116" s="125"/>
      <c r="EC116" s="6"/>
      <c r="ED116" s="6"/>
      <c r="EE116" s="6"/>
      <c r="EF116" s="124"/>
      <c r="EG116" s="124"/>
      <c r="EH116" s="125"/>
      <c r="EI116" s="125"/>
      <c r="EJ116" s="124"/>
      <c r="EK116" s="2"/>
      <c r="EL116" s="2"/>
    </row>
    <row x14ac:dyDescent="0.25" r="117" customHeight="1" ht="14.65">
      <c r="A117" s="133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  <c r="BJ117" s="159"/>
      <c r="BK117" s="159"/>
      <c r="BL117" s="159"/>
      <c r="BM117" s="159"/>
      <c r="BN117" s="159"/>
      <c r="BO117" s="159"/>
      <c r="BP117" s="159"/>
      <c r="BQ117" s="159"/>
      <c r="BR117" s="159"/>
      <c r="BS117" s="159"/>
      <c r="BT117" s="159"/>
      <c r="BU117" s="159"/>
      <c r="BV117" s="159"/>
      <c r="BW117" s="159"/>
      <c r="BX117" s="159"/>
      <c r="BY117" s="159"/>
      <c r="BZ117" s="159"/>
      <c r="CA117" s="159"/>
      <c r="CB117" s="159"/>
      <c r="CC117" s="159"/>
      <c r="CD117" s="159"/>
      <c r="CE117" s="159"/>
      <c r="CF117" s="159"/>
      <c r="CG117" s="159"/>
      <c r="CH117" s="159"/>
      <c r="CI117" s="159"/>
      <c r="CJ117" s="159"/>
      <c r="CK117" s="159"/>
      <c r="CL117" s="159"/>
      <c r="CM117" s="159"/>
      <c r="CN117" s="159"/>
      <c r="CO117" s="159"/>
      <c r="CP117" s="159"/>
      <c r="CQ117" s="159"/>
      <c r="CR117" s="159"/>
      <c r="CS117" s="159"/>
      <c r="CT117" s="159"/>
      <c r="CU117" s="159"/>
      <c r="CV117" s="159"/>
      <c r="CW117" s="159"/>
      <c r="CX117" s="159"/>
      <c r="CY117" s="159"/>
      <c r="CZ117" s="159"/>
      <c r="DA117" s="159"/>
      <c r="DB117" s="159"/>
      <c r="DC117" s="159"/>
      <c r="DD117" s="159"/>
      <c r="DE117" s="159"/>
      <c r="DF117" s="159"/>
      <c r="DG117" s="159"/>
      <c r="DH117" s="159"/>
      <c r="DI117" s="124"/>
      <c r="DJ117" s="124"/>
      <c r="DK117" s="6"/>
      <c r="DL117" s="6"/>
      <c r="DM117" s="6"/>
      <c r="DN117" s="6"/>
      <c r="DO117" s="6"/>
      <c r="DP117" s="6"/>
      <c r="DQ117" s="6"/>
      <c r="DR117" s="6"/>
      <c r="DS117" s="6"/>
      <c r="DT117" s="2"/>
      <c r="DU117" s="2"/>
      <c r="DV117" s="2"/>
      <c r="DW117" s="2"/>
      <c r="DX117" s="2"/>
      <c r="DY117" s="2"/>
      <c r="DZ117" s="2"/>
      <c r="EA117" s="2"/>
      <c r="EB117" s="125"/>
      <c r="EC117" s="6"/>
      <c r="ED117" s="6"/>
      <c r="EE117" s="6"/>
      <c r="EF117" s="124"/>
      <c r="EG117" s="124"/>
      <c r="EH117" s="125"/>
      <c r="EI117" s="125"/>
      <c r="EJ117" s="124"/>
      <c r="EK117" s="2"/>
      <c r="EL117" s="2"/>
    </row>
    <row x14ac:dyDescent="0.25" r="118" customHeight="1" ht="14.65">
      <c r="A118" s="155" t="s">
        <v>176</v>
      </c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  <c r="BA118" s="159"/>
      <c r="BB118" s="159"/>
      <c r="BC118" s="159"/>
      <c r="BD118" s="159"/>
      <c r="BE118" s="159"/>
      <c r="BF118" s="159"/>
      <c r="BG118" s="159"/>
      <c r="BH118" s="159"/>
      <c r="BI118" s="159"/>
      <c r="BJ118" s="159"/>
      <c r="BK118" s="159"/>
      <c r="BL118" s="159"/>
      <c r="BM118" s="159"/>
      <c r="BN118" s="159"/>
      <c r="BO118" s="159"/>
      <c r="BP118" s="159"/>
      <c r="BQ118" s="159"/>
      <c r="BR118" s="159"/>
      <c r="BS118" s="159"/>
      <c r="BT118" s="159"/>
      <c r="BU118" s="159"/>
      <c r="BV118" s="159"/>
      <c r="BW118" s="159"/>
      <c r="BX118" s="159"/>
      <c r="BY118" s="159"/>
      <c r="BZ118" s="159"/>
      <c r="CA118" s="159"/>
      <c r="CB118" s="159"/>
      <c r="CC118" s="159"/>
      <c r="CD118" s="159"/>
      <c r="CE118" s="159"/>
      <c r="CF118" s="159"/>
      <c r="CG118" s="159"/>
      <c r="CH118" s="159"/>
      <c r="CI118" s="159"/>
      <c r="CJ118" s="159"/>
      <c r="CK118" s="159"/>
      <c r="CL118" s="159"/>
      <c r="CM118" s="159"/>
      <c r="CN118" s="159"/>
      <c r="CO118" s="159"/>
      <c r="CP118" s="159"/>
      <c r="CQ118" s="159"/>
      <c r="CR118" s="159"/>
      <c r="CS118" s="159"/>
      <c r="CT118" s="159"/>
      <c r="CU118" s="159"/>
      <c r="CV118" s="159"/>
      <c r="CW118" s="159"/>
      <c r="CX118" s="159"/>
      <c r="CY118" s="159"/>
      <c r="CZ118" s="159"/>
      <c r="DA118" s="159"/>
      <c r="DB118" s="159"/>
      <c r="DC118" s="159"/>
      <c r="DD118" s="159"/>
      <c r="DE118" s="159"/>
      <c r="DF118" s="159"/>
      <c r="DG118" s="159"/>
      <c r="DH118" s="159"/>
      <c r="DI118" s="124"/>
      <c r="DJ118" s="124"/>
      <c r="DK118" s="6"/>
      <c r="DL118" s="6"/>
      <c r="DM118" s="6"/>
      <c r="DN118" s="6"/>
      <c r="DO118" s="6"/>
      <c r="DP118" s="6"/>
      <c r="DQ118" s="6"/>
      <c r="DR118" s="6"/>
      <c r="DS118" s="6"/>
      <c r="DT118" s="2"/>
      <c r="DU118" s="2"/>
      <c r="DV118" s="2"/>
      <c r="DW118" s="2"/>
      <c r="DX118" s="2"/>
      <c r="DY118" s="2"/>
      <c r="DZ118" s="2"/>
      <c r="EA118" s="2"/>
      <c r="EB118" s="125"/>
      <c r="EC118" s="6"/>
      <c r="ED118" s="6"/>
      <c r="EE118" s="6"/>
      <c r="EF118" s="124"/>
      <c r="EG118" s="124"/>
      <c r="EH118" s="125"/>
      <c r="EI118" s="125"/>
      <c r="EJ118" s="124"/>
      <c r="EK118" s="2"/>
      <c r="EL118" s="2"/>
    </row>
    <row x14ac:dyDescent="0.25" r="119" customHeight="1" ht="14.65">
      <c r="A119" s="133" t="s">
        <v>142</v>
      </c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59"/>
      <c r="BE119" s="159">
        <v>2</v>
      </c>
      <c r="BF119" s="159">
        <v>1</v>
      </c>
      <c r="BG119" s="159">
        <v>2</v>
      </c>
      <c r="BH119" s="159">
        <v>2</v>
      </c>
      <c r="BI119" s="159">
        <v>2</v>
      </c>
      <c r="BJ119" s="159">
        <v>1</v>
      </c>
      <c r="BK119" s="159"/>
      <c r="BL119" s="159"/>
      <c r="BM119" s="159"/>
      <c r="BN119" s="159"/>
      <c r="BO119" s="159"/>
      <c r="BP119" s="159"/>
      <c r="BQ119" s="159"/>
      <c r="BR119" s="159"/>
      <c r="BS119" s="159"/>
      <c r="BT119" s="159"/>
      <c r="BU119" s="159"/>
      <c r="BV119" s="159"/>
      <c r="BW119" s="159"/>
      <c r="BX119" s="159"/>
      <c r="BY119" s="159"/>
      <c r="BZ119" s="159"/>
      <c r="CA119" s="159"/>
      <c r="CB119" s="159"/>
      <c r="CC119" s="159"/>
      <c r="CD119" s="159"/>
      <c r="CE119" s="159"/>
      <c r="CF119" s="159"/>
      <c r="CG119" s="159"/>
      <c r="CH119" s="159"/>
      <c r="CI119" s="159"/>
      <c r="CJ119" s="159"/>
      <c r="CK119" s="159"/>
      <c r="CL119" s="159"/>
      <c r="CM119" s="159"/>
      <c r="CN119" s="159"/>
      <c r="CO119" s="159"/>
      <c r="CP119" s="159"/>
      <c r="CQ119" s="159"/>
      <c r="CR119" s="159"/>
      <c r="CS119" s="159"/>
      <c r="CT119" s="159"/>
      <c r="CU119" s="159"/>
      <c r="CV119" s="159"/>
      <c r="CW119" s="159"/>
      <c r="CX119" s="159"/>
      <c r="CY119" s="159"/>
      <c r="CZ119" s="159"/>
      <c r="DA119" s="159"/>
      <c r="DB119" s="159"/>
      <c r="DC119" s="159"/>
      <c r="DD119" s="159"/>
      <c r="DE119" s="159"/>
      <c r="DF119" s="159"/>
      <c r="DG119" s="159"/>
      <c r="DH119" s="159"/>
      <c r="DI119" s="124"/>
      <c r="DJ119" s="124"/>
      <c r="DK119" s="6"/>
      <c r="DL119" s="6"/>
      <c r="DM119" s="6"/>
      <c r="DN119" s="6"/>
      <c r="DO119" s="6"/>
      <c r="DP119" s="6"/>
      <c r="DQ119" s="6"/>
      <c r="DR119" s="6"/>
      <c r="DS119" s="6"/>
      <c r="DT119" s="2"/>
      <c r="DU119" s="2"/>
      <c r="DV119" s="2"/>
      <c r="DW119" s="2"/>
      <c r="DX119" s="2"/>
      <c r="DY119" s="2"/>
      <c r="DZ119" s="2"/>
      <c r="EA119" s="2"/>
      <c r="EB119" s="125"/>
      <c r="EC119" s="6"/>
      <c r="ED119" s="6"/>
      <c r="EE119" s="6"/>
      <c r="EF119" s="124"/>
      <c r="EG119" s="124"/>
      <c r="EH119" s="125"/>
      <c r="EI119" s="125"/>
      <c r="EJ119" s="124"/>
      <c r="EK119" s="2"/>
      <c r="EL119" s="2"/>
    </row>
    <row x14ac:dyDescent="0.25" r="120" customHeight="1" ht="14.65">
      <c r="A120" s="133" t="s">
        <v>129</v>
      </c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9"/>
      <c r="AM120" s="159"/>
      <c r="AN120" s="159"/>
      <c r="AO120" s="159"/>
      <c r="AP120" s="159"/>
      <c r="AQ120" s="159"/>
      <c r="AR120" s="159"/>
      <c r="AS120" s="159"/>
      <c r="AT120" s="159"/>
      <c r="AU120" s="159"/>
      <c r="AV120" s="159"/>
      <c r="AW120" s="159"/>
      <c r="AX120" s="159"/>
      <c r="AY120" s="159"/>
      <c r="AZ120" s="159"/>
      <c r="BA120" s="159"/>
      <c r="BB120" s="159"/>
      <c r="BC120" s="159"/>
      <c r="BD120" s="159"/>
      <c r="BE120" s="159">
        <v>15</v>
      </c>
      <c r="BF120" s="159">
        <v>15</v>
      </c>
      <c r="BG120" s="159">
        <v>15</v>
      </c>
      <c r="BH120" s="159">
        <v>15</v>
      </c>
      <c r="BI120" s="159">
        <v>15</v>
      </c>
      <c r="BJ120" s="159">
        <v>15</v>
      </c>
      <c r="BK120" s="159"/>
      <c r="BL120" s="159">
        <v>15</v>
      </c>
      <c r="BM120" s="159">
        <v>15</v>
      </c>
      <c r="BN120" s="159">
        <v>15</v>
      </c>
      <c r="BO120" s="159">
        <v>15</v>
      </c>
      <c r="BP120" s="159">
        <v>15</v>
      </c>
      <c r="BQ120" s="159">
        <v>15</v>
      </c>
      <c r="BR120" s="159">
        <v>15</v>
      </c>
      <c r="BS120" s="159">
        <v>15</v>
      </c>
      <c r="BT120" s="159">
        <v>15</v>
      </c>
      <c r="BU120" s="159">
        <v>15</v>
      </c>
      <c r="BV120" s="159">
        <v>15</v>
      </c>
      <c r="BW120" s="159">
        <v>15</v>
      </c>
      <c r="BX120" s="159"/>
      <c r="BY120" s="159">
        <v>15</v>
      </c>
      <c r="BZ120" s="159">
        <v>15</v>
      </c>
      <c r="CA120" s="159">
        <v>15</v>
      </c>
      <c r="CB120" s="159">
        <v>15</v>
      </c>
      <c r="CC120" s="159">
        <v>15</v>
      </c>
      <c r="CD120" s="159">
        <v>15</v>
      </c>
      <c r="CE120" s="159">
        <v>15</v>
      </c>
      <c r="CF120" s="159">
        <v>15</v>
      </c>
      <c r="CG120" s="159">
        <v>15</v>
      </c>
      <c r="CH120" s="159">
        <v>15</v>
      </c>
      <c r="CI120" s="159">
        <v>15</v>
      </c>
      <c r="CJ120" s="159">
        <v>15</v>
      </c>
      <c r="CK120" s="159">
        <v>15</v>
      </c>
      <c r="CL120" s="159">
        <v>15</v>
      </c>
      <c r="CM120" s="159">
        <v>15</v>
      </c>
      <c r="CN120" s="159">
        <v>15</v>
      </c>
      <c r="CO120" s="159">
        <v>15</v>
      </c>
      <c r="CP120" s="159">
        <v>15</v>
      </c>
      <c r="CQ120" s="159">
        <v>15</v>
      </c>
      <c r="CR120" s="159">
        <v>15</v>
      </c>
      <c r="CS120" s="159">
        <v>15</v>
      </c>
      <c r="CT120" s="159">
        <v>15</v>
      </c>
      <c r="CU120" s="159">
        <v>15</v>
      </c>
      <c r="CV120" s="159">
        <v>15</v>
      </c>
      <c r="CW120" s="159">
        <v>15</v>
      </c>
      <c r="CX120" s="159">
        <v>15</v>
      </c>
      <c r="CY120" s="159">
        <v>15</v>
      </c>
      <c r="CZ120" s="159">
        <v>15</v>
      </c>
      <c r="DA120" s="159">
        <v>15</v>
      </c>
      <c r="DB120" s="159">
        <v>15</v>
      </c>
      <c r="DC120" s="159">
        <v>15</v>
      </c>
      <c r="DD120" s="159">
        <v>15</v>
      </c>
      <c r="DE120" s="159">
        <v>15</v>
      </c>
      <c r="DF120" s="159">
        <v>15</v>
      </c>
      <c r="DG120" s="159">
        <v>15</v>
      </c>
      <c r="DH120" s="159">
        <v>15</v>
      </c>
      <c r="DI120" s="124"/>
      <c r="DJ120" s="124"/>
      <c r="DK120" s="6"/>
      <c r="DL120" s="6"/>
      <c r="DM120" s="6"/>
      <c r="DN120" s="6"/>
      <c r="DO120" s="6"/>
      <c r="DP120" s="6"/>
      <c r="DQ120" s="6"/>
      <c r="DR120" s="6"/>
      <c r="DS120" s="6"/>
      <c r="DT120" s="2"/>
      <c r="DU120" s="2"/>
      <c r="DV120" s="2"/>
      <c r="DW120" s="2"/>
      <c r="DX120" s="2"/>
      <c r="DY120" s="2"/>
      <c r="DZ120" s="2"/>
      <c r="EA120" s="2"/>
      <c r="EB120" s="125"/>
      <c r="EC120" s="6"/>
      <c r="ED120" s="6"/>
      <c r="EE120" s="6"/>
      <c r="EF120" s="124"/>
      <c r="EG120" s="124"/>
      <c r="EH120" s="125"/>
      <c r="EI120" s="125"/>
      <c r="EJ120" s="124"/>
      <c r="EK120" s="2"/>
      <c r="EL120" s="2"/>
    </row>
    <row x14ac:dyDescent="0.25" r="121" customHeight="1" ht="14.65">
      <c r="A121" s="133" t="s">
        <v>149</v>
      </c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9"/>
      <c r="AM121" s="159"/>
      <c r="AN121" s="159"/>
      <c r="AO121" s="159"/>
      <c r="AP121" s="159"/>
      <c r="AQ121" s="159"/>
      <c r="AR121" s="159"/>
      <c r="AS121" s="159"/>
      <c r="AT121" s="159"/>
      <c r="AU121" s="159"/>
      <c r="AV121" s="159"/>
      <c r="AW121" s="159"/>
      <c r="AX121" s="159"/>
      <c r="AY121" s="159"/>
      <c r="AZ121" s="159"/>
      <c r="BA121" s="159"/>
      <c r="BB121" s="159"/>
      <c r="BC121" s="159"/>
      <c r="BD121" s="159"/>
      <c r="BE121" s="159">
        <v>30</v>
      </c>
      <c r="BF121" s="159">
        <v>30</v>
      </c>
      <c r="BG121" s="159">
        <v>30</v>
      </c>
      <c r="BH121" s="159">
        <v>30</v>
      </c>
      <c r="BI121" s="159">
        <v>30</v>
      </c>
      <c r="BJ121" s="159">
        <v>30</v>
      </c>
      <c r="BK121" s="159"/>
      <c r="BL121" s="159">
        <v>30</v>
      </c>
      <c r="BM121" s="159">
        <v>30</v>
      </c>
      <c r="BN121" s="159">
        <v>30</v>
      </c>
      <c r="BO121" s="159">
        <v>30</v>
      </c>
      <c r="BP121" s="159">
        <v>30</v>
      </c>
      <c r="BQ121" s="159">
        <v>30</v>
      </c>
      <c r="BR121" s="159">
        <v>30</v>
      </c>
      <c r="BS121" s="159">
        <v>30</v>
      </c>
      <c r="BT121" s="159">
        <v>30</v>
      </c>
      <c r="BU121" s="159">
        <v>30</v>
      </c>
      <c r="BV121" s="159">
        <v>30</v>
      </c>
      <c r="BW121" s="159">
        <v>30</v>
      </c>
      <c r="BX121" s="159"/>
      <c r="BY121" s="159">
        <v>30</v>
      </c>
      <c r="BZ121" s="159">
        <v>30</v>
      </c>
      <c r="CA121" s="159">
        <v>30</v>
      </c>
      <c r="CB121" s="159">
        <v>30</v>
      </c>
      <c r="CC121" s="159">
        <v>30</v>
      </c>
      <c r="CD121" s="159">
        <v>30</v>
      </c>
      <c r="CE121" s="159">
        <v>30</v>
      </c>
      <c r="CF121" s="159">
        <v>30</v>
      </c>
      <c r="CG121" s="159">
        <v>30</v>
      </c>
      <c r="CH121" s="159">
        <v>30</v>
      </c>
      <c r="CI121" s="159">
        <v>30</v>
      </c>
      <c r="CJ121" s="159">
        <v>30</v>
      </c>
      <c r="CK121" s="159">
        <v>30</v>
      </c>
      <c r="CL121" s="159">
        <v>30</v>
      </c>
      <c r="CM121" s="159">
        <v>30</v>
      </c>
      <c r="CN121" s="159">
        <v>30</v>
      </c>
      <c r="CO121" s="159">
        <v>30</v>
      </c>
      <c r="CP121" s="159">
        <v>30</v>
      </c>
      <c r="CQ121" s="159">
        <v>30</v>
      </c>
      <c r="CR121" s="159">
        <v>30</v>
      </c>
      <c r="CS121" s="159">
        <v>30</v>
      </c>
      <c r="CT121" s="159">
        <v>30</v>
      </c>
      <c r="CU121" s="159">
        <v>30</v>
      </c>
      <c r="CV121" s="159">
        <v>30</v>
      </c>
      <c r="CW121" s="159">
        <v>30</v>
      </c>
      <c r="CX121" s="159">
        <v>30</v>
      </c>
      <c r="CY121" s="159">
        <v>30</v>
      </c>
      <c r="CZ121" s="159">
        <v>30</v>
      </c>
      <c r="DA121" s="159">
        <v>30</v>
      </c>
      <c r="DB121" s="159">
        <v>30</v>
      </c>
      <c r="DC121" s="159">
        <v>30</v>
      </c>
      <c r="DD121" s="159">
        <v>30</v>
      </c>
      <c r="DE121" s="159">
        <v>30</v>
      </c>
      <c r="DF121" s="159">
        <v>30</v>
      </c>
      <c r="DG121" s="159">
        <v>30</v>
      </c>
      <c r="DH121" s="159">
        <v>30</v>
      </c>
      <c r="DI121" s="124"/>
      <c r="DJ121" s="124"/>
      <c r="DK121" s="6"/>
      <c r="DL121" s="6"/>
      <c r="DM121" s="6"/>
      <c r="DN121" s="6"/>
      <c r="DO121" s="6"/>
      <c r="DP121" s="6"/>
      <c r="DQ121" s="6"/>
      <c r="DR121" s="6"/>
      <c r="DS121" s="6"/>
      <c r="DT121" s="2"/>
      <c r="DU121" s="2"/>
      <c r="DV121" s="2"/>
      <c r="DW121" s="2"/>
      <c r="DX121" s="2"/>
      <c r="DY121" s="2"/>
      <c r="DZ121" s="2"/>
      <c r="EA121" s="2"/>
      <c r="EB121" s="125"/>
      <c r="EC121" s="6"/>
      <c r="ED121" s="6"/>
      <c r="EE121" s="6"/>
      <c r="EF121" s="124"/>
      <c r="EG121" s="124"/>
      <c r="EH121" s="125"/>
      <c r="EI121" s="125"/>
      <c r="EJ121" s="124"/>
      <c r="EK121" s="2"/>
      <c r="EL121" s="2"/>
    </row>
    <row x14ac:dyDescent="0.25" r="122" customHeight="1" ht="14.65">
      <c r="A122" s="133" t="s">
        <v>177</v>
      </c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9"/>
      <c r="AM122" s="159"/>
      <c r="AN122" s="159"/>
      <c r="AO122" s="159"/>
      <c r="AP122" s="159"/>
      <c r="AQ122" s="159"/>
      <c r="AR122" s="159"/>
      <c r="AS122" s="159"/>
      <c r="AT122" s="159"/>
      <c r="AU122" s="159"/>
      <c r="AV122" s="159"/>
      <c r="AW122" s="159"/>
      <c r="AX122" s="159"/>
      <c r="AY122" s="159"/>
      <c r="AZ122" s="159"/>
      <c r="BA122" s="159"/>
      <c r="BB122" s="159"/>
      <c r="BC122" s="159"/>
      <c r="BD122" s="159"/>
      <c r="BE122" s="159">
        <f>BE120*BE106*BE119</f>
      </c>
      <c r="BF122" s="159">
        <f>BF120*BF106*BF119</f>
      </c>
      <c r="BG122" s="159">
        <f>BG120*BG106*BG119</f>
      </c>
      <c r="BH122" s="159">
        <f>BH120*BH106*BH119</f>
      </c>
      <c r="BI122" s="159">
        <f>BI120*BI106*BI119</f>
      </c>
      <c r="BJ122" s="159">
        <f>BJ120*BJ106*BJ119</f>
      </c>
      <c r="BK122" s="159"/>
      <c r="BL122" s="159">
        <f>BL120*BL106*BL119</f>
      </c>
      <c r="BM122" s="159">
        <f>BM120*BM106*BM119</f>
      </c>
      <c r="BN122" s="159">
        <f>BN120*BN106*BN119</f>
      </c>
      <c r="BO122" s="159">
        <f>BO120*BO106*BO119</f>
      </c>
      <c r="BP122" s="159">
        <f>BP120*BP106*BP119</f>
      </c>
      <c r="BQ122" s="159">
        <f>BQ120*BQ106*BQ119</f>
      </c>
      <c r="BR122" s="159">
        <f>BR120*BR106*BR119</f>
      </c>
      <c r="BS122" s="159">
        <f>BS120*BS106*BS119</f>
      </c>
      <c r="BT122" s="159">
        <f>BT120*BT106*BT119</f>
      </c>
      <c r="BU122" s="159">
        <f>BU120*BU106*BU119</f>
      </c>
      <c r="BV122" s="159">
        <f>BV120*BV106*BV119</f>
      </c>
      <c r="BW122" s="159">
        <f>BW120*BW106*BW119</f>
      </c>
      <c r="BX122" s="159"/>
      <c r="BY122" s="159">
        <f>BY120*BY106*BY119</f>
      </c>
      <c r="BZ122" s="159">
        <f>BZ120*BZ106*BZ119</f>
      </c>
      <c r="CA122" s="159">
        <f>CA120*CA106*CA119</f>
      </c>
      <c r="CB122" s="159">
        <f>CB120*CB106*CB119</f>
      </c>
      <c r="CC122" s="159">
        <f>CC120*CC106*CC119</f>
      </c>
      <c r="CD122" s="159">
        <f>CD120*CD106*CD119</f>
      </c>
      <c r="CE122" s="159">
        <f>CE120*CE106*CE119</f>
      </c>
      <c r="CF122" s="159">
        <f>CF120*CF106*CF119</f>
      </c>
      <c r="CG122" s="159">
        <f>CG120*CG106*CG119</f>
      </c>
      <c r="CH122" s="159">
        <f>CH120*CH106*CH119</f>
      </c>
      <c r="CI122" s="159">
        <f>CI120*CI106*CI119</f>
      </c>
      <c r="CJ122" s="159">
        <f>CJ120*CJ106*CJ119</f>
      </c>
      <c r="CK122" s="159">
        <f>CK120*CK106*CK119</f>
      </c>
      <c r="CL122" s="159">
        <f>CL120*CL106*CL119</f>
      </c>
      <c r="CM122" s="159">
        <f>CM120*CM106*CM119</f>
      </c>
      <c r="CN122" s="159">
        <f>CN120*CN106*CN119</f>
      </c>
      <c r="CO122" s="159">
        <f>CO120*CO106*CO119</f>
      </c>
      <c r="CP122" s="159">
        <f>CP120*CP106*CP119</f>
      </c>
      <c r="CQ122" s="159">
        <f>CQ120*CQ106*CQ119</f>
      </c>
      <c r="CR122" s="159">
        <f>CR120*CR106*CR119</f>
      </c>
      <c r="CS122" s="159">
        <f>CS120*CS106*CS119</f>
      </c>
      <c r="CT122" s="159">
        <f>CT120*CT106*CT119</f>
      </c>
      <c r="CU122" s="159">
        <f>CU120*CU106*CU119</f>
      </c>
      <c r="CV122" s="159">
        <f>CV120*CV106*CV119</f>
      </c>
      <c r="CW122" s="159">
        <f>CW120*CW106*CW119</f>
      </c>
      <c r="CX122" s="159">
        <f>CX120*CX106*CX119</f>
      </c>
      <c r="CY122" s="159">
        <f>CY120*CY106*CY119</f>
      </c>
      <c r="CZ122" s="159">
        <f>CZ120*CZ106*CZ119</f>
      </c>
      <c r="DA122" s="159">
        <f>DA120*DA106*DA119</f>
      </c>
      <c r="DB122" s="159">
        <f>DB120*DB106*DB119</f>
      </c>
      <c r="DC122" s="159">
        <f>DC120*DC106*DC119</f>
      </c>
      <c r="DD122" s="159">
        <f>DD120*DD106*DD119</f>
      </c>
      <c r="DE122" s="159">
        <f>DE120*DE106*DE119</f>
      </c>
      <c r="DF122" s="159">
        <f>DF120*DF106*DF119</f>
      </c>
      <c r="DG122" s="159">
        <f>DG120*DG106*DG119</f>
      </c>
      <c r="DH122" s="159">
        <f>DH120*DH106*DH119</f>
      </c>
      <c r="DI122" s="124"/>
      <c r="DJ122" s="124"/>
      <c r="DK122" s="6"/>
      <c r="DL122" s="6"/>
      <c r="DM122" s="6"/>
      <c r="DN122" s="6"/>
      <c r="DO122" s="6"/>
      <c r="DP122" s="6"/>
      <c r="DQ122" s="6"/>
      <c r="DR122" s="6"/>
      <c r="DS122" s="6"/>
      <c r="DT122" s="2"/>
      <c r="DU122" s="2"/>
      <c r="DV122" s="2"/>
      <c r="DW122" s="2"/>
      <c r="DX122" s="2"/>
      <c r="DY122" s="2"/>
      <c r="DZ122" s="2"/>
      <c r="EA122" s="2"/>
      <c r="EB122" s="125"/>
      <c r="EC122" s="6"/>
      <c r="ED122" s="6"/>
      <c r="EE122" s="6"/>
      <c r="EF122" s="124"/>
      <c r="EG122" s="124"/>
      <c r="EH122" s="125"/>
      <c r="EI122" s="125"/>
      <c r="EJ122" s="124"/>
      <c r="EK122" s="2"/>
      <c r="EL122" s="2"/>
    </row>
    <row x14ac:dyDescent="0.25" r="123" customHeight="1" ht="14.65">
      <c r="A123" s="133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9"/>
      <c r="AM123" s="159"/>
      <c r="AN123" s="159"/>
      <c r="AO123" s="159"/>
      <c r="AP123" s="159"/>
      <c r="AQ123" s="159"/>
      <c r="AR123" s="159"/>
      <c r="AS123" s="159"/>
      <c r="AT123" s="159"/>
      <c r="AU123" s="159"/>
      <c r="AV123" s="159"/>
      <c r="AW123" s="159"/>
      <c r="AX123" s="159"/>
      <c r="AY123" s="159"/>
      <c r="AZ123" s="159"/>
      <c r="BA123" s="159"/>
      <c r="BB123" s="159"/>
      <c r="BC123" s="159"/>
      <c r="BD123" s="159"/>
      <c r="BE123" s="159"/>
      <c r="BF123" s="159"/>
      <c r="BG123" s="159"/>
      <c r="BH123" s="159"/>
      <c r="BI123" s="159"/>
      <c r="BJ123" s="159"/>
      <c r="BK123" s="159"/>
      <c r="BL123" s="159"/>
      <c r="BM123" s="159"/>
      <c r="BN123" s="159"/>
      <c r="BO123" s="159"/>
      <c r="BP123" s="159"/>
      <c r="BQ123" s="159"/>
      <c r="BR123" s="159"/>
      <c r="BS123" s="159"/>
      <c r="BT123" s="159"/>
      <c r="BU123" s="159"/>
      <c r="BV123" s="159"/>
      <c r="BW123" s="159"/>
      <c r="BX123" s="159"/>
      <c r="BY123" s="159"/>
      <c r="BZ123" s="159"/>
      <c r="CA123" s="159"/>
      <c r="CB123" s="159"/>
      <c r="CC123" s="159"/>
      <c r="CD123" s="159"/>
      <c r="CE123" s="159"/>
      <c r="CF123" s="159"/>
      <c r="CG123" s="159"/>
      <c r="CH123" s="159"/>
      <c r="CI123" s="159"/>
      <c r="CJ123" s="159"/>
      <c r="CK123" s="159"/>
      <c r="CL123" s="159"/>
      <c r="CM123" s="159"/>
      <c r="CN123" s="159"/>
      <c r="CO123" s="159"/>
      <c r="CP123" s="159"/>
      <c r="CQ123" s="159"/>
      <c r="CR123" s="159"/>
      <c r="CS123" s="159"/>
      <c r="CT123" s="159"/>
      <c r="CU123" s="159"/>
      <c r="CV123" s="159"/>
      <c r="CW123" s="159"/>
      <c r="CX123" s="159"/>
      <c r="CY123" s="159"/>
      <c r="CZ123" s="159"/>
      <c r="DA123" s="159"/>
      <c r="DB123" s="159"/>
      <c r="DC123" s="159"/>
      <c r="DD123" s="159"/>
      <c r="DE123" s="159"/>
      <c r="DF123" s="159"/>
      <c r="DG123" s="159"/>
      <c r="DH123" s="159"/>
      <c r="DI123" s="124"/>
      <c r="DJ123" s="124"/>
      <c r="DK123" s="6"/>
      <c r="DL123" s="6"/>
      <c r="DM123" s="6"/>
      <c r="DN123" s="6"/>
      <c r="DO123" s="6"/>
      <c r="DP123" s="6"/>
      <c r="DQ123" s="6"/>
      <c r="DR123" s="6"/>
      <c r="DS123" s="6"/>
      <c r="DT123" s="2"/>
      <c r="DU123" s="2"/>
      <c r="DV123" s="2"/>
      <c r="DW123" s="2"/>
      <c r="DX123" s="2"/>
      <c r="DY123" s="2"/>
      <c r="DZ123" s="2"/>
      <c r="EA123" s="2"/>
      <c r="EB123" s="125"/>
      <c r="EC123" s="6"/>
      <c r="ED123" s="6"/>
      <c r="EE123" s="6"/>
      <c r="EF123" s="124"/>
      <c r="EG123" s="124"/>
      <c r="EH123" s="125"/>
      <c r="EI123" s="125"/>
      <c r="EJ123" s="124"/>
      <c r="EK123" s="2"/>
      <c r="EL123" s="2"/>
    </row>
    <row x14ac:dyDescent="0.25" r="124" customHeight="1" ht="18.75">
      <c r="A124" s="141" t="s">
        <v>178</v>
      </c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6">
        <f>#REF!*Z109</f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>
        <f>AL111+AL116</f>
      </c>
      <c r="AM124" s="6">
        <f>AM111+AM116</f>
      </c>
      <c r="AN124" s="6">
        <f>AN111+AN116</f>
      </c>
      <c r="AO124" s="6">
        <f>AO111+AO116</f>
      </c>
      <c r="AP124" s="6">
        <f>AP111+AP116</f>
      </c>
      <c r="AQ124" s="6">
        <f>AQ111+AQ116</f>
      </c>
      <c r="AR124" s="6">
        <f>AR111+AR116</f>
      </c>
      <c r="AS124" s="6">
        <f>AS111+AS116</f>
      </c>
      <c r="AT124" s="6">
        <f>AT111+AT116</f>
      </c>
      <c r="AU124" s="6">
        <f>AU111+AU116</f>
      </c>
      <c r="AV124" s="6">
        <f>AV111+AV116</f>
      </c>
      <c r="AW124" s="6">
        <f>AW111+AW116</f>
      </c>
      <c r="AX124" s="6"/>
      <c r="AY124" s="6">
        <f>AY111+AY116+AY122</f>
      </c>
      <c r="AZ124" s="6">
        <f>AZ111+AZ116+AZ122</f>
      </c>
      <c r="BA124" s="6">
        <f>BA111+BA116+BA122</f>
      </c>
      <c r="BB124" s="6">
        <f>BB111+BB116+BB122</f>
      </c>
      <c r="BC124" s="6">
        <f>BC111+BC116+BC122</f>
      </c>
      <c r="BD124" s="6">
        <f>BD111+BD116+BD122</f>
      </c>
      <c r="BE124" s="6">
        <f>BE111+BE116+BE122</f>
      </c>
      <c r="BF124" s="6">
        <f>BF111+BF116+BF122</f>
      </c>
      <c r="BG124" s="6">
        <f>BG111+BG116+BG122</f>
      </c>
      <c r="BH124" s="6">
        <f>BH111+BH116+BH122</f>
      </c>
      <c r="BI124" s="6">
        <f>BI111+BI116+BI122</f>
      </c>
      <c r="BJ124" s="6">
        <f>BJ111+BJ116+BJ122</f>
      </c>
      <c r="BK124" s="6"/>
      <c r="BL124" s="6">
        <f>BL111+BL116+BL122</f>
      </c>
      <c r="BM124" s="6">
        <f>BM111+BM116+BM122</f>
      </c>
      <c r="BN124" s="6">
        <f>BN111+BN116+BN122</f>
      </c>
      <c r="BO124" s="6">
        <f>BO111+BO116+BO122</f>
      </c>
      <c r="BP124" s="6">
        <f>BP111+BP116+BP122</f>
      </c>
      <c r="BQ124" s="6">
        <f>BQ111+BQ116+BQ122</f>
      </c>
      <c r="BR124" s="6">
        <f>BR111+BR116+BR122</f>
      </c>
      <c r="BS124" s="6">
        <f>BS111+BS116+BS122</f>
      </c>
      <c r="BT124" s="6">
        <f>BT111+BT116+BT122</f>
      </c>
      <c r="BU124" s="6">
        <f>BU111+BU116+BU122</f>
      </c>
      <c r="BV124" s="6">
        <f>BV111+BV116+BV122</f>
      </c>
      <c r="BW124" s="6">
        <f>BW111+BW116+BW122</f>
      </c>
      <c r="BX124" s="6"/>
      <c r="BY124" s="6">
        <f>BY111+BY116+BY122</f>
      </c>
      <c r="BZ124" s="6">
        <f>BZ111+BZ116+BZ122</f>
      </c>
      <c r="CA124" s="6">
        <f>CA111+CA116+CA122</f>
      </c>
      <c r="CB124" s="6">
        <f>CB111+CB116+CB122</f>
      </c>
      <c r="CC124" s="6">
        <f>CC111+CC116+CC122</f>
      </c>
      <c r="CD124" s="6">
        <f>CD111+CD116+CD122</f>
      </c>
      <c r="CE124" s="6">
        <f>CE111+CE116+CE122</f>
      </c>
      <c r="CF124" s="6">
        <f>CF111+CF116+CF122</f>
      </c>
      <c r="CG124" s="6">
        <f>CG111+CG116+CG122</f>
      </c>
      <c r="CH124" s="6">
        <f>CH111+CH116+CH122</f>
      </c>
      <c r="CI124" s="6">
        <f>CI111+CI116+CI122</f>
      </c>
      <c r="CJ124" s="6">
        <f>CJ111+CJ116+CJ122</f>
      </c>
      <c r="CK124" s="6">
        <f>CK111+CK116+CK122</f>
      </c>
      <c r="CL124" s="6">
        <f>CL111+CL116+CL122</f>
      </c>
      <c r="CM124" s="6">
        <f>CM111+CM116+CM122</f>
      </c>
      <c r="CN124" s="6">
        <f>CN111+CN116+CN122</f>
      </c>
      <c r="CO124" s="6">
        <f>CO111+CO116+CO122</f>
      </c>
      <c r="CP124" s="6">
        <f>CP111+CP116+CP122</f>
      </c>
      <c r="CQ124" s="6">
        <f>CQ111+CQ116+CQ122</f>
      </c>
      <c r="CR124" s="6">
        <f>CR111+CR116+CR122</f>
      </c>
      <c r="CS124" s="6">
        <f>CS111+CS116+CS122</f>
      </c>
      <c r="CT124" s="6">
        <f>CT111+CT116+CT122</f>
      </c>
      <c r="CU124" s="6">
        <f>CU111+CU116+CU122</f>
      </c>
      <c r="CV124" s="6">
        <f>CV111+CV116+CV122</f>
      </c>
      <c r="CW124" s="6">
        <f>CW111+CW116+CW122</f>
      </c>
      <c r="CX124" s="6">
        <f>CX111+CX116+CX122</f>
      </c>
      <c r="CY124" s="6">
        <f>CY111+CY116+CY122</f>
      </c>
      <c r="CZ124" s="6">
        <f>CZ111+CZ116+CZ122</f>
      </c>
      <c r="DA124" s="6">
        <f>DA111+DA116+DA122</f>
      </c>
      <c r="DB124" s="6">
        <f>DB111+DB116+DB122</f>
      </c>
      <c r="DC124" s="6">
        <f>DC111+DC116+DC122</f>
      </c>
      <c r="DD124" s="6">
        <f>DD111+DD116+DD122</f>
      </c>
      <c r="DE124" s="6">
        <f>DE111+DE116+DE122</f>
      </c>
      <c r="DF124" s="6">
        <f>DF111+DF116+DF122</f>
      </c>
      <c r="DG124" s="6">
        <f>DG111+DG116+DG122</f>
      </c>
      <c r="DH124" s="6">
        <f>DH111+DH116+DH122</f>
      </c>
      <c r="DI124" s="124"/>
      <c r="DJ124" s="124"/>
      <c r="DK124" s="6"/>
      <c r="DL124" s="6"/>
      <c r="DM124" s="143"/>
      <c r="DN124" s="6">
        <v>1872</v>
      </c>
      <c r="DO124" s="6"/>
      <c r="DP124" s="6">
        <f>SUM(AL124:AW124)</f>
      </c>
      <c r="DQ124" s="144">
        <f>IFERROR(DP124/DN124*100,0)</f>
      </c>
      <c r="DR124" s="6">
        <f>SUM(AY124:BJ124)</f>
      </c>
      <c r="DS124" s="144">
        <f>IFERROR(DR124/DP124*100,0)</f>
      </c>
      <c r="DT124" s="6">
        <f>SUM(BL124:BW124)</f>
      </c>
      <c r="DU124" s="144">
        <f>IFERROR(DT124/DR124*100,0)</f>
      </c>
      <c r="DV124" s="6">
        <f>SUM(BY124:CJ124)</f>
      </c>
      <c r="DW124" s="144">
        <f>IFERROR(DV124/DT124*100,0)</f>
      </c>
      <c r="DX124" s="6">
        <f>SUM(CK124:CV124)</f>
      </c>
      <c r="DY124" s="144">
        <f>IFERROR(DX124/DV124*100,0)</f>
      </c>
      <c r="DZ124" s="6">
        <f>SUM(CW124:DH124)</f>
      </c>
      <c r="EA124" s="144">
        <f>IFERROR(DZ124/DX124*100,0)</f>
      </c>
      <c r="EB124" s="125"/>
      <c r="EC124" s="6"/>
      <c r="ED124" s="6"/>
      <c r="EE124" s="6"/>
      <c r="EF124" s="124"/>
      <c r="EG124" s="124"/>
      <c r="EH124" s="125"/>
      <c r="EI124" s="125"/>
      <c r="EJ124" s="124"/>
      <c r="EK124" s="2"/>
      <c r="EL124" s="2"/>
    </row>
    <row x14ac:dyDescent="0.25" r="125" customHeight="1" ht="18.75">
      <c r="A125" s="141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124"/>
      <c r="DJ125" s="124"/>
      <c r="DK125" s="6"/>
      <c r="DL125" s="6"/>
      <c r="DM125" s="143"/>
      <c r="DN125" s="6"/>
      <c r="DO125" s="6"/>
      <c r="DP125" s="6"/>
      <c r="DQ125" s="144"/>
      <c r="DR125" s="6"/>
      <c r="DS125" s="144"/>
      <c r="DT125" s="6"/>
      <c r="DU125" s="144"/>
      <c r="DV125" s="6"/>
      <c r="DW125" s="144"/>
      <c r="DX125" s="6"/>
      <c r="DY125" s="144"/>
      <c r="DZ125" s="6"/>
      <c r="EA125" s="144"/>
      <c r="EB125" s="125"/>
      <c r="EC125" s="6"/>
      <c r="ED125" s="6"/>
      <c r="EE125" s="6"/>
      <c r="EF125" s="124"/>
      <c r="EG125" s="124"/>
      <c r="EH125" s="125"/>
      <c r="EI125" s="125"/>
      <c r="EJ125" s="124"/>
      <c r="EK125" s="2"/>
      <c r="EL125" s="2"/>
    </row>
    <row x14ac:dyDescent="0.25" r="126" customHeight="1" ht="18.75">
      <c r="A126" s="133" t="s">
        <v>179</v>
      </c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124"/>
      <c r="BM126" s="2"/>
      <c r="BN126" s="124"/>
      <c r="BO126" s="6"/>
      <c r="BP126" s="124"/>
      <c r="BQ126" s="124"/>
      <c r="BR126" s="124"/>
      <c r="BS126" s="124"/>
      <c r="BT126" s="124"/>
      <c r="BU126" s="124"/>
      <c r="BV126" s="124"/>
      <c r="BW126" s="124"/>
      <c r="BX126" s="6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4"/>
      <c r="CM126" s="124"/>
      <c r="CN126" s="124"/>
      <c r="CO126" s="124"/>
      <c r="CP126" s="124"/>
      <c r="CQ126" s="124"/>
      <c r="CR126" s="124"/>
      <c r="CS126" s="124"/>
      <c r="CT126" s="124"/>
      <c r="CU126" s="124"/>
      <c r="CV126" s="124"/>
      <c r="CW126" s="124"/>
      <c r="CX126" s="124"/>
      <c r="CY126" s="124"/>
      <c r="CZ126" s="124"/>
      <c r="DA126" s="124"/>
      <c r="DB126" s="124"/>
      <c r="DC126" s="124"/>
      <c r="DD126" s="124"/>
      <c r="DE126" s="124"/>
      <c r="DF126" s="124"/>
      <c r="DG126" s="124"/>
      <c r="DH126" s="124"/>
      <c r="DI126" s="124"/>
      <c r="DJ126" s="124"/>
      <c r="DK126" s="6"/>
      <c r="DL126" s="6"/>
      <c r="DM126" s="6"/>
      <c r="DN126" s="6"/>
      <c r="DO126" s="6"/>
      <c r="DP126" s="6"/>
      <c r="DQ126" s="6"/>
      <c r="DR126" s="6"/>
      <c r="DS126" s="6"/>
      <c r="DT126" s="2"/>
      <c r="DU126" s="2"/>
      <c r="DV126" s="2"/>
      <c r="DW126" s="2"/>
      <c r="DX126" s="2"/>
      <c r="DY126" s="2"/>
      <c r="DZ126" s="2"/>
      <c r="EA126" s="2"/>
      <c r="EB126" s="125"/>
      <c r="EC126" s="6"/>
      <c r="ED126" s="6"/>
      <c r="EE126" s="6"/>
      <c r="EF126" s="124"/>
      <c r="EG126" s="124"/>
      <c r="EH126" s="125"/>
      <c r="EI126" s="125"/>
      <c r="EJ126" s="124"/>
      <c r="EK126" s="2"/>
      <c r="EL126" s="2"/>
    </row>
    <row x14ac:dyDescent="0.25" r="127" customHeight="1" ht="18.75">
      <c r="A127" s="133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124"/>
      <c r="BM127" s="2"/>
      <c r="BN127" s="124"/>
      <c r="BO127" s="6"/>
      <c r="BP127" s="124"/>
      <c r="BQ127" s="124"/>
      <c r="BR127" s="124"/>
      <c r="BS127" s="124"/>
      <c r="BT127" s="124"/>
      <c r="BU127" s="124"/>
      <c r="BV127" s="124"/>
      <c r="BW127" s="124"/>
      <c r="BX127" s="6"/>
      <c r="BY127" s="124"/>
      <c r="BZ127" s="124"/>
      <c r="CA127" s="124"/>
      <c r="CB127" s="124"/>
      <c r="CC127" s="124"/>
      <c r="CD127" s="124"/>
      <c r="CE127" s="124"/>
      <c r="CF127" s="124"/>
      <c r="CG127" s="124"/>
      <c r="CH127" s="124"/>
      <c r="CI127" s="124"/>
      <c r="CJ127" s="124"/>
      <c r="CK127" s="124"/>
      <c r="CL127" s="124"/>
      <c r="CM127" s="124"/>
      <c r="CN127" s="124"/>
      <c r="CO127" s="124"/>
      <c r="CP127" s="124"/>
      <c r="CQ127" s="124"/>
      <c r="CR127" s="124"/>
      <c r="CS127" s="124"/>
      <c r="CT127" s="124"/>
      <c r="CU127" s="124"/>
      <c r="CV127" s="124"/>
      <c r="CW127" s="124"/>
      <c r="CX127" s="124"/>
      <c r="CY127" s="124"/>
      <c r="CZ127" s="124"/>
      <c r="DA127" s="124"/>
      <c r="DB127" s="124"/>
      <c r="DC127" s="124"/>
      <c r="DD127" s="124"/>
      <c r="DE127" s="124"/>
      <c r="DF127" s="124"/>
      <c r="DG127" s="124"/>
      <c r="DH127" s="124"/>
      <c r="DI127" s="124"/>
      <c r="DJ127" s="124"/>
      <c r="DK127" s="6"/>
      <c r="DL127" s="6"/>
      <c r="DM127" s="6"/>
      <c r="DN127" s="6"/>
      <c r="DO127" s="6"/>
      <c r="DP127" s="6"/>
      <c r="DQ127" s="6"/>
      <c r="DR127" s="6"/>
      <c r="DS127" s="6"/>
      <c r="DT127" s="2"/>
      <c r="DU127" s="2"/>
      <c r="DV127" s="2"/>
      <c r="DW127" s="2"/>
      <c r="DX127" s="2"/>
      <c r="DY127" s="2"/>
      <c r="DZ127" s="2"/>
      <c r="EA127" s="2"/>
      <c r="EB127" s="125"/>
      <c r="EC127" s="6"/>
      <c r="ED127" s="6"/>
      <c r="EE127" s="6"/>
      <c r="EF127" s="124"/>
      <c r="EG127" s="124"/>
      <c r="EH127" s="125"/>
      <c r="EI127" s="125"/>
      <c r="EJ127" s="124"/>
      <c r="EK127" s="2"/>
      <c r="EL127" s="2"/>
    </row>
    <row x14ac:dyDescent="0.25" r="128" customHeight="1" ht="14.65">
      <c r="A128" s="133" t="s">
        <v>127</v>
      </c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6">
        <v>70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>
        <v>40</v>
      </c>
      <c r="AM128" s="6">
        <v>40</v>
      </c>
      <c r="AN128" s="6">
        <v>40</v>
      </c>
      <c r="AO128" s="6">
        <v>40</v>
      </c>
      <c r="AP128" s="6">
        <v>40</v>
      </c>
      <c r="AQ128" s="6">
        <v>40</v>
      </c>
      <c r="AR128" s="6">
        <v>40</v>
      </c>
      <c r="AS128" s="6">
        <v>40</v>
      </c>
      <c r="AT128" s="6">
        <v>40</v>
      </c>
      <c r="AU128" s="6">
        <v>40</v>
      </c>
      <c r="AV128" s="6">
        <v>40</v>
      </c>
      <c r="AW128" s="6">
        <v>40</v>
      </c>
      <c r="AX128" s="124"/>
      <c r="AY128" s="6">
        <v>40</v>
      </c>
      <c r="AZ128" s="6">
        <v>40</v>
      </c>
      <c r="BA128" s="6">
        <v>40</v>
      </c>
      <c r="BB128" s="6">
        <v>40</v>
      </c>
      <c r="BC128" s="6">
        <v>40</v>
      </c>
      <c r="BD128" s="6">
        <v>40</v>
      </c>
      <c r="BE128" s="6">
        <v>40</v>
      </c>
      <c r="BF128" s="6">
        <v>40</v>
      </c>
      <c r="BG128" s="6">
        <v>40</v>
      </c>
      <c r="BH128" s="6">
        <v>40</v>
      </c>
      <c r="BI128" s="6">
        <v>40</v>
      </c>
      <c r="BJ128" s="6">
        <v>40</v>
      </c>
      <c r="BK128" s="6"/>
      <c r="BL128" s="6">
        <v>40</v>
      </c>
      <c r="BM128" s="6">
        <v>40</v>
      </c>
      <c r="BN128" s="6">
        <v>40</v>
      </c>
      <c r="BO128" s="6">
        <v>40</v>
      </c>
      <c r="BP128" s="6">
        <v>40</v>
      </c>
      <c r="BQ128" s="6">
        <v>40</v>
      </c>
      <c r="BR128" s="6">
        <v>40</v>
      </c>
      <c r="BS128" s="6">
        <v>40</v>
      </c>
      <c r="BT128" s="6">
        <v>40</v>
      </c>
      <c r="BU128" s="6">
        <v>40</v>
      </c>
      <c r="BV128" s="6">
        <v>40</v>
      </c>
      <c r="BW128" s="6">
        <v>40</v>
      </c>
      <c r="BX128" s="6"/>
      <c r="BY128" s="6">
        <v>40</v>
      </c>
      <c r="BZ128" s="6">
        <v>40</v>
      </c>
      <c r="CA128" s="6">
        <v>40</v>
      </c>
      <c r="CB128" s="6">
        <v>40</v>
      </c>
      <c r="CC128" s="6">
        <v>40</v>
      </c>
      <c r="CD128" s="6">
        <v>40</v>
      </c>
      <c r="CE128" s="6">
        <v>40</v>
      </c>
      <c r="CF128" s="6">
        <v>40</v>
      </c>
      <c r="CG128" s="6">
        <v>40</v>
      </c>
      <c r="CH128" s="6">
        <v>40</v>
      </c>
      <c r="CI128" s="6">
        <v>40</v>
      </c>
      <c r="CJ128" s="6">
        <v>40</v>
      </c>
      <c r="CK128" s="6">
        <v>40</v>
      </c>
      <c r="CL128" s="6">
        <v>40</v>
      </c>
      <c r="CM128" s="6">
        <v>40</v>
      </c>
      <c r="CN128" s="6">
        <v>40</v>
      </c>
      <c r="CO128" s="6">
        <v>40</v>
      </c>
      <c r="CP128" s="6">
        <v>40</v>
      </c>
      <c r="CQ128" s="6">
        <v>40</v>
      </c>
      <c r="CR128" s="6">
        <v>40</v>
      </c>
      <c r="CS128" s="6">
        <v>40</v>
      </c>
      <c r="CT128" s="6">
        <v>40</v>
      </c>
      <c r="CU128" s="6">
        <v>40</v>
      </c>
      <c r="CV128" s="6">
        <v>40</v>
      </c>
      <c r="CW128" s="6">
        <v>40</v>
      </c>
      <c r="CX128" s="6">
        <v>40</v>
      </c>
      <c r="CY128" s="6">
        <v>40</v>
      </c>
      <c r="CZ128" s="6">
        <v>40</v>
      </c>
      <c r="DA128" s="6">
        <v>40</v>
      </c>
      <c r="DB128" s="6">
        <v>40</v>
      </c>
      <c r="DC128" s="6">
        <v>40</v>
      </c>
      <c r="DD128" s="6">
        <v>40</v>
      </c>
      <c r="DE128" s="6">
        <v>40</v>
      </c>
      <c r="DF128" s="6">
        <v>40</v>
      </c>
      <c r="DG128" s="6">
        <v>40</v>
      </c>
      <c r="DH128" s="6">
        <v>40</v>
      </c>
      <c r="DI128" s="124"/>
      <c r="DJ128" s="124"/>
      <c r="DK128" s="6"/>
      <c r="DL128" s="6"/>
      <c r="DM128" s="6"/>
      <c r="DN128" s="6"/>
      <c r="DO128" s="6"/>
      <c r="DP128" s="6"/>
      <c r="DQ128" s="6"/>
      <c r="DR128" s="6"/>
      <c r="DS128" s="6"/>
      <c r="DT128" s="2"/>
      <c r="DU128" s="2"/>
      <c r="DV128" s="2"/>
      <c r="DW128" s="2"/>
      <c r="DX128" s="2"/>
      <c r="DY128" s="2"/>
      <c r="DZ128" s="2"/>
      <c r="EA128" s="2"/>
      <c r="EB128" s="125"/>
      <c r="EC128" s="6"/>
      <c r="ED128" s="6"/>
      <c r="EE128" s="6"/>
      <c r="EF128" s="124"/>
      <c r="EG128" s="124"/>
      <c r="EH128" s="125"/>
      <c r="EI128" s="125"/>
      <c r="EJ128" s="124"/>
      <c r="EK128" s="2"/>
      <c r="EL128" s="2"/>
    </row>
    <row x14ac:dyDescent="0.25" r="129" customHeight="1" ht="14.65">
      <c r="A129" s="133" t="s">
        <v>128</v>
      </c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6">
        <v>90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>
        <v>90</v>
      </c>
      <c r="AM129" s="6">
        <v>90</v>
      </c>
      <c r="AN129" s="6">
        <v>90</v>
      </c>
      <c r="AO129" s="6">
        <v>90</v>
      </c>
      <c r="AP129" s="6">
        <v>90</v>
      </c>
      <c r="AQ129" s="6">
        <v>90</v>
      </c>
      <c r="AR129" s="6">
        <v>90</v>
      </c>
      <c r="AS129" s="6">
        <v>90</v>
      </c>
      <c r="AT129" s="6">
        <v>90</v>
      </c>
      <c r="AU129" s="6">
        <v>90</v>
      </c>
      <c r="AV129" s="6">
        <v>90</v>
      </c>
      <c r="AW129" s="6">
        <v>90</v>
      </c>
      <c r="AX129" s="124"/>
      <c r="AY129" s="6">
        <v>90</v>
      </c>
      <c r="AZ129" s="6">
        <v>90</v>
      </c>
      <c r="BA129" s="6">
        <v>90</v>
      </c>
      <c r="BB129" s="6">
        <v>90</v>
      </c>
      <c r="BC129" s="6">
        <v>90</v>
      </c>
      <c r="BD129" s="6">
        <v>90</v>
      </c>
      <c r="BE129" s="6">
        <v>90</v>
      </c>
      <c r="BF129" s="6">
        <v>90</v>
      </c>
      <c r="BG129" s="6">
        <v>90</v>
      </c>
      <c r="BH129" s="6">
        <v>90</v>
      </c>
      <c r="BI129" s="6">
        <v>90</v>
      </c>
      <c r="BJ129" s="6">
        <v>90</v>
      </c>
      <c r="BK129" s="6"/>
      <c r="BL129" s="6">
        <v>90</v>
      </c>
      <c r="BM129" s="6">
        <v>90</v>
      </c>
      <c r="BN129" s="6">
        <v>90</v>
      </c>
      <c r="BO129" s="6">
        <v>90</v>
      </c>
      <c r="BP129" s="6">
        <v>90</v>
      </c>
      <c r="BQ129" s="6">
        <v>90</v>
      </c>
      <c r="BR129" s="6">
        <v>90</v>
      </c>
      <c r="BS129" s="6">
        <v>90</v>
      </c>
      <c r="BT129" s="6">
        <v>90</v>
      </c>
      <c r="BU129" s="6">
        <v>90</v>
      </c>
      <c r="BV129" s="6">
        <v>90</v>
      </c>
      <c r="BW129" s="6">
        <v>90</v>
      </c>
      <c r="BX129" s="6"/>
      <c r="BY129" s="6">
        <v>90</v>
      </c>
      <c r="BZ129" s="6">
        <v>90</v>
      </c>
      <c r="CA129" s="6">
        <v>90</v>
      </c>
      <c r="CB129" s="6">
        <v>90</v>
      </c>
      <c r="CC129" s="6">
        <v>90</v>
      </c>
      <c r="CD129" s="6">
        <v>90</v>
      </c>
      <c r="CE129" s="6">
        <v>90</v>
      </c>
      <c r="CF129" s="6">
        <v>90</v>
      </c>
      <c r="CG129" s="6">
        <v>90</v>
      </c>
      <c r="CH129" s="6">
        <v>90</v>
      </c>
      <c r="CI129" s="6">
        <v>90</v>
      </c>
      <c r="CJ129" s="6">
        <v>90</v>
      </c>
      <c r="CK129" s="6">
        <v>90</v>
      </c>
      <c r="CL129" s="6">
        <v>90</v>
      </c>
      <c r="CM129" s="6">
        <v>90</v>
      </c>
      <c r="CN129" s="6">
        <v>90</v>
      </c>
      <c r="CO129" s="6">
        <v>90</v>
      </c>
      <c r="CP129" s="6">
        <v>90</v>
      </c>
      <c r="CQ129" s="6">
        <v>90</v>
      </c>
      <c r="CR129" s="6">
        <v>90</v>
      </c>
      <c r="CS129" s="6">
        <v>90</v>
      </c>
      <c r="CT129" s="6">
        <v>90</v>
      </c>
      <c r="CU129" s="6">
        <v>90</v>
      </c>
      <c r="CV129" s="6">
        <v>90</v>
      </c>
      <c r="CW129" s="6">
        <v>90</v>
      </c>
      <c r="CX129" s="6">
        <v>90</v>
      </c>
      <c r="CY129" s="6">
        <v>90</v>
      </c>
      <c r="CZ129" s="6">
        <v>90</v>
      </c>
      <c r="DA129" s="6">
        <v>90</v>
      </c>
      <c r="DB129" s="6">
        <v>90</v>
      </c>
      <c r="DC129" s="6">
        <v>90</v>
      </c>
      <c r="DD129" s="6">
        <v>90</v>
      </c>
      <c r="DE129" s="6">
        <v>90</v>
      </c>
      <c r="DF129" s="6">
        <v>90</v>
      </c>
      <c r="DG129" s="6">
        <v>90</v>
      </c>
      <c r="DH129" s="6">
        <v>90</v>
      </c>
      <c r="DI129" s="124"/>
      <c r="DJ129" s="124"/>
      <c r="DK129" s="6"/>
      <c r="DL129" s="6"/>
      <c r="DM129" s="6"/>
      <c r="DN129" s="6"/>
      <c r="DO129" s="6"/>
      <c r="DP129" s="6"/>
      <c r="DQ129" s="6"/>
      <c r="DR129" s="6"/>
      <c r="DS129" s="6"/>
      <c r="DT129" s="2"/>
      <c r="DU129" s="2"/>
      <c r="DV129" s="2"/>
      <c r="DW129" s="2"/>
      <c r="DX129" s="2"/>
      <c r="DY129" s="2"/>
      <c r="DZ129" s="2"/>
      <c r="EA129" s="2"/>
      <c r="EB129" s="125"/>
      <c r="EC129" s="6"/>
      <c r="ED129" s="6"/>
      <c r="EE129" s="6"/>
      <c r="EF129" s="124"/>
      <c r="EG129" s="124"/>
      <c r="EH129" s="125"/>
      <c r="EI129" s="125"/>
      <c r="EJ129" s="124"/>
      <c r="EK129" s="2"/>
      <c r="EL129" s="2"/>
    </row>
    <row x14ac:dyDescent="0.25" r="130" customHeight="1" ht="14.65">
      <c r="A130" s="133" t="s">
        <v>158</v>
      </c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6">
        <f>1.5/1000000*50000000</f>
      </c>
      <c r="AA130" s="6">
        <f>1.5/1000000*50000000</f>
      </c>
      <c r="AB130" s="6">
        <f>1.5/1000000*50000000</f>
      </c>
      <c r="AC130" s="6">
        <f>1.5/1000000*50000000</f>
      </c>
      <c r="AD130" s="6">
        <f>1.5/1000000*50000000</f>
      </c>
      <c r="AE130" s="6">
        <f>1.5/1000000*50000000</f>
      </c>
      <c r="AF130" s="6">
        <f>1.5/1000000*50000000</f>
      </c>
      <c r="AG130" s="6">
        <f>1.5/1000000*50000000</f>
      </c>
      <c r="AH130" s="6">
        <f>1.5/1000000*50000000</f>
      </c>
      <c r="AI130" s="6">
        <f>1.5/1000000*50000000</f>
      </c>
      <c r="AJ130" s="6">
        <f>1.5/1000000*50000000</f>
      </c>
      <c r="AK130" s="6">
        <f>1.5/1000000*50000000</f>
      </c>
      <c r="AL130" s="139">
        <f>1/1000000*50000000/12</f>
      </c>
      <c r="AM130" s="139">
        <f>1/1000000*50000000/12</f>
      </c>
      <c r="AN130" s="139">
        <f>1/1000000*50000000/12</f>
      </c>
      <c r="AO130" s="139">
        <f>1/1000000*50000000/12</f>
      </c>
      <c r="AP130" s="139">
        <f>1/1000000*50000000/12</f>
      </c>
      <c r="AQ130" s="139">
        <f>1/1000000*50000000/12</f>
      </c>
      <c r="AR130" s="139">
        <f>1/1000000*50000000/12</f>
      </c>
      <c r="AS130" s="139">
        <f>1/1000000*50000000/12</f>
      </c>
      <c r="AT130" s="139">
        <f>1/1000000*50000000/12</f>
      </c>
      <c r="AU130" s="139">
        <f>1/1000000*50000000/12</f>
      </c>
      <c r="AV130" s="139">
        <f>1/1000000*50000000/12</f>
      </c>
      <c r="AW130" s="139">
        <f>1/1000000*50000000/12</f>
      </c>
      <c r="AX130" s="140"/>
      <c r="AY130" s="139">
        <f>1/1000000*50000000/12</f>
      </c>
      <c r="AZ130" s="139">
        <f>1/1000000*50000000/12</f>
      </c>
      <c r="BA130" s="139">
        <f>1/1000000*50000000/12</f>
      </c>
      <c r="BB130" s="139">
        <f>1/1000000*50000000/12</f>
      </c>
      <c r="BC130" s="139">
        <f>1/1000000*50000000/12</f>
      </c>
      <c r="BD130" s="139">
        <f>1/1000000*50000000/12</f>
      </c>
      <c r="BE130" s="139">
        <f>1/1000000*50000000/12</f>
      </c>
      <c r="BF130" s="139">
        <f>1/1000000*50000000/12</f>
      </c>
      <c r="BG130" s="139">
        <f>1/1000000*50000000/12</f>
      </c>
      <c r="BH130" s="139">
        <f>1/1000000*50000000/12</f>
      </c>
      <c r="BI130" s="139">
        <f>1/1000000*50000000/12</f>
      </c>
      <c r="BJ130" s="139">
        <f>1/1000000*50000000/12</f>
      </c>
      <c r="BK130" s="140"/>
      <c r="BL130" s="139">
        <f>1/1000000*50000000/12</f>
      </c>
      <c r="BM130" s="139">
        <f>1/1000000*50000000/12</f>
      </c>
      <c r="BN130" s="139">
        <f>1/1000000*50000000/12</f>
      </c>
      <c r="BO130" s="139">
        <f>1/1000000*50000000/12</f>
      </c>
      <c r="BP130" s="139">
        <f>1/1000000*50000000/12</f>
      </c>
      <c r="BQ130" s="139">
        <f>1/1000000*50000000/12</f>
      </c>
      <c r="BR130" s="139">
        <f>1/1000000*50000000/12</f>
      </c>
      <c r="BS130" s="139">
        <f>1/1000000*50000000/12</f>
      </c>
      <c r="BT130" s="139">
        <f>1/1000000*50000000/12</f>
      </c>
      <c r="BU130" s="139">
        <f>1/1000000*50000000/12</f>
      </c>
      <c r="BV130" s="139">
        <f>1/1000000*50000000/12</f>
      </c>
      <c r="BW130" s="139">
        <f>1/1000000*50000000/12</f>
      </c>
      <c r="BX130" s="140"/>
      <c r="BY130" s="139">
        <f>1/1000000*50000000/12</f>
      </c>
      <c r="BZ130" s="139">
        <f>1/1000000*50000000/12</f>
      </c>
      <c r="CA130" s="139">
        <f>1/1000000*50000000/12</f>
      </c>
      <c r="CB130" s="139">
        <f>1/1000000*50000000/12</f>
      </c>
      <c r="CC130" s="139">
        <f>1/1000000*50000000/12</f>
      </c>
      <c r="CD130" s="139">
        <f>1/1000000*50000000/12</f>
      </c>
      <c r="CE130" s="139">
        <f>1/1000000*50000000/12</f>
      </c>
      <c r="CF130" s="139">
        <f>1/1000000*50000000/12</f>
      </c>
      <c r="CG130" s="139">
        <f>1/1000000*50000000/12</f>
      </c>
      <c r="CH130" s="139">
        <f>1/1000000*50000000/12</f>
      </c>
      <c r="CI130" s="139">
        <f>1/1000000*50000000/12</f>
      </c>
      <c r="CJ130" s="139">
        <f>1/1000000*50000000/12</f>
      </c>
      <c r="CK130" s="139">
        <f>1/1000000*50000000/12</f>
      </c>
      <c r="CL130" s="139">
        <f>1/1000000*50000000/12</f>
      </c>
      <c r="CM130" s="139">
        <f>1/1000000*50000000/12</f>
      </c>
      <c r="CN130" s="139">
        <f>1/1000000*50000000/12</f>
      </c>
      <c r="CO130" s="139">
        <f>1/1000000*50000000/12</f>
      </c>
      <c r="CP130" s="139">
        <f>1/1000000*50000000/12</f>
      </c>
      <c r="CQ130" s="139">
        <f>1/1000000*50000000/12</f>
      </c>
      <c r="CR130" s="139">
        <f>1/1000000*50000000/12</f>
      </c>
      <c r="CS130" s="139">
        <f>1/1000000*50000000/12</f>
      </c>
      <c r="CT130" s="139">
        <f>1/1000000*50000000/12</f>
      </c>
      <c r="CU130" s="139">
        <f>1/1000000*50000000/12</f>
      </c>
      <c r="CV130" s="139">
        <f>1/1000000*50000000/12</f>
      </c>
      <c r="CW130" s="139">
        <f>1/1000000*50000000/12</f>
      </c>
      <c r="CX130" s="139">
        <f>1/1000000*50000000/12</f>
      </c>
      <c r="CY130" s="139">
        <f>1/1000000*50000000/12</f>
      </c>
      <c r="CZ130" s="139">
        <f>1/1000000*50000000/12</f>
      </c>
      <c r="DA130" s="139">
        <f>1/1000000*50000000/12</f>
      </c>
      <c r="DB130" s="139">
        <f>1/1000000*50000000/12</f>
      </c>
      <c r="DC130" s="139">
        <f>1/1000000*50000000/12</f>
      </c>
      <c r="DD130" s="139">
        <f>1/1000000*50000000/12</f>
      </c>
      <c r="DE130" s="139">
        <f>1/1000000*50000000/12</f>
      </c>
      <c r="DF130" s="139">
        <f>1/1000000*50000000/12</f>
      </c>
      <c r="DG130" s="139">
        <f>1/1000000*50000000/12</f>
      </c>
      <c r="DH130" s="139">
        <f>1/1000000*50000000/12</f>
      </c>
      <c r="DI130" s="124"/>
      <c r="DJ130" s="124"/>
      <c r="DK130" s="6"/>
      <c r="DL130" s="6"/>
      <c r="DM130" s="6"/>
      <c r="DN130" s="6"/>
      <c r="DO130" s="6"/>
      <c r="DP130" s="6"/>
      <c r="DQ130" s="6"/>
      <c r="DR130" s="6"/>
      <c r="DS130" s="6"/>
      <c r="DT130" s="2"/>
      <c r="DU130" s="2"/>
      <c r="DV130" s="2"/>
      <c r="DW130" s="2"/>
      <c r="DX130" s="2"/>
      <c r="DY130" s="2"/>
      <c r="DZ130" s="2"/>
      <c r="EA130" s="2"/>
      <c r="EB130" s="125"/>
      <c r="EC130" s="6"/>
      <c r="ED130" s="6"/>
      <c r="EE130" s="6"/>
      <c r="EF130" s="124"/>
      <c r="EG130" s="124"/>
      <c r="EH130" s="125"/>
      <c r="EI130" s="125"/>
      <c r="EJ130" s="124"/>
      <c r="EK130" s="2"/>
      <c r="EL130" s="2"/>
    </row>
    <row x14ac:dyDescent="0.25" r="131" customHeight="1" ht="14.65">
      <c r="A131" s="133" t="s">
        <v>159</v>
      </c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124">
        <v>0.3</v>
      </c>
      <c r="AM131" s="124">
        <v>0.3</v>
      </c>
      <c r="AN131" s="124">
        <v>0.3</v>
      </c>
      <c r="AO131" s="124">
        <v>0.3</v>
      </c>
      <c r="AP131" s="124">
        <v>0.3</v>
      </c>
      <c r="AQ131" s="124">
        <v>0.3</v>
      </c>
      <c r="AR131" s="124">
        <v>0.3</v>
      </c>
      <c r="AS131" s="124">
        <v>0.3</v>
      </c>
      <c r="AT131" s="124">
        <v>0.3</v>
      </c>
      <c r="AU131" s="124">
        <v>0.3</v>
      </c>
      <c r="AV131" s="124">
        <v>0.3</v>
      </c>
      <c r="AW131" s="124">
        <v>0.3</v>
      </c>
      <c r="AX131" s="124"/>
      <c r="AY131" s="124">
        <v>0.4</v>
      </c>
      <c r="AZ131" s="124">
        <f>AY131</f>
      </c>
      <c r="BA131" s="124">
        <f>AZ131</f>
      </c>
      <c r="BB131" s="124">
        <f>BA131</f>
      </c>
      <c r="BC131" s="124">
        <f>BB131</f>
      </c>
      <c r="BD131" s="124">
        <f>BC131</f>
      </c>
      <c r="BE131" s="124">
        <f>BD131</f>
      </c>
      <c r="BF131" s="124">
        <f>BE131</f>
      </c>
      <c r="BG131" s="124">
        <f>BF131</f>
      </c>
      <c r="BH131" s="124">
        <f>BG131</f>
      </c>
      <c r="BI131" s="124">
        <f>BH131</f>
      </c>
      <c r="BJ131" s="124">
        <f>BI131</f>
      </c>
      <c r="BK131" s="124"/>
      <c r="BL131" s="124">
        <v>0.5</v>
      </c>
      <c r="BM131" s="124">
        <v>0.5</v>
      </c>
      <c r="BN131" s="124">
        <v>0.5</v>
      </c>
      <c r="BO131" s="124">
        <v>0.5</v>
      </c>
      <c r="BP131" s="124">
        <v>0.5</v>
      </c>
      <c r="BQ131" s="124">
        <v>0.5</v>
      </c>
      <c r="BR131" s="124">
        <v>0.5</v>
      </c>
      <c r="BS131" s="124">
        <v>0.5</v>
      </c>
      <c r="BT131" s="124">
        <v>0.5</v>
      </c>
      <c r="BU131" s="124">
        <v>0.5</v>
      </c>
      <c r="BV131" s="124">
        <v>0.5</v>
      </c>
      <c r="BW131" s="124">
        <v>0.5</v>
      </c>
      <c r="BX131" s="124"/>
      <c r="BY131" s="124">
        <v>0.6</v>
      </c>
      <c r="BZ131" s="124">
        <f>BY131</f>
      </c>
      <c r="CA131" s="124">
        <f>BZ131</f>
      </c>
      <c r="CB131" s="124">
        <f>CA131</f>
      </c>
      <c r="CC131" s="124">
        <f>CB131</f>
      </c>
      <c r="CD131" s="124">
        <f>CC131</f>
      </c>
      <c r="CE131" s="124">
        <f>CD131</f>
      </c>
      <c r="CF131" s="124">
        <f>CE131</f>
      </c>
      <c r="CG131" s="124">
        <f>CF131</f>
      </c>
      <c r="CH131" s="124">
        <f>CG131</f>
      </c>
      <c r="CI131" s="124">
        <f>CH131</f>
      </c>
      <c r="CJ131" s="124">
        <f>CI131</f>
      </c>
      <c r="CK131" s="124">
        <v>0.6</v>
      </c>
      <c r="CL131" s="124">
        <f>CK131</f>
      </c>
      <c r="CM131" s="124">
        <f>CL131</f>
      </c>
      <c r="CN131" s="124">
        <f>CM131</f>
      </c>
      <c r="CO131" s="124">
        <f>CN131</f>
      </c>
      <c r="CP131" s="124">
        <f>CO131</f>
      </c>
      <c r="CQ131" s="124">
        <f>CP131</f>
      </c>
      <c r="CR131" s="124">
        <f>CQ131</f>
      </c>
      <c r="CS131" s="124">
        <f>CR131</f>
      </c>
      <c r="CT131" s="124">
        <f>CS131</f>
      </c>
      <c r="CU131" s="124">
        <f>CT131</f>
      </c>
      <c r="CV131" s="124">
        <f>CU131</f>
      </c>
      <c r="CW131" s="124">
        <v>0.6</v>
      </c>
      <c r="CX131" s="124">
        <f>CW131</f>
      </c>
      <c r="CY131" s="124">
        <f>CX131</f>
      </c>
      <c r="CZ131" s="124">
        <f>CY131</f>
      </c>
      <c r="DA131" s="124">
        <f>CZ131</f>
      </c>
      <c r="DB131" s="124">
        <f>DA131</f>
      </c>
      <c r="DC131" s="124">
        <f>DB131</f>
      </c>
      <c r="DD131" s="124">
        <f>DC131</f>
      </c>
      <c r="DE131" s="124">
        <f>DD131</f>
      </c>
      <c r="DF131" s="124">
        <f>DE131</f>
      </c>
      <c r="DG131" s="124">
        <f>DF131</f>
      </c>
      <c r="DH131" s="124">
        <f>DG131</f>
      </c>
      <c r="DI131" s="124"/>
      <c r="DJ131" s="124"/>
      <c r="DK131" s="6"/>
      <c r="DL131" s="6"/>
      <c r="DM131" s="6"/>
      <c r="DN131" s="6"/>
      <c r="DO131" s="6"/>
      <c r="DP131" s="6"/>
      <c r="DQ131" s="6"/>
      <c r="DR131" s="6"/>
      <c r="DS131" s="6"/>
      <c r="DT131" s="2"/>
      <c r="DU131" s="2"/>
      <c r="DV131" s="2"/>
      <c r="DW131" s="2"/>
      <c r="DX131" s="2"/>
      <c r="DY131" s="2"/>
      <c r="DZ131" s="2"/>
      <c r="EA131" s="2"/>
      <c r="EB131" s="125"/>
      <c r="EC131" s="6"/>
      <c r="ED131" s="6"/>
      <c r="EE131" s="6"/>
      <c r="EF131" s="124"/>
      <c r="EG131" s="124"/>
      <c r="EH131" s="125"/>
      <c r="EI131" s="125"/>
      <c r="EJ131" s="124"/>
      <c r="EK131" s="2"/>
      <c r="EL131" s="2"/>
    </row>
    <row x14ac:dyDescent="0.25" r="132" customHeight="1" ht="14.65">
      <c r="A132" s="133" t="s">
        <v>160</v>
      </c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150">
        <f>AL130*AL131</f>
      </c>
      <c r="AM132" s="150">
        <f>AM130*AM131</f>
      </c>
      <c r="AN132" s="150">
        <f>AN130*AN131</f>
      </c>
      <c r="AO132" s="150">
        <f>AO130*AO131</f>
      </c>
      <c r="AP132" s="150">
        <f>AP130*AP131</f>
      </c>
      <c r="AQ132" s="150">
        <f>AQ130*AQ131</f>
      </c>
      <c r="AR132" s="150">
        <f>AR130*AR131</f>
      </c>
      <c r="AS132" s="150">
        <f>AS130*AS131</f>
      </c>
      <c r="AT132" s="150">
        <f>AT130*AT131</f>
      </c>
      <c r="AU132" s="150">
        <f>AU130*AU131</f>
      </c>
      <c r="AV132" s="150">
        <f>AV130*AV131</f>
      </c>
      <c r="AW132" s="150">
        <f>AW130*AW131</f>
      </c>
      <c r="AX132" s="150"/>
      <c r="AY132" s="150">
        <f>AY130*AY131</f>
      </c>
      <c r="AZ132" s="150">
        <f>AZ130*AZ131</f>
      </c>
      <c r="BA132" s="150">
        <f>BA130*BA131</f>
      </c>
      <c r="BB132" s="150">
        <f>BB130*BB131</f>
      </c>
      <c r="BC132" s="150">
        <f>BC130*BC131</f>
      </c>
      <c r="BD132" s="150">
        <f>BD130*BD131</f>
      </c>
      <c r="BE132" s="150">
        <f>BE130*BE131</f>
      </c>
      <c r="BF132" s="150">
        <f>BF130*BF131</f>
      </c>
      <c r="BG132" s="150">
        <f>BG130*BG131</f>
      </c>
      <c r="BH132" s="150">
        <f>BH130*BH131</f>
      </c>
      <c r="BI132" s="150">
        <f>BI130*BI131</f>
      </c>
      <c r="BJ132" s="150">
        <f>BJ130*BJ131</f>
      </c>
      <c r="BK132" s="150"/>
      <c r="BL132" s="150">
        <f>BL130*BL131</f>
      </c>
      <c r="BM132" s="150">
        <f>BM130*BM131</f>
      </c>
      <c r="BN132" s="150">
        <f>BN130*BN131</f>
      </c>
      <c r="BO132" s="150">
        <f>BO130*BO131</f>
      </c>
      <c r="BP132" s="150">
        <f>BP130*BP131</f>
      </c>
      <c r="BQ132" s="150">
        <f>BQ130*BQ131</f>
      </c>
      <c r="BR132" s="150">
        <f>BR130*BR131</f>
      </c>
      <c r="BS132" s="150">
        <f>BS130*BS131</f>
      </c>
      <c r="BT132" s="150">
        <f>BT130*BT131</f>
      </c>
      <c r="BU132" s="150">
        <f>BU130*BU131</f>
      </c>
      <c r="BV132" s="150">
        <f>BV130*BV131</f>
      </c>
      <c r="BW132" s="150">
        <f>BW130*BW131</f>
      </c>
      <c r="BX132" s="150"/>
      <c r="BY132" s="150">
        <f>BY130*BY131</f>
      </c>
      <c r="BZ132" s="150">
        <f>BZ130*BZ131</f>
      </c>
      <c r="CA132" s="150">
        <f>CA130*CA131</f>
      </c>
      <c r="CB132" s="150">
        <f>CB130*CB131</f>
      </c>
      <c r="CC132" s="150">
        <f>CC130*CC131</f>
      </c>
      <c r="CD132" s="150">
        <f>CD130*CD131</f>
      </c>
      <c r="CE132" s="150">
        <f>CE130*CE131</f>
      </c>
      <c r="CF132" s="150">
        <f>CF130*CF131</f>
      </c>
      <c r="CG132" s="150">
        <f>CG130*CG131</f>
      </c>
      <c r="CH132" s="150">
        <f>CH130*CH131</f>
      </c>
      <c r="CI132" s="150">
        <f>CI130*CI131</f>
      </c>
      <c r="CJ132" s="150">
        <f>CJ130*CJ131</f>
      </c>
      <c r="CK132" s="150">
        <f>CK130*CK131</f>
      </c>
      <c r="CL132" s="150">
        <f>CL130*CL131</f>
      </c>
      <c r="CM132" s="150">
        <f>CM130*CM131</f>
      </c>
      <c r="CN132" s="150">
        <f>CN130*CN131</f>
      </c>
      <c r="CO132" s="150">
        <f>CO130*CO131</f>
      </c>
      <c r="CP132" s="150">
        <f>CP130*CP131</f>
      </c>
      <c r="CQ132" s="150">
        <f>CQ130*CQ131</f>
      </c>
      <c r="CR132" s="150">
        <f>CR130*CR131</f>
      </c>
      <c r="CS132" s="150">
        <f>CS130*CS131</f>
      </c>
      <c r="CT132" s="150">
        <f>CT130*CT131</f>
      </c>
      <c r="CU132" s="150">
        <f>CU130*CU131</f>
      </c>
      <c r="CV132" s="150">
        <f>CV130*CV131</f>
      </c>
      <c r="CW132" s="150">
        <f>CW130*CW131</f>
      </c>
      <c r="CX132" s="150">
        <f>CX130*CX131</f>
      </c>
      <c r="CY132" s="150">
        <f>CY130*CY131</f>
      </c>
      <c r="CZ132" s="150">
        <f>CZ130*CZ131</f>
      </c>
      <c r="DA132" s="150">
        <f>DA130*DA131</f>
      </c>
      <c r="DB132" s="150">
        <f>DB130*DB131</f>
      </c>
      <c r="DC132" s="150">
        <f>DC130*DC131</f>
      </c>
      <c r="DD132" s="150">
        <f>DD130*DD131</f>
      </c>
      <c r="DE132" s="150">
        <f>DE130*DE131</f>
      </c>
      <c r="DF132" s="150">
        <f>DF130*DF131</f>
      </c>
      <c r="DG132" s="150">
        <f>DG130*DG131</f>
      </c>
      <c r="DH132" s="150">
        <f>DH130*DH131</f>
      </c>
      <c r="DI132" s="124"/>
      <c r="DJ132" s="124"/>
      <c r="DK132" s="6"/>
      <c r="DL132" s="6"/>
      <c r="DM132" s="6"/>
      <c r="DN132" s="6"/>
      <c r="DO132" s="6"/>
      <c r="DP132" s="6"/>
      <c r="DQ132" s="6"/>
      <c r="DR132" s="6"/>
      <c r="DS132" s="6"/>
      <c r="DT132" s="2"/>
      <c r="DU132" s="2"/>
      <c r="DV132" s="2"/>
      <c r="DW132" s="2"/>
      <c r="DX132" s="2"/>
      <c r="DY132" s="2"/>
      <c r="DZ132" s="2"/>
      <c r="EA132" s="2"/>
      <c r="EB132" s="125"/>
      <c r="EC132" s="6"/>
      <c r="ED132" s="6"/>
      <c r="EE132" s="6"/>
      <c r="EF132" s="124"/>
      <c r="EG132" s="124"/>
      <c r="EH132" s="125"/>
      <c r="EI132" s="125"/>
      <c r="EJ132" s="124"/>
      <c r="EK132" s="2"/>
      <c r="EL132" s="2"/>
    </row>
    <row x14ac:dyDescent="0.25" r="133" customHeight="1" ht="14.65">
      <c r="A133" s="133" t="s">
        <v>161</v>
      </c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124">
        <v>0.6</v>
      </c>
      <c r="AM133" s="151">
        <v>0.6</v>
      </c>
      <c r="AN133" s="151">
        <v>0.6</v>
      </c>
      <c r="AO133" s="151">
        <v>0.6</v>
      </c>
      <c r="AP133" s="151">
        <v>0.6</v>
      </c>
      <c r="AQ133" s="151">
        <v>0.6</v>
      </c>
      <c r="AR133" s="151">
        <v>0.6</v>
      </c>
      <c r="AS133" s="151">
        <v>0.6</v>
      </c>
      <c r="AT133" s="151">
        <v>0.6</v>
      </c>
      <c r="AU133" s="151">
        <v>0.6</v>
      </c>
      <c r="AV133" s="151">
        <v>0.6</v>
      </c>
      <c r="AW133" s="151">
        <v>0.6</v>
      </c>
      <c r="AX133" s="151"/>
      <c r="AY133" s="151">
        <v>0.6</v>
      </c>
      <c r="AZ133" s="151">
        <v>0.6</v>
      </c>
      <c r="BA133" s="151">
        <v>0.6</v>
      </c>
      <c r="BB133" s="151">
        <v>0.6</v>
      </c>
      <c r="BC133" s="151">
        <v>0.6</v>
      </c>
      <c r="BD133" s="151">
        <v>0.6</v>
      </c>
      <c r="BE133" s="151">
        <v>0.6</v>
      </c>
      <c r="BF133" s="151">
        <v>0.6</v>
      </c>
      <c r="BG133" s="151">
        <v>0.6</v>
      </c>
      <c r="BH133" s="151">
        <v>0.6</v>
      </c>
      <c r="BI133" s="151">
        <v>0.6</v>
      </c>
      <c r="BJ133" s="151">
        <v>0.6</v>
      </c>
      <c r="BK133" s="151"/>
      <c r="BL133" s="151">
        <v>0.6</v>
      </c>
      <c r="BM133" s="151">
        <v>0.6</v>
      </c>
      <c r="BN133" s="151">
        <v>0.6</v>
      </c>
      <c r="BO133" s="151">
        <v>0.6</v>
      </c>
      <c r="BP133" s="151">
        <v>0.6</v>
      </c>
      <c r="BQ133" s="151">
        <v>0.6</v>
      </c>
      <c r="BR133" s="151">
        <v>0.6</v>
      </c>
      <c r="BS133" s="151">
        <v>0.6</v>
      </c>
      <c r="BT133" s="151">
        <v>0.6</v>
      </c>
      <c r="BU133" s="151">
        <v>0.6</v>
      </c>
      <c r="BV133" s="151">
        <v>0.6</v>
      </c>
      <c r="BW133" s="151">
        <v>0.6</v>
      </c>
      <c r="BX133" s="151"/>
      <c r="BY133" s="151">
        <v>0.6</v>
      </c>
      <c r="BZ133" s="151">
        <v>0.6</v>
      </c>
      <c r="CA133" s="151">
        <v>0.6</v>
      </c>
      <c r="CB133" s="151">
        <v>0.6</v>
      </c>
      <c r="CC133" s="151">
        <v>0.6</v>
      </c>
      <c r="CD133" s="151">
        <v>0.6</v>
      </c>
      <c r="CE133" s="151">
        <v>0.6</v>
      </c>
      <c r="CF133" s="151">
        <v>0.6</v>
      </c>
      <c r="CG133" s="151">
        <v>0.6</v>
      </c>
      <c r="CH133" s="151">
        <v>0.6</v>
      </c>
      <c r="CI133" s="151">
        <v>0.6</v>
      </c>
      <c r="CJ133" s="151">
        <v>0.6</v>
      </c>
      <c r="CK133" s="151">
        <v>0.6</v>
      </c>
      <c r="CL133" s="151">
        <v>0.6</v>
      </c>
      <c r="CM133" s="151">
        <v>0.6</v>
      </c>
      <c r="CN133" s="151">
        <v>0.6</v>
      </c>
      <c r="CO133" s="151">
        <v>0.6</v>
      </c>
      <c r="CP133" s="151">
        <v>0.6</v>
      </c>
      <c r="CQ133" s="151">
        <v>0.6</v>
      </c>
      <c r="CR133" s="151">
        <v>0.6</v>
      </c>
      <c r="CS133" s="151">
        <v>0.6</v>
      </c>
      <c r="CT133" s="151">
        <v>0.6</v>
      </c>
      <c r="CU133" s="151">
        <v>0.6</v>
      </c>
      <c r="CV133" s="151">
        <v>0.6</v>
      </c>
      <c r="CW133" s="151">
        <v>0.6</v>
      </c>
      <c r="CX133" s="151">
        <v>0.6</v>
      </c>
      <c r="CY133" s="151">
        <v>0.6</v>
      </c>
      <c r="CZ133" s="151">
        <v>0.6</v>
      </c>
      <c r="DA133" s="151">
        <v>0.6</v>
      </c>
      <c r="DB133" s="151">
        <v>0.6</v>
      </c>
      <c r="DC133" s="151">
        <v>0.6</v>
      </c>
      <c r="DD133" s="151">
        <v>0.6</v>
      </c>
      <c r="DE133" s="151">
        <v>0.6</v>
      </c>
      <c r="DF133" s="151">
        <v>0.6</v>
      </c>
      <c r="DG133" s="151">
        <v>0.6</v>
      </c>
      <c r="DH133" s="151">
        <v>0.6</v>
      </c>
      <c r="DI133" s="124"/>
      <c r="DJ133" s="124"/>
      <c r="DK133" s="6"/>
      <c r="DL133" s="6"/>
      <c r="DM133" s="6"/>
      <c r="DN133" s="6"/>
      <c r="DO133" s="6"/>
      <c r="DP133" s="6"/>
      <c r="DQ133" s="6"/>
      <c r="DR133" s="6"/>
      <c r="DS133" s="6"/>
      <c r="DT133" s="2"/>
      <c r="DU133" s="2"/>
      <c r="DV133" s="2"/>
      <c r="DW133" s="2"/>
      <c r="DX133" s="2"/>
      <c r="DY133" s="2"/>
      <c r="DZ133" s="2"/>
      <c r="EA133" s="2"/>
      <c r="EB133" s="125"/>
      <c r="EC133" s="6"/>
      <c r="ED133" s="6"/>
      <c r="EE133" s="6"/>
      <c r="EF133" s="124"/>
      <c r="EG133" s="124"/>
      <c r="EH133" s="125"/>
      <c r="EI133" s="125"/>
      <c r="EJ133" s="124"/>
      <c r="EK133" s="2"/>
      <c r="EL133" s="2"/>
    </row>
    <row x14ac:dyDescent="0.25" r="134" customHeight="1" ht="14.65">
      <c r="A134" s="133" t="s">
        <v>162</v>
      </c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>
        <f>AL132*AL133</f>
      </c>
      <c r="AM134" s="6">
        <f>AM132*70%</f>
      </c>
      <c r="AN134" s="6">
        <f>AN132*70%</f>
      </c>
      <c r="AO134" s="6">
        <f>AO132*70%</f>
      </c>
      <c r="AP134" s="6">
        <f>AP132*70%</f>
      </c>
      <c r="AQ134" s="6">
        <f>AQ132*70%</f>
      </c>
      <c r="AR134" s="6">
        <f>AR132*70%</f>
      </c>
      <c r="AS134" s="6">
        <f>AS132*70%</f>
      </c>
      <c r="AT134" s="6">
        <f>AT132*70%</f>
      </c>
      <c r="AU134" s="6">
        <f>AU132*70%</f>
      </c>
      <c r="AV134" s="6">
        <f>AV132*70%</f>
      </c>
      <c r="AW134" s="6">
        <f>AW132*70%</f>
      </c>
      <c r="AX134" s="6"/>
      <c r="AY134" s="6">
        <f>AY132*70%</f>
      </c>
      <c r="AZ134" s="6">
        <f>AZ132*70%</f>
      </c>
      <c r="BA134" s="6">
        <f>BA132*70%</f>
      </c>
      <c r="BB134" s="6">
        <f>BB132*70%</f>
      </c>
      <c r="BC134" s="6">
        <f>BC132*70%</f>
      </c>
      <c r="BD134" s="6">
        <f>BD132*70%</f>
      </c>
      <c r="BE134" s="6">
        <f>BE132*70%</f>
      </c>
      <c r="BF134" s="6">
        <f>BF132*70%</f>
      </c>
      <c r="BG134" s="6">
        <f>BG132*70%</f>
      </c>
      <c r="BH134" s="6">
        <f>BH132*70%</f>
      </c>
      <c r="BI134" s="6">
        <f>BI132*70%</f>
      </c>
      <c r="BJ134" s="6">
        <f>BJ132*70%</f>
      </c>
      <c r="BK134" s="6"/>
      <c r="BL134" s="6">
        <f>BL132*70%</f>
      </c>
      <c r="BM134" s="6">
        <f>BM132*70%</f>
      </c>
      <c r="BN134" s="6">
        <f>BN132*70%</f>
      </c>
      <c r="BO134" s="6">
        <f>BO132*70%</f>
      </c>
      <c r="BP134" s="6">
        <f>BP132*70%</f>
      </c>
      <c r="BQ134" s="6">
        <f>BQ132*70%</f>
      </c>
      <c r="BR134" s="6">
        <f>BR132*70%</f>
      </c>
      <c r="BS134" s="6">
        <f>BS132*70%</f>
      </c>
      <c r="BT134" s="6">
        <f>BT132*70%</f>
      </c>
      <c r="BU134" s="6">
        <f>BU132*70%</f>
      </c>
      <c r="BV134" s="6">
        <f>BV132*70%</f>
      </c>
      <c r="BW134" s="6">
        <f>BW132*70%</f>
      </c>
      <c r="BX134" s="6"/>
      <c r="BY134" s="6">
        <f>BY132*70%</f>
      </c>
      <c r="BZ134" s="6">
        <f>BZ132*70%</f>
      </c>
      <c r="CA134" s="6">
        <f>CA132*70%</f>
      </c>
      <c r="CB134" s="6">
        <f>CB132*70%</f>
      </c>
      <c r="CC134" s="6">
        <f>CC132*70%</f>
      </c>
      <c r="CD134" s="6">
        <f>CD132*70%</f>
      </c>
      <c r="CE134" s="6">
        <f>CE132*70%</f>
      </c>
      <c r="CF134" s="6">
        <f>CF132*70%</f>
      </c>
      <c r="CG134" s="6">
        <f>CG132*70%</f>
      </c>
      <c r="CH134" s="6">
        <f>CH132*70%</f>
      </c>
      <c r="CI134" s="6">
        <f>CI132*70%</f>
      </c>
      <c r="CJ134" s="6">
        <f>CJ132*70%</f>
      </c>
      <c r="CK134" s="6">
        <f>CK132*70%</f>
      </c>
      <c r="CL134" s="6">
        <f>CL132*70%</f>
      </c>
      <c r="CM134" s="6">
        <f>CM132*70%</f>
      </c>
      <c r="CN134" s="6">
        <f>CN132*70%</f>
      </c>
      <c r="CO134" s="6">
        <f>CO132*70%</f>
      </c>
      <c r="CP134" s="6">
        <f>CP132*70%</f>
      </c>
      <c r="CQ134" s="6">
        <f>CQ132*70%</f>
      </c>
      <c r="CR134" s="6">
        <f>CR132*70%</f>
      </c>
      <c r="CS134" s="6">
        <f>CS132*70%</f>
      </c>
      <c r="CT134" s="6">
        <f>CT132*70%</f>
      </c>
      <c r="CU134" s="6">
        <f>CU132*70%</f>
      </c>
      <c r="CV134" s="6">
        <f>CV132*70%</f>
      </c>
      <c r="CW134" s="6">
        <f>CW132*70%</f>
      </c>
      <c r="CX134" s="6">
        <f>CX132*70%</f>
      </c>
      <c r="CY134" s="6">
        <f>CY132*70%</f>
      </c>
      <c r="CZ134" s="6">
        <f>CZ132*70%</f>
      </c>
      <c r="DA134" s="6">
        <f>DA132*70%</f>
      </c>
      <c r="DB134" s="6">
        <f>DB132*70%</f>
      </c>
      <c r="DC134" s="6">
        <f>DC132*70%</f>
      </c>
      <c r="DD134" s="6">
        <f>DD132*70%</f>
      </c>
      <c r="DE134" s="6">
        <f>DE132*70%</f>
      </c>
      <c r="DF134" s="6">
        <f>DF132*70%</f>
      </c>
      <c r="DG134" s="6">
        <f>DG132*70%</f>
      </c>
      <c r="DH134" s="6">
        <f>DH132*70%</f>
      </c>
      <c r="DI134" s="124"/>
      <c r="DJ134" s="124"/>
      <c r="DK134" s="6"/>
      <c r="DL134" s="6"/>
      <c r="DM134" s="6"/>
      <c r="DN134" s="6"/>
      <c r="DO134" s="6"/>
      <c r="DP134" s="6"/>
      <c r="DQ134" s="6"/>
      <c r="DR134" s="6"/>
      <c r="DS134" s="6"/>
      <c r="DT134" s="2"/>
      <c r="DU134" s="2"/>
      <c r="DV134" s="2"/>
      <c r="DW134" s="2"/>
      <c r="DX134" s="2"/>
      <c r="DY134" s="2"/>
      <c r="DZ134" s="2"/>
      <c r="EA134" s="2"/>
      <c r="EB134" s="125"/>
      <c r="EC134" s="6"/>
      <c r="ED134" s="6"/>
      <c r="EE134" s="6"/>
      <c r="EF134" s="124"/>
      <c r="EG134" s="124"/>
      <c r="EH134" s="125"/>
      <c r="EI134" s="125"/>
      <c r="EJ134" s="124"/>
      <c r="EK134" s="2"/>
      <c r="EL134" s="2"/>
    </row>
    <row x14ac:dyDescent="0.25" r="135" customHeight="1" ht="14.65">
      <c r="A135" s="133" t="s">
        <v>163</v>
      </c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124">
        <v>0.5</v>
      </c>
      <c r="AM135" s="124">
        <v>0.5</v>
      </c>
      <c r="AN135" s="124">
        <v>0.5</v>
      </c>
      <c r="AO135" s="124">
        <v>0.5</v>
      </c>
      <c r="AP135" s="124">
        <v>0.5</v>
      </c>
      <c r="AQ135" s="124">
        <v>0.5</v>
      </c>
      <c r="AR135" s="124">
        <v>0.5</v>
      </c>
      <c r="AS135" s="124">
        <v>0.5</v>
      </c>
      <c r="AT135" s="124">
        <v>0.5</v>
      </c>
      <c r="AU135" s="124">
        <v>0.5</v>
      </c>
      <c r="AV135" s="124">
        <v>0.5</v>
      </c>
      <c r="AW135" s="124">
        <v>0.5</v>
      </c>
      <c r="AX135" s="124"/>
      <c r="AY135" s="124">
        <v>0.5</v>
      </c>
      <c r="AZ135" s="124">
        <v>0.5</v>
      </c>
      <c r="BA135" s="124">
        <v>0.5</v>
      </c>
      <c r="BB135" s="124">
        <v>0.5</v>
      </c>
      <c r="BC135" s="124">
        <v>0.5</v>
      </c>
      <c r="BD135" s="124">
        <v>0.5</v>
      </c>
      <c r="BE135" s="124">
        <v>0.5</v>
      </c>
      <c r="BF135" s="124">
        <v>0.5</v>
      </c>
      <c r="BG135" s="124">
        <v>0.5</v>
      </c>
      <c r="BH135" s="124">
        <v>0.5</v>
      </c>
      <c r="BI135" s="124">
        <v>0.5</v>
      </c>
      <c r="BJ135" s="124">
        <v>0.5</v>
      </c>
      <c r="BK135" s="124"/>
      <c r="BL135" s="124">
        <v>0.5</v>
      </c>
      <c r="BM135" s="124">
        <v>0.5</v>
      </c>
      <c r="BN135" s="124">
        <v>0.5</v>
      </c>
      <c r="BO135" s="124">
        <v>0.5</v>
      </c>
      <c r="BP135" s="124">
        <v>0.5</v>
      </c>
      <c r="BQ135" s="124">
        <v>0.5</v>
      </c>
      <c r="BR135" s="124">
        <v>0.5</v>
      </c>
      <c r="BS135" s="124">
        <v>0.5</v>
      </c>
      <c r="BT135" s="124">
        <v>0.5</v>
      </c>
      <c r="BU135" s="124">
        <v>0.5</v>
      </c>
      <c r="BV135" s="124">
        <v>0.5</v>
      </c>
      <c r="BW135" s="124">
        <v>0.5</v>
      </c>
      <c r="BX135" s="124"/>
      <c r="BY135" s="124">
        <v>0.5</v>
      </c>
      <c r="BZ135" s="124">
        <v>0.5</v>
      </c>
      <c r="CA135" s="124">
        <v>0.5</v>
      </c>
      <c r="CB135" s="124">
        <v>0.5</v>
      </c>
      <c r="CC135" s="124">
        <v>0.5</v>
      </c>
      <c r="CD135" s="124">
        <v>0.5</v>
      </c>
      <c r="CE135" s="124">
        <v>0.5</v>
      </c>
      <c r="CF135" s="124">
        <v>0.5</v>
      </c>
      <c r="CG135" s="124">
        <v>0.5</v>
      </c>
      <c r="CH135" s="124">
        <v>0.5</v>
      </c>
      <c r="CI135" s="124">
        <v>0.5</v>
      </c>
      <c r="CJ135" s="124">
        <v>0.5</v>
      </c>
      <c r="CK135" s="124">
        <v>0.5</v>
      </c>
      <c r="CL135" s="124">
        <v>0.5</v>
      </c>
      <c r="CM135" s="124">
        <v>0.5</v>
      </c>
      <c r="CN135" s="124">
        <v>0.5</v>
      </c>
      <c r="CO135" s="124">
        <v>0.5</v>
      </c>
      <c r="CP135" s="124">
        <v>0.5</v>
      </c>
      <c r="CQ135" s="124">
        <v>0.5</v>
      </c>
      <c r="CR135" s="124">
        <v>0.5</v>
      </c>
      <c r="CS135" s="124">
        <v>0.5</v>
      </c>
      <c r="CT135" s="124">
        <v>0.5</v>
      </c>
      <c r="CU135" s="124">
        <v>0.5</v>
      </c>
      <c r="CV135" s="124">
        <v>0.5</v>
      </c>
      <c r="CW135" s="124">
        <v>0.5</v>
      </c>
      <c r="CX135" s="124">
        <v>0.5</v>
      </c>
      <c r="CY135" s="124">
        <v>0.5</v>
      </c>
      <c r="CZ135" s="124">
        <v>0.5</v>
      </c>
      <c r="DA135" s="124">
        <v>0.5</v>
      </c>
      <c r="DB135" s="124">
        <v>0.5</v>
      </c>
      <c r="DC135" s="124">
        <v>0.5</v>
      </c>
      <c r="DD135" s="124">
        <v>0.5</v>
      </c>
      <c r="DE135" s="124">
        <v>0.5</v>
      </c>
      <c r="DF135" s="124">
        <v>0.5</v>
      </c>
      <c r="DG135" s="124">
        <v>0.5</v>
      </c>
      <c r="DH135" s="124">
        <v>0.5</v>
      </c>
      <c r="DI135" s="124"/>
      <c r="DJ135" s="124"/>
      <c r="DK135" s="6"/>
      <c r="DL135" s="6"/>
      <c r="DM135" s="6"/>
      <c r="DN135" s="6"/>
      <c r="DO135" s="6"/>
      <c r="DP135" s="6"/>
      <c r="DQ135" s="6"/>
      <c r="DR135" s="6"/>
      <c r="DS135" s="6"/>
      <c r="DT135" s="2"/>
      <c r="DU135" s="2"/>
      <c r="DV135" s="2"/>
      <c r="DW135" s="2"/>
      <c r="DX135" s="2"/>
      <c r="DY135" s="2"/>
      <c r="DZ135" s="2"/>
      <c r="EA135" s="2"/>
      <c r="EB135" s="125"/>
      <c r="EC135" s="6"/>
      <c r="ED135" s="6"/>
      <c r="EE135" s="6"/>
      <c r="EF135" s="124"/>
      <c r="EG135" s="124"/>
      <c r="EH135" s="125"/>
      <c r="EI135" s="125"/>
      <c r="EJ135" s="124"/>
      <c r="EK135" s="2"/>
      <c r="EL135" s="2"/>
    </row>
    <row x14ac:dyDescent="0.25" r="136" customHeight="1" ht="14.65">
      <c r="A136" s="133" t="s">
        <v>164</v>
      </c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125">
        <f>AL130*AL131*AL133*AL135</f>
      </c>
      <c r="AM136" s="125">
        <f>AM130*AM131*AM133*AM135</f>
      </c>
      <c r="AN136" s="125">
        <f>AN130*AN131*AN133*AN135</f>
      </c>
      <c r="AO136" s="125">
        <f>AO130*AO131*AO133*AO135</f>
      </c>
      <c r="AP136" s="125">
        <f>AP130*AP131*AP133*AP135</f>
      </c>
      <c r="AQ136" s="125">
        <f>AQ130*AQ131*AQ133*AQ135</f>
      </c>
      <c r="AR136" s="125">
        <f>AR130*AR131*AR133*AR135</f>
      </c>
      <c r="AS136" s="125">
        <f>AS130*AS131*AS133*AS135</f>
      </c>
      <c r="AT136" s="125">
        <f>AT130*AT131*AT133*AT135</f>
      </c>
      <c r="AU136" s="125">
        <f>AU130*AU131*AU133*AU135</f>
      </c>
      <c r="AV136" s="125">
        <f>AV130*AV131*AV133*AV135</f>
      </c>
      <c r="AW136" s="125">
        <f>AW130*AW131*AW133*AW135</f>
      </c>
      <c r="AX136" s="124"/>
      <c r="AY136" s="125">
        <f>AY130*AY131*AY133*AY135</f>
      </c>
      <c r="AZ136" s="125">
        <f>AZ130*AZ131*AZ133*AZ135</f>
      </c>
      <c r="BA136" s="125">
        <f>BA130*BA131*BA133*BA135</f>
      </c>
      <c r="BB136" s="125">
        <f>BB130*BB131*BB133*BB135</f>
      </c>
      <c r="BC136" s="125">
        <f>BC130*BC131*BC133*BC135</f>
      </c>
      <c r="BD136" s="125">
        <f>BD130*BD131*BD133*BD135</f>
      </c>
      <c r="BE136" s="125">
        <f>BE130*BE131*BE133*BE135</f>
      </c>
      <c r="BF136" s="125">
        <f>BF130*BF131*BF133*BF135</f>
      </c>
      <c r="BG136" s="125">
        <f>BG130*BG131*BG133*BG135</f>
      </c>
      <c r="BH136" s="125">
        <f>BH130*BH131*BH133*BH135</f>
      </c>
      <c r="BI136" s="125">
        <f>BI130*BI131*BI133*BI135</f>
      </c>
      <c r="BJ136" s="125">
        <f>BJ130*BJ131*BJ133*BJ135</f>
      </c>
      <c r="BK136" s="6"/>
      <c r="BL136" s="125">
        <f>BL130*BL131*BL133*BL135</f>
      </c>
      <c r="BM136" s="125">
        <f>BM130*BM131*BM133*BM135</f>
      </c>
      <c r="BN136" s="125">
        <f>BN130*BN131*BN133*BN135</f>
      </c>
      <c r="BO136" s="125">
        <f>BO130*BO131*BO133*BO135</f>
      </c>
      <c r="BP136" s="125">
        <f>BP130*BP131*BP133*BP135</f>
      </c>
      <c r="BQ136" s="125">
        <f>BQ130*BQ131*BQ133*BQ135</f>
      </c>
      <c r="BR136" s="125">
        <f>BR130*BR131*BR133*BR135</f>
      </c>
      <c r="BS136" s="125">
        <f>BS130*BS131*BS133*BS135</f>
      </c>
      <c r="BT136" s="125">
        <f>BT130*BT131*BT133*BT135</f>
      </c>
      <c r="BU136" s="125">
        <f>BU130*BU131*BU133*BU135</f>
      </c>
      <c r="BV136" s="125">
        <f>BV130*BV131*BV133*BV135</f>
      </c>
      <c r="BW136" s="125">
        <f>BW130*BW131*BW133*BW135</f>
      </c>
      <c r="BX136" s="6"/>
      <c r="BY136" s="125">
        <f>BY130*BY131*BY133*BY135</f>
      </c>
      <c r="BZ136" s="125">
        <f>BZ130*BZ131*BZ133*BZ135</f>
      </c>
      <c r="CA136" s="125">
        <f>CA130*CA131*CA133*CA135</f>
      </c>
      <c r="CB136" s="125">
        <f>CB130*CB131*CB133*CB135</f>
      </c>
      <c r="CC136" s="125">
        <f>CC130*CC131*CC133*CC135</f>
      </c>
      <c r="CD136" s="125">
        <f>CD130*CD131*CD133*CD135</f>
      </c>
      <c r="CE136" s="125">
        <f>CE130*CE131*CE133*CE135</f>
      </c>
      <c r="CF136" s="125">
        <f>CF130*CF131*CF133*CF135</f>
      </c>
      <c r="CG136" s="125">
        <f>CG130*CG131*CG133*CG135</f>
      </c>
      <c r="CH136" s="125">
        <f>CH130*CH131*CH133*CH135</f>
      </c>
      <c r="CI136" s="125">
        <f>CI130*CI131*CI133*CI135</f>
      </c>
      <c r="CJ136" s="125">
        <f>CJ130*CJ131*CJ133*CJ135</f>
      </c>
      <c r="CK136" s="125">
        <f>CK130*CK131*CK133*CK135</f>
      </c>
      <c r="CL136" s="125">
        <f>CL130*CL131*CL133*CL135</f>
      </c>
      <c r="CM136" s="125">
        <f>CM130*CM131*CM133*CM135</f>
      </c>
      <c r="CN136" s="125">
        <f>CN130*CN131*CN133*CN135</f>
      </c>
      <c r="CO136" s="125">
        <f>CO130*CO131*CO133*CO135</f>
      </c>
      <c r="CP136" s="125">
        <f>CP130*CP131*CP133*CP135</f>
      </c>
      <c r="CQ136" s="125">
        <f>CQ130*CQ131*CQ133*CQ135</f>
      </c>
      <c r="CR136" s="125">
        <f>CR130*CR131*CR133*CR135</f>
      </c>
      <c r="CS136" s="125">
        <f>CS130*CS131*CS133*CS135</f>
      </c>
      <c r="CT136" s="125">
        <f>CT130*CT131*CT133*CT135</f>
      </c>
      <c r="CU136" s="125">
        <f>CU130*CU131*CU133*CU135</f>
      </c>
      <c r="CV136" s="125">
        <f>CV130*CV131*CV133*CV135</f>
      </c>
      <c r="CW136" s="125">
        <f>CW130*CW131*CW133*CW135</f>
      </c>
      <c r="CX136" s="125">
        <f>CX130*CX131*CX133*CX135</f>
      </c>
      <c r="CY136" s="125">
        <f>CY130*CY131*CY133*CY135</f>
      </c>
      <c r="CZ136" s="125">
        <f>CZ130*CZ131*CZ133*CZ135</f>
      </c>
      <c r="DA136" s="125">
        <f>DA130*DA131*DA133*DA135</f>
      </c>
      <c r="DB136" s="125">
        <f>DB130*DB131*DB133*DB135</f>
      </c>
      <c r="DC136" s="125">
        <f>DC130*DC131*DC133*DC135</f>
      </c>
      <c r="DD136" s="125">
        <f>DD130*DD131*DD133*DD135</f>
      </c>
      <c r="DE136" s="125">
        <f>DE130*DE131*DE133*DE135</f>
      </c>
      <c r="DF136" s="125">
        <f>DF130*DF131*DF133*DF135</f>
      </c>
      <c r="DG136" s="125">
        <f>DG130*DG131*DG133*DG135</f>
      </c>
      <c r="DH136" s="125">
        <f>DH130*DH131*DH133*DH135</f>
      </c>
      <c r="DI136" s="124"/>
      <c r="DJ136" s="124"/>
      <c r="DK136" s="6"/>
      <c r="DL136" s="6"/>
      <c r="DM136" s="125"/>
      <c r="DN136" s="153">
        <v>7</v>
      </c>
      <c r="DO136" s="153"/>
      <c r="DP136" s="6">
        <f>SUM(AL136:AW136)</f>
      </c>
      <c r="DQ136" s="6"/>
      <c r="DR136" s="6">
        <f>SUM(AY136:BJ136)</f>
      </c>
      <c r="DS136" s="6"/>
      <c r="DT136" s="6">
        <f>SUM(BL136:BW136)</f>
      </c>
      <c r="DU136" s="2"/>
      <c r="DV136" s="6">
        <f>SUM(BY136:CJ136)</f>
      </c>
      <c r="DW136" s="2"/>
      <c r="DX136" s="6">
        <f>SUM(CA136:CL136)</f>
      </c>
      <c r="DY136" s="2"/>
      <c r="DZ136" s="6">
        <f>SUM(CC136:CN136)</f>
      </c>
      <c r="EA136" s="2"/>
      <c r="EB136" s="125"/>
      <c r="EC136" s="6"/>
      <c r="ED136" s="6"/>
      <c r="EE136" s="6"/>
      <c r="EF136" s="124"/>
      <c r="EG136" s="124"/>
      <c r="EH136" s="125"/>
      <c r="EI136" s="125"/>
      <c r="EJ136" s="124"/>
      <c r="EK136" s="2"/>
      <c r="EL136" s="2"/>
    </row>
    <row x14ac:dyDescent="0.25" r="137" customHeight="1" ht="14.65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124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124"/>
      <c r="BM137" s="2"/>
      <c r="BN137" s="124"/>
      <c r="BO137" s="6"/>
      <c r="BP137" s="124"/>
      <c r="BQ137" s="124"/>
      <c r="BR137" s="124"/>
      <c r="BS137" s="124"/>
      <c r="BT137" s="124"/>
      <c r="BU137" s="124"/>
      <c r="BV137" s="124"/>
      <c r="BW137" s="124"/>
      <c r="BX137" s="6"/>
      <c r="BY137" s="124"/>
      <c r="BZ137" s="124"/>
      <c r="CA137" s="124"/>
      <c r="CB137" s="124"/>
      <c r="CC137" s="124"/>
      <c r="CD137" s="124"/>
      <c r="CE137" s="124"/>
      <c r="CF137" s="124"/>
      <c r="CG137" s="124"/>
      <c r="CH137" s="124"/>
      <c r="CI137" s="124"/>
      <c r="CJ137" s="124"/>
      <c r="CK137" s="124"/>
      <c r="CL137" s="124"/>
      <c r="CM137" s="124"/>
      <c r="CN137" s="124"/>
      <c r="CO137" s="124"/>
      <c r="CP137" s="124"/>
      <c r="CQ137" s="124"/>
      <c r="CR137" s="124"/>
      <c r="CS137" s="124"/>
      <c r="CT137" s="124"/>
      <c r="CU137" s="124"/>
      <c r="CV137" s="124"/>
      <c r="CW137" s="124"/>
      <c r="CX137" s="124"/>
      <c r="CY137" s="124"/>
      <c r="CZ137" s="124"/>
      <c r="DA137" s="124"/>
      <c r="DB137" s="124"/>
      <c r="DC137" s="124"/>
      <c r="DD137" s="124"/>
      <c r="DE137" s="124"/>
      <c r="DF137" s="124"/>
      <c r="DG137" s="124"/>
      <c r="DH137" s="124"/>
      <c r="DI137" s="124"/>
      <c r="DJ137" s="124"/>
      <c r="DK137" s="6"/>
      <c r="DL137" s="6"/>
      <c r="DM137" s="125"/>
      <c r="DN137" s="6"/>
      <c r="DO137" s="6"/>
      <c r="DP137" s="6"/>
      <c r="DQ137" s="6"/>
      <c r="DR137" s="6"/>
      <c r="DS137" s="6"/>
      <c r="DT137" s="2"/>
      <c r="DU137" s="2"/>
      <c r="DV137" s="2"/>
      <c r="DW137" s="2"/>
      <c r="DX137" s="2"/>
      <c r="DY137" s="2"/>
      <c r="DZ137" s="2"/>
      <c r="EA137" s="2"/>
      <c r="EB137" s="125"/>
      <c r="EC137" s="6"/>
      <c r="ED137" s="6"/>
      <c r="EE137" s="6"/>
      <c r="EF137" s="124"/>
      <c r="EG137" s="124"/>
      <c r="EH137" s="125"/>
      <c r="EI137" s="125"/>
      <c r="EJ137" s="124"/>
      <c r="EK137" s="2"/>
      <c r="EL137" s="2"/>
    </row>
    <row x14ac:dyDescent="0.25" r="138" customHeight="1" ht="14.65">
      <c r="A138" s="155" t="s">
        <v>170</v>
      </c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124"/>
      <c r="DJ138" s="124"/>
      <c r="DK138" s="6"/>
      <c r="DL138" s="6"/>
      <c r="DM138" s="6"/>
      <c r="DN138" s="6"/>
      <c r="DO138" s="6"/>
      <c r="DP138" s="6"/>
      <c r="DQ138" s="6"/>
      <c r="DR138" s="6"/>
      <c r="DS138" s="6"/>
      <c r="DT138" s="2"/>
      <c r="DU138" s="2"/>
      <c r="DV138" s="2"/>
      <c r="DW138" s="2"/>
      <c r="DX138" s="2"/>
      <c r="DY138" s="2"/>
      <c r="DZ138" s="2"/>
      <c r="EA138" s="2"/>
      <c r="EB138" s="125"/>
      <c r="EC138" s="6"/>
      <c r="ED138" s="6"/>
      <c r="EE138" s="6"/>
      <c r="EF138" s="124"/>
      <c r="EG138" s="124"/>
      <c r="EH138" s="125"/>
      <c r="EI138" s="125"/>
      <c r="EJ138" s="124"/>
      <c r="EK138" s="2"/>
      <c r="EL138" s="2"/>
    </row>
    <row x14ac:dyDescent="0.25" r="139" customHeight="1" ht="14.65">
      <c r="A139" s="133" t="s">
        <v>142</v>
      </c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>
        <v>1</v>
      </c>
      <c r="AM139" s="150">
        <v>1</v>
      </c>
      <c r="AN139" s="150">
        <v>1</v>
      </c>
      <c r="AO139" s="150">
        <v>1</v>
      </c>
      <c r="AP139" s="150">
        <v>1</v>
      </c>
      <c r="AQ139" s="150">
        <v>1</v>
      </c>
      <c r="AR139" s="150">
        <v>1</v>
      </c>
      <c r="AS139" s="150">
        <v>1</v>
      </c>
      <c r="AT139" s="150">
        <v>1</v>
      </c>
      <c r="AU139" s="150">
        <v>1</v>
      </c>
      <c r="AV139" s="150">
        <v>1</v>
      </c>
      <c r="AW139" s="150">
        <v>1</v>
      </c>
      <c r="AX139" s="150"/>
      <c r="AY139" s="150">
        <v>1</v>
      </c>
      <c r="AZ139" s="150">
        <v>1</v>
      </c>
      <c r="BA139" s="150">
        <v>1</v>
      </c>
      <c r="BB139" s="150">
        <v>1</v>
      </c>
      <c r="BC139" s="150">
        <v>1</v>
      </c>
      <c r="BD139" s="150">
        <v>1</v>
      </c>
      <c r="BE139" s="150">
        <v>1</v>
      </c>
      <c r="BF139" s="150">
        <v>1</v>
      </c>
      <c r="BG139" s="150">
        <v>1</v>
      </c>
      <c r="BH139" s="150">
        <v>1</v>
      </c>
      <c r="BI139" s="150">
        <v>1</v>
      </c>
      <c r="BJ139" s="150">
        <v>1</v>
      </c>
      <c r="BK139" s="150"/>
      <c r="BL139" s="159">
        <v>1</v>
      </c>
      <c r="BM139" s="159">
        <v>1</v>
      </c>
      <c r="BN139" s="159">
        <v>1</v>
      </c>
      <c r="BO139" s="159">
        <v>1</v>
      </c>
      <c r="BP139" s="159">
        <v>1</v>
      </c>
      <c r="BQ139" s="159">
        <v>1</v>
      </c>
      <c r="BR139" s="159">
        <v>1</v>
      </c>
      <c r="BS139" s="159">
        <v>1</v>
      </c>
      <c r="BT139" s="159">
        <v>1</v>
      </c>
      <c r="BU139" s="159">
        <v>1</v>
      </c>
      <c r="BV139" s="159">
        <v>1</v>
      </c>
      <c r="BW139" s="159">
        <v>1</v>
      </c>
      <c r="BX139" s="159"/>
      <c r="BY139" s="159">
        <v>1</v>
      </c>
      <c r="BZ139" s="159">
        <v>1</v>
      </c>
      <c r="CA139" s="159">
        <v>1</v>
      </c>
      <c r="CB139" s="159">
        <v>1</v>
      </c>
      <c r="CC139" s="159">
        <v>1</v>
      </c>
      <c r="CD139" s="159">
        <v>1</v>
      </c>
      <c r="CE139" s="159">
        <v>1</v>
      </c>
      <c r="CF139" s="159">
        <v>1</v>
      </c>
      <c r="CG139" s="159">
        <v>1</v>
      </c>
      <c r="CH139" s="159">
        <v>1</v>
      </c>
      <c r="CI139" s="159">
        <v>1</v>
      </c>
      <c r="CJ139" s="159">
        <v>1</v>
      </c>
      <c r="CK139" s="159">
        <v>1</v>
      </c>
      <c r="CL139" s="159">
        <v>1</v>
      </c>
      <c r="CM139" s="159">
        <v>1</v>
      </c>
      <c r="CN139" s="159">
        <v>1</v>
      </c>
      <c r="CO139" s="159">
        <v>1</v>
      </c>
      <c r="CP139" s="159">
        <v>1</v>
      </c>
      <c r="CQ139" s="159">
        <v>1</v>
      </c>
      <c r="CR139" s="159">
        <v>1</v>
      </c>
      <c r="CS139" s="159">
        <v>1</v>
      </c>
      <c r="CT139" s="159">
        <v>1</v>
      </c>
      <c r="CU139" s="159">
        <v>1</v>
      </c>
      <c r="CV139" s="159">
        <v>1</v>
      </c>
      <c r="CW139" s="159">
        <v>1</v>
      </c>
      <c r="CX139" s="159">
        <v>1</v>
      </c>
      <c r="CY139" s="159">
        <v>1</v>
      </c>
      <c r="CZ139" s="159">
        <v>1</v>
      </c>
      <c r="DA139" s="159">
        <v>1</v>
      </c>
      <c r="DB139" s="159">
        <v>1</v>
      </c>
      <c r="DC139" s="159">
        <v>1</v>
      </c>
      <c r="DD139" s="159">
        <v>1</v>
      </c>
      <c r="DE139" s="159">
        <v>1</v>
      </c>
      <c r="DF139" s="159">
        <v>1</v>
      </c>
      <c r="DG139" s="159">
        <v>1</v>
      </c>
      <c r="DH139" s="159">
        <v>1</v>
      </c>
      <c r="DI139" s="124"/>
      <c r="DJ139" s="124"/>
      <c r="DK139" s="6"/>
      <c r="DL139" s="6"/>
      <c r="DM139" s="6"/>
      <c r="DN139" s="6">
        <v>1</v>
      </c>
      <c r="DO139" s="6"/>
      <c r="DP139" s="6"/>
      <c r="DQ139" s="6"/>
      <c r="DR139" s="6"/>
      <c r="DS139" s="6"/>
      <c r="DT139" s="2"/>
      <c r="DU139" s="2"/>
      <c r="DV139" s="2"/>
      <c r="DW139" s="2"/>
      <c r="DX139" s="2"/>
      <c r="DY139" s="2"/>
      <c r="DZ139" s="2"/>
      <c r="EA139" s="2"/>
      <c r="EB139" s="125"/>
      <c r="EC139" s="6"/>
      <c r="ED139" s="6"/>
      <c r="EE139" s="6"/>
      <c r="EF139" s="124"/>
      <c r="EG139" s="124"/>
      <c r="EH139" s="125"/>
      <c r="EI139" s="125"/>
      <c r="EJ139" s="124"/>
      <c r="EK139" s="2"/>
      <c r="EL139" s="2"/>
    </row>
    <row x14ac:dyDescent="0.25" r="140" customHeight="1" ht="14.65">
      <c r="A140" s="133" t="s">
        <v>128</v>
      </c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>
        <v>60</v>
      </c>
      <c r="AM140" s="150">
        <v>60</v>
      </c>
      <c r="AN140" s="150">
        <v>60</v>
      </c>
      <c r="AO140" s="150">
        <v>60</v>
      </c>
      <c r="AP140" s="150">
        <v>60</v>
      </c>
      <c r="AQ140" s="150">
        <v>60</v>
      </c>
      <c r="AR140" s="150">
        <v>60</v>
      </c>
      <c r="AS140" s="150">
        <v>60</v>
      </c>
      <c r="AT140" s="150">
        <v>60</v>
      </c>
      <c r="AU140" s="150">
        <v>60</v>
      </c>
      <c r="AV140" s="150">
        <v>60</v>
      </c>
      <c r="AW140" s="150">
        <v>60</v>
      </c>
      <c r="AX140" s="150"/>
      <c r="AY140" s="150">
        <v>60</v>
      </c>
      <c r="AZ140" s="150">
        <v>60</v>
      </c>
      <c r="BA140" s="150">
        <v>60</v>
      </c>
      <c r="BB140" s="150">
        <v>60</v>
      </c>
      <c r="BC140" s="150">
        <v>60</v>
      </c>
      <c r="BD140" s="150">
        <v>60</v>
      </c>
      <c r="BE140" s="150">
        <v>60</v>
      </c>
      <c r="BF140" s="150">
        <v>60</v>
      </c>
      <c r="BG140" s="150">
        <v>60</v>
      </c>
      <c r="BH140" s="150">
        <v>60</v>
      </c>
      <c r="BI140" s="150">
        <v>60</v>
      </c>
      <c r="BJ140" s="150">
        <v>60</v>
      </c>
      <c r="BK140" s="150"/>
      <c r="BL140" s="150">
        <v>60</v>
      </c>
      <c r="BM140" s="150">
        <v>60</v>
      </c>
      <c r="BN140" s="150">
        <v>60</v>
      </c>
      <c r="BO140" s="150">
        <v>60</v>
      </c>
      <c r="BP140" s="150">
        <v>60</v>
      </c>
      <c r="BQ140" s="150">
        <v>60</v>
      </c>
      <c r="BR140" s="150">
        <v>60</v>
      </c>
      <c r="BS140" s="150">
        <v>60</v>
      </c>
      <c r="BT140" s="150">
        <v>60</v>
      </c>
      <c r="BU140" s="150">
        <v>60</v>
      </c>
      <c r="BV140" s="150">
        <v>60</v>
      </c>
      <c r="BW140" s="150">
        <v>60</v>
      </c>
      <c r="BX140" s="150"/>
      <c r="BY140" s="150">
        <v>60</v>
      </c>
      <c r="BZ140" s="150">
        <v>60</v>
      </c>
      <c r="CA140" s="150">
        <v>60</v>
      </c>
      <c r="CB140" s="150">
        <v>60</v>
      </c>
      <c r="CC140" s="150">
        <v>60</v>
      </c>
      <c r="CD140" s="150">
        <v>60</v>
      </c>
      <c r="CE140" s="150">
        <v>60</v>
      </c>
      <c r="CF140" s="150">
        <v>60</v>
      </c>
      <c r="CG140" s="150">
        <v>60</v>
      </c>
      <c r="CH140" s="150">
        <v>60</v>
      </c>
      <c r="CI140" s="150">
        <v>60</v>
      </c>
      <c r="CJ140" s="150">
        <v>60</v>
      </c>
      <c r="CK140" s="150">
        <v>60</v>
      </c>
      <c r="CL140" s="150">
        <v>60</v>
      </c>
      <c r="CM140" s="150">
        <v>60</v>
      </c>
      <c r="CN140" s="150">
        <v>60</v>
      </c>
      <c r="CO140" s="150">
        <v>60</v>
      </c>
      <c r="CP140" s="150">
        <v>60</v>
      </c>
      <c r="CQ140" s="150">
        <v>60</v>
      </c>
      <c r="CR140" s="150">
        <v>60</v>
      </c>
      <c r="CS140" s="150">
        <v>60</v>
      </c>
      <c r="CT140" s="150">
        <v>60</v>
      </c>
      <c r="CU140" s="150">
        <v>60</v>
      </c>
      <c r="CV140" s="150">
        <v>60</v>
      </c>
      <c r="CW140" s="150">
        <v>60</v>
      </c>
      <c r="CX140" s="150">
        <v>60</v>
      </c>
      <c r="CY140" s="150">
        <v>60</v>
      </c>
      <c r="CZ140" s="150">
        <v>60</v>
      </c>
      <c r="DA140" s="150">
        <v>60</v>
      </c>
      <c r="DB140" s="150">
        <v>60</v>
      </c>
      <c r="DC140" s="150">
        <v>60</v>
      </c>
      <c r="DD140" s="150">
        <v>60</v>
      </c>
      <c r="DE140" s="150">
        <v>60</v>
      </c>
      <c r="DF140" s="150">
        <v>60</v>
      </c>
      <c r="DG140" s="150">
        <v>60</v>
      </c>
      <c r="DH140" s="150">
        <v>60</v>
      </c>
      <c r="DI140" s="124"/>
      <c r="DJ140" s="124"/>
      <c r="DK140" s="6"/>
      <c r="DL140" s="6"/>
      <c r="DM140" s="6"/>
      <c r="DN140" s="6"/>
      <c r="DO140" s="6"/>
      <c r="DP140" s="6"/>
      <c r="DQ140" s="6"/>
      <c r="DR140" s="6"/>
      <c r="DS140" s="6"/>
      <c r="DT140" s="2"/>
      <c r="DU140" s="2"/>
      <c r="DV140" s="2"/>
      <c r="DW140" s="2"/>
      <c r="DX140" s="2"/>
      <c r="DY140" s="2"/>
      <c r="DZ140" s="2"/>
      <c r="EA140" s="2"/>
      <c r="EB140" s="125"/>
      <c r="EC140" s="6"/>
      <c r="ED140" s="6"/>
      <c r="EE140" s="6"/>
      <c r="EF140" s="124"/>
      <c r="EG140" s="124"/>
      <c r="EH140" s="125"/>
      <c r="EI140" s="125"/>
      <c r="EJ140" s="124"/>
      <c r="EK140" s="2"/>
      <c r="EL140" s="2"/>
    </row>
    <row x14ac:dyDescent="0.25" r="141" customHeight="1" ht="14.65">
      <c r="A141" s="133" t="s">
        <v>156</v>
      </c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>
        <v>12</v>
      </c>
      <c r="AM141" s="150">
        <v>12</v>
      </c>
      <c r="AN141" s="150">
        <v>12</v>
      </c>
      <c r="AO141" s="150">
        <v>12</v>
      </c>
      <c r="AP141" s="150">
        <v>12</v>
      </c>
      <c r="AQ141" s="150">
        <v>12</v>
      </c>
      <c r="AR141" s="150">
        <v>12</v>
      </c>
      <c r="AS141" s="150">
        <v>12</v>
      </c>
      <c r="AT141" s="150">
        <v>12</v>
      </c>
      <c r="AU141" s="150">
        <v>12</v>
      </c>
      <c r="AV141" s="150">
        <v>12</v>
      </c>
      <c r="AW141" s="150">
        <v>12</v>
      </c>
      <c r="AX141" s="150"/>
      <c r="AY141" s="150">
        <v>12</v>
      </c>
      <c r="AZ141" s="150">
        <v>12</v>
      </c>
      <c r="BA141" s="150">
        <v>12</v>
      </c>
      <c r="BB141" s="150">
        <v>12</v>
      </c>
      <c r="BC141" s="150">
        <v>12</v>
      </c>
      <c r="BD141" s="150">
        <v>12</v>
      </c>
      <c r="BE141" s="150">
        <v>12</v>
      </c>
      <c r="BF141" s="150">
        <v>12</v>
      </c>
      <c r="BG141" s="150">
        <v>12</v>
      </c>
      <c r="BH141" s="150">
        <v>12</v>
      </c>
      <c r="BI141" s="150">
        <v>12</v>
      </c>
      <c r="BJ141" s="150">
        <v>12</v>
      </c>
      <c r="BK141" s="150"/>
      <c r="BL141" s="150">
        <v>12</v>
      </c>
      <c r="BM141" s="150">
        <v>12</v>
      </c>
      <c r="BN141" s="150">
        <v>12</v>
      </c>
      <c r="BO141" s="150">
        <v>12</v>
      </c>
      <c r="BP141" s="150">
        <v>12</v>
      </c>
      <c r="BQ141" s="150">
        <v>12</v>
      </c>
      <c r="BR141" s="150">
        <v>12</v>
      </c>
      <c r="BS141" s="150">
        <v>12</v>
      </c>
      <c r="BT141" s="150">
        <v>12</v>
      </c>
      <c r="BU141" s="150">
        <v>12</v>
      </c>
      <c r="BV141" s="150">
        <v>12</v>
      </c>
      <c r="BW141" s="150">
        <v>12</v>
      </c>
      <c r="BX141" s="150"/>
      <c r="BY141" s="150">
        <v>12</v>
      </c>
      <c r="BZ141" s="150">
        <v>12</v>
      </c>
      <c r="CA141" s="150">
        <v>12</v>
      </c>
      <c r="CB141" s="150">
        <v>12</v>
      </c>
      <c r="CC141" s="150">
        <v>12</v>
      </c>
      <c r="CD141" s="150">
        <v>12</v>
      </c>
      <c r="CE141" s="150">
        <v>12</v>
      </c>
      <c r="CF141" s="150">
        <v>12</v>
      </c>
      <c r="CG141" s="150">
        <v>12</v>
      </c>
      <c r="CH141" s="150">
        <v>12</v>
      </c>
      <c r="CI141" s="150">
        <v>12</v>
      </c>
      <c r="CJ141" s="150">
        <v>12</v>
      </c>
      <c r="CK141" s="150">
        <v>12</v>
      </c>
      <c r="CL141" s="150">
        <v>12</v>
      </c>
      <c r="CM141" s="150">
        <v>12</v>
      </c>
      <c r="CN141" s="150">
        <v>12</v>
      </c>
      <c r="CO141" s="150">
        <v>12</v>
      </c>
      <c r="CP141" s="150">
        <v>12</v>
      </c>
      <c r="CQ141" s="150">
        <v>12</v>
      </c>
      <c r="CR141" s="150">
        <v>12</v>
      </c>
      <c r="CS141" s="150">
        <v>12</v>
      </c>
      <c r="CT141" s="150">
        <v>12</v>
      </c>
      <c r="CU141" s="150">
        <v>12</v>
      </c>
      <c r="CV141" s="150">
        <v>12</v>
      </c>
      <c r="CW141" s="150">
        <v>12</v>
      </c>
      <c r="CX141" s="150">
        <v>12</v>
      </c>
      <c r="CY141" s="150">
        <v>12</v>
      </c>
      <c r="CZ141" s="150">
        <v>12</v>
      </c>
      <c r="DA141" s="150">
        <v>12</v>
      </c>
      <c r="DB141" s="150">
        <v>12</v>
      </c>
      <c r="DC141" s="150">
        <v>12</v>
      </c>
      <c r="DD141" s="150">
        <v>12</v>
      </c>
      <c r="DE141" s="150">
        <v>12</v>
      </c>
      <c r="DF141" s="150">
        <v>12</v>
      </c>
      <c r="DG141" s="150">
        <v>12</v>
      </c>
      <c r="DH141" s="150">
        <v>12</v>
      </c>
      <c r="DI141" s="124"/>
      <c r="DJ141" s="124"/>
      <c r="DK141" s="6"/>
      <c r="DL141" s="6"/>
      <c r="DM141" s="6"/>
      <c r="DN141" s="6"/>
      <c r="DO141" s="6"/>
      <c r="DP141" s="6"/>
      <c r="DQ141" s="6"/>
      <c r="DR141" s="6"/>
      <c r="DS141" s="6"/>
      <c r="DT141" s="2"/>
      <c r="DU141" s="2"/>
      <c r="DV141" s="2"/>
      <c r="DW141" s="2"/>
      <c r="DX141" s="2"/>
      <c r="DY141" s="2"/>
      <c r="DZ141" s="2"/>
      <c r="EA141" s="2"/>
      <c r="EB141" s="125"/>
      <c r="EC141" s="6"/>
      <c r="ED141" s="6"/>
      <c r="EE141" s="6"/>
      <c r="EF141" s="124"/>
      <c r="EG141" s="124"/>
      <c r="EH141" s="125"/>
      <c r="EI141" s="125"/>
      <c r="EJ141" s="124"/>
      <c r="EK141" s="2"/>
      <c r="EL141" s="2"/>
    </row>
    <row x14ac:dyDescent="0.25" r="142" customHeight="1" ht="14.65">
      <c r="A142" s="148" t="s">
        <v>172</v>
      </c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6">
        <f>AL139*AL141*AL140*AL128/1000</f>
      </c>
      <c r="AM142" s="6">
        <f>AM139*AM141*AM140*AM128/1000</f>
      </c>
      <c r="AN142" s="6">
        <f>AN139*AN141*AN140*AN128/1000</f>
      </c>
      <c r="AO142" s="6">
        <f>AO139*AO141*AO140*AO128/1000</f>
      </c>
      <c r="AP142" s="6">
        <f>AP139*AP141*AP140*AP128/1000</f>
      </c>
      <c r="AQ142" s="6">
        <f>AQ139*AQ141*AQ140*AQ128/1000</f>
      </c>
      <c r="AR142" s="6">
        <f>AR139*AR141*AR140*AR128/1000</f>
      </c>
      <c r="AS142" s="6">
        <f>AS139*AS141*AS140*AS128/1000</f>
      </c>
      <c r="AT142" s="6">
        <f>AT139*AT141*AT140*AT128/1000</f>
      </c>
      <c r="AU142" s="6">
        <f>AU139*AU141*AU140*AU128/1000</f>
      </c>
      <c r="AV142" s="6">
        <f>AV139*AV141*AV140*AV128/1000</f>
      </c>
      <c r="AW142" s="6">
        <f>AW139*AW141*AW140*AW128/1000</f>
      </c>
      <c r="AX142" s="124"/>
      <c r="AY142" s="6">
        <f>AY139*AY141*AY140*AY128/1000</f>
      </c>
      <c r="AZ142" s="6">
        <f>AZ139*AZ141*AZ140*AZ128/1000</f>
      </c>
      <c r="BA142" s="6">
        <f>BA139*BA141*BA140*BA128/1000</f>
      </c>
      <c r="BB142" s="6">
        <f>BB139*BB141*BB140*BB128/1000</f>
      </c>
      <c r="BC142" s="6">
        <f>BC139*BC141*BC140*BC128/1000</f>
      </c>
      <c r="BD142" s="6">
        <f>BD139*BD141*BD140*BD128/1000</f>
      </c>
      <c r="BE142" s="6">
        <f>BE139*BE141*BE140*BE128/1000</f>
      </c>
      <c r="BF142" s="6">
        <f>BF139*BF141*BF140*BF128/1000</f>
      </c>
      <c r="BG142" s="6">
        <f>BG139*BG141*BG140*BG128/1000</f>
      </c>
      <c r="BH142" s="6">
        <f>BH139*BH141*BH140*BH128/1000</f>
      </c>
      <c r="BI142" s="6">
        <f>BI139*BI141*BI140*BI128/1000</f>
      </c>
      <c r="BJ142" s="6">
        <f>BJ139*BJ141*BJ140*BJ128/1000</f>
      </c>
      <c r="BK142" s="6"/>
      <c r="BL142" s="6">
        <f>BL139*BL141*BL140*BL128/1000</f>
      </c>
      <c r="BM142" s="6">
        <f>BM139*BM141*BM140*BM128/1000</f>
      </c>
      <c r="BN142" s="6">
        <f>BN139*BN141*BN140*BN128/1000</f>
      </c>
      <c r="BO142" s="6">
        <f>BO139*BO141*BO140*BO128/1000</f>
      </c>
      <c r="BP142" s="6">
        <f>BP139*BP141*BP140*BP128/1000</f>
      </c>
      <c r="BQ142" s="6">
        <f>BQ139*BQ141*BQ140*BQ128/1000</f>
      </c>
      <c r="BR142" s="6">
        <f>BR139*BR141*BR140*BR128/1000</f>
      </c>
      <c r="BS142" s="6">
        <f>BS139*BS141*BS140*BS128/1000</f>
      </c>
      <c r="BT142" s="6">
        <f>BT139*BT141*BT140*BT128/1000</f>
      </c>
      <c r="BU142" s="6">
        <f>BU139*BU141*BU140*BU128/1000</f>
      </c>
      <c r="BV142" s="6">
        <f>BV139*BV141*BV140*BV128/1000</f>
      </c>
      <c r="BW142" s="6">
        <f>BW139*BW141*BW140*BW128/1000</f>
      </c>
      <c r="BX142" s="6"/>
      <c r="BY142" s="6">
        <f>BY139*BY141*BY140*BY128/1000</f>
      </c>
      <c r="BZ142" s="6">
        <f>BZ139*BZ141*BZ140*BZ128/1000</f>
      </c>
      <c r="CA142" s="6">
        <f>CA139*CA141*CA140*CA128/1000</f>
      </c>
      <c r="CB142" s="6">
        <f>CB139*CB141*CB140*CB128/1000</f>
      </c>
      <c r="CC142" s="6">
        <f>CC139*CC141*CC140*CC128/1000</f>
      </c>
      <c r="CD142" s="6">
        <f>CD139*CD141*CD140*CD128/1000</f>
      </c>
      <c r="CE142" s="6">
        <f>CE139*CE141*CE140*CE128/1000</f>
      </c>
      <c r="CF142" s="6">
        <f>CF139*CF141*CF140*CF128/1000</f>
      </c>
      <c r="CG142" s="6">
        <f>CG139*CG141*CG140*CG128/1000</f>
      </c>
      <c r="CH142" s="6">
        <f>CH139*CH141*CH140*CH128/1000</f>
      </c>
      <c r="CI142" s="6">
        <f>CI139*CI141*CI140*CI128/1000</f>
      </c>
      <c r="CJ142" s="6">
        <f>CJ139*CJ141*CJ140*CJ128/1000</f>
      </c>
      <c r="CK142" s="6">
        <f>CK139*CK141*CK140*CK128/1000</f>
      </c>
      <c r="CL142" s="6">
        <f>CL139*CL141*CL140*CL128/1000</f>
      </c>
      <c r="CM142" s="6">
        <f>CM139*CM141*CM140*CM128/1000</f>
      </c>
      <c r="CN142" s="6">
        <f>CN139*CN141*CN140*CN128/1000</f>
      </c>
      <c r="CO142" s="6">
        <f>CO139*CO141*CO140*CO128/1000</f>
      </c>
      <c r="CP142" s="6">
        <f>CP139*CP141*CP140*CP128/1000</f>
      </c>
      <c r="CQ142" s="6">
        <f>CQ139*CQ141*CQ140*CQ128/1000</f>
      </c>
      <c r="CR142" s="6">
        <f>CR139*CR141*CR140*CR128/1000</f>
      </c>
      <c r="CS142" s="6">
        <f>CS139*CS141*CS140*CS128/1000</f>
      </c>
      <c r="CT142" s="6">
        <f>CT139*CT141*CT140*CT128/1000</f>
      </c>
      <c r="CU142" s="6">
        <f>CU139*CU141*CU140*CU128/1000</f>
      </c>
      <c r="CV142" s="6">
        <f>CV139*CV141*CV140*CV128/1000</f>
      </c>
      <c r="CW142" s="6">
        <f>CW139*CW141*CW140*CW128/1000</f>
      </c>
      <c r="CX142" s="6">
        <f>CX139*CX141*CX140*CX128/1000</f>
      </c>
      <c r="CY142" s="6">
        <f>CY139*CY141*CY140*CY128/1000</f>
      </c>
      <c r="CZ142" s="6">
        <f>CZ139*CZ141*CZ140*CZ128/1000</f>
      </c>
      <c r="DA142" s="6">
        <f>DA139*DA141*DA140*DA128/1000</f>
      </c>
      <c r="DB142" s="6">
        <f>DB139*DB141*DB140*DB128/1000</f>
      </c>
      <c r="DC142" s="6">
        <f>DC139*DC141*DC140*DC128/1000</f>
      </c>
      <c r="DD142" s="6">
        <f>DD139*DD141*DD140*DD128/1000</f>
      </c>
      <c r="DE142" s="6">
        <f>DE139*DE141*DE140*DE128/1000</f>
      </c>
      <c r="DF142" s="6">
        <f>DF139*DF141*DF140*DF128/1000</f>
      </c>
      <c r="DG142" s="6">
        <f>DG139*DG141*DG140*DG128/1000</f>
      </c>
      <c r="DH142" s="6">
        <f>DH139*DH141*DH140*DH128/1000</f>
      </c>
      <c r="DI142" s="124"/>
      <c r="DJ142" s="124"/>
      <c r="DK142" s="6"/>
      <c r="DL142" s="6"/>
      <c r="DM142" s="6"/>
      <c r="DN142" s="6"/>
      <c r="DO142" s="6"/>
      <c r="DP142" s="6">
        <f>SUM(AL142:AW142)</f>
      </c>
      <c r="DQ142" s="6"/>
      <c r="DR142" s="6">
        <f>SUM(AY142:BJ142)</f>
      </c>
      <c r="DS142" s="6"/>
      <c r="DT142" s="6">
        <f>SUM(BL142:BW142)</f>
      </c>
      <c r="DU142" s="2"/>
      <c r="DV142" s="6">
        <f>SUM(BY142:CJ142)</f>
      </c>
      <c r="DW142" s="2"/>
      <c r="DX142" s="6">
        <f>SUM(CA142:CL142)</f>
      </c>
      <c r="DY142" s="2"/>
      <c r="DZ142" s="6">
        <f>SUM(CC142:CN142)</f>
      </c>
      <c r="EA142" s="2"/>
      <c r="EB142" s="125"/>
      <c r="EC142" s="6"/>
      <c r="ED142" s="6"/>
      <c r="EE142" s="6"/>
      <c r="EF142" s="124"/>
      <c r="EG142" s="124"/>
      <c r="EH142" s="125"/>
      <c r="EI142" s="125"/>
      <c r="EJ142" s="124"/>
      <c r="EK142" s="2"/>
      <c r="EL142" s="2"/>
    </row>
    <row x14ac:dyDescent="0.25" r="143" customHeight="1" ht="14.65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124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124"/>
      <c r="BM143" s="2"/>
      <c r="BN143" s="124"/>
      <c r="BO143" s="6"/>
      <c r="BP143" s="124"/>
      <c r="BQ143" s="124"/>
      <c r="BR143" s="124"/>
      <c r="BS143" s="124"/>
      <c r="BT143" s="124"/>
      <c r="BU143" s="124"/>
      <c r="BV143" s="124"/>
      <c r="BW143" s="124"/>
      <c r="BX143" s="6"/>
      <c r="BY143" s="124"/>
      <c r="BZ143" s="124"/>
      <c r="CA143" s="124"/>
      <c r="CB143" s="124"/>
      <c r="CC143" s="124"/>
      <c r="CD143" s="124"/>
      <c r="CE143" s="124"/>
      <c r="CF143" s="124"/>
      <c r="CG143" s="124"/>
      <c r="CH143" s="124"/>
      <c r="CI143" s="124"/>
      <c r="CJ143" s="124"/>
      <c r="CK143" s="124"/>
      <c r="CL143" s="124"/>
      <c r="CM143" s="124"/>
      <c r="CN143" s="124"/>
      <c r="CO143" s="124"/>
      <c r="CP143" s="124"/>
      <c r="CQ143" s="124"/>
      <c r="CR143" s="124"/>
      <c r="CS143" s="124"/>
      <c r="CT143" s="124"/>
      <c r="CU143" s="124"/>
      <c r="CV143" s="124"/>
      <c r="CW143" s="124"/>
      <c r="CX143" s="124"/>
      <c r="CY143" s="124"/>
      <c r="CZ143" s="124"/>
      <c r="DA143" s="124"/>
      <c r="DB143" s="124"/>
      <c r="DC143" s="124"/>
      <c r="DD143" s="124"/>
      <c r="DE143" s="124"/>
      <c r="DF143" s="124"/>
      <c r="DG143" s="124"/>
      <c r="DH143" s="124"/>
      <c r="DI143" s="124"/>
      <c r="DJ143" s="124"/>
      <c r="DK143" s="6"/>
      <c r="DL143" s="6"/>
      <c r="DM143" s="6"/>
      <c r="DN143" s="6"/>
      <c r="DO143" s="6"/>
      <c r="DP143" s="6"/>
      <c r="DQ143" s="6"/>
      <c r="DR143" s="6"/>
      <c r="DS143" s="6"/>
      <c r="DT143" s="2"/>
      <c r="DU143" s="2"/>
      <c r="DV143" s="2"/>
      <c r="DW143" s="2"/>
      <c r="DX143" s="2"/>
      <c r="DY143" s="2"/>
      <c r="DZ143" s="2"/>
      <c r="EA143" s="2"/>
      <c r="EB143" s="125"/>
      <c r="EC143" s="6"/>
      <c r="ED143" s="6"/>
      <c r="EE143" s="6"/>
      <c r="EF143" s="124"/>
      <c r="EG143" s="124"/>
      <c r="EH143" s="125"/>
      <c r="EI143" s="125"/>
      <c r="EJ143" s="124"/>
      <c r="EK143" s="2"/>
      <c r="EL143" s="2"/>
    </row>
    <row x14ac:dyDescent="0.25" r="144" customHeight="1" ht="14.65">
      <c r="A144" s="155" t="s">
        <v>180</v>
      </c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124"/>
      <c r="DJ144" s="124"/>
      <c r="DK144" s="6"/>
      <c r="DL144" s="6"/>
      <c r="DM144" s="6"/>
      <c r="DN144" s="6">
        <v>6</v>
      </c>
      <c r="DO144" s="6"/>
      <c r="DP144" s="6"/>
      <c r="DQ144" s="6"/>
      <c r="DR144" s="6"/>
      <c r="DS144" s="6"/>
      <c r="DT144" s="2"/>
      <c r="DU144" s="2"/>
      <c r="DV144" s="2"/>
      <c r="DW144" s="2"/>
      <c r="DX144" s="2"/>
      <c r="DY144" s="2"/>
      <c r="DZ144" s="2"/>
      <c r="EA144" s="2"/>
      <c r="EB144" s="125"/>
      <c r="EC144" s="6"/>
      <c r="ED144" s="6"/>
      <c r="EE144" s="6"/>
      <c r="EF144" s="124"/>
      <c r="EG144" s="124"/>
      <c r="EH144" s="125"/>
      <c r="EI144" s="125"/>
      <c r="EJ144" s="124"/>
      <c r="EK144" s="2"/>
      <c r="EL144" s="2"/>
    </row>
    <row x14ac:dyDescent="0.25" r="145" customHeight="1" ht="14.65">
      <c r="A145" s="133" t="s">
        <v>142</v>
      </c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9">
        <v>1</v>
      </c>
      <c r="AM145" s="159"/>
      <c r="AN145" s="159"/>
      <c r="AO145" s="159"/>
      <c r="AP145" s="159">
        <v>1</v>
      </c>
      <c r="AQ145" s="159"/>
      <c r="AR145" s="159">
        <v>1</v>
      </c>
      <c r="AS145" s="159"/>
      <c r="AT145" s="159">
        <v>1</v>
      </c>
      <c r="AU145" s="159"/>
      <c r="AV145" s="159">
        <v>1</v>
      </c>
      <c r="AW145" s="159"/>
      <c r="AX145" s="159"/>
      <c r="AY145" s="159">
        <v>1</v>
      </c>
      <c r="AZ145" s="159"/>
      <c r="BA145" s="159">
        <v>1</v>
      </c>
      <c r="BB145" s="159"/>
      <c r="BC145" s="159">
        <v>1</v>
      </c>
      <c r="BD145" s="159"/>
      <c r="BE145" s="159">
        <v>1</v>
      </c>
      <c r="BF145" s="159"/>
      <c r="BG145" s="159">
        <v>1</v>
      </c>
      <c r="BH145" s="159"/>
      <c r="BI145" s="159">
        <v>1</v>
      </c>
      <c r="BJ145" s="159"/>
      <c r="BK145" s="159"/>
      <c r="BL145" s="159">
        <v>1</v>
      </c>
      <c r="BM145" s="159"/>
      <c r="BN145" s="159">
        <v>1</v>
      </c>
      <c r="BO145" s="159"/>
      <c r="BP145" s="159">
        <v>1</v>
      </c>
      <c r="BQ145" s="159"/>
      <c r="BR145" s="159">
        <v>1</v>
      </c>
      <c r="BS145" s="159"/>
      <c r="BT145" s="159">
        <v>1</v>
      </c>
      <c r="BU145" s="159">
        <v>1</v>
      </c>
      <c r="BV145" s="159">
        <v>1</v>
      </c>
      <c r="BW145" s="159"/>
      <c r="BX145" s="159"/>
      <c r="BY145" s="159">
        <v>1</v>
      </c>
      <c r="BZ145" s="159">
        <v>1</v>
      </c>
      <c r="CA145" s="159"/>
      <c r="CB145" s="159">
        <v>1</v>
      </c>
      <c r="CC145" s="159">
        <v>1</v>
      </c>
      <c r="CD145" s="159"/>
      <c r="CE145" s="159">
        <v>1</v>
      </c>
      <c r="CF145" s="159">
        <v>1</v>
      </c>
      <c r="CG145" s="159"/>
      <c r="CH145" s="159">
        <v>1</v>
      </c>
      <c r="CI145" s="159">
        <v>1</v>
      </c>
      <c r="CJ145" s="159">
        <v>1</v>
      </c>
      <c r="CK145" s="159">
        <v>1</v>
      </c>
      <c r="CL145" s="159">
        <v>1</v>
      </c>
      <c r="CM145" s="159"/>
      <c r="CN145" s="159">
        <v>1</v>
      </c>
      <c r="CO145" s="159">
        <v>1</v>
      </c>
      <c r="CP145" s="159"/>
      <c r="CQ145" s="159">
        <v>1</v>
      </c>
      <c r="CR145" s="159">
        <v>1</v>
      </c>
      <c r="CS145" s="159"/>
      <c r="CT145" s="159">
        <v>1</v>
      </c>
      <c r="CU145" s="159">
        <v>1</v>
      </c>
      <c r="CV145" s="159">
        <v>1</v>
      </c>
      <c r="CW145" s="159">
        <v>1</v>
      </c>
      <c r="CX145" s="159">
        <v>1</v>
      </c>
      <c r="CY145" s="159"/>
      <c r="CZ145" s="159">
        <v>1</v>
      </c>
      <c r="DA145" s="159">
        <v>1</v>
      </c>
      <c r="DB145" s="159"/>
      <c r="DC145" s="159">
        <v>1</v>
      </c>
      <c r="DD145" s="159">
        <v>1</v>
      </c>
      <c r="DE145" s="159"/>
      <c r="DF145" s="159">
        <v>1</v>
      </c>
      <c r="DG145" s="159">
        <v>1</v>
      </c>
      <c r="DH145" s="159">
        <v>1</v>
      </c>
      <c r="DI145" s="124"/>
      <c r="DJ145" s="124"/>
      <c r="DK145" s="6"/>
      <c r="DL145" s="6"/>
      <c r="DM145" s="6"/>
      <c r="DN145" s="6"/>
      <c r="DO145" s="6"/>
      <c r="DP145" s="6"/>
      <c r="DQ145" s="6"/>
      <c r="DR145" s="6"/>
      <c r="DS145" s="6"/>
      <c r="DT145" s="2"/>
      <c r="DU145" s="2"/>
      <c r="DV145" s="2"/>
      <c r="DW145" s="2"/>
      <c r="DX145" s="2"/>
      <c r="DY145" s="2"/>
      <c r="DZ145" s="2"/>
      <c r="EA145" s="2"/>
      <c r="EB145" s="125"/>
      <c r="EC145" s="6"/>
      <c r="ED145" s="6"/>
      <c r="EE145" s="6"/>
      <c r="EF145" s="124"/>
      <c r="EG145" s="124"/>
      <c r="EH145" s="125"/>
      <c r="EI145" s="125"/>
      <c r="EJ145" s="124"/>
      <c r="EK145" s="2"/>
      <c r="EL145" s="2"/>
    </row>
    <row x14ac:dyDescent="0.25" r="146" customHeight="1" ht="14.65">
      <c r="A146" s="133" t="s">
        <v>156</v>
      </c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9">
        <v>7</v>
      </c>
      <c r="AM146" s="159"/>
      <c r="AN146" s="159"/>
      <c r="AO146" s="159"/>
      <c r="AP146" s="159">
        <v>7</v>
      </c>
      <c r="AQ146" s="159"/>
      <c r="AR146" s="159">
        <v>7</v>
      </c>
      <c r="AS146" s="159"/>
      <c r="AT146" s="159">
        <v>7</v>
      </c>
      <c r="AU146" s="159"/>
      <c r="AV146" s="159">
        <v>7</v>
      </c>
      <c r="AW146" s="159"/>
      <c r="AX146" s="159"/>
      <c r="AY146" s="159">
        <v>7</v>
      </c>
      <c r="AZ146" s="159"/>
      <c r="BA146" s="159">
        <v>7</v>
      </c>
      <c r="BB146" s="159"/>
      <c r="BC146" s="159">
        <v>7</v>
      </c>
      <c r="BD146" s="159"/>
      <c r="BE146" s="159">
        <v>7</v>
      </c>
      <c r="BF146" s="159"/>
      <c r="BG146" s="159">
        <v>7</v>
      </c>
      <c r="BH146" s="159"/>
      <c r="BI146" s="159">
        <v>7</v>
      </c>
      <c r="BJ146" s="159"/>
      <c r="BK146" s="159"/>
      <c r="BL146" s="159">
        <v>7</v>
      </c>
      <c r="BM146" s="159"/>
      <c r="BN146" s="159">
        <v>7</v>
      </c>
      <c r="BO146" s="159"/>
      <c r="BP146" s="159">
        <v>7</v>
      </c>
      <c r="BQ146" s="159"/>
      <c r="BR146" s="159">
        <v>7</v>
      </c>
      <c r="BS146" s="159"/>
      <c r="BT146" s="159">
        <v>7</v>
      </c>
      <c r="BU146" s="159">
        <v>7</v>
      </c>
      <c r="BV146" s="159">
        <v>7</v>
      </c>
      <c r="BW146" s="159"/>
      <c r="BX146" s="159"/>
      <c r="BY146" s="159">
        <v>7</v>
      </c>
      <c r="BZ146" s="159">
        <v>7</v>
      </c>
      <c r="CA146" s="159"/>
      <c r="CB146" s="159">
        <v>7</v>
      </c>
      <c r="CC146" s="159">
        <v>7</v>
      </c>
      <c r="CD146" s="159"/>
      <c r="CE146" s="159">
        <v>7</v>
      </c>
      <c r="CF146" s="159">
        <v>7</v>
      </c>
      <c r="CG146" s="159"/>
      <c r="CH146" s="159">
        <v>7</v>
      </c>
      <c r="CI146" s="159">
        <v>7</v>
      </c>
      <c r="CJ146" s="159">
        <v>7</v>
      </c>
      <c r="CK146" s="159">
        <v>7</v>
      </c>
      <c r="CL146" s="159">
        <v>7</v>
      </c>
      <c r="CM146" s="159"/>
      <c r="CN146" s="159">
        <v>7</v>
      </c>
      <c r="CO146" s="159">
        <v>7</v>
      </c>
      <c r="CP146" s="159"/>
      <c r="CQ146" s="159">
        <v>7</v>
      </c>
      <c r="CR146" s="159">
        <v>7</v>
      </c>
      <c r="CS146" s="159"/>
      <c r="CT146" s="159">
        <v>7</v>
      </c>
      <c r="CU146" s="159">
        <v>7</v>
      </c>
      <c r="CV146" s="159">
        <v>7</v>
      </c>
      <c r="CW146" s="159">
        <v>7</v>
      </c>
      <c r="CX146" s="159">
        <v>7</v>
      </c>
      <c r="CY146" s="159"/>
      <c r="CZ146" s="159">
        <v>7</v>
      </c>
      <c r="DA146" s="159">
        <v>7</v>
      </c>
      <c r="DB146" s="159"/>
      <c r="DC146" s="159">
        <v>7</v>
      </c>
      <c r="DD146" s="159">
        <v>7</v>
      </c>
      <c r="DE146" s="159"/>
      <c r="DF146" s="159">
        <v>7</v>
      </c>
      <c r="DG146" s="159">
        <v>7</v>
      </c>
      <c r="DH146" s="159">
        <v>7</v>
      </c>
      <c r="DI146" s="124"/>
      <c r="DJ146" s="124"/>
      <c r="DK146" s="6"/>
      <c r="DL146" s="6"/>
      <c r="DM146" s="6"/>
      <c r="DN146" s="6"/>
      <c r="DO146" s="6"/>
      <c r="DP146" s="6"/>
      <c r="DQ146" s="6"/>
      <c r="DR146" s="6"/>
      <c r="DS146" s="6"/>
      <c r="DT146" s="2"/>
      <c r="DU146" s="2"/>
      <c r="DV146" s="2"/>
      <c r="DW146" s="2"/>
      <c r="DX146" s="2"/>
      <c r="DY146" s="2"/>
      <c r="DZ146" s="2"/>
      <c r="EA146" s="2"/>
      <c r="EB146" s="125"/>
      <c r="EC146" s="6"/>
      <c r="ED146" s="6"/>
      <c r="EE146" s="6"/>
      <c r="EF146" s="124"/>
      <c r="EG146" s="124"/>
      <c r="EH146" s="125"/>
      <c r="EI146" s="125"/>
      <c r="EJ146" s="124"/>
      <c r="EK146" s="2"/>
      <c r="EL146" s="2"/>
    </row>
    <row x14ac:dyDescent="0.25" r="147" customHeight="1" ht="14.65">
      <c r="A147" s="133" t="s">
        <v>175</v>
      </c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2">
        <f>AL145*AL146*AL128*AL129/1000</f>
      </c>
      <c r="AM147" s="2">
        <f>AM145*AM146*AM128*AM129/1000</f>
      </c>
      <c r="AN147" s="2">
        <f>AN145*AN146*AN128*AN129/1000</f>
      </c>
      <c r="AO147" s="2">
        <f>AO145*AO146*AO128*AO129/1000</f>
      </c>
      <c r="AP147" s="2">
        <f>AP145*AP146*AP128*AP129/1000</f>
      </c>
      <c r="AQ147" s="2">
        <f>AQ145*AQ146*AQ128*AQ129/1000</f>
      </c>
      <c r="AR147" s="2">
        <f>AR145*AR146*AR128*AR129/1000</f>
      </c>
      <c r="AS147" s="2">
        <f>AS145*AS146*AS128*AS129/1000</f>
      </c>
      <c r="AT147" s="2">
        <f>AT145*AT146*AT128*AT129/1000</f>
      </c>
      <c r="AU147" s="2">
        <f>AU145*AU146*AU128*AU129/1000</f>
      </c>
      <c r="AV147" s="2">
        <f>AV145*AV146*AV128*AV129/1000</f>
      </c>
      <c r="AW147" s="2">
        <f>AW145*AW146*AW128*AW129/1000</f>
      </c>
      <c r="AX147" s="2"/>
      <c r="AY147" s="2">
        <f>AY145*AY146*AY128*AY129/1000</f>
      </c>
      <c r="AZ147" s="2">
        <f>AZ145*AZ146*AZ128*AZ129/1000</f>
      </c>
      <c r="BA147" s="2">
        <f>BA145*BA146*BA128*BA129/1000</f>
      </c>
      <c r="BB147" s="2">
        <f>BB145*BB146*BB128*BB129/1000</f>
      </c>
      <c r="BC147" s="2">
        <f>BC145*BC146*BC128*BC129/1000</f>
      </c>
      <c r="BD147" s="2">
        <f>BD145*BD146*BD128*BD129/1000</f>
      </c>
      <c r="BE147" s="2">
        <f>BE145*BE146*BE128*BE129/1000</f>
      </c>
      <c r="BF147" s="2">
        <f>BF145*BF146*BF128*BF129/1000</f>
      </c>
      <c r="BG147" s="2">
        <f>BG145*BG146*BG128*BG129/1000</f>
      </c>
      <c r="BH147" s="2">
        <f>BH145*BH146*BH128*BH129/1000</f>
      </c>
      <c r="BI147" s="2">
        <f>BI145*BI146*BI128*BI129/1000</f>
      </c>
      <c r="BJ147" s="2">
        <f>BJ145*BJ146*BJ128*BJ129/1000</f>
      </c>
      <c r="BK147" s="2"/>
      <c r="BL147" s="2">
        <f>BL145*BL146*BL128*BL129/1000</f>
      </c>
      <c r="BM147" s="2">
        <f>BM145*BM146*BM128*BM129/1000</f>
      </c>
      <c r="BN147" s="2">
        <f>BN145*BN146*BN128*BN129/1000</f>
      </c>
      <c r="BO147" s="2">
        <f>BO145*BO146*BO128*BO129/1000</f>
      </c>
      <c r="BP147" s="2">
        <f>BP145*BP146*BP128*BP129/1000</f>
      </c>
      <c r="BQ147" s="2">
        <f>BQ145*BQ146*BQ128*BQ129/1000</f>
      </c>
      <c r="BR147" s="2">
        <f>BR145*BR146*BR128*BR129/1000</f>
      </c>
      <c r="BS147" s="2">
        <f>BS145*BS146*BS128*BS129/1000</f>
      </c>
      <c r="BT147" s="2">
        <f>BT145*BT146*BT128*BT129/1000</f>
      </c>
      <c r="BU147" s="2">
        <f>BU145*BU146*BU128*BU129/1000</f>
      </c>
      <c r="BV147" s="2">
        <f>BV145*BV146*BV128*BV129/1000</f>
      </c>
      <c r="BW147" s="2">
        <f>BW145*BW146*BW128*BW129/1000</f>
      </c>
      <c r="BX147" s="2"/>
      <c r="BY147" s="2">
        <f>BY145*BY146*BY128*BY129/1000</f>
      </c>
      <c r="BZ147" s="2">
        <f>BZ145*BZ146*BZ128*BZ129/1000</f>
      </c>
      <c r="CA147" s="2">
        <f>CA145*CA146*CA128*CA129/1000</f>
      </c>
      <c r="CB147" s="2">
        <f>CB145*CB146*CB128*CB129/1000</f>
      </c>
      <c r="CC147" s="2">
        <f>CC145*CC146*CC128*CC129/1000</f>
      </c>
      <c r="CD147" s="2">
        <f>CD145*CD146*CD128*CD129/1000</f>
      </c>
      <c r="CE147" s="2">
        <f>CE145*CE146*CE128*CE129/1000</f>
      </c>
      <c r="CF147" s="2">
        <f>CF145*CF146*CF128*CF129/1000</f>
      </c>
      <c r="CG147" s="2">
        <f>CG145*CG146*CG128*CG129/1000</f>
      </c>
      <c r="CH147" s="2">
        <f>CH145*CH146*CH128*CH129/1000</f>
      </c>
      <c r="CI147" s="2">
        <f>CI145*CI146*CI128*CI129/1000</f>
      </c>
      <c r="CJ147" s="2">
        <f>CJ145*CJ146*CJ128*CJ129/1000</f>
      </c>
      <c r="CK147" s="2">
        <f>CK145*CK146*CK128*CK129/1000</f>
      </c>
      <c r="CL147" s="2">
        <f>CL145*CL146*CL128*CL129/1000</f>
      </c>
      <c r="CM147" s="2">
        <f>CM145*CM146*CM128*CM129/1000</f>
      </c>
      <c r="CN147" s="2">
        <f>CN145*CN146*CN128*CN129/1000</f>
      </c>
      <c r="CO147" s="2">
        <f>CO145*CO146*CO128*CO129/1000</f>
      </c>
      <c r="CP147" s="2">
        <f>CP145*CP146*CP128*CP129/1000</f>
      </c>
      <c r="CQ147" s="2">
        <f>CQ145*CQ146*CQ128*CQ129/1000</f>
      </c>
      <c r="CR147" s="2">
        <f>CR145*CR146*CR128*CR129/1000</f>
      </c>
      <c r="CS147" s="2">
        <f>CS145*CS146*CS128*CS129/1000</f>
      </c>
      <c r="CT147" s="2">
        <f>CT145*CT146*CT128*CT129/1000</f>
      </c>
      <c r="CU147" s="2">
        <f>CU145*CU146*CU128*CU129/1000</f>
      </c>
      <c r="CV147" s="2">
        <f>CV145*CV146*CV128*CV129/1000</f>
      </c>
      <c r="CW147" s="2">
        <f>CW145*CW146*CW128*CW129/1000</f>
      </c>
      <c r="CX147" s="2">
        <f>CX145*CX146*CX128*CX129/1000</f>
      </c>
      <c r="CY147" s="2">
        <f>CY145*CY146*CY128*CY129/1000</f>
      </c>
      <c r="CZ147" s="2">
        <f>CZ145*CZ146*CZ128*CZ129/1000</f>
      </c>
      <c r="DA147" s="2">
        <f>DA145*DA146*DA128*DA129/1000</f>
      </c>
      <c r="DB147" s="2">
        <f>DB145*DB146*DB128*DB129/1000</f>
      </c>
      <c r="DC147" s="2">
        <f>DC145*DC146*DC128*DC129/1000</f>
      </c>
      <c r="DD147" s="2">
        <f>DD145*DD146*DD128*DD129/1000</f>
      </c>
      <c r="DE147" s="2">
        <f>DE145*DE146*DE128*DE129/1000</f>
      </c>
      <c r="DF147" s="2">
        <f>DF145*DF146*DF128*DF129/1000</f>
      </c>
      <c r="DG147" s="2">
        <f>DG145*DG146*DG128*DG129/1000</f>
      </c>
      <c r="DH147" s="2">
        <f>DH145*DH146*DH128*DH129/1000</f>
      </c>
      <c r="DI147" s="124"/>
      <c r="DJ147" s="124"/>
      <c r="DK147" s="6"/>
      <c r="DL147" s="6"/>
      <c r="DM147" s="6"/>
      <c r="DN147" s="6"/>
      <c r="DO147" s="6"/>
      <c r="DP147" s="6">
        <f>SUM(AL147:AW147)</f>
      </c>
      <c r="DQ147" s="6"/>
      <c r="DR147" s="6">
        <f>SUM(AY147:BJ147)</f>
      </c>
      <c r="DS147" s="6"/>
      <c r="DT147" s="6">
        <f>SUM(BL147:BW147)</f>
      </c>
      <c r="DU147" s="2"/>
      <c r="DV147" s="6">
        <f>SUM(BY147:CJ147)</f>
      </c>
      <c r="DW147" s="2"/>
      <c r="DX147" s="6">
        <f>SUM(CA147:CL147)</f>
      </c>
      <c r="DY147" s="2"/>
      <c r="DZ147" s="6">
        <f>SUM(CC147:CN147)</f>
      </c>
      <c r="EA147" s="2"/>
      <c r="EB147" s="125"/>
      <c r="EC147" s="6"/>
      <c r="ED147" s="6"/>
      <c r="EE147" s="6"/>
      <c r="EF147" s="124"/>
      <c r="EG147" s="124"/>
      <c r="EH147" s="125"/>
      <c r="EI147" s="125"/>
      <c r="EJ147" s="124"/>
      <c r="EK147" s="2"/>
      <c r="EL147" s="2"/>
    </row>
    <row x14ac:dyDescent="0.25" r="148" customHeight="1" ht="14.65">
      <c r="A148" s="133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124"/>
      <c r="DJ148" s="124"/>
      <c r="DK148" s="6"/>
      <c r="DL148" s="6"/>
      <c r="DM148" s="6"/>
      <c r="DN148" s="6"/>
      <c r="DO148" s="6"/>
      <c r="DP148" s="6"/>
      <c r="DQ148" s="6"/>
      <c r="DR148" s="2"/>
      <c r="DS148" s="6"/>
      <c r="DT148" s="2"/>
      <c r="DU148" s="2"/>
      <c r="DV148" s="2"/>
      <c r="DW148" s="2"/>
      <c r="DX148" s="2"/>
      <c r="DY148" s="2"/>
      <c r="DZ148" s="2"/>
      <c r="EA148" s="2"/>
      <c r="EB148" s="125"/>
      <c r="EC148" s="6"/>
      <c r="ED148" s="6"/>
      <c r="EE148" s="6"/>
      <c r="EF148" s="124"/>
      <c r="EG148" s="124"/>
      <c r="EH148" s="125"/>
      <c r="EI148" s="125"/>
      <c r="EJ148" s="124"/>
      <c r="EK148" s="2"/>
      <c r="EL148" s="2"/>
    </row>
    <row x14ac:dyDescent="0.25" r="149" customHeight="1" ht="14.65">
      <c r="A149" s="160" t="s">
        <v>181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124"/>
      <c r="DJ149" s="124"/>
      <c r="DK149" s="6"/>
      <c r="DL149" s="6"/>
      <c r="DM149" s="6"/>
      <c r="DN149" s="6"/>
      <c r="DO149" s="6"/>
      <c r="DP149" s="6"/>
      <c r="DQ149" s="6"/>
      <c r="DR149" s="2"/>
      <c r="DS149" s="6"/>
      <c r="DT149" s="2"/>
      <c r="DU149" s="2"/>
      <c r="DV149" s="2"/>
      <c r="DW149" s="2"/>
      <c r="DX149" s="2"/>
      <c r="DY149" s="2"/>
      <c r="DZ149" s="2"/>
      <c r="EA149" s="2"/>
      <c r="EB149" s="125"/>
      <c r="EC149" s="6"/>
      <c r="ED149" s="6"/>
      <c r="EE149" s="6"/>
      <c r="EF149" s="124"/>
      <c r="EG149" s="124"/>
      <c r="EH149" s="125"/>
      <c r="EI149" s="125"/>
      <c r="EJ149" s="124"/>
      <c r="EK149" s="2"/>
      <c r="EL149" s="2"/>
    </row>
    <row x14ac:dyDescent="0.25" r="150" customHeight="1" ht="14.65">
      <c r="A150" s="133" t="s">
        <v>142</v>
      </c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0">
        <v>1</v>
      </c>
      <c r="AM150" s="159"/>
      <c r="AN150" s="159"/>
      <c r="AO150" s="159"/>
      <c r="AP150" s="159"/>
      <c r="AQ150" s="159"/>
      <c r="AR150" s="159"/>
      <c r="AS150" s="159"/>
      <c r="AT150" s="159"/>
      <c r="AU150" s="150">
        <v>1</v>
      </c>
      <c r="AV150" s="159"/>
      <c r="AW150" s="159"/>
      <c r="AX150" s="159"/>
      <c r="AY150" s="159"/>
      <c r="AZ150" s="150">
        <v>1</v>
      </c>
      <c r="BA150" s="159"/>
      <c r="BB150" s="159"/>
      <c r="BC150" s="159"/>
      <c r="BD150" s="150">
        <v>1</v>
      </c>
      <c r="BE150" s="159"/>
      <c r="BF150" s="159"/>
      <c r="BG150" s="159"/>
      <c r="BH150" s="150">
        <v>1</v>
      </c>
      <c r="BI150" s="159"/>
      <c r="BJ150" s="159"/>
      <c r="BK150" s="159"/>
      <c r="BL150" s="150"/>
      <c r="BM150" s="150">
        <v>1</v>
      </c>
      <c r="BN150" s="159"/>
      <c r="BO150" s="159"/>
      <c r="BP150" s="159"/>
      <c r="BQ150" s="150">
        <v>1</v>
      </c>
      <c r="BR150" s="159"/>
      <c r="BS150" s="159"/>
      <c r="BT150" s="159"/>
      <c r="BU150" s="150">
        <v>1</v>
      </c>
      <c r="BV150" s="159"/>
      <c r="BW150" s="159"/>
      <c r="BX150" s="159"/>
      <c r="BY150" s="159"/>
      <c r="BZ150" s="150">
        <v>1</v>
      </c>
      <c r="CA150" s="159"/>
      <c r="CB150" s="159"/>
      <c r="CC150" s="159"/>
      <c r="CD150" s="150">
        <v>1</v>
      </c>
      <c r="CE150" s="159"/>
      <c r="CF150" s="159"/>
      <c r="CG150" s="159"/>
      <c r="CH150" s="159"/>
      <c r="CI150" s="150">
        <v>1</v>
      </c>
      <c r="CJ150" s="159"/>
      <c r="CK150" s="159"/>
      <c r="CL150" s="150">
        <v>1</v>
      </c>
      <c r="CM150" s="159"/>
      <c r="CN150" s="159"/>
      <c r="CO150" s="159"/>
      <c r="CP150" s="150">
        <v>1</v>
      </c>
      <c r="CQ150" s="159"/>
      <c r="CR150" s="159"/>
      <c r="CS150" s="159"/>
      <c r="CT150" s="159"/>
      <c r="CU150" s="150">
        <v>1</v>
      </c>
      <c r="CV150" s="159"/>
      <c r="CW150" s="159"/>
      <c r="CX150" s="150">
        <v>1</v>
      </c>
      <c r="CY150" s="159"/>
      <c r="CZ150" s="159"/>
      <c r="DA150" s="159"/>
      <c r="DB150" s="150">
        <v>1</v>
      </c>
      <c r="DC150" s="159"/>
      <c r="DD150" s="159"/>
      <c r="DE150" s="159"/>
      <c r="DF150" s="159"/>
      <c r="DG150" s="150">
        <v>1</v>
      </c>
      <c r="DH150" s="159"/>
      <c r="DI150" s="124"/>
      <c r="DJ150" s="124"/>
      <c r="DK150" s="6"/>
      <c r="DL150" s="6"/>
      <c r="DM150" s="6"/>
      <c r="DN150" s="6"/>
      <c r="DO150" s="6"/>
      <c r="DP150" s="6"/>
      <c r="DQ150" s="6"/>
      <c r="DR150" s="2"/>
      <c r="DS150" s="6"/>
      <c r="DT150" s="2"/>
      <c r="DU150" s="2"/>
      <c r="DV150" s="2"/>
      <c r="DW150" s="2"/>
      <c r="DX150" s="2"/>
      <c r="DY150" s="2"/>
      <c r="DZ150" s="2"/>
      <c r="EA150" s="2"/>
      <c r="EB150" s="125"/>
      <c r="EC150" s="6"/>
      <c r="ED150" s="6"/>
      <c r="EE150" s="6"/>
      <c r="EF150" s="124"/>
      <c r="EG150" s="124"/>
      <c r="EH150" s="125"/>
      <c r="EI150" s="125"/>
      <c r="EJ150" s="124"/>
      <c r="EK150" s="2"/>
      <c r="EL150" s="2"/>
    </row>
    <row x14ac:dyDescent="0.25" r="151" customHeight="1" ht="14.65">
      <c r="A151" s="133" t="s">
        <v>128</v>
      </c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0">
        <v>120</v>
      </c>
      <c r="AM151" s="159"/>
      <c r="AN151" s="159"/>
      <c r="AO151" s="159"/>
      <c r="AP151" s="159"/>
      <c r="AQ151" s="159"/>
      <c r="AR151" s="159"/>
      <c r="AS151" s="159"/>
      <c r="AT151" s="159"/>
      <c r="AU151" s="150">
        <v>120</v>
      </c>
      <c r="AV151" s="159"/>
      <c r="AW151" s="159"/>
      <c r="AX151" s="159"/>
      <c r="AY151" s="159"/>
      <c r="AZ151" s="150">
        <v>120</v>
      </c>
      <c r="BA151" s="159"/>
      <c r="BB151" s="159"/>
      <c r="BC151" s="159"/>
      <c r="BD151" s="150">
        <v>120</v>
      </c>
      <c r="BE151" s="159"/>
      <c r="BF151" s="159"/>
      <c r="BG151" s="159"/>
      <c r="BH151" s="150">
        <v>120</v>
      </c>
      <c r="BI151" s="159"/>
      <c r="BJ151" s="159"/>
      <c r="BK151" s="159"/>
      <c r="BL151" s="150"/>
      <c r="BM151" s="150">
        <v>120</v>
      </c>
      <c r="BN151" s="159"/>
      <c r="BO151" s="159"/>
      <c r="BP151" s="159"/>
      <c r="BQ151" s="150">
        <v>120</v>
      </c>
      <c r="BR151" s="159"/>
      <c r="BS151" s="159"/>
      <c r="BT151" s="159"/>
      <c r="BU151" s="150">
        <v>120</v>
      </c>
      <c r="BV151" s="159"/>
      <c r="BW151" s="159"/>
      <c r="BX151" s="159"/>
      <c r="BY151" s="159"/>
      <c r="BZ151" s="150">
        <v>120</v>
      </c>
      <c r="CA151" s="159"/>
      <c r="CB151" s="159"/>
      <c r="CC151" s="159"/>
      <c r="CD151" s="150">
        <v>120</v>
      </c>
      <c r="CE151" s="159"/>
      <c r="CF151" s="159"/>
      <c r="CG151" s="159"/>
      <c r="CH151" s="159"/>
      <c r="CI151" s="150">
        <v>120</v>
      </c>
      <c r="CJ151" s="159"/>
      <c r="CK151" s="159"/>
      <c r="CL151" s="150">
        <v>120</v>
      </c>
      <c r="CM151" s="159"/>
      <c r="CN151" s="159"/>
      <c r="CO151" s="159"/>
      <c r="CP151" s="150">
        <v>120</v>
      </c>
      <c r="CQ151" s="159"/>
      <c r="CR151" s="159"/>
      <c r="CS151" s="159"/>
      <c r="CT151" s="159"/>
      <c r="CU151" s="150">
        <v>120</v>
      </c>
      <c r="CV151" s="159"/>
      <c r="CW151" s="159"/>
      <c r="CX151" s="150">
        <v>120</v>
      </c>
      <c r="CY151" s="159"/>
      <c r="CZ151" s="159"/>
      <c r="DA151" s="159"/>
      <c r="DB151" s="150">
        <v>120</v>
      </c>
      <c r="DC151" s="159"/>
      <c r="DD151" s="159"/>
      <c r="DE151" s="159"/>
      <c r="DF151" s="159"/>
      <c r="DG151" s="150">
        <v>120</v>
      </c>
      <c r="DH151" s="159"/>
      <c r="DI151" s="124"/>
      <c r="DJ151" s="124"/>
      <c r="DK151" s="6"/>
      <c r="DL151" s="6"/>
      <c r="DM151" s="6"/>
      <c r="DN151" s="6"/>
      <c r="DO151" s="6"/>
      <c r="DP151" s="6"/>
      <c r="DQ151" s="6"/>
      <c r="DR151" s="2"/>
      <c r="DS151" s="6"/>
      <c r="DT151" s="2"/>
      <c r="DU151" s="2"/>
      <c r="DV151" s="2"/>
      <c r="DW151" s="2"/>
      <c r="DX151" s="2"/>
      <c r="DY151" s="2"/>
      <c r="DZ151" s="2"/>
      <c r="EA151" s="2"/>
      <c r="EB151" s="125"/>
      <c r="EC151" s="6"/>
      <c r="ED151" s="6"/>
      <c r="EE151" s="6"/>
      <c r="EF151" s="124"/>
      <c r="EG151" s="124"/>
      <c r="EH151" s="125"/>
      <c r="EI151" s="125"/>
      <c r="EJ151" s="124"/>
      <c r="EK151" s="2"/>
      <c r="EL151" s="2"/>
    </row>
    <row x14ac:dyDescent="0.25" r="152" customHeight="1" ht="14.65">
      <c r="A152" s="133" t="s">
        <v>156</v>
      </c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0">
        <v>14</v>
      </c>
      <c r="AM152" s="159"/>
      <c r="AN152" s="159"/>
      <c r="AO152" s="159"/>
      <c r="AP152" s="159"/>
      <c r="AQ152" s="159"/>
      <c r="AR152" s="159"/>
      <c r="AS152" s="159"/>
      <c r="AT152" s="159"/>
      <c r="AU152" s="150">
        <v>14</v>
      </c>
      <c r="AV152" s="159"/>
      <c r="AW152" s="159"/>
      <c r="AX152" s="159"/>
      <c r="AY152" s="159"/>
      <c r="AZ152" s="150">
        <v>14</v>
      </c>
      <c r="BA152" s="159"/>
      <c r="BB152" s="159"/>
      <c r="BC152" s="159"/>
      <c r="BD152" s="150">
        <v>14</v>
      </c>
      <c r="BE152" s="159"/>
      <c r="BF152" s="159"/>
      <c r="BG152" s="159"/>
      <c r="BH152" s="150">
        <v>14</v>
      </c>
      <c r="BI152" s="159"/>
      <c r="BJ152" s="159"/>
      <c r="BK152" s="159"/>
      <c r="BL152" s="150"/>
      <c r="BM152" s="150">
        <v>14</v>
      </c>
      <c r="BN152" s="159"/>
      <c r="BO152" s="159"/>
      <c r="BP152" s="159"/>
      <c r="BQ152" s="150">
        <v>14</v>
      </c>
      <c r="BR152" s="159"/>
      <c r="BS152" s="159"/>
      <c r="BT152" s="159"/>
      <c r="BU152" s="150">
        <v>14</v>
      </c>
      <c r="BV152" s="159"/>
      <c r="BW152" s="159"/>
      <c r="BX152" s="159"/>
      <c r="BY152" s="159"/>
      <c r="BZ152" s="150">
        <v>14</v>
      </c>
      <c r="CA152" s="159"/>
      <c r="CB152" s="159"/>
      <c r="CC152" s="159"/>
      <c r="CD152" s="150">
        <v>14</v>
      </c>
      <c r="CE152" s="159"/>
      <c r="CF152" s="159"/>
      <c r="CG152" s="159"/>
      <c r="CH152" s="159"/>
      <c r="CI152" s="150">
        <v>14</v>
      </c>
      <c r="CJ152" s="159"/>
      <c r="CK152" s="159"/>
      <c r="CL152" s="150">
        <v>14</v>
      </c>
      <c r="CM152" s="159"/>
      <c r="CN152" s="159"/>
      <c r="CO152" s="159"/>
      <c r="CP152" s="150">
        <v>14</v>
      </c>
      <c r="CQ152" s="159"/>
      <c r="CR152" s="159"/>
      <c r="CS152" s="159"/>
      <c r="CT152" s="159"/>
      <c r="CU152" s="150">
        <v>14</v>
      </c>
      <c r="CV152" s="159"/>
      <c r="CW152" s="159"/>
      <c r="CX152" s="150">
        <v>14</v>
      </c>
      <c r="CY152" s="159"/>
      <c r="CZ152" s="159"/>
      <c r="DA152" s="159"/>
      <c r="DB152" s="150">
        <v>14</v>
      </c>
      <c r="DC152" s="159"/>
      <c r="DD152" s="159"/>
      <c r="DE152" s="159"/>
      <c r="DF152" s="159"/>
      <c r="DG152" s="150">
        <v>14</v>
      </c>
      <c r="DH152" s="159"/>
      <c r="DI152" s="124"/>
      <c r="DJ152" s="124"/>
      <c r="DK152" s="6"/>
      <c r="DL152" s="6"/>
      <c r="DM152" s="6"/>
      <c r="DN152" s="6"/>
      <c r="DO152" s="6"/>
      <c r="DP152" s="6"/>
      <c r="DQ152" s="6"/>
      <c r="DR152" s="2"/>
      <c r="DS152" s="6"/>
      <c r="DT152" s="2"/>
      <c r="DU152" s="2"/>
      <c r="DV152" s="2"/>
      <c r="DW152" s="2"/>
      <c r="DX152" s="2"/>
      <c r="DY152" s="2"/>
      <c r="DZ152" s="2"/>
      <c r="EA152" s="2"/>
      <c r="EB152" s="125"/>
      <c r="EC152" s="6"/>
      <c r="ED152" s="6"/>
      <c r="EE152" s="6"/>
      <c r="EF152" s="124"/>
      <c r="EG152" s="124"/>
      <c r="EH152" s="125"/>
      <c r="EI152" s="125"/>
      <c r="EJ152" s="124"/>
      <c r="EK152" s="2"/>
      <c r="EL152" s="2"/>
    </row>
    <row x14ac:dyDescent="0.25" r="153" customHeight="1" ht="14.65">
      <c r="A153" s="133" t="s">
        <v>182</v>
      </c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6">
        <f>AL150*AL151*AL152*AL128/1000</f>
      </c>
      <c r="AM153" s="6">
        <f>AM150*AM151*AM152*AM128/1000</f>
      </c>
      <c r="AN153" s="6">
        <f>AN150*AN151*AN152*AN128/1000</f>
      </c>
      <c r="AO153" s="6">
        <f>AO150*AO151*AO152*AO128/1000</f>
      </c>
      <c r="AP153" s="6">
        <f>AP150*AP151*AP152*AP128/1000</f>
      </c>
      <c r="AQ153" s="6">
        <f>AQ150*AQ151*AQ152*AQ128/1000</f>
      </c>
      <c r="AR153" s="6">
        <f>AR150*AR151*AR152*AR128/1000</f>
      </c>
      <c r="AS153" s="6">
        <f>AS150*AS151*AS152*AS128/1000</f>
      </c>
      <c r="AT153" s="6">
        <f>AT150*AT151*AT152*AT128/1000</f>
      </c>
      <c r="AU153" s="6">
        <f>AU150*AU151*AU152*AU128/1000</f>
      </c>
      <c r="AV153" s="6">
        <f>AV150*AV151*AV152*AV128/1000</f>
      </c>
      <c r="AW153" s="6">
        <f>AW150*AW151*AW152*AW128/1000</f>
      </c>
      <c r="AX153" s="6"/>
      <c r="AY153" s="6">
        <f>AY150*AY151*AY152*AY128/1000</f>
      </c>
      <c r="AZ153" s="6">
        <f>AZ150*AZ151*AZ152*AZ128/1000</f>
      </c>
      <c r="BA153" s="6">
        <f>BA150*BA151*BA152*BA128/1000</f>
      </c>
      <c r="BB153" s="6">
        <f>BB150*BB151*BB152*BB128/1000</f>
      </c>
      <c r="BC153" s="6">
        <f>BC150*BC151*BC152*BC128/1000</f>
      </c>
      <c r="BD153" s="6">
        <f>BD150*BD151*BD152*BD128/1000</f>
      </c>
      <c r="BE153" s="6">
        <f>BE150*BE151*BE152*BE128/1000</f>
      </c>
      <c r="BF153" s="6">
        <f>BF150*BF151*BF152*BF128/1000</f>
      </c>
      <c r="BG153" s="6">
        <f>BG150*BG151*BG152*BG128/1000</f>
      </c>
      <c r="BH153" s="6">
        <f>BH150*BH151*BH152*BH128/1000</f>
      </c>
      <c r="BI153" s="6">
        <f>BI150*BI151*BI152*BI128/1000</f>
      </c>
      <c r="BJ153" s="6">
        <f>BJ150*BJ151*BJ152*BJ128/1000</f>
      </c>
      <c r="BK153" s="6"/>
      <c r="BL153" s="6">
        <f>BL150*BL151*BL152*BL128/1000</f>
      </c>
      <c r="BM153" s="6">
        <f>BM150*BM151*BM152*BM128/1000</f>
      </c>
      <c r="BN153" s="6">
        <f>BN150*BN151*BN152*BN128/1000</f>
      </c>
      <c r="BO153" s="6">
        <f>BO150*BO151*BO152*BO128/1000</f>
      </c>
      <c r="BP153" s="6">
        <f>BP150*BP151*BP152*BP128/1000</f>
      </c>
      <c r="BQ153" s="6">
        <f>BQ150*BQ151*BQ152*BQ128/1000</f>
      </c>
      <c r="BR153" s="6">
        <f>BR150*BR151*BR152*BR128/1000</f>
      </c>
      <c r="BS153" s="6">
        <f>BS150*BS151*BS152*BS128/1000</f>
      </c>
      <c r="BT153" s="6">
        <f>BT150*BT151*BT152*BT128/1000</f>
      </c>
      <c r="BU153" s="6">
        <f>BU150*BU151*BU152*BU128/1000</f>
      </c>
      <c r="BV153" s="6">
        <f>BV150*BV151*BV152*BV128/1000</f>
      </c>
      <c r="BW153" s="6">
        <f>BW150*BW151*BW152*BW128/1000</f>
      </c>
      <c r="BX153" s="6"/>
      <c r="BY153" s="6">
        <f>BY150*BY151*BY152*BY128/1000</f>
      </c>
      <c r="BZ153" s="6">
        <f>BZ150*BZ151*BZ152*BZ128/1000</f>
      </c>
      <c r="CA153" s="6">
        <f>CA150*CA151*CA152*CA128/1000</f>
      </c>
      <c r="CB153" s="6">
        <f>CB150*CB151*CB152*CB128/1000</f>
      </c>
      <c r="CC153" s="6">
        <f>CC150*CC151*CC152*CC128/1000</f>
      </c>
      <c r="CD153" s="6">
        <f>CD150*CD151*CD152*CD128/1000</f>
      </c>
      <c r="CE153" s="6">
        <f>CE150*CE151*CE152*CE128/1000</f>
      </c>
      <c r="CF153" s="6">
        <f>CF150*CF151*CF152*CF128/1000</f>
      </c>
      <c r="CG153" s="6">
        <f>CG150*CG151*CG152*CG128/1000</f>
      </c>
      <c r="CH153" s="6">
        <f>CH150*CH151*CH152*CH128/1000</f>
      </c>
      <c r="CI153" s="6">
        <f>CI150*CI151*CI152*CI128/1000</f>
      </c>
      <c r="CJ153" s="6">
        <f>CJ150*CJ151*CJ152*CJ128/1000</f>
      </c>
      <c r="CK153" s="6">
        <f>CK150*CK151*CK152*CK128/1000</f>
      </c>
      <c r="CL153" s="6">
        <f>CL150*CL151*CL152*CL128/1000</f>
      </c>
      <c r="CM153" s="6">
        <f>CM150*CM151*CM152*CM128/1000</f>
      </c>
      <c r="CN153" s="6">
        <f>CN150*CN151*CN152*CN128/1000</f>
      </c>
      <c r="CO153" s="6">
        <f>CO150*CO151*CO152*CO128/1000</f>
      </c>
      <c r="CP153" s="6">
        <f>CP150*CP151*CP152*CP128/1000</f>
      </c>
      <c r="CQ153" s="6">
        <f>CQ150*CQ151*CQ152*CQ128/1000</f>
      </c>
      <c r="CR153" s="6">
        <f>CR150*CR151*CR152*CR128/1000</f>
      </c>
      <c r="CS153" s="6">
        <f>CS150*CS151*CS152*CS128/1000</f>
      </c>
      <c r="CT153" s="6">
        <f>CT150*CT151*CT152*CT128/1000</f>
      </c>
      <c r="CU153" s="6">
        <f>CU150*CU151*CU152*CU128/1000</f>
      </c>
      <c r="CV153" s="6">
        <f>CV150*CV151*CV152*CV128/1000</f>
      </c>
      <c r="CW153" s="6">
        <f>CW150*CW151*CW152*CW128/1000</f>
      </c>
      <c r="CX153" s="6">
        <f>CX150*CX151*CX152*CX128/1000</f>
      </c>
      <c r="CY153" s="6">
        <f>CY150*CY151*CY152*CY128/1000</f>
      </c>
      <c r="CZ153" s="6">
        <f>CZ150*CZ151*CZ152*CZ128/1000</f>
      </c>
      <c r="DA153" s="6">
        <f>DA150*DA151*DA152*DA128/1000</f>
      </c>
      <c r="DB153" s="6">
        <f>DB150*DB151*DB152*DB128/1000</f>
      </c>
      <c r="DC153" s="6">
        <f>DC150*DC151*DC152*DC128/1000</f>
      </c>
      <c r="DD153" s="6">
        <f>DD150*DD151*DD152*DD128/1000</f>
      </c>
      <c r="DE153" s="6">
        <f>DE150*DE151*DE152*DE128/1000</f>
      </c>
      <c r="DF153" s="6">
        <f>DF150*DF151*DF152*DF128/1000</f>
      </c>
      <c r="DG153" s="6">
        <f>DG150*DG151*DG152*DG128/1000</f>
      </c>
      <c r="DH153" s="6">
        <f>DH150*DH151*DH152*DH128/1000</f>
      </c>
      <c r="DI153" s="124"/>
      <c r="DJ153" s="124"/>
      <c r="DK153" s="6"/>
      <c r="DL153" s="6"/>
      <c r="DM153" s="6"/>
      <c r="DN153" s="6"/>
      <c r="DO153" s="6"/>
      <c r="DP153" s="6">
        <f>SUM(AL153:AW153)</f>
      </c>
      <c r="DQ153" s="6"/>
      <c r="DR153" s="6">
        <f>SUM(AY153:BJ153)</f>
      </c>
      <c r="DS153" s="6"/>
      <c r="DT153" s="6">
        <f>SUM(BL153:BW153)</f>
      </c>
      <c r="DU153" s="2"/>
      <c r="DV153" s="6">
        <f>SUM(BY153:CJ153)</f>
      </c>
      <c r="DW153" s="2"/>
      <c r="DX153" s="6">
        <f>SUM(CA153:CL153)</f>
      </c>
      <c r="DY153" s="2"/>
      <c r="DZ153" s="6">
        <f>SUM(CC153:CN153)</f>
      </c>
      <c r="EA153" s="2"/>
      <c r="EB153" s="125"/>
      <c r="EC153" s="6"/>
      <c r="ED153" s="6"/>
      <c r="EE153" s="6"/>
      <c r="EF153" s="124"/>
      <c r="EG153" s="124"/>
      <c r="EH153" s="125"/>
      <c r="EI153" s="125"/>
      <c r="EJ153" s="124"/>
      <c r="EK153" s="2"/>
      <c r="EL153" s="2"/>
    </row>
    <row x14ac:dyDescent="0.25" r="154" customHeight="1" ht="14.65">
      <c r="A154" s="133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124"/>
      <c r="DJ154" s="124"/>
      <c r="DK154" s="6"/>
      <c r="DL154" s="6"/>
      <c r="DM154" s="6"/>
      <c r="DN154" s="6"/>
      <c r="DO154" s="6"/>
      <c r="DP154" s="6"/>
      <c r="DQ154" s="6"/>
      <c r="DR154" s="2"/>
      <c r="DS154" s="6"/>
      <c r="DT154" s="2"/>
      <c r="DU154" s="2"/>
      <c r="DV154" s="2"/>
      <c r="DW154" s="2"/>
      <c r="DX154" s="2"/>
      <c r="DY154" s="2"/>
      <c r="DZ154" s="2"/>
      <c r="EA154" s="2"/>
      <c r="EB154" s="125"/>
      <c r="EC154" s="6"/>
      <c r="ED154" s="6"/>
      <c r="EE154" s="6"/>
      <c r="EF154" s="124"/>
      <c r="EG154" s="124"/>
      <c r="EH154" s="125"/>
      <c r="EI154" s="125"/>
      <c r="EJ154" s="124"/>
      <c r="EK154" s="2"/>
      <c r="EL154" s="2"/>
    </row>
    <row x14ac:dyDescent="0.25" r="155" customHeight="1" ht="18.75">
      <c r="A155" s="141" t="s">
        <v>183</v>
      </c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6">
        <f>#REF!*Z139</f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>
        <f>AL142+AL147+AL153</f>
      </c>
      <c r="AM155" s="6">
        <f>AM142+AM147+AM153</f>
      </c>
      <c r="AN155" s="6">
        <f>AN142+AN147+AN153</f>
      </c>
      <c r="AO155" s="6">
        <f>AO142+AO147+AO153</f>
      </c>
      <c r="AP155" s="6">
        <f>AP142+AP147+AP153</f>
      </c>
      <c r="AQ155" s="6">
        <f>AQ142+AQ147+AQ153</f>
      </c>
      <c r="AR155" s="6">
        <f>AR142+AR147+AR153</f>
      </c>
      <c r="AS155" s="6">
        <f>AS142+AS147+AS153</f>
      </c>
      <c r="AT155" s="6">
        <f>AT142+AT147+AT153</f>
      </c>
      <c r="AU155" s="6">
        <f>AU142+AU147+AU153</f>
      </c>
      <c r="AV155" s="6">
        <f>AV142+AV147+AV153</f>
      </c>
      <c r="AW155" s="6">
        <f>AW142+AW147+AW153</f>
      </c>
      <c r="AX155" s="6"/>
      <c r="AY155" s="6">
        <f>AY142+AY147+AY153</f>
      </c>
      <c r="AZ155" s="6">
        <f>AZ142+AZ147+AZ153</f>
      </c>
      <c r="BA155" s="6">
        <f>BA142+BA147+BA153</f>
      </c>
      <c r="BB155" s="6">
        <f>BB142+BB147+BB153</f>
      </c>
      <c r="BC155" s="6">
        <f>BC142+BC147+BC153</f>
      </c>
      <c r="BD155" s="6">
        <f>BD142+BD147+BD153</f>
      </c>
      <c r="BE155" s="6">
        <f>BE142+BE147+BE153</f>
      </c>
      <c r="BF155" s="6">
        <f>BF142+BF147+BF153</f>
      </c>
      <c r="BG155" s="6">
        <f>BG142+BG147+BG153</f>
      </c>
      <c r="BH155" s="6">
        <f>BH142+BH147+BH153</f>
      </c>
      <c r="BI155" s="6">
        <f>BI142+BI147+BI153</f>
      </c>
      <c r="BJ155" s="6">
        <f>BJ142+BJ147+BJ153</f>
      </c>
      <c r="BK155" s="6"/>
      <c r="BL155" s="6">
        <f>BL142+BL147+BL153</f>
      </c>
      <c r="BM155" s="6">
        <f>BM142+BM147+BM153</f>
      </c>
      <c r="BN155" s="6">
        <f>BN142+BN147+BN153</f>
      </c>
      <c r="BO155" s="6">
        <f>BO142+BO147+BO153</f>
      </c>
      <c r="BP155" s="6">
        <f>BP142+BP147+BP153</f>
      </c>
      <c r="BQ155" s="6">
        <f>BQ142+BQ147+BQ153</f>
      </c>
      <c r="BR155" s="6">
        <f>BR142+BR147+BR153</f>
      </c>
      <c r="BS155" s="6">
        <f>BS142+BS147+BS153</f>
      </c>
      <c r="BT155" s="6">
        <f>BT142+BT147+BT153</f>
      </c>
      <c r="BU155" s="6">
        <f>BU142+BU147+BU153</f>
      </c>
      <c r="BV155" s="6">
        <f>BV142+BV147+BV153</f>
      </c>
      <c r="BW155" s="6">
        <f>BW142+BW147+BW153</f>
      </c>
      <c r="BX155" s="6"/>
      <c r="BY155" s="6">
        <f>BY142+BY147+BY153</f>
      </c>
      <c r="BZ155" s="6">
        <f>BZ142+BZ147+BZ153</f>
      </c>
      <c r="CA155" s="6">
        <f>CA142+CA147+CA153</f>
      </c>
      <c r="CB155" s="6">
        <f>CB142+CB147+CB153</f>
      </c>
      <c r="CC155" s="6">
        <f>CC142+CC147+CC153</f>
      </c>
      <c r="CD155" s="6">
        <f>CD142+CD147+CD153</f>
      </c>
      <c r="CE155" s="6">
        <f>CE142+CE147+CE153</f>
      </c>
      <c r="CF155" s="6">
        <f>CF142+CF147+CF153</f>
      </c>
      <c r="CG155" s="6">
        <f>CG142+CG147+CG153</f>
      </c>
      <c r="CH155" s="6">
        <f>CH142+CH147+CH153</f>
      </c>
      <c r="CI155" s="6">
        <f>CI142+CI147+CI153</f>
      </c>
      <c r="CJ155" s="6">
        <f>CJ142+CJ147+CJ153</f>
      </c>
      <c r="CK155" s="6">
        <f>CK142+CK147+CK153</f>
      </c>
      <c r="CL155" s="6">
        <f>CL142+CL147+CL153</f>
      </c>
      <c r="CM155" s="6">
        <f>CM142+CM147+CM153</f>
      </c>
      <c r="CN155" s="6">
        <f>CN142+CN147+CN153</f>
      </c>
      <c r="CO155" s="6">
        <f>CO142+CO147+CO153</f>
      </c>
      <c r="CP155" s="6">
        <f>CP142+CP147+CP153</f>
      </c>
      <c r="CQ155" s="6">
        <f>CQ142+CQ147+CQ153</f>
      </c>
      <c r="CR155" s="6">
        <f>CR142+CR147+CR153</f>
      </c>
      <c r="CS155" s="6">
        <f>CS142+CS147+CS153</f>
      </c>
      <c r="CT155" s="6">
        <f>CT142+CT147+CT153</f>
      </c>
      <c r="CU155" s="6">
        <f>CU142+CU147+CU153</f>
      </c>
      <c r="CV155" s="6">
        <f>CV142+CV147+CV153</f>
      </c>
      <c r="CW155" s="6">
        <f>CW142+CW147+CW153</f>
      </c>
      <c r="CX155" s="6">
        <f>CX142+CX147+CX153</f>
      </c>
      <c r="CY155" s="6">
        <f>CY142+CY147+CY153</f>
      </c>
      <c r="CZ155" s="6">
        <f>CZ142+CZ147+CZ153</f>
      </c>
      <c r="DA155" s="6">
        <f>DA142+DA147+DA153</f>
      </c>
      <c r="DB155" s="6">
        <f>DB142+DB147+DB153</f>
      </c>
      <c r="DC155" s="6">
        <f>DC142+DC147+DC153</f>
      </c>
      <c r="DD155" s="6">
        <f>DD142+DD147+DD153</f>
      </c>
      <c r="DE155" s="6">
        <f>DE142+DE147+DE153</f>
      </c>
      <c r="DF155" s="6">
        <f>DF142+DF147+DF153</f>
      </c>
      <c r="DG155" s="6">
        <f>DG142+DG147+DG153</f>
      </c>
      <c r="DH155" s="6">
        <f>DH142+DH147+DH153</f>
      </c>
      <c r="DI155" s="124"/>
      <c r="DJ155" s="124"/>
      <c r="DK155" s="6"/>
      <c r="DL155" s="6"/>
      <c r="DM155" s="143"/>
      <c r="DN155" s="6">
        <v>576</v>
      </c>
      <c r="DO155" s="6"/>
      <c r="DP155" s="6">
        <f>DP142+DP147+DP153</f>
      </c>
      <c r="DQ155" s="144">
        <f>IFERROR(DP155/DN155*100,0)</f>
      </c>
      <c r="DR155" s="6">
        <f>DR142+DR147+DR153</f>
      </c>
      <c r="DS155" s="144">
        <f>IFERROR(DR155/DP155*100,0)</f>
      </c>
      <c r="DT155" s="6">
        <f>DT142+DT147+DT153</f>
      </c>
      <c r="DU155" s="144">
        <f>IFERROR(DT155/DR155*100,0)</f>
      </c>
      <c r="DV155" s="6">
        <f>DV142+DV147+DV153</f>
      </c>
      <c r="DW155" s="144">
        <f>IFERROR(DV155/DT155*100,0)</f>
      </c>
      <c r="DX155" s="6">
        <f>DX142+DX147+DX153</f>
      </c>
      <c r="DY155" s="144">
        <f>IFERROR(DX155/DV155*100,0)</f>
      </c>
      <c r="DZ155" s="6">
        <f>DZ142+DZ147+DZ153</f>
      </c>
      <c r="EA155" s="144">
        <f>IFERROR(DZ155/DX155*100,0)</f>
      </c>
      <c r="EB155" s="125"/>
      <c r="EC155" s="6"/>
      <c r="ED155" s="6"/>
      <c r="EE155" s="6"/>
      <c r="EF155" s="124"/>
      <c r="EG155" s="124"/>
      <c r="EH155" s="125"/>
      <c r="EI155" s="125"/>
      <c r="EJ155" s="124"/>
      <c r="EK155" s="2"/>
      <c r="EL155" s="2"/>
    </row>
    <row x14ac:dyDescent="0.25" r="156" customHeight="1" ht="18.75">
      <c r="A156" s="133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124"/>
      <c r="BM156" s="2"/>
      <c r="BN156" s="124"/>
      <c r="BO156" s="6"/>
      <c r="BP156" s="124"/>
      <c r="BQ156" s="124"/>
      <c r="BR156" s="124"/>
      <c r="BS156" s="124"/>
      <c r="BT156" s="124"/>
      <c r="BU156" s="124"/>
      <c r="BV156" s="124"/>
      <c r="BW156" s="124"/>
      <c r="BX156" s="6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24"/>
      <c r="CJ156" s="124"/>
      <c r="CK156" s="124"/>
      <c r="CL156" s="124"/>
      <c r="CM156" s="124"/>
      <c r="CN156" s="124"/>
      <c r="CO156" s="124"/>
      <c r="CP156" s="124"/>
      <c r="CQ156" s="124"/>
      <c r="CR156" s="124"/>
      <c r="CS156" s="124"/>
      <c r="CT156" s="124"/>
      <c r="CU156" s="124"/>
      <c r="CV156" s="124"/>
      <c r="CW156" s="124"/>
      <c r="CX156" s="124"/>
      <c r="CY156" s="124"/>
      <c r="CZ156" s="124"/>
      <c r="DA156" s="124"/>
      <c r="DB156" s="124"/>
      <c r="DC156" s="124"/>
      <c r="DD156" s="124"/>
      <c r="DE156" s="124"/>
      <c r="DF156" s="124"/>
      <c r="DG156" s="124"/>
      <c r="DH156" s="124"/>
      <c r="DI156" s="124"/>
      <c r="DJ156" s="124"/>
      <c r="DK156" s="6"/>
      <c r="DL156" s="6"/>
      <c r="DM156" s="6"/>
      <c r="DN156" s="6"/>
      <c r="DO156" s="6"/>
      <c r="DP156" s="6"/>
      <c r="DQ156" s="6"/>
      <c r="DR156" s="6"/>
      <c r="DS156" s="6"/>
      <c r="DT156" s="2"/>
      <c r="DU156" s="2"/>
      <c r="DV156" s="2"/>
      <c r="DW156" s="2"/>
      <c r="DX156" s="2"/>
      <c r="DY156" s="2"/>
      <c r="DZ156" s="2"/>
      <c r="EA156" s="2"/>
      <c r="EB156" s="125"/>
      <c r="EC156" s="6"/>
      <c r="ED156" s="6"/>
      <c r="EE156" s="6"/>
      <c r="EF156" s="124"/>
      <c r="EG156" s="124"/>
      <c r="EH156" s="125"/>
      <c r="EI156" s="125"/>
      <c r="EJ156" s="124"/>
      <c r="EK156" s="2"/>
      <c r="EL156" s="2"/>
    </row>
    <row x14ac:dyDescent="0.25" r="157" customHeight="1" ht="18.75">
      <c r="A157" s="2">
        <v>0.0016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62">
        <v>2021</v>
      </c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>
        <v>2022</v>
      </c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3"/>
      <c r="AY157" s="162">
        <v>2023</v>
      </c>
      <c r="AZ157" s="162"/>
      <c r="BA157" s="162"/>
      <c r="BB157" s="162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>
        <v>2024</v>
      </c>
      <c r="BM157" s="164"/>
      <c r="BN157" s="163"/>
      <c r="BO157" s="162"/>
      <c r="BP157" s="163"/>
      <c r="BQ157" s="163"/>
      <c r="BR157" s="163"/>
      <c r="BS157" s="163"/>
      <c r="BT157" s="163"/>
      <c r="BU157" s="163"/>
      <c r="BV157" s="163"/>
      <c r="BW157" s="163"/>
      <c r="BX157" s="162"/>
      <c r="BY157" s="162">
        <v>2025</v>
      </c>
      <c r="BZ157" s="163"/>
      <c r="CA157" s="163"/>
      <c r="CB157" s="163"/>
      <c r="CC157" s="163"/>
      <c r="CD157" s="163"/>
      <c r="CE157" s="163"/>
      <c r="CF157" s="163"/>
      <c r="CG157" s="163"/>
      <c r="CH157" s="163"/>
      <c r="CI157" s="163"/>
      <c r="CJ157" s="163"/>
      <c r="CK157" s="162">
        <v>2025</v>
      </c>
      <c r="CL157" s="163"/>
      <c r="CM157" s="163"/>
      <c r="CN157" s="163"/>
      <c r="CO157" s="163"/>
      <c r="CP157" s="163"/>
      <c r="CQ157" s="163"/>
      <c r="CR157" s="163"/>
      <c r="CS157" s="163"/>
      <c r="CT157" s="163"/>
      <c r="CU157" s="163"/>
      <c r="CV157" s="163"/>
      <c r="CW157" s="162">
        <v>2025</v>
      </c>
      <c r="CX157" s="163"/>
      <c r="CY157" s="163"/>
      <c r="CZ157" s="163"/>
      <c r="DA157" s="163"/>
      <c r="DB157" s="163"/>
      <c r="DC157" s="163"/>
      <c r="DD157" s="163"/>
      <c r="DE157" s="163"/>
      <c r="DF157" s="163"/>
      <c r="DG157" s="163"/>
      <c r="DH157" s="163"/>
      <c r="DI157" s="124"/>
      <c r="DJ157" s="124"/>
      <c r="DK157" s="6"/>
      <c r="DL157" s="6"/>
      <c r="DM157" s="6"/>
      <c r="DN157" s="6"/>
      <c r="DO157" s="6"/>
      <c r="DP157" s="6"/>
      <c r="DQ157" s="6"/>
      <c r="DR157" s="6"/>
      <c r="DS157" s="6"/>
      <c r="DT157" s="2"/>
      <c r="DU157" s="2"/>
      <c r="DV157" s="2"/>
      <c r="DW157" s="2"/>
      <c r="DX157" s="2"/>
      <c r="DY157" s="2"/>
      <c r="DZ157" s="2"/>
      <c r="EA157" s="2"/>
      <c r="EB157" s="125"/>
      <c r="EC157" s="6"/>
      <c r="ED157" s="6"/>
      <c r="EE157" s="6"/>
      <c r="EF157" s="124"/>
      <c r="EG157" s="124"/>
      <c r="EH157" s="125"/>
      <c r="EI157" s="125"/>
      <c r="EJ157" s="124"/>
      <c r="EK157" s="2"/>
      <c r="EL157" s="2"/>
    </row>
    <row x14ac:dyDescent="0.25" r="158" customHeight="1" ht="18.75">
      <c r="A158" s="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65" t="s">
        <v>106</v>
      </c>
      <c r="AA158" s="165" t="s">
        <v>107</v>
      </c>
      <c r="AB158" s="165" t="s">
        <v>108</v>
      </c>
      <c r="AC158" s="165" t="s">
        <v>109</v>
      </c>
      <c r="AD158" s="165" t="s">
        <v>110</v>
      </c>
      <c r="AE158" s="165" t="s">
        <v>111</v>
      </c>
      <c r="AF158" s="165" t="s">
        <v>112</v>
      </c>
      <c r="AG158" s="165" t="s">
        <v>113</v>
      </c>
      <c r="AH158" s="165" t="s">
        <v>114</v>
      </c>
      <c r="AI158" s="165" t="s">
        <v>15</v>
      </c>
      <c r="AJ158" s="165" t="s">
        <v>16</v>
      </c>
      <c r="AK158" s="165" t="s">
        <v>115</v>
      </c>
      <c r="AL158" s="166" t="s">
        <v>106</v>
      </c>
      <c r="AM158" s="166" t="s">
        <v>107</v>
      </c>
      <c r="AN158" s="166" t="s">
        <v>108</v>
      </c>
      <c r="AO158" s="166" t="s">
        <v>109</v>
      </c>
      <c r="AP158" s="166" t="s">
        <v>110</v>
      </c>
      <c r="AQ158" s="166" t="s">
        <v>111</v>
      </c>
      <c r="AR158" s="166" t="s">
        <v>112</v>
      </c>
      <c r="AS158" s="166" t="s">
        <v>113</v>
      </c>
      <c r="AT158" s="166" t="s">
        <v>114</v>
      </c>
      <c r="AU158" s="166" t="s">
        <v>15</v>
      </c>
      <c r="AV158" s="166" t="s">
        <v>16</v>
      </c>
      <c r="AW158" s="166" t="s">
        <v>115</v>
      </c>
      <c r="AX158" s="167">
        <f>+AX2</f>
      </c>
      <c r="AY158" s="168" t="s">
        <v>106</v>
      </c>
      <c r="AZ158" s="168" t="s">
        <v>107</v>
      </c>
      <c r="BA158" s="168" t="s">
        <v>108</v>
      </c>
      <c r="BB158" s="168" t="s">
        <v>109</v>
      </c>
      <c r="BC158" s="169" t="s">
        <v>110</v>
      </c>
      <c r="BD158" s="169" t="s">
        <v>111</v>
      </c>
      <c r="BE158" s="169" t="s">
        <v>112</v>
      </c>
      <c r="BF158" s="169" t="s">
        <v>113</v>
      </c>
      <c r="BG158" s="169" t="s">
        <v>114</v>
      </c>
      <c r="BH158" s="169" t="s">
        <v>15</v>
      </c>
      <c r="BI158" s="169" t="s">
        <v>16</v>
      </c>
      <c r="BJ158" s="169" t="s">
        <v>115</v>
      </c>
      <c r="BK158" s="169" t="s">
        <v>116</v>
      </c>
      <c r="BL158" s="170" t="s">
        <v>106</v>
      </c>
      <c r="BM158" s="171" t="s">
        <v>107</v>
      </c>
      <c r="BN158" s="169" t="s">
        <v>108</v>
      </c>
      <c r="BO158" s="169" t="s">
        <v>109</v>
      </c>
      <c r="BP158" s="169" t="s">
        <v>110</v>
      </c>
      <c r="BQ158" s="169" t="s">
        <v>111</v>
      </c>
      <c r="BR158" s="169" t="s">
        <v>112</v>
      </c>
      <c r="BS158" s="169" t="s">
        <v>113</v>
      </c>
      <c r="BT158" s="169" t="s">
        <v>114</v>
      </c>
      <c r="BU158" s="169" t="s">
        <v>15</v>
      </c>
      <c r="BV158" s="169" t="s">
        <v>16</v>
      </c>
      <c r="BW158" s="169" t="s">
        <v>115</v>
      </c>
      <c r="BX158" s="169"/>
      <c r="BY158" s="170" t="s">
        <v>106</v>
      </c>
      <c r="BZ158" s="169" t="s">
        <v>107</v>
      </c>
      <c r="CA158" s="169" t="s">
        <v>108</v>
      </c>
      <c r="CB158" s="169" t="s">
        <v>109</v>
      </c>
      <c r="CC158" s="169" t="s">
        <v>110</v>
      </c>
      <c r="CD158" s="169" t="s">
        <v>111</v>
      </c>
      <c r="CE158" s="169" t="s">
        <v>112</v>
      </c>
      <c r="CF158" s="169" t="s">
        <v>113</v>
      </c>
      <c r="CG158" s="169" t="s">
        <v>114</v>
      </c>
      <c r="CH158" s="169" t="s">
        <v>15</v>
      </c>
      <c r="CI158" s="169" t="s">
        <v>16</v>
      </c>
      <c r="CJ158" s="169" t="s">
        <v>115</v>
      </c>
      <c r="CK158" s="170" t="s">
        <v>106</v>
      </c>
      <c r="CL158" s="169" t="s">
        <v>107</v>
      </c>
      <c r="CM158" s="169" t="s">
        <v>108</v>
      </c>
      <c r="CN158" s="169" t="s">
        <v>109</v>
      </c>
      <c r="CO158" s="169" t="s">
        <v>110</v>
      </c>
      <c r="CP158" s="169" t="s">
        <v>111</v>
      </c>
      <c r="CQ158" s="169" t="s">
        <v>112</v>
      </c>
      <c r="CR158" s="169" t="s">
        <v>113</v>
      </c>
      <c r="CS158" s="169" t="s">
        <v>114</v>
      </c>
      <c r="CT158" s="169" t="s">
        <v>15</v>
      </c>
      <c r="CU158" s="169" t="s">
        <v>16</v>
      </c>
      <c r="CV158" s="169" t="s">
        <v>115</v>
      </c>
      <c r="CW158" s="170" t="s">
        <v>106</v>
      </c>
      <c r="CX158" s="169" t="s">
        <v>107</v>
      </c>
      <c r="CY158" s="169" t="s">
        <v>108</v>
      </c>
      <c r="CZ158" s="169" t="s">
        <v>109</v>
      </c>
      <c r="DA158" s="169" t="s">
        <v>110</v>
      </c>
      <c r="DB158" s="169" t="s">
        <v>111</v>
      </c>
      <c r="DC158" s="169" t="s">
        <v>112</v>
      </c>
      <c r="DD158" s="169" t="s">
        <v>113</v>
      </c>
      <c r="DE158" s="169" t="s">
        <v>114</v>
      </c>
      <c r="DF158" s="169" t="s">
        <v>15</v>
      </c>
      <c r="DG158" s="169" t="s">
        <v>16</v>
      </c>
      <c r="DH158" s="169" t="s">
        <v>115</v>
      </c>
      <c r="DI158" s="124"/>
      <c r="DJ158" s="124"/>
      <c r="DK158" s="6"/>
      <c r="DL158" s="6"/>
      <c r="DM158" s="172"/>
      <c r="DN158" s="165" t="s">
        <v>120</v>
      </c>
      <c r="DO158" s="165"/>
      <c r="DP158" s="166" t="s">
        <v>121</v>
      </c>
      <c r="DQ158" s="173" t="s">
        <v>119</v>
      </c>
      <c r="DR158" s="171" t="s">
        <v>122</v>
      </c>
      <c r="DS158" s="171" t="s">
        <v>119</v>
      </c>
      <c r="DT158" s="171" t="s">
        <v>123</v>
      </c>
      <c r="DU158" s="171" t="s">
        <v>119</v>
      </c>
      <c r="DV158" s="171" t="s">
        <v>124</v>
      </c>
      <c r="DW158" s="171" t="s">
        <v>119</v>
      </c>
      <c r="DX158" s="171" t="s">
        <v>125</v>
      </c>
      <c r="DY158" s="171" t="s">
        <v>119</v>
      </c>
      <c r="DZ158" s="171" t="s">
        <v>126</v>
      </c>
      <c r="EA158" s="171" t="s">
        <v>119</v>
      </c>
      <c r="EB158" s="125"/>
      <c r="EC158" s="6"/>
      <c r="ED158" s="6"/>
      <c r="EE158" s="6"/>
      <c r="EF158" s="124"/>
      <c r="EG158" s="124"/>
      <c r="EH158" s="125"/>
      <c r="EI158" s="125"/>
      <c r="EJ158" s="6">
        <v>1000</v>
      </c>
      <c r="EK158" s="2"/>
      <c r="EL158" s="2"/>
    </row>
    <row x14ac:dyDescent="0.25" r="159" customHeight="1" ht="18.75">
      <c r="A159" s="174" t="s">
        <v>184</v>
      </c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8" t="s">
        <v>185</v>
      </c>
      <c r="DJ159" s="178" t="s">
        <v>186</v>
      </c>
      <c r="DK159" s="6"/>
      <c r="DL159" s="6"/>
      <c r="DM159" s="6"/>
      <c r="DN159" s="176"/>
      <c r="DO159" s="176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9" t="s">
        <v>187</v>
      </c>
      <c r="EC159" s="179" t="s">
        <v>63</v>
      </c>
      <c r="ED159" s="126" t="s">
        <v>82</v>
      </c>
      <c r="EE159" s="126" t="s">
        <v>188</v>
      </c>
      <c r="EF159" s="180" t="s">
        <v>121</v>
      </c>
      <c r="EG159" s="180" t="s">
        <v>122</v>
      </c>
      <c r="EH159" s="179" t="s">
        <v>123</v>
      </c>
      <c r="EI159" s="179" t="s">
        <v>124</v>
      </c>
      <c r="EJ159" s="124"/>
      <c r="EK159" s="2"/>
      <c r="EL159" s="2"/>
    </row>
    <row x14ac:dyDescent="0.25" r="160" customHeight="1" ht="18.75">
      <c r="A160" s="136" t="s">
        <v>189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>
        <v>536</v>
      </c>
      <c r="AA160" s="6">
        <v>732</v>
      </c>
      <c r="AB160" s="6">
        <v>851</v>
      </c>
      <c r="AC160" s="6">
        <v>844</v>
      </c>
      <c r="AD160" s="6">
        <v>710</v>
      </c>
      <c r="AE160" s="6">
        <v>653</v>
      </c>
      <c r="AF160" s="6">
        <v>777</v>
      </c>
      <c r="AG160" s="6">
        <v>872</v>
      </c>
      <c r="AH160" s="6">
        <v>750</v>
      </c>
      <c r="AI160" s="6">
        <v>732</v>
      </c>
      <c r="AJ160" s="6">
        <v>395</v>
      </c>
      <c r="AK160" s="6">
        <v>764</v>
      </c>
      <c r="AL160" s="6">
        <v>430</v>
      </c>
      <c r="AM160" s="6">
        <v>415</v>
      </c>
      <c r="AN160" s="6">
        <v>404</v>
      </c>
      <c r="AO160" s="6">
        <v>274</v>
      </c>
      <c r="AP160" s="6">
        <v>328</v>
      </c>
      <c r="AQ160" s="6">
        <f>372-48</f>
      </c>
      <c r="AR160" s="6">
        <v>386</v>
      </c>
      <c r="AS160" s="6">
        <v>271</v>
      </c>
      <c r="AT160" s="6">
        <v>160</v>
      </c>
      <c r="AU160" s="6">
        <v>314</v>
      </c>
      <c r="AV160" s="6">
        <v>293</v>
      </c>
      <c r="AW160" s="6">
        <v>80</v>
      </c>
      <c r="AX160" s="6">
        <f>SUM(AL160:AW160)</f>
      </c>
      <c r="AY160" s="181">
        <v>220</v>
      </c>
      <c r="AZ160" s="168">
        <v>240</v>
      </c>
      <c r="BA160" s="181">
        <v>120</v>
      </c>
      <c r="BB160" s="181">
        <v>148</v>
      </c>
      <c r="BC160" s="150">
        <v>224</v>
      </c>
      <c r="BD160" s="150">
        <v>224</v>
      </c>
      <c r="BE160" s="150">
        <v>80</v>
      </c>
      <c r="BF160" s="150">
        <v>80</v>
      </c>
      <c r="BG160" s="150">
        <v>80</v>
      </c>
      <c r="BH160" s="150">
        <v>80</v>
      </c>
      <c r="BI160" s="150">
        <v>80</v>
      </c>
      <c r="BJ160" s="150">
        <v>80</v>
      </c>
      <c r="BK160" s="150">
        <f>SUM(AY160:BJ160)</f>
      </c>
      <c r="BL160" s="150">
        <v>80</v>
      </c>
      <c r="BM160" s="150">
        <v>80</v>
      </c>
      <c r="BN160" s="150">
        <v>80</v>
      </c>
      <c r="BO160" s="150">
        <v>80</v>
      </c>
      <c r="BP160" s="150">
        <v>80</v>
      </c>
      <c r="BQ160" s="150">
        <v>80</v>
      </c>
      <c r="BR160" s="150">
        <v>80</v>
      </c>
      <c r="BS160" s="150">
        <v>80</v>
      </c>
      <c r="BT160" s="150">
        <v>80</v>
      </c>
      <c r="BU160" s="150">
        <v>80</v>
      </c>
      <c r="BV160" s="150">
        <v>80</v>
      </c>
      <c r="BW160" s="150">
        <v>80</v>
      </c>
      <c r="BX160" s="150">
        <f>SUM(BL160:BW160)</f>
      </c>
      <c r="BY160" s="150">
        <v>80</v>
      </c>
      <c r="BZ160" s="150">
        <v>80</v>
      </c>
      <c r="CA160" s="150">
        <v>80</v>
      </c>
      <c r="CB160" s="150">
        <v>80</v>
      </c>
      <c r="CC160" s="150"/>
      <c r="CD160" s="150"/>
      <c r="CE160" s="150"/>
      <c r="CF160" s="150"/>
      <c r="CG160" s="150"/>
      <c r="CH160" s="150"/>
      <c r="CI160" s="150"/>
      <c r="CJ160" s="150"/>
      <c r="CK160" s="150"/>
      <c r="CL160" s="150"/>
      <c r="CM160" s="150"/>
      <c r="CN160" s="150"/>
      <c r="CO160" s="150"/>
      <c r="CP160" s="150"/>
      <c r="CQ160" s="150"/>
      <c r="CR160" s="150"/>
      <c r="CS160" s="150"/>
      <c r="CT160" s="150"/>
      <c r="CU160" s="150"/>
      <c r="CV160" s="150"/>
      <c r="CW160" s="150"/>
      <c r="CX160" s="150"/>
      <c r="CY160" s="150"/>
      <c r="CZ160" s="150"/>
      <c r="DA160" s="150"/>
      <c r="DB160" s="150"/>
      <c r="DC160" s="150"/>
      <c r="DD160" s="150"/>
      <c r="DE160" s="150"/>
      <c r="DF160" s="150"/>
      <c r="DG160" s="150"/>
      <c r="DH160" s="150"/>
      <c r="DI160" s="6">
        <f>AVERAGE(AY160:BB160)</f>
      </c>
      <c r="DJ160" s="6">
        <f>AVERAGE(BC160:BJ160)</f>
      </c>
      <c r="DK160" s="6"/>
      <c r="DL160" s="6"/>
      <c r="DM160" s="143"/>
      <c r="DN160" s="182">
        <f>SUM(Z160:AK160)</f>
      </c>
      <c r="DO160" s="182"/>
      <c r="DP160" s="182">
        <f>SUM(AL160:AW160)</f>
      </c>
      <c r="DQ160" s="144">
        <f>IFERROR(DP160/DN160*100,0)</f>
      </c>
      <c r="DR160" s="182">
        <f>SUM(AY160:BJ160)</f>
      </c>
      <c r="DS160" s="144">
        <f>IFERROR(DR160/DP160*100,0)</f>
      </c>
      <c r="DT160" s="182">
        <f>SUM(BL160:BW160)</f>
      </c>
      <c r="DU160" s="144">
        <f>IFERROR(DT160/DR160*100,0)</f>
      </c>
      <c r="DV160" s="182">
        <f>SUM(BY160:CJ160)</f>
      </c>
      <c r="DW160" s="144">
        <f>IFERROR(DV160/DT160*100,0)</f>
      </c>
      <c r="DX160" s="182">
        <f>SUM(CK160:CV160)</f>
      </c>
      <c r="DY160" s="144">
        <f>IFERROR(DX160/DV160*100,0)</f>
      </c>
      <c r="DZ160" s="182">
        <f>SUM(CW160:DH160)</f>
      </c>
      <c r="EA160" s="144">
        <f>IFERROR(DZ160/DX160*100,0)</f>
      </c>
      <c r="EB160" s="125">
        <f>DN160/$EJ$158</f>
      </c>
      <c r="EC160" s="125">
        <f>9.9*55%</f>
      </c>
      <c r="ED160" s="125">
        <f>+SUM(AL160:AS160)/$EJ$158</f>
      </c>
      <c r="EE160" s="125">
        <f>EF160-ED160</f>
      </c>
      <c r="EF160" s="125">
        <f>+DP160/$EJ$158</f>
      </c>
      <c r="EG160" s="125">
        <f>DR160/$EJ$158</f>
      </c>
      <c r="EH160" s="125">
        <f>DT160/$EJ$158</f>
      </c>
      <c r="EI160" s="125">
        <f>DV160/$EJ$158</f>
      </c>
      <c r="EJ160" s="124">
        <f>+EF160/EC160-1</f>
      </c>
      <c r="EK160" s="2"/>
      <c r="EL160" s="2"/>
    </row>
    <row x14ac:dyDescent="0.25" r="161" customHeight="1" ht="18.75">
      <c r="A161" s="136" t="s">
        <v>190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>
        <v>510</v>
      </c>
      <c r="AA161" s="6">
        <v>295</v>
      </c>
      <c r="AB161" s="6">
        <v>652</v>
      </c>
      <c r="AC161" s="6">
        <v>1234</v>
      </c>
      <c r="AD161" s="6">
        <v>766</v>
      </c>
      <c r="AE161" s="6">
        <v>534</v>
      </c>
      <c r="AF161" s="6">
        <f>518+383</f>
      </c>
      <c r="AG161" s="6">
        <v>420</v>
      </c>
      <c r="AH161" s="6">
        <v>400</v>
      </c>
      <c r="AI161" s="6">
        <v>225</v>
      </c>
      <c r="AJ161" s="6">
        <v>366</v>
      </c>
      <c r="AK161" s="6">
        <v>210</v>
      </c>
      <c r="AL161" s="6">
        <v>1020</v>
      </c>
      <c r="AM161" s="6">
        <v>1115</v>
      </c>
      <c r="AN161" s="6">
        <f>3221-602-624-26+18+20</f>
      </c>
      <c r="AO161" s="6">
        <f>1349-114</f>
      </c>
      <c r="AP161" s="6">
        <f>532+29+80+44+33</f>
      </c>
      <c r="AQ161" s="6">
        <v>474</v>
      </c>
      <c r="AR161" s="6">
        <v>266</v>
      </c>
      <c r="AS161" s="6">
        <v>355</v>
      </c>
      <c r="AT161" s="183">
        <v>628</v>
      </c>
      <c r="AU161" s="183">
        <v>382</v>
      </c>
      <c r="AV161" s="6">
        <v>438</v>
      </c>
      <c r="AW161" s="6">
        <v>565</v>
      </c>
      <c r="AX161" s="6">
        <f>SUM(AL161:AW161)</f>
      </c>
      <c r="AY161" s="181">
        <v>600</v>
      </c>
      <c r="AZ161" s="168">
        <v>391</v>
      </c>
      <c r="BA161" s="181">
        <v>444</v>
      </c>
      <c r="BB161" s="181">
        <v>171</v>
      </c>
      <c r="BC161" s="150">
        <v>155</v>
      </c>
      <c r="BD161" s="150">
        <v>88.19999999999999</v>
      </c>
      <c r="BE161" s="150">
        <f>BE34</f>
      </c>
      <c r="BF161" s="150">
        <f>BF34</f>
      </c>
      <c r="BG161" s="150">
        <f>BG34</f>
      </c>
      <c r="BH161" s="150">
        <f>BH34</f>
      </c>
      <c r="BI161" s="150">
        <f>BI34</f>
      </c>
      <c r="BJ161" s="150">
        <f>BJ34</f>
      </c>
      <c r="BK161" s="150">
        <f>SUM(AY161:BJ161)</f>
      </c>
      <c r="BL161" s="150">
        <v>100</v>
      </c>
      <c r="BM161" s="150">
        <f>BM34</f>
      </c>
      <c r="BN161" s="150">
        <f>BN34</f>
      </c>
      <c r="BO161" s="150">
        <f>BO34</f>
      </c>
      <c r="BP161" s="150">
        <f>BP34</f>
      </c>
      <c r="BQ161" s="150">
        <v>100</v>
      </c>
      <c r="BR161" s="150">
        <f>BR34</f>
      </c>
      <c r="BS161" s="150">
        <f>BS34</f>
      </c>
      <c r="BT161" s="150">
        <f>BT34</f>
      </c>
      <c r="BU161" s="150">
        <f>BU34</f>
      </c>
      <c r="BV161" s="150">
        <v>100</v>
      </c>
      <c r="BW161" s="150">
        <f>BW34</f>
      </c>
      <c r="BX161" s="150">
        <f>SUM(BL161:BW161)</f>
      </c>
      <c r="BY161" s="150">
        <f>BY34</f>
      </c>
      <c r="BZ161" s="150">
        <f>BZ34</f>
      </c>
      <c r="CA161" s="150">
        <f>CA34</f>
      </c>
      <c r="CB161" s="150">
        <f>CB34</f>
      </c>
      <c r="CC161" s="150">
        <f>CC34</f>
      </c>
      <c r="CD161" s="150">
        <f>CD34</f>
      </c>
      <c r="CE161" s="150">
        <f>CE34</f>
      </c>
      <c r="CF161" s="150">
        <f>CF34</f>
      </c>
      <c r="CG161" s="150">
        <f>CG34</f>
      </c>
      <c r="CH161" s="150">
        <f>CH34</f>
      </c>
      <c r="CI161" s="150">
        <f>CI34</f>
      </c>
      <c r="CJ161" s="150">
        <f>CJ34</f>
      </c>
      <c r="CK161" s="150">
        <f>CK34</f>
      </c>
      <c r="CL161" s="150">
        <f>CL34</f>
      </c>
      <c r="CM161" s="150">
        <f>CM34</f>
      </c>
      <c r="CN161" s="150">
        <f>CN34</f>
      </c>
      <c r="CO161" s="150">
        <f>CO34</f>
      </c>
      <c r="CP161" s="150">
        <f>CP34</f>
      </c>
      <c r="CQ161" s="150">
        <f>CQ34</f>
      </c>
      <c r="CR161" s="150">
        <f>CR34</f>
      </c>
      <c r="CS161" s="150">
        <f>CS34</f>
      </c>
      <c r="CT161" s="150">
        <f>CT34</f>
      </c>
      <c r="CU161" s="150">
        <f>CU34</f>
      </c>
      <c r="CV161" s="150">
        <f>CV34</f>
      </c>
      <c r="CW161" s="150">
        <f>CW34</f>
      </c>
      <c r="CX161" s="150">
        <f>CX34</f>
      </c>
      <c r="CY161" s="150">
        <f>CY34</f>
      </c>
      <c r="CZ161" s="150">
        <f>CZ34</f>
      </c>
      <c r="DA161" s="150">
        <f>DA34</f>
      </c>
      <c r="DB161" s="150">
        <f>DB34</f>
      </c>
      <c r="DC161" s="150">
        <f>DC34</f>
      </c>
      <c r="DD161" s="150">
        <f>DD34</f>
      </c>
      <c r="DE161" s="150">
        <f>DE34</f>
      </c>
      <c r="DF161" s="150">
        <f>DF34</f>
      </c>
      <c r="DG161" s="150">
        <f>DG34</f>
      </c>
      <c r="DH161" s="150">
        <f>DH34</f>
      </c>
      <c r="DI161" s="6">
        <f>AVERAGE(AY161:BB161)</f>
      </c>
      <c r="DJ161" s="6">
        <f>AVERAGE(BC161:BJ161)</f>
      </c>
      <c r="DK161" s="6"/>
      <c r="DL161" s="6"/>
      <c r="DM161" s="143"/>
      <c r="DN161" s="182">
        <f>SUM(Z161:AK161)</f>
      </c>
      <c r="DO161" s="182"/>
      <c r="DP161" s="182">
        <f>SUM(AL161:AW161)</f>
      </c>
      <c r="DQ161" s="144">
        <f>IFERROR(DP161/DN161*100,0)</f>
      </c>
      <c r="DR161" s="182">
        <f>SUM(AY161:BJ161)</f>
      </c>
      <c r="DS161" s="144">
        <f>IFERROR(DR161/DP161*100,0)</f>
      </c>
      <c r="DT161" s="182">
        <f>SUM(BL161:BW161)</f>
      </c>
      <c r="DU161" s="144">
        <f>IFERROR(DT161/DR161*100,0)</f>
      </c>
      <c r="DV161" s="182">
        <f>SUM(BY161:CJ161)</f>
      </c>
      <c r="DW161" s="144">
        <f>IFERROR(DV161/DT161*100,0)</f>
      </c>
      <c r="DX161" s="182">
        <f>SUM(CK161:CV161)</f>
      </c>
      <c r="DY161" s="144">
        <f>IFERROR(DX161/DV161*100,0)</f>
      </c>
      <c r="DZ161" s="182">
        <f>SUM(CW161:DH161)</f>
      </c>
      <c r="EA161" s="144">
        <f>IFERROR(DZ161/DX161*100,0)</f>
      </c>
      <c r="EB161" s="125">
        <f>DN161/$EJ$158</f>
      </c>
      <c r="EC161" s="125">
        <f>6.84*49%</f>
      </c>
      <c r="ED161" s="125">
        <f>+SUM(AL161:AS161)/$EJ$158</f>
      </c>
      <c r="EE161" s="125">
        <f>EF161-ED161</f>
      </c>
      <c r="EF161" s="125">
        <f>+DP161/$EJ$158</f>
      </c>
      <c r="EG161" s="125">
        <f>DR161/$EJ$158</f>
      </c>
      <c r="EH161" s="125">
        <f>DT161/$EJ$158</f>
      </c>
      <c r="EI161" s="125">
        <f>DV161/$EJ$158</f>
      </c>
      <c r="EJ161" s="124">
        <f>+EF161/EC161-1</f>
      </c>
      <c r="EK161" s="2"/>
      <c r="EL161" s="2"/>
    </row>
    <row x14ac:dyDescent="0.25" r="162" customHeight="1" ht="18.75">
      <c r="A162" s="136" t="s">
        <v>191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>
        <v>0</v>
      </c>
      <c r="AA162" s="6">
        <v>16</v>
      </c>
      <c r="AB162" s="6">
        <v>0</v>
      </c>
      <c r="AC162" s="6">
        <v>0</v>
      </c>
      <c r="AD162" s="6">
        <v>226</v>
      </c>
      <c r="AE162" s="6">
        <v>72</v>
      </c>
      <c r="AF162" s="6">
        <v>134</v>
      </c>
      <c r="AG162" s="6">
        <v>0</v>
      </c>
      <c r="AH162" s="6">
        <v>198</v>
      </c>
      <c r="AI162" s="6">
        <v>0</v>
      </c>
      <c r="AJ162" s="6">
        <v>0</v>
      </c>
      <c r="AK162" s="6">
        <v>0</v>
      </c>
      <c r="AL162" s="6">
        <v>1311</v>
      </c>
      <c r="AM162" s="6">
        <v>92</v>
      </c>
      <c r="AN162" s="6"/>
      <c r="AO162" s="6">
        <v>12</v>
      </c>
      <c r="AP162" s="6">
        <v>223</v>
      </c>
      <c r="AQ162" s="6">
        <v>16</v>
      </c>
      <c r="AR162" s="6">
        <v>84</v>
      </c>
      <c r="AS162" s="6">
        <v>0</v>
      </c>
      <c r="AT162" s="183">
        <v>232</v>
      </c>
      <c r="AU162" s="183"/>
      <c r="AV162" s="6">
        <v>60</v>
      </c>
      <c r="AW162" s="6">
        <v>74</v>
      </c>
      <c r="AX162" s="6">
        <f>SUM(AL162:AW162)</f>
      </c>
      <c r="AY162" s="181">
        <v>0</v>
      </c>
      <c r="AZ162" s="168">
        <v>0</v>
      </c>
      <c r="BA162" s="181">
        <v>0</v>
      </c>
      <c r="BB162" s="181"/>
      <c r="BC162" s="150">
        <v>21.6</v>
      </c>
      <c r="BD162" s="150"/>
      <c r="BE162" s="150">
        <f>BE72</f>
      </c>
      <c r="BF162" s="150">
        <f>BF72</f>
      </c>
      <c r="BG162" s="150">
        <v>32</v>
      </c>
      <c r="BH162" s="150">
        <f>BH72</f>
      </c>
      <c r="BI162" s="150">
        <v>32</v>
      </c>
      <c r="BJ162" s="150">
        <f>BJ72</f>
      </c>
      <c r="BK162" s="150">
        <f>SUM(AY162:BJ162)</f>
      </c>
      <c r="BL162" s="150">
        <f>BL72</f>
      </c>
      <c r="BM162" s="150">
        <f>BM72</f>
      </c>
      <c r="BN162" s="150">
        <f>BN72</f>
      </c>
      <c r="BO162" s="150">
        <f>BO72</f>
      </c>
      <c r="BP162" s="150">
        <f>BP72</f>
      </c>
      <c r="BQ162" s="150">
        <f>BQ72</f>
      </c>
      <c r="BR162" s="150">
        <f>BR72</f>
      </c>
      <c r="BS162" s="150">
        <f>BS72</f>
      </c>
      <c r="BT162" s="150">
        <f>BT72</f>
      </c>
      <c r="BU162" s="150">
        <f>BU72</f>
      </c>
      <c r="BV162" s="150">
        <f>BV72</f>
      </c>
      <c r="BW162" s="150">
        <f>BW72</f>
      </c>
      <c r="BX162" s="150">
        <f>SUM(BL162:BW162)</f>
      </c>
      <c r="BY162" s="150">
        <f>BY72</f>
      </c>
      <c r="BZ162" s="150">
        <f>BZ72</f>
      </c>
      <c r="CA162" s="150">
        <f>CA72</f>
      </c>
      <c r="CB162" s="150">
        <f>CB72</f>
      </c>
      <c r="CC162" s="150">
        <f>CC72</f>
      </c>
      <c r="CD162" s="150">
        <f>CD72</f>
      </c>
      <c r="CE162" s="150">
        <f>CE72</f>
      </c>
      <c r="CF162" s="150">
        <f>CF72</f>
      </c>
      <c r="CG162" s="150">
        <f>CG72</f>
      </c>
      <c r="CH162" s="150">
        <f>CH72</f>
      </c>
      <c r="CI162" s="150">
        <f>CI72</f>
      </c>
      <c r="CJ162" s="150">
        <f>CJ72</f>
      </c>
      <c r="CK162" s="150">
        <f>CK72</f>
      </c>
      <c r="CL162" s="150">
        <f>CL72</f>
      </c>
      <c r="CM162" s="150">
        <f>CM72</f>
      </c>
      <c r="CN162" s="150">
        <f>CN72</f>
      </c>
      <c r="CO162" s="150">
        <f>CO72</f>
      </c>
      <c r="CP162" s="150">
        <f>CP72</f>
      </c>
      <c r="CQ162" s="150">
        <f>CQ72</f>
      </c>
      <c r="CR162" s="150">
        <f>CR72</f>
      </c>
      <c r="CS162" s="150">
        <f>CS72</f>
      </c>
      <c r="CT162" s="150">
        <f>CT72</f>
      </c>
      <c r="CU162" s="150">
        <f>CU72</f>
      </c>
      <c r="CV162" s="150">
        <f>CV72</f>
      </c>
      <c r="CW162" s="150">
        <f>CW72</f>
      </c>
      <c r="CX162" s="150">
        <f>CX72</f>
      </c>
      <c r="CY162" s="150">
        <f>CY72</f>
      </c>
      <c r="CZ162" s="150">
        <f>CZ72</f>
      </c>
      <c r="DA162" s="150">
        <f>DA72</f>
      </c>
      <c r="DB162" s="150">
        <f>DB72</f>
      </c>
      <c r="DC162" s="150">
        <f>DC72</f>
      </c>
      <c r="DD162" s="150">
        <f>DD72</f>
      </c>
      <c r="DE162" s="150">
        <f>DE72</f>
      </c>
      <c r="DF162" s="150">
        <f>DF72</f>
      </c>
      <c r="DG162" s="150">
        <f>DG72</f>
      </c>
      <c r="DH162" s="150">
        <f>DH72</f>
      </c>
      <c r="DI162" s="6">
        <f>AVERAGE(AY162:BB162)</f>
      </c>
      <c r="DJ162" s="6">
        <f>AVERAGE(BC162:BJ162)</f>
      </c>
      <c r="DK162" s="6"/>
      <c r="DL162" s="6"/>
      <c r="DM162" s="143"/>
      <c r="DN162" s="182">
        <f>SUM(Z162:AK162)</f>
      </c>
      <c r="DO162" s="182"/>
      <c r="DP162" s="182">
        <f>SUM(AL162:AW162)</f>
      </c>
      <c r="DQ162" s="144">
        <f>IFERROR(DP162/DN162*100,0)</f>
      </c>
      <c r="DR162" s="182">
        <f>SUM(AY162:BJ162)</f>
      </c>
      <c r="DS162" s="144">
        <f>IFERROR(DR162/DP162*100,0)</f>
      </c>
      <c r="DT162" s="182">
        <f>SUM(BL162:BW162)</f>
      </c>
      <c r="DU162" s="144">
        <f>IFERROR(DT162/DR162*100,0)</f>
      </c>
      <c r="DV162" s="182">
        <f>SUM(BY162:CJ162)</f>
      </c>
      <c r="DW162" s="144">
        <f>IFERROR(DV162/DT162*100,0)</f>
      </c>
      <c r="DX162" s="182">
        <f>SUM(CK162:CV162)</f>
      </c>
      <c r="DY162" s="144">
        <f>IFERROR(DX162/DV162*100,0)</f>
      </c>
      <c r="DZ162" s="182">
        <f>SUM(CW162:DH162)</f>
      </c>
      <c r="EA162" s="144">
        <f>IFERROR(DZ162/DX162*100,0)</f>
      </c>
      <c r="EB162" s="125">
        <f>DN162/$EJ$158</f>
      </c>
      <c r="EC162" s="125">
        <v>1.3320000000000007</v>
      </c>
      <c r="ED162" s="125">
        <f>+SUM(AL162:AS162)/$EJ$158</f>
      </c>
      <c r="EE162" s="125">
        <f>EF162-ED162</f>
      </c>
      <c r="EF162" s="125">
        <f>+DP162/$EJ$158</f>
      </c>
      <c r="EG162" s="125">
        <f>DR162/$EJ$158</f>
      </c>
      <c r="EH162" s="125">
        <f>DT162/$EJ$158</f>
      </c>
      <c r="EI162" s="125">
        <f>DV162/$EJ$158</f>
      </c>
      <c r="EJ162" s="124">
        <f>+EF162/EC162-1</f>
      </c>
      <c r="EK162" s="2"/>
      <c r="EL162" s="2"/>
    </row>
    <row x14ac:dyDescent="0.25" r="163" customHeight="1" ht="18.75">
      <c r="A163" s="136" t="s">
        <v>192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83">
        <v>416</v>
      </c>
      <c r="AA163" s="183">
        <v>504</v>
      </c>
      <c r="AB163" s="183">
        <v>807</v>
      </c>
      <c r="AC163" s="183">
        <v>690</v>
      </c>
      <c r="AD163" s="183">
        <v>891</v>
      </c>
      <c r="AE163" s="183">
        <v>581</v>
      </c>
      <c r="AF163" s="183">
        <v>450</v>
      </c>
      <c r="AG163" s="183">
        <v>647</v>
      </c>
      <c r="AH163" s="183">
        <v>517</v>
      </c>
      <c r="AI163" s="183">
        <v>550</v>
      </c>
      <c r="AJ163" s="183">
        <v>520</v>
      </c>
      <c r="AK163" s="183">
        <v>601</v>
      </c>
      <c r="AL163" s="6">
        <v>446</v>
      </c>
      <c r="AM163" s="6">
        <v>323</v>
      </c>
      <c r="AN163" s="6">
        <f>587</f>
      </c>
      <c r="AO163" s="6">
        <v>519</v>
      </c>
      <c r="AP163" s="6">
        <v>827</v>
      </c>
      <c r="AQ163" s="6">
        <f>1084+48</f>
      </c>
      <c r="AR163" s="6">
        <v>979</v>
      </c>
      <c r="AS163" s="6">
        <v>1435</v>
      </c>
      <c r="AT163" s="183">
        <v>1180</v>
      </c>
      <c r="AU163" s="183">
        <v>981</v>
      </c>
      <c r="AV163" s="6">
        <v>1064</v>
      </c>
      <c r="AW163" s="6">
        <v>1144</v>
      </c>
      <c r="AX163" s="6">
        <f>SUM(AL163:AW163)</f>
      </c>
      <c r="AY163" s="181">
        <v>1032</v>
      </c>
      <c r="AZ163" s="168">
        <v>657</v>
      </c>
      <c r="BA163" s="181">
        <v>913</v>
      </c>
      <c r="BB163" s="181">
        <v>1114</v>
      </c>
      <c r="BC163" s="150">
        <v>1100</v>
      </c>
      <c r="BD163" s="150">
        <v>1100</v>
      </c>
      <c r="BE163" s="150">
        <f>BE42</f>
      </c>
      <c r="BF163" s="150">
        <f>BF42</f>
      </c>
      <c r="BG163" s="150">
        <f>BG42</f>
      </c>
      <c r="BH163" s="150">
        <f>BH42</f>
      </c>
      <c r="BI163" s="150">
        <f>BI42</f>
      </c>
      <c r="BJ163" s="150">
        <f>BJ42</f>
      </c>
      <c r="BK163" s="150">
        <f>SUM(AY163:BJ163)</f>
      </c>
      <c r="BL163" s="150">
        <f>BL42</f>
      </c>
      <c r="BM163" s="150">
        <f>BM42</f>
      </c>
      <c r="BN163" s="150">
        <f>BN42</f>
      </c>
      <c r="BO163" s="150">
        <f>BO42</f>
      </c>
      <c r="BP163" s="150">
        <f>BP42</f>
      </c>
      <c r="BQ163" s="150">
        <f>BQ42</f>
      </c>
      <c r="BR163" s="150">
        <f>BR42</f>
      </c>
      <c r="BS163" s="150">
        <f>BS42</f>
      </c>
      <c r="BT163" s="150">
        <f>BT42</f>
      </c>
      <c r="BU163" s="150">
        <f>BU42</f>
      </c>
      <c r="BV163" s="150">
        <f>BV42</f>
      </c>
      <c r="BW163" s="150">
        <f>BW42</f>
      </c>
      <c r="BX163" s="150">
        <f>SUM(BL163:BW163)</f>
      </c>
      <c r="BY163" s="150">
        <f>BY42</f>
      </c>
      <c r="BZ163" s="150">
        <f>BZ42</f>
      </c>
      <c r="CA163" s="150">
        <f>CA42</f>
      </c>
      <c r="CB163" s="150">
        <f>CB42</f>
      </c>
      <c r="CC163" s="150">
        <f>CC42</f>
      </c>
      <c r="CD163" s="150">
        <f>CD42</f>
      </c>
      <c r="CE163" s="150">
        <f>CE42</f>
      </c>
      <c r="CF163" s="150">
        <f>CF42</f>
      </c>
      <c r="CG163" s="150">
        <f>CG42</f>
      </c>
      <c r="CH163" s="150">
        <f>CH42</f>
      </c>
      <c r="CI163" s="150">
        <f>CI42</f>
      </c>
      <c r="CJ163" s="150">
        <f>CJ42</f>
      </c>
      <c r="CK163" s="150">
        <f>CK42</f>
      </c>
      <c r="CL163" s="150">
        <f>CL42</f>
      </c>
      <c r="CM163" s="150">
        <f>CM42</f>
      </c>
      <c r="CN163" s="150">
        <f>CN42</f>
      </c>
      <c r="CO163" s="150">
        <f>CO42</f>
      </c>
      <c r="CP163" s="150">
        <f>CP42</f>
      </c>
      <c r="CQ163" s="150">
        <f>CQ42</f>
      </c>
      <c r="CR163" s="150">
        <f>CR42</f>
      </c>
      <c r="CS163" s="150">
        <f>CS42</f>
      </c>
      <c r="CT163" s="150">
        <f>CT42</f>
      </c>
      <c r="CU163" s="150">
        <f>CU42</f>
      </c>
      <c r="CV163" s="150">
        <f>CV42</f>
      </c>
      <c r="CW163" s="150">
        <f>CW42</f>
      </c>
      <c r="CX163" s="150">
        <f>CX42</f>
      </c>
      <c r="CY163" s="150">
        <f>CY42</f>
      </c>
      <c r="CZ163" s="150">
        <f>CZ42</f>
      </c>
      <c r="DA163" s="150">
        <f>DA42</f>
      </c>
      <c r="DB163" s="150">
        <f>DB42</f>
      </c>
      <c r="DC163" s="150">
        <f>DC42</f>
      </c>
      <c r="DD163" s="150">
        <f>DD42</f>
      </c>
      <c r="DE163" s="150">
        <f>DE42</f>
      </c>
      <c r="DF163" s="150">
        <f>DF42</f>
      </c>
      <c r="DG163" s="150">
        <f>DG42</f>
      </c>
      <c r="DH163" s="150">
        <f>DH42</f>
      </c>
      <c r="DI163" s="6">
        <f>AVERAGE(AY163:BB163)</f>
      </c>
      <c r="DJ163" s="6">
        <f>AVERAGE(BC163:BJ163)</f>
      </c>
      <c r="DK163" s="6"/>
      <c r="DL163" s="6"/>
      <c r="DM163" s="143"/>
      <c r="DN163" s="182">
        <f>SUM(Z163:AK163)</f>
      </c>
      <c r="DO163" s="182"/>
      <c r="DP163" s="182">
        <f>SUM(AL163:AW163)</f>
      </c>
      <c r="DQ163" s="144">
        <f>IFERROR(DP163/DN163*100,0)</f>
      </c>
      <c r="DR163" s="182">
        <f>SUM(AY163:BJ163)</f>
      </c>
      <c r="DS163" s="144">
        <f>IFERROR(DR163/DP163*100,0)</f>
      </c>
      <c r="DT163" s="182">
        <f>SUM(BL163:BW163)</f>
      </c>
      <c r="DU163" s="144">
        <f>IFERROR(DT163/DR163*100,0)</f>
      </c>
      <c r="DV163" s="182">
        <f>SUM(BY163:CJ163)</f>
      </c>
      <c r="DW163" s="144">
        <f>IFERROR(DV163/DT163*100,0)</f>
      </c>
      <c r="DX163" s="182">
        <f>SUM(CK163:CV163)</f>
      </c>
      <c r="DY163" s="144">
        <f>IFERROR(DX163/DV163*100,0)</f>
      </c>
      <c r="DZ163" s="182">
        <f>SUM(CW163:DH163)</f>
      </c>
      <c r="EA163" s="144">
        <f>IFERROR(DZ163/DX163*100,0)</f>
      </c>
      <c r="EB163" s="125">
        <f>DN163/$EJ$158</f>
      </c>
      <c r="EC163" s="125">
        <f>9.9*45%</f>
      </c>
      <c r="ED163" s="125">
        <f>+SUM(AL163:AS163)/$EJ$158</f>
      </c>
      <c r="EE163" s="125">
        <f>EF163-ED163</f>
      </c>
      <c r="EF163" s="125">
        <f>+DP163/$EJ$158</f>
      </c>
      <c r="EG163" s="125">
        <f>DR163/$EJ$158</f>
      </c>
      <c r="EH163" s="125">
        <f>DT163/$EJ$158</f>
      </c>
      <c r="EI163" s="125">
        <f>DV163/$EJ$158</f>
      </c>
      <c r="EJ163" s="124">
        <f>+EF163/EC163-1</f>
      </c>
      <c r="EK163" s="2"/>
      <c r="EL163" s="2"/>
    </row>
    <row x14ac:dyDescent="0.25" r="164" customHeight="1" ht="18.75">
      <c r="A164" s="136" t="s">
        <v>193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83">
        <v>862</v>
      </c>
      <c r="AA164" s="183">
        <v>694</v>
      </c>
      <c r="AB164" s="183">
        <v>477</v>
      </c>
      <c r="AC164" s="183">
        <v>1070</v>
      </c>
      <c r="AD164" s="183">
        <v>884</v>
      </c>
      <c r="AE164" s="183">
        <v>579</v>
      </c>
      <c r="AF164" s="183">
        <v>877</v>
      </c>
      <c r="AG164" s="183">
        <v>402</v>
      </c>
      <c r="AH164" s="183">
        <v>161</v>
      </c>
      <c r="AI164" s="183">
        <v>200</v>
      </c>
      <c r="AJ164" s="183">
        <v>608</v>
      </c>
      <c r="AK164" s="183">
        <v>60</v>
      </c>
      <c r="AL164" s="6">
        <v>180</v>
      </c>
      <c r="AM164" s="6">
        <v>1102</v>
      </c>
      <c r="AN164" s="6">
        <f>602-90-76</f>
      </c>
      <c r="AO164" s="6">
        <v>872</v>
      </c>
      <c r="AP164" s="6">
        <f>740</f>
      </c>
      <c r="AQ164" s="6">
        <v>98</v>
      </c>
      <c r="AR164" s="6">
        <v>56</v>
      </c>
      <c r="AS164" s="6">
        <v>185</v>
      </c>
      <c r="AT164" s="183">
        <v>60</v>
      </c>
      <c r="AU164" s="183">
        <v>612</v>
      </c>
      <c r="AV164" s="6">
        <v>74</v>
      </c>
      <c r="AW164" s="6">
        <v>224</v>
      </c>
      <c r="AX164" s="6">
        <f>SUM(AL164:AW164)</f>
      </c>
      <c r="AY164" s="181">
        <v>229</v>
      </c>
      <c r="AZ164" s="168">
        <v>30</v>
      </c>
      <c r="BA164" s="181">
        <v>215</v>
      </c>
      <c r="BB164" s="181">
        <v>300</v>
      </c>
      <c r="BC164" s="150">
        <v>247</v>
      </c>
      <c r="BD164" s="150">
        <v>167</v>
      </c>
      <c r="BE164" s="150">
        <f>BE56</f>
      </c>
      <c r="BF164" s="150">
        <f>BF56</f>
      </c>
      <c r="BG164" s="150">
        <f>BG56</f>
      </c>
      <c r="BH164" s="150">
        <f>BH56</f>
      </c>
      <c r="BI164" s="150">
        <f>BI56</f>
      </c>
      <c r="BJ164" s="150">
        <f>BJ56</f>
      </c>
      <c r="BK164" s="150">
        <f>SUM(AY164:BJ164)</f>
      </c>
      <c r="BL164" s="150">
        <f>BL56</f>
      </c>
      <c r="BM164" s="150">
        <f>BM56</f>
      </c>
      <c r="BN164" s="150">
        <f>BN49+BN55</f>
      </c>
      <c r="BO164" s="150">
        <f>BO49+BO55</f>
      </c>
      <c r="BP164" s="150">
        <f>BP49+BP55</f>
      </c>
      <c r="BQ164" s="150">
        <f>BQ49+BQ55</f>
      </c>
      <c r="BR164" s="150">
        <f>BR49+BR55</f>
      </c>
      <c r="BS164" s="150">
        <f>BS49+BS55</f>
      </c>
      <c r="BT164" s="150">
        <f>BT49+BT55</f>
      </c>
      <c r="BU164" s="150">
        <f>BU49+BU55</f>
      </c>
      <c r="BV164" s="150">
        <f>BV49+BV55</f>
      </c>
      <c r="BW164" s="150">
        <f>BW49+BW55</f>
      </c>
      <c r="BX164" s="150">
        <f>SUM(BL164:BW164)</f>
      </c>
      <c r="BY164" s="150">
        <f>BY49+BY55</f>
      </c>
      <c r="BZ164" s="150">
        <f>BZ49+BZ55</f>
      </c>
      <c r="CA164" s="150">
        <f>CA49+CA55</f>
      </c>
      <c r="CB164" s="150">
        <f>CB49+CB55</f>
      </c>
      <c r="CC164" s="150">
        <f>CC49+CC55</f>
      </c>
      <c r="CD164" s="150">
        <f>CD49+CD55</f>
      </c>
      <c r="CE164" s="150">
        <f>CE49+CE55</f>
      </c>
      <c r="CF164" s="150">
        <f>CF49+CF55</f>
      </c>
      <c r="CG164" s="150">
        <f>CG49+CG55</f>
      </c>
      <c r="CH164" s="150">
        <f>CH49+CH55</f>
      </c>
      <c r="CI164" s="150">
        <f>CI49+CI55</f>
      </c>
      <c r="CJ164" s="150">
        <f>CJ49+CJ55</f>
      </c>
      <c r="CK164" s="150">
        <f>CK49+CK55</f>
      </c>
      <c r="CL164" s="150">
        <f>CL49+CL55</f>
      </c>
      <c r="CM164" s="150">
        <f>CM49+CM55</f>
      </c>
      <c r="CN164" s="150">
        <f>CN49+CN55</f>
      </c>
      <c r="CO164" s="150">
        <f>CO49+CO55</f>
      </c>
      <c r="CP164" s="150">
        <f>CP49+CP55</f>
      </c>
      <c r="CQ164" s="150">
        <f>CQ49+CQ55</f>
      </c>
      <c r="CR164" s="150">
        <f>CR49+CR55</f>
      </c>
      <c r="CS164" s="150">
        <f>CS49+CS55</f>
      </c>
      <c r="CT164" s="150">
        <f>CT49+CT55</f>
      </c>
      <c r="CU164" s="150">
        <f>CU49+CU55</f>
      </c>
      <c r="CV164" s="150">
        <f>CV49+CV55</f>
      </c>
      <c r="CW164" s="150">
        <f>CW49+CW55</f>
      </c>
      <c r="CX164" s="150">
        <f>CX49+CX55</f>
      </c>
      <c r="CY164" s="150">
        <f>CY49+CY55</f>
      </c>
      <c r="CZ164" s="150">
        <f>CZ49+CZ55</f>
      </c>
      <c r="DA164" s="150">
        <f>DA49+DA55</f>
      </c>
      <c r="DB164" s="150">
        <f>DB49+DB55</f>
      </c>
      <c r="DC164" s="150">
        <f>DC49+DC55</f>
      </c>
      <c r="DD164" s="150">
        <f>DD49+DD55</f>
      </c>
      <c r="DE164" s="150">
        <f>DE49+DE55</f>
      </c>
      <c r="DF164" s="150">
        <f>DF49+DF55</f>
      </c>
      <c r="DG164" s="150">
        <f>DG49+DG55</f>
      </c>
      <c r="DH164" s="150">
        <f>DH49+DH55</f>
      </c>
      <c r="DI164" s="6">
        <f>AVERAGE(AY164:BB164)</f>
      </c>
      <c r="DJ164" s="6">
        <f>AVERAGE(BC164:BJ164)</f>
      </c>
      <c r="DK164" s="6"/>
      <c r="DL164" s="6"/>
      <c r="DM164" s="143"/>
      <c r="DN164" s="182">
        <f>SUM(Z164:AK164)</f>
      </c>
      <c r="DO164" s="182"/>
      <c r="DP164" s="182">
        <f>SUM(AL164:AW164)</f>
      </c>
      <c r="DQ164" s="144">
        <f>IFERROR(DP164/DN164*100,0)</f>
      </c>
      <c r="DR164" s="182">
        <f>SUM(AY164:BJ164)</f>
      </c>
      <c r="DS164" s="144">
        <f>IFERROR(DR164/DP164*100,0)</f>
      </c>
      <c r="DT164" s="182">
        <f>SUM(BL164:BW164)</f>
      </c>
      <c r="DU164" s="144">
        <f>IFERROR(DT164/DR164*100,0)</f>
      </c>
      <c r="DV164" s="182">
        <f>SUM(BY164:CJ164)</f>
      </c>
      <c r="DW164" s="144">
        <f>IFERROR(DV164/DT164*100,0)</f>
      </c>
      <c r="DX164" s="182">
        <f>SUM(CK164:CV164)</f>
      </c>
      <c r="DY164" s="144">
        <f>IFERROR(DX164/DV164*100,0)</f>
      </c>
      <c r="DZ164" s="182">
        <f>SUM(CW164:DH164)</f>
      </c>
      <c r="EA164" s="144">
        <f>IFERROR(DZ164/DX164*100,0)</f>
      </c>
      <c r="EB164" s="125">
        <f>DN164/$EJ$158</f>
      </c>
      <c r="EC164" s="125">
        <f>6.84*51%</f>
      </c>
      <c r="ED164" s="125">
        <f>+SUM(AL164:AS164)/$EJ$158</f>
      </c>
      <c r="EE164" s="125">
        <f>EF164-ED164</f>
      </c>
      <c r="EF164" s="125">
        <f>+DP164/$EJ$158</f>
      </c>
      <c r="EG164" s="125">
        <f>DR164/$EJ$158</f>
      </c>
      <c r="EH164" s="125">
        <f>DT164/$EJ$158</f>
      </c>
      <c r="EI164" s="125">
        <f>DV164/$EJ$158</f>
      </c>
      <c r="EJ164" s="124">
        <f>+EF164/EC164-1</f>
      </c>
      <c r="EK164" s="2"/>
      <c r="EL164" s="2"/>
    </row>
    <row x14ac:dyDescent="0.25" r="165" customHeight="1" ht="18.75">
      <c r="A165" s="136" t="s">
        <v>194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6"/>
      <c r="AM165" s="6">
        <v>0</v>
      </c>
      <c r="AN165" s="6">
        <v>0</v>
      </c>
      <c r="AO165" s="6">
        <v>0</v>
      </c>
      <c r="AP165" s="6"/>
      <c r="AQ165" s="6"/>
      <c r="AR165" s="6"/>
      <c r="AS165" s="6"/>
      <c r="AT165" s="183"/>
      <c r="AU165" s="183">
        <v>16</v>
      </c>
      <c r="AV165" s="6">
        <v>0</v>
      </c>
      <c r="AW165" s="6">
        <v>0</v>
      </c>
      <c r="AX165" s="6">
        <f>SUM(AL165:AW165)</f>
      </c>
      <c r="AY165" s="181"/>
      <c r="AZ165" s="168">
        <v>0</v>
      </c>
      <c r="BA165" s="181">
        <v>630</v>
      </c>
      <c r="BB165" s="181"/>
      <c r="BC165" s="150"/>
      <c r="BD165" s="150"/>
      <c r="BE165" s="150"/>
      <c r="BF165" s="150"/>
      <c r="BG165" s="150"/>
      <c r="BH165" s="150"/>
      <c r="BI165" s="150"/>
      <c r="BJ165" s="150"/>
      <c r="BK165" s="150">
        <f>SUM(AY165:BJ165)</f>
      </c>
      <c r="BL165" s="150"/>
      <c r="BM165" s="150"/>
      <c r="BN165" s="150"/>
      <c r="BO165" s="150">
        <v>550</v>
      </c>
      <c r="BP165" s="150"/>
      <c r="BQ165" s="150"/>
      <c r="BR165" s="150">
        <v>550</v>
      </c>
      <c r="BS165" s="150"/>
      <c r="BT165" s="150"/>
      <c r="BU165" s="150">
        <v>550</v>
      </c>
      <c r="BV165" s="150"/>
      <c r="BW165" s="150"/>
      <c r="BX165" s="150">
        <f>SUM(BL165:BW165)</f>
      </c>
      <c r="BY165" s="150"/>
      <c r="BZ165" s="150"/>
      <c r="CA165" s="150"/>
      <c r="CB165" s="150"/>
      <c r="CC165" s="150"/>
      <c r="CD165" s="150"/>
      <c r="CE165" s="150"/>
      <c r="CF165" s="150"/>
      <c r="CG165" s="150"/>
      <c r="CH165" s="150"/>
      <c r="CI165" s="150"/>
      <c r="CJ165" s="150"/>
      <c r="CK165" s="150"/>
      <c r="CL165" s="150"/>
      <c r="CM165" s="150"/>
      <c r="CN165" s="150"/>
      <c r="CO165" s="150"/>
      <c r="CP165" s="150"/>
      <c r="CQ165" s="150"/>
      <c r="CR165" s="150"/>
      <c r="CS165" s="150"/>
      <c r="CT165" s="150"/>
      <c r="CU165" s="150"/>
      <c r="CV165" s="150"/>
      <c r="CW165" s="150"/>
      <c r="CX165" s="150"/>
      <c r="CY165" s="150"/>
      <c r="CZ165" s="150"/>
      <c r="DA165" s="150"/>
      <c r="DB165" s="150"/>
      <c r="DC165" s="150"/>
      <c r="DD165" s="150"/>
      <c r="DE165" s="150"/>
      <c r="DF165" s="150"/>
      <c r="DG165" s="150"/>
      <c r="DH165" s="150"/>
      <c r="DI165" s="6">
        <f>AVERAGE(AY165:BB165)</f>
      </c>
      <c r="DJ165" s="6"/>
      <c r="DK165" s="6"/>
      <c r="DL165" s="6"/>
      <c r="DM165" s="143"/>
      <c r="DN165" s="182">
        <f>SUM(Z165:AK165)</f>
      </c>
      <c r="DO165" s="182"/>
      <c r="DP165" s="182">
        <f>SUM(AL165:AW165)</f>
      </c>
      <c r="DQ165" s="144">
        <f>IFERROR(DP165/DN165*100,0)</f>
      </c>
      <c r="DR165" s="182">
        <f>SUM(AY165:BJ165)</f>
      </c>
      <c r="DS165" s="144">
        <f>IFERROR(DR165/DP165*100,0)</f>
      </c>
      <c r="DT165" s="182">
        <f>SUM(BL165:BW165)</f>
      </c>
      <c r="DU165" s="144">
        <f>IFERROR(DT165/DR165*100,0)</f>
      </c>
      <c r="DV165" s="182">
        <f>SUM(BY165:CJ165)</f>
      </c>
      <c r="DW165" s="144">
        <f>IFERROR(DV165/DT165*100,0)</f>
      </c>
      <c r="DX165" s="182">
        <f>SUM(CK165:CV165)</f>
      </c>
      <c r="DY165" s="144">
        <f>IFERROR(DX165/DV165*100,0)</f>
      </c>
      <c r="DZ165" s="182">
        <f>SUM(CW165:DH165)</f>
      </c>
      <c r="EA165" s="144">
        <f>IFERROR(DZ165/DX165*100,0)</f>
      </c>
      <c r="EB165" s="125">
        <f>DN165/$EJ$158</f>
      </c>
      <c r="EC165" s="125"/>
      <c r="ED165" s="125">
        <f>+SUM(AL165:AS165)/$EJ$158</f>
      </c>
      <c r="EE165" s="125">
        <f>EF165-ED165</f>
      </c>
      <c r="EF165" s="125">
        <f>+DP165/$EJ$158</f>
      </c>
      <c r="EG165" s="125">
        <f>DR165/$EJ$158</f>
      </c>
      <c r="EH165" s="125">
        <f>DT165/$EJ$158</f>
      </c>
      <c r="EI165" s="125">
        <f>DV165/$EJ$158</f>
      </c>
      <c r="EJ165" s="178">
        <f>+EF165/EC165-1</f>
      </c>
      <c r="EK165" s="2"/>
      <c r="EL165" s="2"/>
    </row>
    <row x14ac:dyDescent="0.25" r="166" customHeight="1" ht="18.75">
      <c r="A166" s="136" t="s">
        <v>195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>
        <v>-8</v>
      </c>
      <c r="AA166" s="6">
        <v>53</v>
      </c>
      <c r="AB166" s="6">
        <v>20</v>
      </c>
      <c r="AC166" s="6">
        <v>-85</v>
      </c>
      <c r="AD166" s="6">
        <v>-107</v>
      </c>
      <c r="AE166" s="6">
        <v>-124</v>
      </c>
      <c r="AF166" s="6">
        <v>0</v>
      </c>
      <c r="AG166" s="6">
        <v>125</v>
      </c>
      <c r="AH166" s="6">
        <v>622</v>
      </c>
      <c r="AI166" s="6">
        <v>2</v>
      </c>
      <c r="AJ166" s="6">
        <f>151-50</f>
      </c>
      <c r="AK166" s="6">
        <v>49</v>
      </c>
      <c r="AL166" s="6">
        <v>40</v>
      </c>
      <c r="AM166" s="6">
        <v>162</v>
      </c>
      <c r="AN166" s="6"/>
      <c r="AO166" s="6"/>
      <c r="AP166" s="6"/>
      <c r="AQ166" s="6"/>
      <c r="AR166" s="184"/>
      <c r="AS166" s="184"/>
      <c r="AT166" s="183"/>
      <c r="AU166" s="183"/>
      <c r="AV166" s="6"/>
      <c r="AW166" s="6"/>
      <c r="AX166" s="6"/>
      <c r="AY166" s="181"/>
      <c r="AZ166" s="168"/>
      <c r="BA166" s="181"/>
      <c r="BB166" s="181"/>
      <c r="BC166" s="150"/>
      <c r="BD166" s="150"/>
      <c r="BE166" s="150"/>
      <c r="BF166" s="150"/>
      <c r="BG166" s="150"/>
      <c r="BH166" s="150"/>
      <c r="BI166" s="150"/>
      <c r="BJ166" s="150"/>
      <c r="BK166" s="150">
        <f>SUM(AY166:BJ166)</f>
      </c>
      <c r="BL166" s="150"/>
      <c r="BM166" s="150"/>
      <c r="BN166" s="150"/>
      <c r="BO166" s="150"/>
      <c r="BP166" s="150"/>
      <c r="BQ166" s="150"/>
      <c r="BR166" s="150"/>
      <c r="BS166" s="150"/>
      <c r="BT166" s="150"/>
      <c r="BU166" s="150"/>
      <c r="BV166" s="150"/>
      <c r="BW166" s="150"/>
      <c r="BX166" s="150">
        <f>SUM(BL166:BW166)</f>
      </c>
      <c r="BY166" s="150"/>
      <c r="BZ166" s="150"/>
      <c r="CA166" s="150"/>
      <c r="CB166" s="150"/>
      <c r="CC166" s="150"/>
      <c r="CD166" s="150"/>
      <c r="CE166" s="150"/>
      <c r="CF166" s="150"/>
      <c r="CG166" s="150"/>
      <c r="CH166" s="150"/>
      <c r="CI166" s="150"/>
      <c r="CJ166" s="150"/>
      <c r="CK166" s="150"/>
      <c r="CL166" s="150"/>
      <c r="CM166" s="150"/>
      <c r="CN166" s="150"/>
      <c r="CO166" s="150"/>
      <c r="CP166" s="150"/>
      <c r="CQ166" s="150"/>
      <c r="CR166" s="150"/>
      <c r="CS166" s="150"/>
      <c r="CT166" s="150"/>
      <c r="CU166" s="150"/>
      <c r="CV166" s="150"/>
      <c r="CW166" s="150"/>
      <c r="CX166" s="150"/>
      <c r="CY166" s="150"/>
      <c r="CZ166" s="150"/>
      <c r="DA166" s="150"/>
      <c r="DB166" s="150"/>
      <c r="DC166" s="150"/>
      <c r="DD166" s="150"/>
      <c r="DE166" s="150"/>
      <c r="DF166" s="150"/>
      <c r="DG166" s="150"/>
      <c r="DH166" s="150"/>
      <c r="DI166" s="6"/>
      <c r="DJ166" s="6"/>
      <c r="DK166" s="6"/>
      <c r="DL166" s="6"/>
      <c r="DM166" s="143"/>
      <c r="DN166" s="182">
        <f>SUM(Z166:AK166)</f>
      </c>
      <c r="DO166" s="182"/>
      <c r="DP166" s="182">
        <f>SUM(AL166:AW166)</f>
      </c>
      <c r="DQ166" s="144">
        <f>IFERROR(DP166/DN166*100,0)</f>
      </c>
      <c r="DR166" s="182">
        <f>SUM(AY166:BJ166)</f>
      </c>
      <c r="DS166" s="144">
        <f>IFERROR(DR166/DP166*100,0)</f>
      </c>
      <c r="DT166" s="182">
        <f>SUM(BL166:BW166)</f>
      </c>
      <c r="DU166" s="144">
        <f>IFERROR(DT166/DR166*100,0)</f>
      </c>
      <c r="DV166" s="182">
        <f>SUM(BY166:CJ166)</f>
      </c>
      <c r="DW166" s="144">
        <f>IFERROR(DV166/DT166*100,0)</f>
      </c>
      <c r="DX166" s="182">
        <f>SUM(CK166:CV166)</f>
      </c>
      <c r="DY166" s="144">
        <f>IFERROR(DX166/DV166*100,0)</f>
      </c>
      <c r="DZ166" s="182">
        <f>SUM(CW166:DH166)</f>
      </c>
      <c r="EA166" s="144">
        <f>IFERROR(DZ166/DX166*100,0)</f>
      </c>
      <c r="EB166" s="125">
        <f>DN166/$EJ$158</f>
      </c>
      <c r="EC166" s="125"/>
      <c r="ED166" s="125">
        <f>+SUM(AL166:AS166)/$EJ$158</f>
      </c>
      <c r="EE166" s="125">
        <f>EF166-ED166</f>
      </c>
      <c r="EF166" s="125">
        <f>+DP166/$EJ$158</f>
      </c>
      <c r="EG166" s="125">
        <f>DR166/$EJ$158</f>
      </c>
      <c r="EH166" s="125">
        <f>DT166/$EJ$158</f>
      </c>
      <c r="EI166" s="125">
        <f>DV166/$EJ$158</f>
      </c>
      <c r="EJ166" s="178">
        <f>+EF166/EC166-1</f>
      </c>
      <c r="EK166" s="2"/>
      <c r="EL166" s="2"/>
    </row>
    <row x14ac:dyDescent="0.25" r="167" customHeight="1" ht="18.75">
      <c r="A167" s="133" t="s">
        <v>196</v>
      </c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57">
        <f>SUM(Z160:Z166)</f>
      </c>
      <c r="AA167" s="157">
        <f>SUM(AA160:AA166)</f>
      </c>
      <c r="AB167" s="157">
        <f>SUM(AB160:AB166)</f>
      </c>
      <c r="AC167" s="157">
        <f>SUM(AC160:AC166)</f>
      </c>
      <c r="AD167" s="157">
        <f>SUM(AD160:AD166)</f>
      </c>
      <c r="AE167" s="157">
        <f>SUM(AE160:AE166)</f>
      </c>
      <c r="AF167" s="157">
        <f>SUM(AF160:AF166)</f>
      </c>
      <c r="AG167" s="157">
        <f>SUM(AG160:AG166)</f>
      </c>
      <c r="AH167" s="157">
        <f>SUM(AH160:AH166)</f>
      </c>
      <c r="AI167" s="157">
        <f>SUM(AI160:AI166)</f>
      </c>
      <c r="AJ167" s="157">
        <f>SUM(AJ160:AJ166)</f>
      </c>
      <c r="AK167" s="157">
        <f>SUM(AK160:AK166)</f>
      </c>
      <c r="AL167" s="157">
        <f>SUM(AL160:AL166)</f>
      </c>
      <c r="AM167" s="157">
        <f>SUM(AM160:AM166)</f>
      </c>
      <c r="AN167" s="157">
        <f>SUM(AN160:AN166)</f>
      </c>
      <c r="AO167" s="157">
        <f>SUM(AO160:AO166)</f>
      </c>
      <c r="AP167" s="157">
        <f>SUM(AP160:AP166)</f>
      </c>
      <c r="AQ167" s="157">
        <f>SUM(AQ160:AQ166)</f>
      </c>
      <c r="AR167" s="157">
        <f>SUM(AR160:AR166)</f>
      </c>
      <c r="AS167" s="157">
        <f>SUM(AS160:AS166)</f>
      </c>
      <c r="AT167" s="157">
        <f>SUM(AT160:AT166)</f>
      </c>
      <c r="AU167" s="157">
        <f>SUM(AU160:AU166)</f>
      </c>
      <c r="AV167" s="157">
        <f>SUM(AV160:AV166)</f>
      </c>
      <c r="AW167" s="157">
        <f>SUM(AW160:AW166)</f>
      </c>
      <c r="AX167" s="157">
        <f>SUM(AX160:AX166)</f>
      </c>
      <c r="AY167" s="157">
        <f>SUM(AY160:AY166)</f>
      </c>
      <c r="AZ167" s="157">
        <f>SUM(AZ160:AZ166)</f>
      </c>
      <c r="BA167" s="157">
        <f>SUM(BA160:BA166)</f>
      </c>
      <c r="BB167" s="157">
        <f>SUM(BB160:BB166)</f>
      </c>
      <c r="BC167" s="157">
        <f>SUM(BC160:BC166)</f>
      </c>
      <c r="BD167" s="157">
        <f>SUM(BD160:BD166)</f>
      </c>
      <c r="BE167" s="157">
        <f>SUM(BE160:BE166)</f>
      </c>
      <c r="BF167" s="157">
        <f>SUM(BF160:BF166)</f>
      </c>
      <c r="BG167" s="157">
        <f>SUM(BG160:BG166)</f>
      </c>
      <c r="BH167" s="157">
        <f>SUM(BH160:BH166)</f>
      </c>
      <c r="BI167" s="157">
        <f>SUM(BI160:BI166)</f>
      </c>
      <c r="BJ167" s="157">
        <f>SUM(BJ160:BJ166)</f>
      </c>
      <c r="BK167" s="157">
        <f>SUM(BK160:BK166)</f>
      </c>
      <c r="BL167" s="157">
        <f>SUM(BL160:BL166)</f>
      </c>
      <c r="BM167" s="157">
        <f>SUM(BM160:BM166)</f>
      </c>
      <c r="BN167" s="157">
        <f>SUM(BN160:BN166)</f>
      </c>
      <c r="BO167" s="157">
        <f>SUM(BO160:BO166)</f>
      </c>
      <c r="BP167" s="157">
        <f>SUM(BP160:BP166)</f>
      </c>
      <c r="BQ167" s="157">
        <f>SUM(BQ160:BQ166)</f>
      </c>
      <c r="BR167" s="157">
        <f>SUM(BR160:BR166)</f>
      </c>
      <c r="BS167" s="157">
        <f>SUM(BS160:BS166)</f>
      </c>
      <c r="BT167" s="157">
        <f>SUM(BT160:BT166)</f>
      </c>
      <c r="BU167" s="157">
        <f>SUM(BU160:BU166)</f>
      </c>
      <c r="BV167" s="157">
        <f>SUM(BV160:BV166)</f>
      </c>
      <c r="BW167" s="157">
        <f>SUM(BW160:BW166)</f>
      </c>
      <c r="BX167" s="157">
        <f>SUM(BX160:BX166)</f>
      </c>
      <c r="BY167" s="157">
        <f>SUM(BY160:BY166)</f>
      </c>
      <c r="BZ167" s="157">
        <f>SUM(BZ160:BZ166)</f>
      </c>
      <c r="CA167" s="157">
        <f>SUM(CA160:CA166)</f>
      </c>
      <c r="CB167" s="157">
        <f>SUM(CB160:CB166)</f>
      </c>
      <c r="CC167" s="157">
        <f>SUM(CC160:CC166)</f>
      </c>
      <c r="CD167" s="157">
        <f>SUM(CD160:CD166)</f>
      </c>
      <c r="CE167" s="157">
        <f>SUM(CE160:CE166)</f>
      </c>
      <c r="CF167" s="157">
        <f>SUM(CF160:CF166)</f>
      </c>
      <c r="CG167" s="157">
        <f>SUM(CG160:CG166)</f>
      </c>
      <c r="CH167" s="157">
        <f>SUM(CH160:CH166)</f>
      </c>
      <c r="CI167" s="157">
        <f>SUM(CI160:CI166)</f>
      </c>
      <c r="CJ167" s="157">
        <f>SUM(CJ160:CJ166)</f>
      </c>
      <c r="CK167" s="157">
        <f>SUM(CK160:CK166)</f>
      </c>
      <c r="CL167" s="157">
        <f>SUM(CL160:CL166)</f>
      </c>
      <c r="CM167" s="157">
        <f>SUM(CM160:CM166)</f>
      </c>
      <c r="CN167" s="157">
        <f>SUM(CN160:CN166)</f>
      </c>
      <c r="CO167" s="157">
        <f>SUM(CO160:CO166)</f>
      </c>
      <c r="CP167" s="157">
        <f>SUM(CP160:CP166)</f>
      </c>
      <c r="CQ167" s="157">
        <f>SUM(CQ160:CQ166)</f>
      </c>
      <c r="CR167" s="157">
        <f>SUM(CR160:CR166)</f>
      </c>
      <c r="CS167" s="157">
        <f>SUM(CS160:CS166)</f>
      </c>
      <c r="CT167" s="157">
        <f>SUM(CT160:CT166)</f>
      </c>
      <c r="CU167" s="157">
        <f>SUM(CU160:CU166)</f>
      </c>
      <c r="CV167" s="157">
        <f>SUM(CV160:CV166)</f>
      </c>
      <c r="CW167" s="157">
        <f>SUM(CW160:CW166)</f>
      </c>
      <c r="CX167" s="157">
        <f>SUM(CX160:CX166)</f>
      </c>
      <c r="CY167" s="157">
        <f>SUM(CY160:CY166)</f>
      </c>
      <c r="CZ167" s="157">
        <f>SUM(CZ160:CZ166)</f>
      </c>
      <c r="DA167" s="157">
        <f>SUM(DA160:DA166)</f>
      </c>
      <c r="DB167" s="157">
        <f>SUM(DB160:DB166)</f>
      </c>
      <c r="DC167" s="157">
        <f>SUM(DC160:DC166)</f>
      </c>
      <c r="DD167" s="157">
        <f>SUM(DD160:DD166)</f>
      </c>
      <c r="DE167" s="157">
        <f>SUM(DE160:DE166)</f>
      </c>
      <c r="DF167" s="157">
        <f>SUM(DF160:DF166)</f>
      </c>
      <c r="DG167" s="157">
        <f>SUM(DG160:DG166)</f>
      </c>
      <c r="DH167" s="157">
        <f>SUM(DH160:DH166)</f>
      </c>
      <c r="DI167" s="6">
        <f>AVERAGE(AY167:BB167)</f>
      </c>
      <c r="DJ167" s="6">
        <f>AVERAGE(BC167:BJ167)</f>
      </c>
      <c r="DK167" s="124">
        <f>DJ167/DI167-1</f>
      </c>
      <c r="DL167" s="6"/>
      <c r="DM167" s="143"/>
      <c r="DN167" s="185">
        <f>SUM(DN160:DN166)</f>
      </c>
      <c r="DO167" s="185"/>
      <c r="DP167" s="185">
        <f>SUM(DP160:DP166)</f>
      </c>
      <c r="DQ167" s="144">
        <f>IFERROR(DP167/DN167*100,0)</f>
      </c>
      <c r="DR167" s="185">
        <f>SUM(DR160:DR166)</f>
      </c>
      <c r="DS167" s="144">
        <f>IFERROR(DR167/DP167*100,0)</f>
      </c>
      <c r="DT167" s="185">
        <f>SUM(DT160:DT166)</f>
      </c>
      <c r="DU167" s="144">
        <f>IFERROR(DT167/DR167*100,0)</f>
      </c>
      <c r="DV167" s="185">
        <f>SUM(DV160:DV166)</f>
      </c>
      <c r="DW167" s="144">
        <f>IFERROR(DV167/DT167*100,0)</f>
      </c>
      <c r="DX167" s="185">
        <f>SUM(CK167:CV167)</f>
      </c>
      <c r="DY167" s="144">
        <f>IFERROR(DX167/DV167*100,0)</f>
      </c>
      <c r="DZ167" s="185">
        <f>SUM(CW167:DH167)</f>
      </c>
      <c r="EA167" s="144">
        <f>IFERROR(DZ167/DX167*100,0)</f>
      </c>
      <c r="EB167" s="125">
        <f>DN167/$EJ$158</f>
      </c>
      <c r="EC167" s="125">
        <f>18072/$EJ$158</f>
      </c>
      <c r="ED167" s="6">
        <f>+SUM(AL167:AS167)/EJ158</f>
      </c>
      <c r="EE167" s="6">
        <f>EF167-ED167</f>
      </c>
      <c r="EF167" s="6">
        <f>+DP167/$EJ$158</f>
      </c>
      <c r="EG167" s="6">
        <f>DR167/$EJ$158</f>
      </c>
      <c r="EH167" s="6">
        <f>DT167/$EJ$158</f>
      </c>
      <c r="EI167" s="6">
        <f>DV167/$EJ$158</f>
      </c>
      <c r="EJ167" s="124">
        <f>+EF167/EC167-1</f>
      </c>
      <c r="EK167" s="2"/>
      <c r="EL167" s="124">
        <f>EF167/EB167-1</f>
      </c>
    </row>
    <row x14ac:dyDescent="0.25" r="168" customHeight="1" ht="18.75">
      <c r="A168" s="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125"/>
      <c r="BM168" s="125"/>
      <c r="BN168" s="125"/>
      <c r="BO168" s="125"/>
      <c r="BP168" s="125"/>
      <c r="BQ168" s="125"/>
      <c r="BR168" s="125"/>
      <c r="BS168" s="125"/>
      <c r="BT168" s="125"/>
      <c r="BU168" s="125"/>
      <c r="BV168" s="125"/>
      <c r="BW168" s="125"/>
      <c r="BX168" s="125"/>
      <c r="BY168" s="125"/>
      <c r="BZ168" s="125"/>
      <c r="CA168" s="125"/>
      <c r="CB168" s="125"/>
      <c r="CC168" s="125"/>
      <c r="CD168" s="125"/>
      <c r="CE168" s="125"/>
      <c r="CF168" s="125"/>
      <c r="CG168" s="125"/>
      <c r="CH168" s="125"/>
      <c r="CI168" s="125"/>
      <c r="CJ168" s="125"/>
      <c r="CK168" s="125"/>
      <c r="CL168" s="125"/>
      <c r="CM168" s="125"/>
      <c r="CN168" s="125"/>
      <c r="CO168" s="125"/>
      <c r="CP168" s="125"/>
      <c r="CQ168" s="125"/>
      <c r="CR168" s="125"/>
      <c r="CS168" s="125"/>
      <c r="CT168" s="125"/>
      <c r="CU168" s="125"/>
      <c r="CV168" s="125"/>
      <c r="CW168" s="125"/>
      <c r="CX168" s="125"/>
      <c r="CY168" s="125"/>
      <c r="CZ168" s="125"/>
      <c r="DA168" s="125"/>
      <c r="DB168" s="125"/>
      <c r="DC168" s="125"/>
      <c r="DD168" s="125"/>
      <c r="DE168" s="125"/>
      <c r="DF168" s="125"/>
      <c r="DG168" s="125"/>
      <c r="DH168" s="125"/>
      <c r="DI168" s="124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2"/>
      <c r="DV168" s="6"/>
      <c r="DW168" s="2"/>
      <c r="DX168" s="6">
        <f>SUM(CK168:CV168)</f>
      </c>
      <c r="DY168" s="2"/>
      <c r="DZ168" s="186">
        <f>SUM(CW168:DH168)</f>
      </c>
      <c r="EA168" s="2"/>
      <c r="EB168" s="125"/>
      <c r="EC168" s="125"/>
      <c r="ED168" s="125"/>
      <c r="EE168" s="125">
        <f>ED167</f>
      </c>
      <c r="EF168" s="125"/>
      <c r="EG168" s="125"/>
      <c r="EH168" s="125"/>
      <c r="EI168" s="125"/>
      <c r="EJ168" s="124">
        <f>(EI167/EB167)^(1/4)-1</f>
      </c>
      <c r="EK168" s="2"/>
      <c r="EL168" s="124">
        <f>EG167/EF167-1</f>
      </c>
    </row>
    <row x14ac:dyDescent="0.25" r="169" customHeight="1" ht="18.75">
      <c r="A169" s="174" t="s">
        <v>197</v>
      </c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7"/>
      <c r="AM169" s="177"/>
      <c r="AN169" s="177"/>
      <c r="AO169" s="177"/>
      <c r="AP169" s="177"/>
      <c r="AQ169" s="177"/>
      <c r="AR169" s="177"/>
      <c r="AS169" s="177"/>
      <c r="AT169" s="177"/>
      <c r="AU169" s="177"/>
      <c r="AV169" s="177"/>
      <c r="AW169" s="177"/>
      <c r="AX169" s="177"/>
      <c r="AY169" s="177"/>
      <c r="AZ169" s="177"/>
      <c r="BA169" s="177"/>
      <c r="BB169" s="177"/>
      <c r="BC169" s="177"/>
      <c r="BD169" s="177"/>
      <c r="BE169" s="177"/>
      <c r="BF169" s="177"/>
      <c r="BG169" s="177"/>
      <c r="BH169" s="177"/>
      <c r="BI169" s="177"/>
      <c r="BJ169" s="177"/>
      <c r="BK169" s="177"/>
      <c r="BL169" s="177"/>
      <c r="BM169" s="177"/>
      <c r="BN169" s="177"/>
      <c r="BO169" s="177"/>
      <c r="BP169" s="177"/>
      <c r="BQ169" s="177"/>
      <c r="BR169" s="177"/>
      <c r="BS169" s="177"/>
      <c r="BT169" s="177"/>
      <c r="BU169" s="177"/>
      <c r="BV169" s="177"/>
      <c r="BW169" s="177"/>
      <c r="BX169" s="177"/>
      <c r="BY169" s="177"/>
      <c r="BZ169" s="177"/>
      <c r="CA169" s="177"/>
      <c r="CB169" s="177"/>
      <c r="CC169" s="177"/>
      <c r="CD169" s="177"/>
      <c r="CE169" s="177"/>
      <c r="CF169" s="177"/>
      <c r="CG169" s="177"/>
      <c r="CH169" s="177"/>
      <c r="CI169" s="177"/>
      <c r="CJ169" s="177"/>
      <c r="CK169" s="177"/>
      <c r="CL169" s="177"/>
      <c r="CM169" s="177"/>
      <c r="CN169" s="177"/>
      <c r="CO169" s="177"/>
      <c r="CP169" s="177"/>
      <c r="CQ169" s="177"/>
      <c r="CR169" s="177"/>
      <c r="CS169" s="177"/>
      <c r="CT169" s="177"/>
      <c r="CU169" s="177"/>
      <c r="CV169" s="177"/>
      <c r="CW169" s="177"/>
      <c r="CX169" s="177"/>
      <c r="CY169" s="177"/>
      <c r="CZ169" s="177"/>
      <c r="DA169" s="177"/>
      <c r="DB169" s="177"/>
      <c r="DC169" s="177"/>
      <c r="DD169" s="177"/>
      <c r="DE169" s="177"/>
      <c r="DF169" s="177"/>
      <c r="DG169" s="177"/>
      <c r="DH169" s="177"/>
      <c r="DI169" s="124"/>
      <c r="DJ169" s="6"/>
      <c r="DK169" s="6"/>
      <c r="DL169" s="6"/>
      <c r="DM169" s="6"/>
      <c r="DN169" s="176"/>
      <c r="DO169" s="176"/>
      <c r="DP169" s="177"/>
      <c r="DQ169" s="177"/>
      <c r="DR169" s="177"/>
      <c r="DS169" s="177"/>
      <c r="DT169" s="177"/>
      <c r="DU169" s="177"/>
      <c r="DV169" s="177"/>
      <c r="DW169" s="177"/>
      <c r="DX169" s="177"/>
      <c r="DY169" s="177"/>
      <c r="DZ169" s="177"/>
      <c r="EA169" s="177"/>
      <c r="EB169" s="179" t="s">
        <v>187</v>
      </c>
      <c r="EC169" s="179" t="s">
        <v>63</v>
      </c>
      <c r="ED169" s="126" t="s">
        <v>82</v>
      </c>
      <c r="EE169" s="126" t="s">
        <v>188</v>
      </c>
      <c r="EF169" s="180" t="s">
        <v>121</v>
      </c>
      <c r="EG169" s="180" t="s">
        <v>122</v>
      </c>
      <c r="EH169" s="179" t="s">
        <v>123</v>
      </c>
      <c r="EI169" s="179" t="s">
        <v>124</v>
      </c>
      <c r="EJ169" s="126" t="s">
        <v>198</v>
      </c>
      <c r="EK169" s="2"/>
      <c r="EL169" s="2"/>
    </row>
    <row x14ac:dyDescent="0.25" r="170" customHeight="1" ht="18.75">
      <c r="A170" s="136" t="s">
        <v>199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>
        <v>493</v>
      </c>
      <c r="AA170" s="6">
        <v>778</v>
      </c>
      <c r="AB170" s="6">
        <v>0</v>
      </c>
      <c r="AC170" s="6">
        <v>541</v>
      </c>
      <c r="AD170" s="6">
        <v>745</v>
      </c>
      <c r="AE170" s="6">
        <v>511</v>
      </c>
      <c r="AF170" s="6">
        <v>145</v>
      </c>
      <c r="AG170" s="6">
        <v>180</v>
      </c>
      <c r="AH170" s="6">
        <v>170</v>
      </c>
      <c r="AI170" s="6">
        <v>137</v>
      </c>
      <c r="AJ170" s="6">
        <v>214</v>
      </c>
      <c r="AK170" s="6">
        <v>362</v>
      </c>
      <c r="AL170" s="157">
        <v>653</v>
      </c>
      <c r="AM170" s="157">
        <v>1134</v>
      </c>
      <c r="AN170" s="6">
        <f>141+34</f>
      </c>
      <c r="AO170" s="6">
        <v>163</v>
      </c>
      <c r="AP170" s="6">
        <v>350</v>
      </c>
      <c r="AQ170" s="6">
        <v>170</v>
      </c>
      <c r="AR170" s="6">
        <v>580</v>
      </c>
      <c r="AS170" s="157">
        <v>798</v>
      </c>
      <c r="AT170" s="183">
        <v>610</v>
      </c>
      <c r="AU170" s="187">
        <v>1029</v>
      </c>
      <c r="AV170" s="6">
        <v>414</v>
      </c>
      <c r="AW170" s="6">
        <v>240</v>
      </c>
      <c r="AX170" s="6">
        <f>SUM(AL170:AW170)</f>
      </c>
      <c r="AY170" s="181">
        <v>93</v>
      </c>
      <c r="AZ170" s="181">
        <v>191</v>
      </c>
      <c r="BA170" s="181">
        <v>84</v>
      </c>
      <c r="BB170" s="181">
        <v>117</v>
      </c>
      <c r="BC170" s="150">
        <v>1000</v>
      </c>
      <c r="BD170" s="150">
        <v>700</v>
      </c>
      <c r="BE170" s="150">
        <v>740</v>
      </c>
      <c r="BF170" s="150">
        <v>1000</v>
      </c>
      <c r="BG170" s="150">
        <v>730</v>
      </c>
      <c r="BH170" s="150">
        <v>700</v>
      </c>
      <c r="BI170" s="150">
        <v>1000</v>
      </c>
      <c r="BJ170" s="150">
        <v>700</v>
      </c>
      <c r="BK170" s="150">
        <f>SUM(AY170:BJ170)</f>
      </c>
      <c r="BL170" s="150">
        <f>BL94</f>
      </c>
      <c r="BM170" s="150">
        <f>BM94</f>
      </c>
      <c r="BN170" s="150">
        <f>BN94</f>
      </c>
      <c r="BO170" s="150">
        <f>BO94</f>
      </c>
      <c r="BP170" s="150">
        <f>BP94</f>
      </c>
      <c r="BQ170" s="150">
        <f>BQ94</f>
      </c>
      <c r="BR170" s="150">
        <f>BR94</f>
      </c>
      <c r="BS170" s="150">
        <f>BS94</f>
      </c>
      <c r="BT170" s="150">
        <f>BT94</f>
      </c>
      <c r="BU170" s="150">
        <f>BU94</f>
      </c>
      <c r="BV170" s="150">
        <f>BV94</f>
      </c>
      <c r="BW170" s="150">
        <f>BW94</f>
      </c>
      <c r="BX170" s="150">
        <f>SUM(BL170:BW170)</f>
      </c>
      <c r="BY170" s="150">
        <f>BY94</f>
      </c>
      <c r="BZ170" s="150">
        <f>BZ94</f>
      </c>
      <c r="CA170" s="150">
        <f>CA94</f>
      </c>
      <c r="CB170" s="150">
        <f>CB94</f>
      </c>
      <c r="CC170" s="150">
        <f>CC94</f>
      </c>
      <c r="CD170" s="150">
        <f>CD94</f>
      </c>
      <c r="CE170" s="150">
        <f>CE94</f>
      </c>
      <c r="CF170" s="150">
        <f>CF94</f>
      </c>
      <c r="CG170" s="150">
        <f>CG94</f>
      </c>
      <c r="CH170" s="150">
        <f>CH94</f>
      </c>
      <c r="CI170" s="150">
        <f>CI94</f>
      </c>
      <c r="CJ170" s="150">
        <f>CJ94</f>
      </c>
      <c r="CK170" s="150">
        <f>CK94</f>
      </c>
      <c r="CL170" s="150">
        <f>CL94</f>
      </c>
      <c r="CM170" s="150">
        <f>CM94</f>
      </c>
      <c r="CN170" s="150">
        <f>CN94</f>
      </c>
      <c r="CO170" s="150">
        <f>CO94</f>
      </c>
      <c r="CP170" s="150">
        <f>CP94</f>
      </c>
      <c r="CQ170" s="150">
        <f>CQ94</f>
      </c>
      <c r="CR170" s="150">
        <f>CR94</f>
      </c>
      <c r="CS170" s="150">
        <f>CS94</f>
      </c>
      <c r="CT170" s="150">
        <f>CT94</f>
      </c>
      <c r="CU170" s="150">
        <f>CU94</f>
      </c>
      <c r="CV170" s="150">
        <f>CV94</f>
      </c>
      <c r="CW170" s="150">
        <f>CW94</f>
      </c>
      <c r="CX170" s="150">
        <f>CX94</f>
      </c>
      <c r="CY170" s="150">
        <f>CY94</f>
      </c>
      <c r="CZ170" s="150">
        <f>CZ94</f>
      </c>
      <c r="DA170" s="150">
        <f>DA94</f>
      </c>
      <c r="DB170" s="150">
        <f>DB94</f>
      </c>
      <c r="DC170" s="150">
        <f>DC94</f>
      </c>
      <c r="DD170" s="150">
        <f>DD94</f>
      </c>
      <c r="DE170" s="150">
        <f>DE94</f>
      </c>
      <c r="DF170" s="150">
        <f>DF94</f>
      </c>
      <c r="DG170" s="150">
        <f>DG94</f>
      </c>
      <c r="DH170" s="150">
        <f>DH94</f>
      </c>
      <c r="DI170" s="6">
        <f>AVERAGE(AY170:BB170)</f>
      </c>
      <c r="DJ170" s="6">
        <f>AVERAGE(BC170:BJ170)</f>
      </c>
      <c r="DK170" s="6"/>
      <c r="DL170" s="6">
        <v>2865</v>
      </c>
      <c r="DM170" s="143"/>
      <c r="DN170" s="182">
        <f>SUM(Z170:AK170)</f>
      </c>
      <c r="DO170" s="182"/>
      <c r="DP170" s="182">
        <f>SUM(AL170:AW170)</f>
      </c>
      <c r="DQ170" s="144">
        <f>IFERROR(DP170/DN170*100,0)</f>
      </c>
      <c r="DR170" s="182">
        <f>SUM(AY170:BJ170)</f>
      </c>
      <c r="DS170" s="144">
        <f>IFERROR(DR170/DP170*100,0)</f>
      </c>
      <c r="DT170" s="182">
        <f>SUM(BL170:BW170)</f>
      </c>
      <c r="DU170" s="144">
        <f>IFERROR(DT170/DR170*100,0)</f>
      </c>
      <c r="DV170" s="182">
        <f>SUM(BY170:CJ170)</f>
      </c>
      <c r="DW170" s="144">
        <f>IFERROR(DV170/DT170*100,0)</f>
      </c>
      <c r="DX170" s="182">
        <f>SUM(CK170:CV170)</f>
      </c>
      <c r="DY170" s="144">
        <f>IFERROR(DX170/DV170*100,0)</f>
      </c>
      <c r="DZ170" s="186">
        <f>SUM(CW170:DH170)</f>
      </c>
      <c r="EA170" s="144">
        <f>IFERROR(DZ170/DX170*100,0)</f>
      </c>
      <c r="EB170" s="125">
        <f>DN170/$EJ$158</f>
      </c>
      <c r="EC170" s="125">
        <v>6.1592</v>
      </c>
      <c r="ED170" s="125">
        <f>+SUM(AL170:AS170)/$EJ$158</f>
      </c>
      <c r="EE170" s="125">
        <f>+EF170-ED170</f>
      </c>
      <c r="EF170" s="125">
        <f>+DP170/$EJ$158</f>
      </c>
      <c r="EG170" s="125">
        <f>DR170/$EJ$158</f>
      </c>
      <c r="EH170" s="125">
        <f>DT170/$EJ$158</f>
      </c>
      <c r="EI170" s="125">
        <f>DV170/$EJ$158</f>
      </c>
      <c r="EJ170" s="124">
        <f>+EF170/EC170-1</f>
      </c>
      <c r="EK170" s="2"/>
      <c r="EL170" s="2"/>
    </row>
    <row x14ac:dyDescent="0.25" r="171" customHeight="1" ht="18.75">
      <c r="A171" s="136" t="s">
        <v>200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>
        <v>114</v>
      </c>
      <c r="AA171" s="6">
        <v>197</v>
      </c>
      <c r="AB171" s="6">
        <v>109</v>
      </c>
      <c r="AC171" s="6">
        <v>166</v>
      </c>
      <c r="AD171" s="6">
        <v>108</v>
      </c>
      <c r="AE171" s="6">
        <v>57</v>
      </c>
      <c r="AF171" s="6">
        <v>143</v>
      </c>
      <c r="AG171" s="6">
        <v>112</v>
      </c>
      <c r="AH171" s="6">
        <v>134</v>
      </c>
      <c r="AI171" s="6">
        <v>201</v>
      </c>
      <c r="AJ171" s="6">
        <v>287</v>
      </c>
      <c r="AK171" s="6">
        <v>245</v>
      </c>
      <c r="AL171" s="6">
        <v>156</v>
      </c>
      <c r="AM171" s="6">
        <v>141</v>
      </c>
      <c r="AN171" s="6">
        <f>132+28</f>
      </c>
      <c r="AO171" s="6">
        <v>148</v>
      </c>
      <c r="AP171" s="6">
        <v>170</v>
      </c>
      <c r="AQ171" s="6">
        <v>240</v>
      </c>
      <c r="AR171" s="6">
        <v>202</v>
      </c>
      <c r="AS171" s="6">
        <v>133</v>
      </c>
      <c r="AT171" s="183">
        <v>248</v>
      </c>
      <c r="AU171" s="183">
        <v>138</v>
      </c>
      <c r="AV171" s="6">
        <v>195</v>
      </c>
      <c r="AW171" s="6">
        <v>255</v>
      </c>
      <c r="AX171" s="6">
        <f>SUM(AL171:AW171)</f>
      </c>
      <c r="AY171" s="181">
        <v>168</v>
      </c>
      <c r="AZ171" s="181">
        <v>313</v>
      </c>
      <c r="BA171" s="181">
        <v>157</v>
      </c>
      <c r="BB171" s="181">
        <v>193</v>
      </c>
      <c r="BC171" s="150">
        <v>231.37274999999983</v>
      </c>
      <c r="BD171" s="150">
        <v>231</v>
      </c>
      <c r="BE171" s="150">
        <f>BE124</f>
      </c>
      <c r="BF171" s="150">
        <f>BF124</f>
      </c>
      <c r="BG171" s="150">
        <f>BG124</f>
      </c>
      <c r="BH171" s="150">
        <f>BH124</f>
      </c>
      <c r="BI171" s="150">
        <f>BI124</f>
      </c>
      <c r="BJ171" s="150">
        <f>BJ124</f>
      </c>
      <c r="BK171" s="150">
        <f>SUM(AY171:BJ171)</f>
      </c>
      <c r="BL171" s="150">
        <f>BL124</f>
      </c>
      <c r="BM171" s="150">
        <f>BM124</f>
      </c>
      <c r="BN171" s="150">
        <f>BN124</f>
      </c>
      <c r="BO171" s="150">
        <f>BO124</f>
      </c>
      <c r="BP171" s="150">
        <f>BP124</f>
      </c>
      <c r="BQ171" s="150">
        <f>BQ124</f>
      </c>
      <c r="BR171" s="150">
        <f>BR124</f>
      </c>
      <c r="BS171" s="150">
        <f>BS124</f>
      </c>
      <c r="BT171" s="150">
        <f>BT124</f>
      </c>
      <c r="BU171" s="150">
        <f>BU124</f>
      </c>
      <c r="BV171" s="150">
        <f>BV124</f>
      </c>
      <c r="BW171" s="150">
        <f>BW124</f>
      </c>
      <c r="BX171" s="150">
        <f>SUM(BL171:BW171)</f>
      </c>
      <c r="BY171" s="150">
        <f>BY124</f>
      </c>
      <c r="BZ171" s="150">
        <f>BZ124</f>
      </c>
      <c r="CA171" s="150">
        <f>CA124</f>
      </c>
      <c r="CB171" s="150">
        <f>CB124</f>
      </c>
      <c r="CC171" s="150">
        <f>CC124</f>
      </c>
      <c r="CD171" s="150">
        <f>CD124</f>
      </c>
      <c r="CE171" s="150">
        <f>CE124</f>
      </c>
      <c r="CF171" s="150">
        <f>CF124</f>
      </c>
      <c r="CG171" s="150">
        <f>CG124</f>
      </c>
      <c r="CH171" s="150">
        <f>CH124</f>
      </c>
      <c r="CI171" s="150">
        <f>CI124</f>
      </c>
      <c r="CJ171" s="150">
        <f>CJ124</f>
      </c>
      <c r="CK171" s="150">
        <f>CK124</f>
      </c>
      <c r="CL171" s="150">
        <f>CL124</f>
      </c>
      <c r="CM171" s="150">
        <f>CM124</f>
      </c>
      <c r="CN171" s="150">
        <f>CN124</f>
      </c>
      <c r="CO171" s="150">
        <f>CO124</f>
      </c>
      <c r="CP171" s="150">
        <f>CP124</f>
      </c>
      <c r="CQ171" s="150">
        <f>CQ124</f>
      </c>
      <c r="CR171" s="150">
        <f>CR124</f>
      </c>
      <c r="CS171" s="150">
        <f>CS124</f>
      </c>
      <c r="CT171" s="150">
        <f>CT124</f>
      </c>
      <c r="CU171" s="150">
        <f>CU124</f>
      </c>
      <c r="CV171" s="150">
        <f>CV124</f>
      </c>
      <c r="CW171" s="150">
        <f>CW124</f>
      </c>
      <c r="CX171" s="150">
        <f>CX124</f>
      </c>
      <c r="CY171" s="150">
        <f>CY124</f>
      </c>
      <c r="CZ171" s="150">
        <f>CZ124</f>
      </c>
      <c r="DA171" s="150">
        <f>DA124</f>
      </c>
      <c r="DB171" s="150">
        <f>DB124</f>
      </c>
      <c r="DC171" s="150">
        <f>DC124</f>
      </c>
      <c r="DD171" s="150">
        <f>DD124</f>
      </c>
      <c r="DE171" s="150">
        <f>DE124</f>
      </c>
      <c r="DF171" s="150">
        <f>DF124</f>
      </c>
      <c r="DG171" s="150">
        <f>DG124</f>
      </c>
      <c r="DH171" s="150">
        <f>DH124</f>
      </c>
      <c r="DI171" s="6">
        <f>AVERAGE(AY171:BB171)</f>
      </c>
      <c r="DJ171" s="6">
        <f>AVERAGE(BC171:BJ171)</f>
      </c>
      <c r="DK171" s="6"/>
      <c r="DL171" s="6"/>
      <c r="DM171" s="143"/>
      <c r="DN171" s="182">
        <f>SUM(Z171:AK171)</f>
      </c>
      <c r="DO171" s="182"/>
      <c r="DP171" s="182">
        <f>SUM(AL171:AW171)</f>
      </c>
      <c r="DQ171" s="144">
        <f>IFERROR(DP171/DN171*100,0)</f>
      </c>
      <c r="DR171" s="182">
        <f>SUM(AY171:BJ171)</f>
      </c>
      <c r="DS171" s="144">
        <f>IFERROR(DR171/DP171*100,0)</f>
      </c>
      <c r="DT171" s="182">
        <f>SUM(BL171:BW171)</f>
      </c>
      <c r="DU171" s="144">
        <f>IFERROR(DT171/DR171*100,0)</f>
      </c>
      <c r="DV171" s="182">
        <f>SUM(BY171:CJ171)</f>
      </c>
      <c r="DW171" s="144">
        <f>IFERROR(DV171/DT171*100,0)</f>
      </c>
      <c r="DX171" s="182">
        <f>SUM(CK171:CV171)</f>
      </c>
      <c r="DY171" s="144">
        <f>IFERROR(DX171/DV171*100,0)</f>
      </c>
      <c r="DZ171" s="186">
        <f>SUM(CW171:DH171)</f>
      </c>
      <c r="EA171" s="144">
        <f>IFERROR(DZ171/DX171*100,0)</f>
      </c>
      <c r="EB171" s="125">
        <f>DN171/$EJ$158</f>
      </c>
      <c r="EC171" s="125">
        <v>1.33</v>
      </c>
      <c r="ED171" s="125">
        <f>+SUM(AL171:AS171)/$EJ$158</f>
      </c>
      <c r="EE171" s="125">
        <f>+EF171-ED171</f>
      </c>
      <c r="EF171" s="125">
        <f>+DP171/$EJ$158</f>
      </c>
      <c r="EG171" s="125">
        <f>DR171/$EJ$158</f>
      </c>
      <c r="EH171" s="125">
        <f>DT171/$EJ$158</f>
      </c>
      <c r="EI171" s="125">
        <f>DV171/$EJ$158</f>
      </c>
      <c r="EJ171" s="124">
        <f>+EF171/EC171-1</f>
      </c>
      <c r="EK171" s="2"/>
      <c r="EL171" s="2"/>
    </row>
    <row x14ac:dyDescent="0.25" r="172" customHeight="1" ht="18.75">
      <c r="A172" s="136" t="s">
        <v>201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>
        <v>24</v>
      </c>
      <c r="AA172" s="6">
        <v>24</v>
      </c>
      <c r="AB172" s="188">
        <v>48</v>
      </c>
      <c r="AC172" s="6">
        <v>16</v>
      </c>
      <c r="AD172" s="6">
        <v>16</v>
      </c>
      <c r="AE172" s="188">
        <v>32</v>
      </c>
      <c r="AF172" s="188">
        <v>32</v>
      </c>
      <c r="AG172" s="189">
        <v>148</v>
      </c>
      <c r="AH172" s="188">
        <v>72</v>
      </c>
      <c r="AI172" s="188">
        <v>40</v>
      </c>
      <c r="AJ172" s="189">
        <v>108</v>
      </c>
      <c r="AK172" s="6">
        <v>16</v>
      </c>
      <c r="AL172" s="6">
        <v>326</v>
      </c>
      <c r="AM172" s="6">
        <v>0</v>
      </c>
      <c r="AN172" s="6">
        <v>12</v>
      </c>
      <c r="AO172" s="6">
        <f>16+80</f>
      </c>
      <c r="AP172" s="6">
        <v>28</v>
      </c>
      <c r="AQ172" s="6">
        <v>30</v>
      </c>
      <c r="AR172" s="6">
        <v>24</v>
      </c>
      <c r="AS172" s="6">
        <v>0</v>
      </c>
      <c r="AT172" s="183">
        <v>0</v>
      </c>
      <c r="AU172" s="183">
        <v>54</v>
      </c>
      <c r="AV172" s="6">
        <v>29</v>
      </c>
      <c r="AW172" s="6">
        <v>45</v>
      </c>
      <c r="AX172" s="6">
        <f>SUM(AL172:AW172)</f>
      </c>
      <c r="AY172" s="181">
        <v>0</v>
      </c>
      <c r="AZ172" s="181">
        <v>52</v>
      </c>
      <c r="BA172" s="181">
        <v>231</v>
      </c>
      <c r="BB172" s="181">
        <v>19</v>
      </c>
      <c r="BC172" s="150">
        <v>24</v>
      </c>
      <c r="BD172" s="150">
        <v>24</v>
      </c>
      <c r="BE172" s="150">
        <v>54</v>
      </c>
      <c r="BF172" s="150">
        <v>28.8</v>
      </c>
      <c r="BG172" s="150">
        <v>54</v>
      </c>
      <c r="BH172" s="150">
        <v>96</v>
      </c>
      <c r="BI172" s="150">
        <v>54</v>
      </c>
      <c r="BJ172" s="150">
        <v>28.8</v>
      </c>
      <c r="BK172" s="150">
        <f>SUM(AY172:BJ172)</f>
      </c>
      <c r="BL172" s="150">
        <f>BL155</f>
      </c>
      <c r="BM172" s="150">
        <f>BM155</f>
      </c>
      <c r="BN172" s="150">
        <f>BN155</f>
      </c>
      <c r="BO172" s="150">
        <f>BO155</f>
      </c>
      <c r="BP172" s="150">
        <f>BP155</f>
      </c>
      <c r="BQ172" s="150">
        <f>BQ155</f>
      </c>
      <c r="BR172" s="150">
        <f>BR155</f>
      </c>
      <c r="BS172" s="150">
        <f>BS155</f>
      </c>
      <c r="BT172" s="150">
        <f>BT155</f>
      </c>
      <c r="BU172" s="150">
        <f>BU155</f>
      </c>
      <c r="BV172" s="150">
        <f>BV155</f>
      </c>
      <c r="BW172" s="150">
        <f>BW155</f>
      </c>
      <c r="BX172" s="150">
        <f>SUM(BL172:BW172)</f>
      </c>
      <c r="BY172" s="150">
        <f>BY155</f>
      </c>
      <c r="BZ172" s="150">
        <f>BZ155</f>
      </c>
      <c r="CA172" s="150">
        <f>CA155</f>
      </c>
      <c r="CB172" s="150">
        <f>CB155</f>
      </c>
      <c r="CC172" s="150">
        <f>CC155</f>
      </c>
      <c r="CD172" s="150">
        <f>CD155</f>
      </c>
      <c r="CE172" s="150">
        <f>CE155</f>
      </c>
      <c r="CF172" s="150">
        <f>CF155</f>
      </c>
      <c r="CG172" s="150">
        <f>CG155</f>
      </c>
      <c r="CH172" s="150">
        <f>CH155</f>
      </c>
      <c r="CI172" s="150">
        <f>CI155</f>
      </c>
      <c r="CJ172" s="150">
        <f>CJ155</f>
      </c>
      <c r="CK172" s="150">
        <f>CK155</f>
      </c>
      <c r="CL172" s="150">
        <f>CL155</f>
      </c>
      <c r="CM172" s="150">
        <f>CM155</f>
      </c>
      <c r="CN172" s="150">
        <f>CN155</f>
      </c>
      <c r="CO172" s="150">
        <f>CO155</f>
      </c>
      <c r="CP172" s="150">
        <f>CP155</f>
      </c>
      <c r="CQ172" s="150">
        <f>CQ155</f>
      </c>
      <c r="CR172" s="150">
        <f>CR155</f>
      </c>
      <c r="CS172" s="150">
        <f>CS155</f>
      </c>
      <c r="CT172" s="150">
        <f>CT155</f>
      </c>
      <c r="CU172" s="150">
        <f>CU155</f>
      </c>
      <c r="CV172" s="150">
        <f>CV155</f>
      </c>
      <c r="CW172" s="150">
        <f>CW155</f>
      </c>
      <c r="CX172" s="150">
        <f>CX155</f>
      </c>
      <c r="CY172" s="150">
        <f>CY155</f>
      </c>
      <c r="CZ172" s="150">
        <f>CZ155</f>
      </c>
      <c r="DA172" s="150">
        <f>DA155</f>
      </c>
      <c r="DB172" s="150">
        <f>DB155</f>
      </c>
      <c r="DC172" s="150">
        <f>DC155</f>
      </c>
      <c r="DD172" s="150">
        <f>DD155</f>
      </c>
      <c r="DE172" s="150">
        <f>DE155</f>
      </c>
      <c r="DF172" s="150">
        <f>DF155</f>
      </c>
      <c r="DG172" s="150">
        <f>DG155</f>
      </c>
      <c r="DH172" s="150">
        <f>DH155</f>
      </c>
      <c r="DI172" s="6">
        <f>AVERAGE(AY172:BB172)</f>
      </c>
      <c r="DJ172" s="6">
        <f>AVERAGE(BC172:BJ172)</f>
      </c>
      <c r="DK172" s="6"/>
      <c r="DL172" s="6"/>
      <c r="DM172" s="143"/>
      <c r="DN172" s="182">
        <f>SUM(Z172:AK172)</f>
      </c>
      <c r="DO172" s="182"/>
      <c r="DP172" s="182">
        <f>SUM(AL172:AW172)</f>
      </c>
      <c r="DQ172" s="144">
        <f>IFERROR(DP172/DN172*100,0)</f>
      </c>
      <c r="DR172" s="182">
        <f>SUM(AY172:BJ172)</f>
      </c>
      <c r="DS172" s="144">
        <f>IFERROR(DR172/DP172*100,0)</f>
      </c>
      <c r="DT172" s="182">
        <f>SUM(BL172:BW172)</f>
      </c>
      <c r="DU172" s="144">
        <f>IFERROR(DT172/DR172*100,0)</f>
      </c>
      <c r="DV172" s="182">
        <f>SUM(BY172:CJ172)</f>
      </c>
      <c r="DW172" s="144">
        <f>IFERROR(DV172/DT172*100,0)</f>
      </c>
      <c r="DX172" s="182">
        <f>SUM(CK172:CV172)</f>
      </c>
      <c r="DY172" s="144">
        <f>IFERROR(DX172/DV172*100,0)</f>
      </c>
      <c r="DZ172" s="186">
        <f>SUM(CW172:DH172)</f>
      </c>
      <c r="EA172" s="144">
        <f>IFERROR(DZ172/DX172*100,0)</f>
      </c>
      <c r="EB172" s="125">
        <f>DN172/$EJ$158</f>
      </c>
      <c r="EC172" s="125">
        <v>0.805</v>
      </c>
      <c r="ED172" s="125">
        <f>+SUM(AL172:AS172)/$EJ$158</f>
      </c>
      <c r="EE172" s="125">
        <f>+EF172-ED172</f>
      </c>
      <c r="EF172" s="125">
        <f>+DP172/$EJ$158</f>
      </c>
      <c r="EG172" s="125">
        <f>DR172/$EJ$158</f>
      </c>
      <c r="EH172" s="125">
        <f>DT172/$EJ$158</f>
      </c>
      <c r="EI172" s="125">
        <f>DV172/$EJ$158</f>
      </c>
      <c r="EJ172" s="124">
        <f>+EF172/EC172-1</f>
      </c>
      <c r="EK172" s="2"/>
      <c r="EL172" s="2"/>
    </row>
    <row x14ac:dyDescent="0.25" r="173" customHeight="1" ht="18.75">
      <c r="A173" s="136" t="s">
        <v>195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>
        <v>0</v>
      </c>
      <c r="AM173" s="6">
        <v>22</v>
      </c>
      <c r="AN173" s="6">
        <v>10</v>
      </c>
      <c r="AO173" s="6">
        <f>195-80</f>
      </c>
      <c r="AP173" s="6">
        <v>35</v>
      </c>
      <c r="AQ173" s="6">
        <v>5</v>
      </c>
      <c r="AR173" s="6">
        <f>14+86</f>
      </c>
      <c r="AS173" s="6">
        <v>21</v>
      </c>
      <c r="AT173" s="190">
        <v>38</v>
      </c>
      <c r="AU173" s="190">
        <f>14+2</f>
      </c>
      <c r="AV173" s="184">
        <v>0</v>
      </c>
      <c r="AW173" s="184">
        <v>240</v>
      </c>
      <c r="AX173" s="6">
        <f>SUM(AL173:AW173)</f>
      </c>
      <c r="AY173" s="181"/>
      <c r="AZ173" s="181">
        <v>23</v>
      </c>
      <c r="BA173" s="181">
        <v>9</v>
      </c>
      <c r="BB173" s="181">
        <v>32</v>
      </c>
      <c r="BC173" s="150"/>
      <c r="BD173" s="150"/>
      <c r="BE173" s="150"/>
      <c r="BF173" s="150"/>
      <c r="BG173" s="150"/>
      <c r="BH173" s="150"/>
      <c r="BI173" s="150"/>
      <c r="BJ173" s="150"/>
      <c r="BK173" s="150">
        <f>SUM(AY173:BJ173)</f>
      </c>
      <c r="BL173" s="150"/>
      <c r="BM173" s="150"/>
      <c r="BN173" s="150"/>
      <c r="BO173" s="150"/>
      <c r="BP173" s="150"/>
      <c r="BQ173" s="150"/>
      <c r="BR173" s="150"/>
      <c r="BS173" s="150"/>
      <c r="BT173" s="150"/>
      <c r="BU173" s="150"/>
      <c r="BV173" s="150"/>
      <c r="BW173" s="150"/>
      <c r="BX173" s="150">
        <f>SUM(BL173:BW173)</f>
      </c>
      <c r="BY173" s="150"/>
      <c r="BZ173" s="150"/>
      <c r="CA173" s="150"/>
      <c r="CB173" s="150"/>
      <c r="CC173" s="150"/>
      <c r="CD173" s="150"/>
      <c r="CE173" s="150"/>
      <c r="CF173" s="150"/>
      <c r="CG173" s="150"/>
      <c r="CH173" s="150"/>
      <c r="CI173" s="150"/>
      <c r="CJ173" s="150"/>
      <c r="CK173" s="150"/>
      <c r="CL173" s="150"/>
      <c r="CM173" s="150"/>
      <c r="CN173" s="150"/>
      <c r="CO173" s="150"/>
      <c r="CP173" s="150"/>
      <c r="CQ173" s="150"/>
      <c r="CR173" s="150"/>
      <c r="CS173" s="150"/>
      <c r="CT173" s="150"/>
      <c r="CU173" s="150"/>
      <c r="CV173" s="150"/>
      <c r="CW173" s="150"/>
      <c r="CX173" s="150"/>
      <c r="CY173" s="150"/>
      <c r="CZ173" s="150"/>
      <c r="DA173" s="150"/>
      <c r="DB173" s="150"/>
      <c r="DC173" s="150"/>
      <c r="DD173" s="150"/>
      <c r="DE173" s="150"/>
      <c r="DF173" s="150"/>
      <c r="DG173" s="150"/>
      <c r="DH173" s="150"/>
      <c r="DI173" s="6">
        <f>AVERAGE(AY173:BB173)</f>
      </c>
      <c r="DJ173" s="6"/>
      <c r="DK173" s="6"/>
      <c r="DL173" s="6"/>
      <c r="DM173" s="143"/>
      <c r="DN173" s="182">
        <f>SUM(Z173:AK173)</f>
      </c>
      <c r="DO173" s="182"/>
      <c r="DP173" s="182">
        <f>SUM(AL173:AW173)</f>
      </c>
      <c r="DQ173" s="144">
        <f>IFERROR(DP173/DN173*100,0)</f>
      </c>
      <c r="DR173" s="182">
        <f>SUM(AY173:BJ173)</f>
      </c>
      <c r="DS173" s="144">
        <f>IFERROR(DR173/DP173*100,0)</f>
      </c>
      <c r="DT173" s="182">
        <f>SUM(BL173:BW173)</f>
      </c>
      <c r="DU173" s="144">
        <f>IFERROR(DT173/DR173*100,0)</f>
      </c>
      <c r="DV173" s="182">
        <f>SUM(BY173:CJ173)</f>
      </c>
      <c r="DW173" s="144">
        <f>IFERROR(DV173/DT173*100,0)</f>
      </c>
      <c r="DX173" s="182">
        <f>SUM(CK173:CV173)</f>
      </c>
      <c r="DY173" s="144">
        <f>IFERROR(DX173/DV173*100,0)</f>
      </c>
      <c r="DZ173" s="185">
        <f>SUM(CW173:DH173)</f>
      </c>
      <c r="EA173" s="144">
        <f>IFERROR(DZ173/DX173*100,0)</f>
      </c>
      <c r="EB173" s="125"/>
      <c r="EC173" s="125"/>
      <c r="ED173" s="125">
        <f>+SUM(AL173:AS173)/$EJ$158</f>
      </c>
      <c r="EE173" s="125">
        <f>+EF173-ED173</f>
      </c>
      <c r="EF173" s="125">
        <f>+DP173/$EJ$158</f>
      </c>
      <c r="EG173" s="125">
        <f>DR173/$EJ$158</f>
      </c>
      <c r="EH173" s="125">
        <f>DT173/$EJ$158</f>
      </c>
      <c r="EI173" s="125">
        <f>DV173/$EJ$158</f>
      </c>
      <c r="EJ173" s="178">
        <f>+EF173/EC173-1</f>
      </c>
      <c r="EK173" s="2"/>
      <c r="EL173" s="2"/>
    </row>
    <row x14ac:dyDescent="0.25" r="174" customHeight="1" ht="18.75">
      <c r="A174" s="136" t="s">
        <v>202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>
        <v>24</v>
      </c>
      <c r="AN174" s="6">
        <v>24</v>
      </c>
      <c r="AO174" s="6"/>
      <c r="AP174" s="6">
        <v>-184</v>
      </c>
      <c r="AQ174" s="6"/>
      <c r="AR174" s="6"/>
      <c r="AS174" s="6">
        <v>9</v>
      </c>
      <c r="AT174" s="183"/>
      <c r="AU174" s="183"/>
      <c r="AV174" s="6"/>
      <c r="AW174" s="6">
        <v>21</v>
      </c>
      <c r="AX174" s="6">
        <f>SUM(AL174:AW174)</f>
      </c>
      <c r="AY174" s="181">
        <v>51</v>
      </c>
      <c r="AZ174" s="181">
        <v>-91</v>
      </c>
      <c r="BA174" s="181">
        <v>45</v>
      </c>
      <c r="BB174" s="181">
        <v>146</v>
      </c>
      <c r="BC174" s="150"/>
      <c r="BD174" s="150"/>
      <c r="BE174" s="150"/>
      <c r="BF174" s="150"/>
      <c r="BG174" s="150"/>
      <c r="BH174" s="150"/>
      <c r="BI174" s="150"/>
      <c r="BJ174" s="150"/>
      <c r="BK174" s="150">
        <f>SUM(AY174:BJ174)</f>
      </c>
      <c r="BL174" s="150"/>
      <c r="BM174" s="150"/>
      <c r="BN174" s="150"/>
      <c r="BO174" s="150"/>
      <c r="BP174" s="150"/>
      <c r="BQ174" s="150"/>
      <c r="BR174" s="150"/>
      <c r="BS174" s="150"/>
      <c r="BT174" s="150"/>
      <c r="BU174" s="150"/>
      <c r="BV174" s="150"/>
      <c r="BW174" s="150"/>
      <c r="BX174" s="150">
        <f>SUM(BL174:BW174)</f>
      </c>
      <c r="BY174" s="150"/>
      <c r="BZ174" s="150"/>
      <c r="CA174" s="150"/>
      <c r="CB174" s="150"/>
      <c r="CC174" s="150"/>
      <c r="CD174" s="150"/>
      <c r="CE174" s="150"/>
      <c r="CF174" s="150"/>
      <c r="CG174" s="150"/>
      <c r="CH174" s="150"/>
      <c r="CI174" s="150"/>
      <c r="CJ174" s="150"/>
      <c r="CK174" s="150"/>
      <c r="CL174" s="150"/>
      <c r="CM174" s="150"/>
      <c r="CN174" s="150"/>
      <c r="CO174" s="150"/>
      <c r="CP174" s="150"/>
      <c r="CQ174" s="150"/>
      <c r="CR174" s="150"/>
      <c r="CS174" s="150"/>
      <c r="CT174" s="150"/>
      <c r="CU174" s="150"/>
      <c r="CV174" s="150"/>
      <c r="CW174" s="150"/>
      <c r="CX174" s="150"/>
      <c r="CY174" s="150"/>
      <c r="CZ174" s="150"/>
      <c r="DA174" s="150"/>
      <c r="DB174" s="150"/>
      <c r="DC174" s="150"/>
      <c r="DD174" s="150"/>
      <c r="DE174" s="150"/>
      <c r="DF174" s="150"/>
      <c r="DG174" s="150"/>
      <c r="DH174" s="150"/>
      <c r="DI174" s="6">
        <f>AVERAGE(AY174:BB174)</f>
      </c>
      <c r="DJ174" s="6"/>
      <c r="DK174" s="6"/>
      <c r="DL174" s="6"/>
      <c r="DM174" s="143"/>
      <c r="DN174" s="182"/>
      <c r="DO174" s="182"/>
      <c r="DP174" s="182"/>
      <c r="DQ174" s="144"/>
      <c r="DR174" s="182"/>
      <c r="DS174" s="144"/>
      <c r="DT174" s="182"/>
      <c r="DU174" s="144"/>
      <c r="DV174" s="182"/>
      <c r="DW174" s="144"/>
      <c r="DX174" s="182">
        <f>SUM(CK174:CV174)</f>
      </c>
      <c r="DY174" s="144"/>
      <c r="DZ174" s="185">
        <f>SUM(CW174:DH174)</f>
      </c>
      <c r="EA174" s="144"/>
      <c r="EB174" s="125"/>
      <c r="EC174" s="125"/>
      <c r="ED174" s="125">
        <f>+SUM(AL174:AS174)/$EJ$158</f>
      </c>
      <c r="EE174" s="125">
        <f>+EF174-ED174</f>
      </c>
      <c r="EF174" s="125">
        <f>+DP174/$EJ$158</f>
      </c>
      <c r="EG174" s="125">
        <f>DR174/$EJ$158</f>
      </c>
      <c r="EH174" s="125">
        <f>DT174/$EJ$158</f>
      </c>
      <c r="EI174" s="125">
        <f>DV174/$EJ$158</f>
      </c>
      <c r="EJ174" s="178">
        <f>+EF174/EC174-1</f>
      </c>
      <c r="EK174" s="2"/>
      <c r="EL174" s="2"/>
    </row>
    <row x14ac:dyDescent="0.25" r="175" customHeight="1" ht="18.75">
      <c r="A175" s="133" t="s">
        <v>203</v>
      </c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57">
        <f>SUM(Z170:Z173)</f>
      </c>
      <c r="AA175" s="157">
        <f>SUM(AA170:AA173)</f>
      </c>
      <c r="AB175" s="157">
        <f>SUM(AB170:AB173)</f>
      </c>
      <c r="AC175" s="157">
        <f>SUM(AC170:AC173)</f>
      </c>
      <c r="AD175" s="157">
        <f>SUM(AD170:AD173)</f>
      </c>
      <c r="AE175" s="157">
        <f>SUM(AE170:AE173)</f>
      </c>
      <c r="AF175" s="157">
        <f>SUM(AF170:AF173)</f>
      </c>
      <c r="AG175" s="157">
        <f>SUM(AG170:AG173)</f>
      </c>
      <c r="AH175" s="157">
        <f>SUM(AH170:AH173)</f>
      </c>
      <c r="AI175" s="157">
        <f>SUM(AI170:AI173)</f>
      </c>
      <c r="AJ175" s="157">
        <f>SUM(AJ170:AJ173)</f>
      </c>
      <c r="AK175" s="157">
        <f>SUM(AK170:AK173)</f>
      </c>
      <c r="AL175" s="157">
        <f>SUM(AL170:AL173)</f>
      </c>
      <c r="AM175" s="157">
        <f>SUM(AM170:AM174)</f>
      </c>
      <c r="AN175" s="157">
        <f>SUM(AN170:AN174)</f>
      </c>
      <c r="AO175" s="157">
        <f>SUM(AO170:AO173)</f>
      </c>
      <c r="AP175" s="157">
        <f>SUM(AP170:AP174)</f>
      </c>
      <c r="AQ175" s="157">
        <f>SUM(AQ170:AQ173)</f>
      </c>
      <c r="AR175" s="157">
        <f>SUM(AR170:AR173)</f>
      </c>
      <c r="AS175" s="157">
        <f>SUM(AS170:AS174)</f>
      </c>
      <c r="AT175" s="157">
        <f>SUM(AT170:AT173)</f>
      </c>
      <c r="AU175" s="157">
        <f>SUM(AU170:AU174)</f>
      </c>
      <c r="AV175" s="157">
        <f>SUM(AV170:AV173)</f>
      </c>
      <c r="AW175" s="157">
        <f>SUM(AW170:AW174)</f>
      </c>
      <c r="AX175" s="157">
        <f>SUM(AX170:AX174)</f>
      </c>
      <c r="AY175" s="157">
        <f>SUM(AY170:AY174)</f>
      </c>
      <c r="AZ175" s="157">
        <f>SUM(AZ170:AZ174)</f>
      </c>
      <c r="BA175" s="157">
        <f>SUM(BA170:BA174)</f>
      </c>
      <c r="BB175" s="157">
        <f>SUM(BB170:BB174)</f>
      </c>
      <c r="BC175" s="157">
        <f>SUM(BC170:BC173)</f>
      </c>
      <c r="BD175" s="157">
        <f>SUM(BD170:BD173)</f>
      </c>
      <c r="BE175" s="157">
        <f>SUM(BE170:BE173)</f>
      </c>
      <c r="BF175" s="157">
        <f>SUM(BF170:BF173)</f>
      </c>
      <c r="BG175" s="157">
        <f>SUM(BG170:BG173)</f>
      </c>
      <c r="BH175" s="157">
        <f>SUM(BH170:BH173)</f>
      </c>
      <c r="BI175" s="157">
        <f>SUM(BI170:BI173)</f>
      </c>
      <c r="BJ175" s="157">
        <f>SUM(BJ170:BJ173)</f>
      </c>
      <c r="BK175" s="157">
        <f>SUM(BK170:BK174)</f>
      </c>
      <c r="BL175" s="157">
        <f>SUM(BL170:BL173)</f>
      </c>
      <c r="BM175" s="157">
        <f>SUM(BM170:BM173)</f>
      </c>
      <c r="BN175" s="157">
        <f>SUM(BN170:BN173)</f>
      </c>
      <c r="BO175" s="157">
        <f>SUM(BO170:BO173)</f>
      </c>
      <c r="BP175" s="157">
        <f>SUM(BP170:BP173)</f>
      </c>
      <c r="BQ175" s="157">
        <f>SUM(BQ170:BQ173)</f>
      </c>
      <c r="BR175" s="157">
        <f>SUM(BR170:BR173)</f>
      </c>
      <c r="BS175" s="157">
        <f>SUM(BS170:BS173)</f>
      </c>
      <c r="BT175" s="157">
        <f>SUM(BT170:BT173)</f>
      </c>
      <c r="BU175" s="157">
        <f>SUM(BU170:BU173)</f>
      </c>
      <c r="BV175" s="157">
        <f>SUM(BV170:BV173)</f>
      </c>
      <c r="BW175" s="157">
        <f>SUM(BW170:BW173)</f>
      </c>
      <c r="BX175" s="157">
        <f>SUM(BX170:BX173)</f>
      </c>
      <c r="BY175" s="157">
        <f>SUM(BY170:BY173)</f>
      </c>
      <c r="BZ175" s="157">
        <f>SUM(BZ170:BZ173)</f>
      </c>
      <c r="CA175" s="157">
        <f>SUM(CA170:CA173)</f>
      </c>
      <c r="CB175" s="157">
        <f>SUM(CB170:CB173)</f>
      </c>
      <c r="CC175" s="157">
        <f>SUM(CC170:CC173)</f>
      </c>
      <c r="CD175" s="157">
        <f>SUM(CD170:CD173)</f>
      </c>
      <c r="CE175" s="157">
        <f>SUM(CE170:CE173)</f>
      </c>
      <c r="CF175" s="157">
        <f>SUM(CF170:CF173)</f>
      </c>
      <c r="CG175" s="157">
        <f>SUM(CG170:CG173)</f>
      </c>
      <c r="CH175" s="157">
        <f>SUM(CH170:CH173)</f>
      </c>
      <c r="CI175" s="157">
        <f>SUM(CI170:CI173)</f>
      </c>
      <c r="CJ175" s="157">
        <f>SUM(CJ170:CJ173)</f>
      </c>
      <c r="CK175" s="157">
        <f>SUM(CK170:CK173)</f>
      </c>
      <c r="CL175" s="157">
        <f>SUM(CL170:CL173)</f>
      </c>
      <c r="CM175" s="157">
        <f>SUM(CM170:CM173)</f>
      </c>
      <c r="CN175" s="157">
        <f>SUM(CN170:CN173)</f>
      </c>
      <c r="CO175" s="157">
        <f>SUM(CO170:CO173)</f>
      </c>
      <c r="CP175" s="157">
        <f>SUM(CP170:CP173)</f>
      </c>
      <c r="CQ175" s="157">
        <f>SUM(CQ170:CQ173)</f>
      </c>
      <c r="CR175" s="157">
        <f>SUM(CR170:CR173)</f>
      </c>
      <c r="CS175" s="157">
        <f>SUM(CS170:CS173)</f>
      </c>
      <c r="CT175" s="157">
        <f>SUM(CT170:CT173)</f>
      </c>
      <c r="CU175" s="157">
        <f>SUM(CU170:CU173)</f>
      </c>
      <c r="CV175" s="157">
        <f>SUM(CV170:CV173)</f>
      </c>
      <c r="CW175" s="157">
        <f>SUM(CW170:CW173)</f>
      </c>
      <c r="CX175" s="157">
        <f>SUM(CX170:CX173)</f>
      </c>
      <c r="CY175" s="157">
        <f>SUM(CY170:CY173)</f>
      </c>
      <c r="CZ175" s="157">
        <f>SUM(CZ170:CZ173)</f>
      </c>
      <c r="DA175" s="157">
        <f>SUM(DA170:DA173)</f>
      </c>
      <c r="DB175" s="157">
        <f>SUM(DB170:DB173)</f>
      </c>
      <c r="DC175" s="157">
        <f>SUM(DC170:DC173)</f>
      </c>
      <c r="DD175" s="157">
        <f>SUM(DD170:DD173)</f>
      </c>
      <c r="DE175" s="157">
        <f>SUM(DE170:DE173)</f>
      </c>
      <c r="DF175" s="157">
        <f>SUM(DF170:DF173)</f>
      </c>
      <c r="DG175" s="157">
        <f>SUM(DG170:DG173)</f>
      </c>
      <c r="DH175" s="157">
        <f>SUM(DH170:DH173)</f>
      </c>
      <c r="DI175" s="6">
        <f>AVERAGE(AY175:BB175)</f>
      </c>
      <c r="DJ175" s="6">
        <f>AVERAGE(BC175:BJ175)</f>
      </c>
      <c r="DK175" s="124">
        <f>DJ175/DI175-1</f>
      </c>
      <c r="DL175" s="6"/>
      <c r="DM175" s="143"/>
      <c r="DN175" s="185">
        <f>SUM(DN170:DN173)</f>
      </c>
      <c r="DO175" s="185"/>
      <c r="DP175" s="185">
        <f>SUM(DP170:DP173)</f>
      </c>
      <c r="DQ175" s="144">
        <f>IFERROR(DP175/DN175*100,0)</f>
      </c>
      <c r="DR175" s="185">
        <f>SUM(DR170:DR173)</f>
      </c>
      <c r="DS175" s="144">
        <f>IFERROR(DR175/DP175*100,0)</f>
      </c>
      <c r="DT175" s="185">
        <f>SUM(DT170:DT173)</f>
      </c>
      <c r="DU175" s="144">
        <f>IFERROR(DT175/DR175*100,0)</f>
      </c>
      <c r="DV175" s="185">
        <f>SUM(DV170:DV173)</f>
      </c>
      <c r="DW175" s="144">
        <f>IFERROR(DV175/DT175*100,0)</f>
      </c>
      <c r="DX175" s="185">
        <f>SUM(CK175:CV175)</f>
      </c>
      <c r="DY175" s="144">
        <f>IFERROR(DX175/DV175*100,0)</f>
      </c>
      <c r="DZ175" s="185">
        <f>SUM(CW175:DH175)</f>
      </c>
      <c r="EA175" s="144">
        <f>IFERROR(DZ175/DX175*100,0)</f>
      </c>
      <c r="EB175" s="125">
        <f>+SUM(Z175:AK175)/$EJ$158</f>
      </c>
      <c r="EC175" s="125">
        <f>8294/$EJ$158</f>
      </c>
      <c r="ED175" s="125">
        <f>+SUM(AL175:AS175)/$EJ$158</f>
      </c>
      <c r="EE175" s="125">
        <f>+EF175-ED175</f>
      </c>
      <c r="EF175" s="125">
        <f>+DP175/$EJ$158</f>
      </c>
      <c r="EG175" s="125">
        <f>DR175/$EJ$158</f>
      </c>
      <c r="EH175" s="125">
        <f>DT175/$EJ$158</f>
      </c>
      <c r="EI175" s="125">
        <f>DV175/$EJ$158</f>
      </c>
      <c r="EJ175" s="124">
        <f>+EF175/EC175-1</f>
      </c>
      <c r="EK175" s="2">
        <f>+EF175/EF180</f>
      </c>
      <c r="EL175" s="2">
        <f>+ED175/ED180</f>
      </c>
    </row>
    <row x14ac:dyDescent="0.25" r="176" customHeight="1" ht="18.75">
      <c r="A176" s="133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>
        <f>AW167+AW175</f>
      </c>
      <c r="AX176" s="157"/>
      <c r="AY176" s="157"/>
      <c r="AZ176" s="157"/>
      <c r="BA176" s="157"/>
      <c r="BB176" s="157"/>
      <c r="BC176" s="157"/>
      <c r="BD176" s="157"/>
      <c r="BE176" s="157"/>
      <c r="BF176" s="157"/>
      <c r="BG176" s="157"/>
      <c r="BH176" s="157"/>
      <c r="BI176" s="157"/>
      <c r="BJ176" s="157"/>
      <c r="BK176" s="157"/>
      <c r="BL176" s="157"/>
      <c r="BM176" s="157"/>
      <c r="BN176" s="157"/>
      <c r="BO176" s="157"/>
      <c r="BP176" s="157"/>
      <c r="BQ176" s="157"/>
      <c r="BR176" s="157"/>
      <c r="BS176" s="157"/>
      <c r="BT176" s="157"/>
      <c r="BU176" s="157"/>
      <c r="BV176" s="157"/>
      <c r="BW176" s="157"/>
      <c r="BX176" s="157"/>
      <c r="BY176" s="157"/>
      <c r="BZ176" s="157"/>
      <c r="CA176" s="157"/>
      <c r="CB176" s="157"/>
      <c r="CC176" s="157"/>
      <c r="CD176" s="157"/>
      <c r="CE176" s="157"/>
      <c r="CF176" s="157"/>
      <c r="CG176" s="157"/>
      <c r="CH176" s="157"/>
      <c r="CI176" s="157"/>
      <c r="CJ176" s="157"/>
      <c r="CK176" s="157"/>
      <c r="CL176" s="157"/>
      <c r="CM176" s="157"/>
      <c r="CN176" s="157"/>
      <c r="CO176" s="157"/>
      <c r="CP176" s="157"/>
      <c r="CQ176" s="157"/>
      <c r="CR176" s="157"/>
      <c r="CS176" s="157"/>
      <c r="CT176" s="157"/>
      <c r="CU176" s="157"/>
      <c r="CV176" s="157"/>
      <c r="CW176" s="157"/>
      <c r="CX176" s="157"/>
      <c r="CY176" s="157"/>
      <c r="CZ176" s="157"/>
      <c r="DA176" s="157"/>
      <c r="DB176" s="157"/>
      <c r="DC176" s="157"/>
      <c r="DD176" s="157"/>
      <c r="DE176" s="157"/>
      <c r="DF176" s="157"/>
      <c r="DG176" s="157"/>
      <c r="DH176" s="157"/>
      <c r="DI176" s="124"/>
      <c r="DJ176" s="124"/>
      <c r="DK176" s="6"/>
      <c r="DL176" s="6"/>
      <c r="DM176" s="143"/>
      <c r="DN176" s="185"/>
      <c r="DO176" s="185"/>
      <c r="DP176" s="185"/>
      <c r="DQ176" s="144"/>
      <c r="DR176" s="185"/>
      <c r="DS176" s="144"/>
      <c r="DT176" s="185"/>
      <c r="DU176" s="144"/>
      <c r="DV176" s="185"/>
      <c r="DW176" s="144"/>
      <c r="DX176" s="182"/>
      <c r="DY176" s="144"/>
      <c r="DZ176" s="185">
        <f>SUM(CW176:DH176)</f>
      </c>
      <c r="EA176" s="144"/>
      <c r="EB176" s="125"/>
      <c r="EC176" s="125"/>
      <c r="ED176" s="125"/>
      <c r="EE176" s="125">
        <f>+SUM(EF167,EF175)-SUM(EE167,EE175)</f>
      </c>
      <c r="EF176" s="125"/>
      <c r="EG176" s="125"/>
      <c r="EH176" s="125"/>
      <c r="EI176" s="125"/>
      <c r="EJ176" s="124">
        <f>(EI175/EB175)^(1/4)-1</f>
      </c>
      <c r="EK176" s="2"/>
      <c r="EL176" s="2"/>
    </row>
    <row x14ac:dyDescent="0.25" r="177" customHeight="1" ht="18.75">
      <c r="A177" s="133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  <c r="BB177" s="157"/>
      <c r="BC177" s="157"/>
      <c r="BD177" s="157"/>
      <c r="BE177" s="157"/>
      <c r="BF177" s="157"/>
      <c r="BG177" s="157"/>
      <c r="BH177" s="157"/>
      <c r="BI177" s="157"/>
      <c r="BJ177" s="157"/>
      <c r="BK177" s="157"/>
      <c r="BL177" s="157"/>
      <c r="BM177" s="157"/>
      <c r="BN177" s="157"/>
      <c r="BO177" s="157"/>
      <c r="BP177" s="157"/>
      <c r="BQ177" s="157"/>
      <c r="BR177" s="157"/>
      <c r="BS177" s="157"/>
      <c r="BT177" s="157"/>
      <c r="BU177" s="157"/>
      <c r="BV177" s="157"/>
      <c r="BW177" s="157"/>
      <c r="BX177" s="157"/>
      <c r="BY177" s="157"/>
      <c r="BZ177" s="157"/>
      <c r="CA177" s="157"/>
      <c r="CB177" s="157"/>
      <c r="CC177" s="157"/>
      <c r="CD177" s="157"/>
      <c r="CE177" s="157"/>
      <c r="CF177" s="157"/>
      <c r="CG177" s="157"/>
      <c r="CH177" s="157"/>
      <c r="CI177" s="157"/>
      <c r="CJ177" s="157"/>
      <c r="CK177" s="157"/>
      <c r="CL177" s="157"/>
      <c r="CM177" s="157"/>
      <c r="CN177" s="157"/>
      <c r="CO177" s="157"/>
      <c r="CP177" s="157"/>
      <c r="CQ177" s="157"/>
      <c r="CR177" s="157"/>
      <c r="CS177" s="157"/>
      <c r="CT177" s="157"/>
      <c r="CU177" s="157"/>
      <c r="CV177" s="157"/>
      <c r="CW177" s="157"/>
      <c r="CX177" s="157"/>
      <c r="CY177" s="157"/>
      <c r="CZ177" s="157"/>
      <c r="DA177" s="157"/>
      <c r="DB177" s="157"/>
      <c r="DC177" s="157"/>
      <c r="DD177" s="157"/>
      <c r="DE177" s="157"/>
      <c r="DF177" s="157"/>
      <c r="DG177" s="157"/>
      <c r="DH177" s="157"/>
      <c r="DI177" s="124"/>
      <c r="DJ177" s="124"/>
      <c r="DK177" s="6"/>
      <c r="DL177" s="6"/>
      <c r="DM177" s="143"/>
      <c r="DN177" s="185"/>
      <c r="DO177" s="185"/>
      <c r="DP177" s="185"/>
      <c r="DQ177" s="144"/>
      <c r="DR177" s="185"/>
      <c r="DS177" s="144"/>
      <c r="DT177" s="185"/>
      <c r="DU177" s="144"/>
      <c r="DV177" s="185"/>
      <c r="DW177" s="144"/>
      <c r="DX177" s="182"/>
      <c r="DY177" s="144"/>
      <c r="DZ177" s="185">
        <f>SUM(CW177:DH177)</f>
      </c>
      <c r="EA177" s="144"/>
      <c r="EB177" s="125"/>
      <c r="EC177" s="125"/>
      <c r="ED177" s="125"/>
      <c r="EE177" s="125">
        <f>ED175</f>
      </c>
      <c r="EF177" s="125"/>
      <c r="EG177" s="125"/>
      <c r="EH177" s="125"/>
      <c r="EI177" s="125"/>
      <c r="EJ177" s="124"/>
      <c r="EK177" s="2"/>
      <c r="EL177" s="2"/>
    </row>
    <row x14ac:dyDescent="0.25" r="178" customHeight="1" ht="18.75">
      <c r="A178" s="133" t="s">
        <v>204</v>
      </c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  <c r="BB178" s="157"/>
      <c r="BC178" s="157"/>
      <c r="BD178" s="157"/>
      <c r="BE178" s="157"/>
      <c r="BF178" s="157"/>
      <c r="BG178" s="157"/>
      <c r="BH178" s="157"/>
      <c r="BI178" s="157"/>
      <c r="BJ178" s="157"/>
      <c r="BK178" s="157"/>
      <c r="BL178" s="191">
        <f>#REF!</f>
      </c>
      <c r="BM178" s="192">
        <f>#REF!</f>
      </c>
      <c r="BN178" s="191">
        <f>#REF!</f>
      </c>
      <c r="BO178" s="193">
        <f>#REF!</f>
      </c>
      <c r="BP178" s="191">
        <f>#REF!</f>
      </c>
      <c r="BQ178" s="191">
        <f>#REF!</f>
      </c>
      <c r="BR178" s="191">
        <f>#REF!</f>
      </c>
      <c r="BS178" s="191">
        <f>#REF!</f>
      </c>
      <c r="BT178" s="191">
        <f>#REF!</f>
      </c>
      <c r="BU178" s="191">
        <f>#REF!</f>
      </c>
      <c r="BV178" s="191">
        <f>#REF!</f>
      </c>
      <c r="BW178" s="191">
        <f>#REF!</f>
      </c>
      <c r="BX178" s="193">
        <f>#REF!</f>
      </c>
      <c r="BY178" s="191">
        <f>#REF!</f>
      </c>
      <c r="BZ178" s="191">
        <f>#REF!</f>
      </c>
      <c r="CA178" s="191">
        <f>#REF!</f>
      </c>
      <c r="CB178" s="191">
        <f>#REF!</f>
      </c>
      <c r="CC178" s="191">
        <f>#REF!</f>
      </c>
      <c r="CD178" s="191">
        <f>#REF!</f>
      </c>
      <c r="CE178" s="191">
        <f>#REF!</f>
      </c>
      <c r="CF178" s="191">
        <f>#REF!</f>
      </c>
      <c r="CG178" s="191">
        <f>#REF!</f>
      </c>
      <c r="CH178" s="191">
        <f>#REF!</f>
      </c>
      <c r="CI178" s="191">
        <f>#REF!</f>
      </c>
      <c r="CJ178" s="191">
        <f>#REF!</f>
      </c>
      <c r="CK178" s="191">
        <f>#REF!</f>
      </c>
      <c r="CL178" s="191">
        <f>#REF!</f>
      </c>
      <c r="CM178" s="191">
        <f>#REF!</f>
      </c>
      <c r="CN178" s="191">
        <f>#REF!</f>
      </c>
      <c r="CO178" s="191">
        <f>#REF!</f>
      </c>
      <c r="CP178" s="191">
        <f>#REF!</f>
      </c>
      <c r="CQ178" s="191">
        <f>#REF!</f>
      </c>
      <c r="CR178" s="191">
        <f>#REF!</f>
      </c>
      <c r="CS178" s="191">
        <f>#REF!</f>
      </c>
      <c r="CT178" s="191">
        <f>#REF!</f>
      </c>
      <c r="CU178" s="191">
        <f>#REF!</f>
      </c>
      <c r="CV178" s="191">
        <f>#REF!</f>
      </c>
      <c r="CW178" s="191">
        <f>#REF!</f>
      </c>
      <c r="CX178" s="191">
        <f>#REF!</f>
      </c>
      <c r="CY178" s="191">
        <f>#REF!</f>
      </c>
      <c r="CZ178" s="191">
        <f>#REF!</f>
      </c>
      <c r="DA178" s="191">
        <f>#REF!</f>
      </c>
      <c r="DB178" s="191">
        <f>#REF!</f>
      </c>
      <c r="DC178" s="191">
        <f>#REF!</f>
      </c>
      <c r="DD178" s="191">
        <f>#REF!</f>
      </c>
      <c r="DE178" s="191">
        <f>#REF!</f>
      </c>
      <c r="DF178" s="191">
        <f>#REF!</f>
      </c>
      <c r="DG178" s="191">
        <f>#REF!</f>
      </c>
      <c r="DH178" s="191">
        <f>#REF!</f>
      </c>
      <c r="DI178" s="124"/>
      <c r="DJ178" s="124"/>
      <c r="DK178" s="6"/>
      <c r="DL178" s="6"/>
      <c r="DM178" s="143"/>
      <c r="DN178" s="185"/>
      <c r="DO178" s="185"/>
      <c r="DP178" s="185"/>
      <c r="DQ178" s="144"/>
      <c r="DR178" s="185"/>
      <c r="DS178" s="144"/>
      <c r="DT178" s="194">
        <f>SUM(BL178:BW178)</f>
      </c>
      <c r="DU178" s="144">
        <f>IFERROR(DT178/DR178*100,0)</f>
      </c>
      <c r="DV178" s="194">
        <f>SUM(BY178:CJ178)</f>
      </c>
      <c r="DW178" s="144">
        <f>IFERROR(DV178/DT178*100,0)</f>
      </c>
      <c r="DX178" s="194">
        <f>SUM(CK178:CV178)</f>
      </c>
      <c r="DY178" s="144">
        <f>IFERROR(DX178/DV178*100,0)</f>
      </c>
      <c r="DZ178" s="194">
        <f>SUM(CW178:DH178)</f>
      </c>
      <c r="EA178" s="144">
        <f>IFERROR(DZ178/DX178*100,0)</f>
      </c>
      <c r="EB178" s="125"/>
      <c r="EC178" s="125"/>
      <c r="ED178" s="125">
        <f>+SUM(AL178:AQ178)</f>
      </c>
      <c r="EE178" s="125">
        <f>+EF178-ED178</f>
      </c>
      <c r="EF178" s="125">
        <f>+DP178</f>
      </c>
      <c r="EG178" s="125">
        <f>DR178</f>
      </c>
      <c r="EH178" s="195">
        <f>DT178</f>
      </c>
      <c r="EI178" s="195">
        <f>DV178/$EJ$158</f>
      </c>
      <c r="EJ178" s="124"/>
      <c r="EK178" s="2"/>
      <c r="EL178" s="2"/>
    </row>
    <row x14ac:dyDescent="0.25" r="179" customHeight="1" ht="18.75">
      <c r="A179" s="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124"/>
      <c r="DJ179" s="124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2"/>
      <c r="DV179" s="6"/>
      <c r="DW179" s="2"/>
      <c r="DX179" s="185"/>
      <c r="DY179" s="2"/>
      <c r="DZ179" s="185">
        <f>SUM(CW179:DH179)</f>
      </c>
      <c r="EA179" s="2"/>
      <c r="EB179" s="125"/>
      <c r="EC179" s="125"/>
      <c r="ED179" s="125"/>
      <c r="EE179" s="125"/>
      <c r="EF179" s="125"/>
      <c r="EG179" s="125"/>
      <c r="EH179" s="125"/>
      <c r="EI179" s="125"/>
      <c r="EJ179" s="124"/>
      <c r="EK179" s="2"/>
      <c r="EL179" s="2"/>
    </row>
    <row x14ac:dyDescent="0.25" r="180" customHeight="1" ht="18.75">
      <c r="A180" s="196" t="s">
        <v>205</v>
      </c>
      <c r="B180" s="197">
        <v>3647</v>
      </c>
      <c r="C180" s="197">
        <v>3678</v>
      </c>
      <c r="D180" s="197">
        <v>4542</v>
      </c>
      <c r="E180" s="197">
        <v>4453</v>
      </c>
      <c r="F180" s="197">
        <v>4767</v>
      </c>
      <c r="G180" s="197">
        <v>3642</v>
      </c>
      <c r="H180" s="197">
        <v>3559</v>
      </c>
      <c r="I180" s="197">
        <v>5162</v>
      </c>
      <c r="J180" s="197">
        <v>4349</v>
      </c>
      <c r="K180" s="197">
        <v>3915</v>
      </c>
      <c r="L180" s="197">
        <v>4392</v>
      </c>
      <c r="M180" s="197">
        <v>4253</v>
      </c>
      <c r="N180" s="197">
        <v>1738</v>
      </c>
      <c r="O180" s="197">
        <v>2960</v>
      </c>
      <c r="P180" s="197">
        <v>4173</v>
      </c>
      <c r="Q180" s="197">
        <v>2972</v>
      </c>
      <c r="R180" s="197">
        <v>2747</v>
      </c>
      <c r="S180" s="197">
        <v>2098</v>
      </c>
      <c r="T180" s="197">
        <v>2465</v>
      </c>
      <c r="U180" s="197">
        <v>1756</v>
      </c>
      <c r="V180" s="197">
        <v>2086</v>
      </c>
      <c r="W180" s="197">
        <v>2896</v>
      </c>
      <c r="X180" s="197">
        <v>2700</v>
      </c>
      <c r="Y180" s="197">
        <v>3543</v>
      </c>
      <c r="Z180" s="197">
        <f>+Z175+Z167</f>
      </c>
      <c r="AA180" s="197">
        <f>+AA175+AA167</f>
      </c>
      <c r="AB180" s="197">
        <f>+AB175+AB167</f>
      </c>
      <c r="AC180" s="197">
        <f>+AC175+AC167</f>
      </c>
      <c r="AD180" s="197">
        <f>+AD175+AD167</f>
      </c>
      <c r="AE180" s="197">
        <f>+AE175+AE167</f>
      </c>
      <c r="AF180" s="197">
        <f>+AF175+AF167</f>
      </c>
      <c r="AG180" s="197">
        <f>+AG175+AG167</f>
      </c>
      <c r="AH180" s="197">
        <f>+AH175+AH167</f>
      </c>
      <c r="AI180" s="197">
        <f>+AI175+AI167</f>
      </c>
      <c r="AJ180" s="197">
        <f>+AJ175+AJ167</f>
      </c>
      <c r="AK180" s="197">
        <f>+AK175+AK167</f>
      </c>
      <c r="AL180" s="197">
        <f>+AL175+AL167</f>
      </c>
      <c r="AM180" s="197">
        <f>+AM175+AM167</f>
      </c>
      <c r="AN180" s="197">
        <f>+AN175+AN167</f>
      </c>
      <c r="AO180" s="197">
        <f>+AO175+AO167</f>
      </c>
      <c r="AP180" s="197">
        <f>+AP175+AP167</f>
      </c>
      <c r="AQ180" s="197">
        <f>+AQ175+AQ167</f>
      </c>
      <c r="AR180" s="197">
        <f>+AR175+AR167</f>
      </c>
      <c r="AS180" s="197">
        <f>+AS175+AS167</f>
      </c>
      <c r="AT180" s="197">
        <f>+AT175+AT167</f>
      </c>
      <c r="AU180" s="197">
        <f>+AU175+AU167</f>
      </c>
      <c r="AV180" s="197">
        <f>+AV175+AV167</f>
      </c>
      <c r="AW180" s="197">
        <f>+AW175+AW167</f>
      </c>
      <c r="AX180" s="197">
        <f>+AX175+AX167</f>
      </c>
      <c r="AY180" s="157">
        <f>+AY175+AY167</f>
      </c>
      <c r="AZ180" s="157">
        <f>+AZ175+AZ167</f>
      </c>
      <c r="BA180" s="157">
        <f>+BA175+BA167</f>
      </c>
      <c r="BB180" s="157">
        <f>+BB175+BB167</f>
      </c>
      <c r="BC180" s="157">
        <f>+BC175+BC167</f>
      </c>
      <c r="BD180" s="157">
        <f>+BD175+BD167</f>
      </c>
      <c r="BE180" s="157">
        <f>+BE175+BE167</f>
      </c>
      <c r="BF180" s="157">
        <f>+BF175+BF167</f>
      </c>
      <c r="BG180" s="157">
        <f>+BG175+BG167</f>
      </c>
      <c r="BH180" s="157">
        <f>+BH175+BH167</f>
      </c>
      <c r="BI180" s="157">
        <f>+BI175+BI167</f>
      </c>
      <c r="BJ180" s="157">
        <f>+BJ175+BJ167</f>
      </c>
      <c r="BK180" s="157">
        <f>+BK175+BK167</f>
      </c>
      <c r="BL180" s="180">
        <f>+BL175+BL167+BL178</f>
      </c>
      <c r="BM180" s="133">
        <f>+BM175+BM167+BM178</f>
      </c>
      <c r="BN180" s="180">
        <f>+BN175+BN167+BN178</f>
      </c>
      <c r="BO180" s="126">
        <f>+BO175+BO167+BO178</f>
      </c>
      <c r="BP180" s="180">
        <f>+BP175+BP167+BP178</f>
      </c>
      <c r="BQ180" s="180">
        <f>+BQ175+BQ167+BQ178</f>
      </c>
      <c r="BR180" s="180">
        <f>+BR175+BR167+BR178</f>
      </c>
      <c r="BS180" s="180">
        <f>+BS175+BS167+BS178</f>
      </c>
      <c r="BT180" s="180">
        <f>+BT175+BT167+BT178</f>
      </c>
      <c r="BU180" s="180">
        <f>+BU175+BU167+BU178</f>
      </c>
      <c r="BV180" s="180">
        <f>+BV175+BV167+BV178</f>
      </c>
      <c r="BW180" s="180">
        <f>+BW175+BW167+BW178</f>
      </c>
      <c r="BX180" s="126">
        <f>+BX175+BX167+BX178</f>
      </c>
      <c r="BY180" s="180">
        <f>+BY175+BY167+BY178</f>
      </c>
      <c r="BZ180" s="180">
        <f>+BZ175+BZ167+BZ178</f>
      </c>
      <c r="CA180" s="180">
        <f>+CA175+CA167+CA178</f>
      </c>
      <c r="CB180" s="180">
        <f>+CB175+CB167+CB178</f>
      </c>
      <c r="CC180" s="180">
        <f>+CC175+CC167+CC178</f>
      </c>
      <c r="CD180" s="180">
        <f>+CD175+CD167+CD178</f>
      </c>
      <c r="CE180" s="180">
        <f>+CE175+CE167+CE178</f>
      </c>
      <c r="CF180" s="180">
        <f>+CF175+CF167+CF178</f>
      </c>
      <c r="CG180" s="180">
        <f>+CG175+CG167+CG178</f>
      </c>
      <c r="CH180" s="180">
        <f>+CH175+CH167+CH178</f>
      </c>
      <c r="CI180" s="180">
        <f>+CI175+CI167+CI178</f>
      </c>
      <c r="CJ180" s="180">
        <f>+CJ175+CJ167+CJ178</f>
      </c>
      <c r="CK180" s="180">
        <f>+CK175+CK167+CK178</f>
      </c>
      <c r="CL180" s="180">
        <f>+CL175+CL167+CL178</f>
      </c>
      <c r="CM180" s="180">
        <f>+CM175+CM167+CM178</f>
      </c>
      <c r="CN180" s="180">
        <f>+CN175+CN167+CN178</f>
      </c>
      <c r="CO180" s="180">
        <f>+CO175+CO167+CO178</f>
      </c>
      <c r="CP180" s="180">
        <f>+CP175+CP167+CP178</f>
      </c>
      <c r="CQ180" s="180">
        <f>+CQ175+CQ167+CQ178</f>
      </c>
      <c r="CR180" s="180">
        <f>+CR175+CR167+CR178</f>
      </c>
      <c r="CS180" s="180">
        <f>+CS175+CS167+CS178</f>
      </c>
      <c r="CT180" s="180">
        <f>+CT175+CT167+CT178</f>
      </c>
      <c r="CU180" s="180">
        <f>+CU175+CU167+CU178</f>
      </c>
      <c r="CV180" s="180">
        <f>+CV175+CV167+CV178</f>
      </c>
      <c r="CW180" s="180">
        <f>+CW175+CW167+CW178</f>
      </c>
      <c r="CX180" s="180">
        <f>+CX175+CX167+CX178</f>
      </c>
      <c r="CY180" s="180">
        <f>+CY175+CY167+CY178</f>
      </c>
      <c r="CZ180" s="180">
        <f>+CZ175+CZ167+CZ178</f>
      </c>
      <c r="DA180" s="180">
        <f>+DA175+DA167+DA178</f>
      </c>
      <c r="DB180" s="180">
        <f>+DB175+DB167+DB178</f>
      </c>
      <c r="DC180" s="180">
        <f>+DC175+DC167+DC178</f>
      </c>
      <c r="DD180" s="180">
        <f>+DD175+DD167+DD178</f>
      </c>
      <c r="DE180" s="180">
        <f>+DE175+DE167+DE178</f>
      </c>
      <c r="DF180" s="180">
        <f>+DF175+DF167+DF178</f>
      </c>
      <c r="DG180" s="180">
        <f>+DG175+DG167+DG178</f>
      </c>
      <c r="DH180" s="180">
        <f>+DH175+DH167+DH178</f>
      </c>
      <c r="DI180" s="124"/>
      <c r="DJ180" s="124"/>
      <c r="DK180" s="198">
        <f>SUM(B180:M180)</f>
      </c>
      <c r="DL180" s="198">
        <f>SUM(N180:Y180)</f>
      </c>
      <c r="DM180" s="144">
        <f>IFERROR(DL180/DK180*100,0)</f>
      </c>
      <c r="DN180" s="198">
        <f>+DN175+DN167</f>
      </c>
      <c r="DO180" s="144">
        <f>IFERROR(DN180/DL180*100,0)</f>
      </c>
      <c r="DP180" s="198">
        <f>SUM(AL180:AW180)</f>
      </c>
      <c r="DQ180" s="144">
        <f>IFERROR(DP180/DN180*100,0)</f>
      </c>
      <c r="DR180" s="185">
        <f>SUM(AY180:BJ180)</f>
      </c>
      <c r="DS180" s="144">
        <f>IFERROR(DR180/DP180*100,0)</f>
      </c>
      <c r="DT180" s="194">
        <f>SUM(BL180:BW180)</f>
      </c>
      <c r="DU180" s="144">
        <f>IFERROR(DT180/DR180*100,0)</f>
      </c>
      <c r="DV180" s="194">
        <f>SUM(BY180:CJ180)</f>
      </c>
      <c r="DW180" s="144">
        <f>IFERROR(DV180/DT180*100,0)</f>
      </c>
      <c r="DX180" s="194">
        <f>SUM(CK180:CV180)</f>
      </c>
      <c r="DY180" s="144">
        <f>IFERROR(DX180/DV180*100,0)</f>
      </c>
      <c r="DZ180" s="194">
        <f>SUM(CW180:DH180)</f>
      </c>
      <c r="EA180" s="144">
        <f>IFERROR(DZ180/DX180*100,0)</f>
      </c>
      <c r="EB180" s="125">
        <f>+SUM(EB167,EB175)</f>
      </c>
      <c r="EC180" s="125">
        <f>+SUM(EC167,EC175)</f>
      </c>
      <c r="ED180" s="125">
        <f>+SUM(ED167,ED175)</f>
      </c>
      <c r="EE180" s="125">
        <f>+SUM(EE167,EE175)</f>
      </c>
      <c r="EF180" s="125">
        <f>+SUM(EF167,EF175)</f>
      </c>
      <c r="EG180" s="125">
        <f>DR180/$EJ$158</f>
      </c>
      <c r="EH180" s="195">
        <f>DT180/$EJ$158</f>
      </c>
      <c r="EI180" s="195">
        <f>DV180/$EJ$158</f>
      </c>
      <c r="EJ180" s="124"/>
      <c r="EK180" s="2"/>
      <c r="EL180" s="2"/>
    </row>
    <row x14ac:dyDescent="0.25" r="181" customHeight="1" ht="18.75">
      <c r="A181" s="136" t="s">
        <v>82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>
        <v>2947</v>
      </c>
      <c r="AA181" s="6">
        <v>3293</v>
      </c>
      <c r="AB181" s="6">
        <v>2964</v>
      </c>
      <c r="AC181" s="6">
        <v>4476</v>
      </c>
      <c r="AD181" s="6">
        <v>4239</v>
      </c>
      <c r="AE181" s="6">
        <v>2895</v>
      </c>
      <c r="AF181" s="6">
        <v>3459</v>
      </c>
      <c r="AG181" s="6">
        <v>2906</v>
      </c>
      <c r="AH181" s="6">
        <v>3024</v>
      </c>
      <c r="AI181" s="6">
        <v>2087</v>
      </c>
      <c r="AJ181" s="6">
        <v>2599</v>
      </c>
      <c r="AK181" s="6">
        <v>2307</v>
      </c>
      <c r="AL181" s="6">
        <v>4562</v>
      </c>
      <c r="AM181" s="6">
        <v>4530</v>
      </c>
      <c r="AN181" s="6">
        <v>3815</v>
      </c>
      <c r="AO181" s="6">
        <v>3434</v>
      </c>
      <c r="AP181" s="6">
        <v>3235</v>
      </c>
      <c r="AQ181" s="6">
        <v>2489</v>
      </c>
      <c r="AR181" s="6">
        <v>2677</v>
      </c>
      <c r="AS181" s="6">
        <v>3207</v>
      </c>
      <c r="AT181" s="6"/>
      <c r="AU181" s="6"/>
      <c r="AV181" s="6"/>
      <c r="AW181" s="6"/>
      <c r="AX181" s="6"/>
      <c r="AY181" s="6">
        <v>2393</v>
      </c>
      <c r="AZ181" s="6">
        <v>1806</v>
      </c>
      <c r="BA181" s="6">
        <v>2848</v>
      </c>
      <c r="BB181" s="6">
        <v>2240</v>
      </c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124"/>
      <c r="DJ181" s="124"/>
      <c r="DK181" s="6"/>
      <c r="DL181" s="6"/>
      <c r="DM181" s="6"/>
      <c r="DN181" s="182">
        <f>SUM(Z181:AK181)</f>
      </c>
      <c r="DO181" s="182"/>
      <c r="DP181" s="182">
        <f>SUM(AL181:AW181)</f>
      </c>
      <c r="DQ181" s="6"/>
      <c r="DR181" s="182">
        <f>SUM(AY181:BJ181)</f>
      </c>
      <c r="DS181" s="6"/>
      <c r="DT181" s="182">
        <f>SUM(BL181:BW181)</f>
      </c>
      <c r="DU181" s="2"/>
      <c r="DV181" s="182">
        <f>SUM(BY181:CJ181)</f>
      </c>
      <c r="DW181" s="2"/>
      <c r="DX181" s="182">
        <f>SUM(CA181:CL181)</f>
      </c>
      <c r="DY181" s="2"/>
      <c r="DZ181" s="182">
        <f>SUM(CC181:CN181)</f>
      </c>
      <c r="EA181" s="2"/>
      <c r="EB181" s="125"/>
      <c r="EC181" s="6"/>
      <c r="ED181" s="6"/>
      <c r="EE181" s="6"/>
      <c r="EF181" s="124"/>
      <c r="EG181" s="124"/>
      <c r="EH181" s="125"/>
      <c r="EI181" s="125"/>
      <c r="EJ181" s="124"/>
      <c r="EK181" s="2"/>
      <c r="EL181" s="2"/>
    </row>
    <row x14ac:dyDescent="0.25" r="182" customHeight="1" ht="18.75">
      <c r="A182" s="199" t="s">
        <v>206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1">
        <f>+Z180-Z181</f>
      </c>
      <c r="AA182" s="201">
        <f>+AA180-AA181</f>
      </c>
      <c r="AB182" s="201">
        <f>+AB180-AB181</f>
      </c>
      <c r="AC182" s="201">
        <f>+AC180-AC181</f>
      </c>
      <c r="AD182" s="201">
        <f>+AD180-AD181</f>
      </c>
      <c r="AE182" s="201">
        <f>+AE180-AE181</f>
      </c>
      <c r="AF182" s="201">
        <f>+AF180-AF181</f>
      </c>
      <c r="AG182" s="201">
        <f>+AG180-AG181</f>
      </c>
      <c r="AH182" s="201">
        <f>+AH180-AH181</f>
      </c>
      <c r="AI182" s="201">
        <f>+AI180-AI181</f>
      </c>
      <c r="AJ182" s="201">
        <f>+AJ180-AJ181</f>
      </c>
      <c r="AK182" s="201">
        <f>+AK180-AK181</f>
      </c>
      <c r="AL182" s="201">
        <f>+AL180-AL181</f>
      </c>
      <c r="AM182" s="201">
        <f>+AM180-AM181</f>
      </c>
      <c r="AN182" s="201">
        <f>+AN180-AN181</f>
      </c>
      <c r="AO182" s="201">
        <f>+AO180-AO181</f>
      </c>
      <c r="AP182" s="201">
        <f>+AP180-AP181</f>
      </c>
      <c r="AQ182" s="201">
        <f>+AQ180-AQ181</f>
      </c>
      <c r="AR182" s="201">
        <f>+AR180-AR181</f>
      </c>
      <c r="AS182" s="201">
        <f>+AS180-AS181</f>
      </c>
      <c r="AT182" s="201">
        <f>+AT180-AT181</f>
      </c>
      <c r="AU182" s="201">
        <f>+AU180-AU181</f>
      </c>
      <c r="AV182" s="201">
        <f>+AV180-AV181</f>
      </c>
      <c r="AW182" s="201">
        <f>+AW180-AW181</f>
      </c>
      <c r="AX182" s="201">
        <f>+AX180-AX181</f>
      </c>
      <c r="AY182" s="201">
        <f>+AY180-AY181</f>
      </c>
      <c r="AZ182" s="201">
        <f>+AZ180-AZ181</f>
      </c>
      <c r="BA182" s="201">
        <f>+BA180-BA181</f>
      </c>
      <c r="BB182" s="201">
        <f>+BB180-BB181</f>
      </c>
      <c r="BC182" s="201">
        <f>+BC180-BC181</f>
      </c>
      <c r="BD182" s="201">
        <f>+BD180-BD181</f>
      </c>
      <c r="BE182" s="201">
        <f>+BE180-BE181</f>
      </c>
      <c r="BF182" s="201">
        <f>+BF180-BF181</f>
      </c>
      <c r="BG182" s="201">
        <f>+BG180-BG181</f>
      </c>
      <c r="BH182" s="201">
        <f>+BH180-BH181</f>
      </c>
      <c r="BI182" s="201">
        <f>+BI180-BI181</f>
      </c>
      <c r="BJ182" s="201">
        <f>+BJ180-BJ181</f>
      </c>
      <c r="BK182" s="201"/>
      <c r="BL182" s="202">
        <f>+BL180-BL181</f>
      </c>
      <c r="BM182" s="203">
        <f>+BM180-BM181</f>
      </c>
      <c r="BN182" s="202">
        <f>+BN180-BN181</f>
      </c>
      <c r="BO182" s="204">
        <f>+BO180-BO181</f>
      </c>
      <c r="BP182" s="202">
        <f>+BP180-BP181</f>
      </c>
      <c r="BQ182" s="202">
        <f>+BQ180-BQ181</f>
      </c>
      <c r="BR182" s="202">
        <f>+BR180-BR181</f>
      </c>
      <c r="BS182" s="202">
        <f>+BS180-BS181</f>
      </c>
      <c r="BT182" s="202">
        <f>+BT180-BT181</f>
      </c>
      <c r="BU182" s="202">
        <f>+BU180-BU181</f>
      </c>
      <c r="BV182" s="202">
        <f>+BV180-BV181</f>
      </c>
      <c r="BW182" s="202">
        <f>+BW180-BW181</f>
      </c>
      <c r="BX182" s="201"/>
      <c r="BY182" s="202">
        <f>+BY180-BY181</f>
      </c>
      <c r="BZ182" s="202">
        <f>+BZ180-BZ181</f>
      </c>
      <c r="CA182" s="202">
        <f>+CA180-CA181</f>
      </c>
      <c r="CB182" s="202">
        <f>+CB180-CB181</f>
      </c>
      <c r="CC182" s="202">
        <f>+CC180-CC181</f>
      </c>
      <c r="CD182" s="202">
        <f>+CD180-CD181</f>
      </c>
      <c r="CE182" s="202">
        <f>+CE180-CE181</f>
      </c>
      <c r="CF182" s="202">
        <f>+CF180-CF181</f>
      </c>
      <c r="CG182" s="202">
        <f>+CG180-CG181</f>
      </c>
      <c r="CH182" s="202">
        <f>+CH180-CH181</f>
      </c>
      <c r="CI182" s="202">
        <f>+CI180-CI181</f>
      </c>
      <c r="CJ182" s="202">
        <f>+CJ180-CJ181</f>
      </c>
      <c r="CK182" s="202">
        <f>+CK180-CK181</f>
      </c>
      <c r="CL182" s="202">
        <f>+CL180-CL181</f>
      </c>
      <c r="CM182" s="202">
        <f>+CM180-CM181</f>
      </c>
      <c r="CN182" s="202">
        <f>+CN180-CN181</f>
      </c>
      <c r="CO182" s="202">
        <f>+CO180-CO181</f>
      </c>
      <c r="CP182" s="202">
        <f>+CP180-CP181</f>
      </c>
      <c r="CQ182" s="202">
        <f>+CQ180-CQ181</f>
      </c>
      <c r="CR182" s="202">
        <f>+CR180-CR181</f>
      </c>
      <c r="CS182" s="202">
        <f>+CS180-CS181</f>
      </c>
      <c r="CT182" s="202">
        <f>+CT180-CT181</f>
      </c>
      <c r="CU182" s="202">
        <f>+CU180-CU181</f>
      </c>
      <c r="CV182" s="202">
        <f>+CV180-CV181</f>
      </c>
      <c r="CW182" s="202">
        <f>+CW180-CW181</f>
      </c>
      <c r="CX182" s="202">
        <f>+CX180-CX181</f>
      </c>
      <c r="CY182" s="202">
        <f>+CY180-CY181</f>
      </c>
      <c r="CZ182" s="202">
        <f>+CZ180-CZ181</f>
      </c>
      <c r="DA182" s="202">
        <f>+DA180-DA181</f>
      </c>
      <c r="DB182" s="202">
        <f>+DB180-DB181</f>
      </c>
      <c r="DC182" s="202">
        <f>+DC180-DC181</f>
      </c>
      <c r="DD182" s="202">
        <f>+DD180-DD181</f>
      </c>
      <c r="DE182" s="202">
        <f>+DE180-DE181</f>
      </c>
      <c r="DF182" s="202">
        <f>+DF180-DF181</f>
      </c>
      <c r="DG182" s="202">
        <f>+DG180-DG181</f>
      </c>
      <c r="DH182" s="202">
        <f>+DH180-DH181</f>
      </c>
      <c r="DI182" s="124"/>
      <c r="DJ182" s="124"/>
      <c r="DK182" s="6"/>
      <c r="DL182" s="6"/>
      <c r="DM182" s="6"/>
      <c r="DN182" s="201">
        <f>+DN180-DN181</f>
      </c>
      <c r="DO182" s="201"/>
      <c r="DP182" s="201">
        <f>+DP180-DP181</f>
      </c>
      <c r="DQ182" s="201"/>
      <c r="DR182" s="201">
        <f>+DR180-DR181</f>
      </c>
      <c r="DS182" s="201"/>
      <c r="DT182" s="203">
        <f>+DT180-DT181</f>
      </c>
      <c r="DU182" s="2"/>
      <c r="DV182" s="203">
        <f>+DV180-DV181</f>
      </c>
      <c r="DW182" s="2"/>
      <c r="DX182" s="203">
        <f>+DX180-DX181</f>
      </c>
      <c r="DY182" s="2"/>
      <c r="DZ182" s="203">
        <f>+DZ180-DZ181</f>
      </c>
      <c r="EA182" s="2"/>
      <c r="EB182" s="125">
        <f>SUM(EB160:EB162)</f>
      </c>
      <c r="EC182" s="6">
        <f>SUM(EC160:EC162)</f>
      </c>
      <c r="ED182" s="6">
        <f>SUM(ED160:ED162)</f>
      </c>
      <c r="EE182" s="6">
        <f>SUM(EE160:EE162)</f>
      </c>
      <c r="EF182" s="6">
        <f>SUM(EF160:EF162)</f>
      </c>
      <c r="EG182" s="124"/>
      <c r="EH182" s="125"/>
      <c r="EI182" s="125"/>
      <c r="EJ182" s="124"/>
      <c r="EK182" s="2"/>
      <c r="EL182" s="2"/>
    </row>
    <row x14ac:dyDescent="0.25" r="183" customHeight="1" ht="18.75">
      <c r="A183" s="133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124"/>
      <c r="BZ183" s="124"/>
      <c r="CA183" s="124"/>
      <c r="CB183" s="124"/>
      <c r="CC183" s="124"/>
      <c r="CD183" s="124"/>
      <c r="CE183" s="124"/>
      <c r="CF183" s="124"/>
      <c r="CG183" s="124"/>
      <c r="CH183" s="124"/>
      <c r="CI183" s="124"/>
      <c r="CJ183" s="124"/>
      <c r="CK183" s="124"/>
      <c r="CL183" s="124"/>
      <c r="CM183" s="124"/>
      <c r="CN183" s="124"/>
      <c r="CO183" s="124"/>
      <c r="CP183" s="124"/>
      <c r="CQ183" s="124"/>
      <c r="CR183" s="124"/>
      <c r="CS183" s="124"/>
      <c r="CT183" s="124"/>
      <c r="CU183" s="124"/>
      <c r="CV183" s="124"/>
      <c r="CW183" s="124"/>
      <c r="CX183" s="124"/>
      <c r="CY183" s="124"/>
      <c r="CZ183" s="124"/>
      <c r="DA183" s="124"/>
      <c r="DB183" s="124"/>
      <c r="DC183" s="124"/>
      <c r="DD183" s="124"/>
      <c r="DE183" s="124"/>
      <c r="DF183" s="124"/>
      <c r="DG183" s="124"/>
      <c r="DH183" s="124"/>
      <c r="DI183" s="124"/>
      <c r="DJ183" s="124"/>
      <c r="DK183" s="6"/>
      <c r="DL183" s="6"/>
      <c r="DM183" s="6"/>
      <c r="DN183" s="6"/>
      <c r="DO183" s="6"/>
      <c r="DP183" s="6"/>
      <c r="DQ183" s="6"/>
      <c r="DR183" s="6"/>
      <c r="DS183" s="6"/>
      <c r="DT183" s="2"/>
      <c r="DU183" s="2"/>
      <c r="DV183" s="2"/>
      <c r="DW183" s="2"/>
      <c r="DX183" s="2"/>
      <c r="DY183" s="2"/>
      <c r="DZ183" s="2"/>
      <c r="EA183" s="2"/>
      <c r="EB183" s="125"/>
      <c r="EC183" s="6"/>
      <c r="ED183" s="6"/>
      <c r="EE183" s="6"/>
      <c r="EF183" s="124"/>
      <c r="EG183" s="124"/>
      <c r="EH183" s="125"/>
      <c r="EI183" s="125"/>
      <c r="EJ183" s="124"/>
      <c r="EK183" s="2"/>
      <c r="EL183" s="2"/>
    </row>
    <row x14ac:dyDescent="0.25" r="184" customHeight="1" ht="18.75">
      <c r="A184" s="136" t="s">
        <v>207</v>
      </c>
      <c r="B184" s="205">
        <v>1603335.8500169662</v>
      </c>
      <c r="C184" s="205">
        <v>1603335.8500169662</v>
      </c>
      <c r="D184" s="205">
        <v>1603335.8500169662</v>
      </c>
      <c r="E184" s="205">
        <v>1603335.8500169662</v>
      </c>
      <c r="F184" s="205">
        <v>1603335.8500169662</v>
      </c>
      <c r="G184" s="205">
        <v>1603335.8500169662</v>
      </c>
      <c r="H184" s="205">
        <v>1603335.8500169662</v>
      </c>
      <c r="I184" s="205">
        <v>1603335.8500169662</v>
      </c>
      <c r="J184" s="205">
        <v>1603335.8500169662</v>
      </c>
      <c r="K184" s="205">
        <v>1603335.8500169662</v>
      </c>
      <c r="L184" s="205">
        <v>1603335.8500169662</v>
      </c>
      <c r="M184" s="205">
        <v>1603335.8500169662</v>
      </c>
      <c r="N184" s="205">
        <v>1603335.8500169662</v>
      </c>
      <c r="O184" s="205">
        <v>1603335.8500169662</v>
      </c>
      <c r="P184" s="205">
        <v>1603335.8500169662</v>
      </c>
      <c r="Q184" s="205">
        <v>1603335.8500169662</v>
      </c>
      <c r="R184" s="205">
        <v>1603335.8500169662</v>
      </c>
      <c r="S184" s="205">
        <v>1603335.8500169662</v>
      </c>
      <c r="T184" s="205">
        <v>1603335.8500169662</v>
      </c>
      <c r="U184" s="205">
        <v>1603335.8500169662</v>
      </c>
      <c r="V184" s="205">
        <v>1603335.8500169662</v>
      </c>
      <c r="W184" s="205">
        <v>1603335.8500169662</v>
      </c>
      <c r="X184" s="205">
        <v>1603335.8500169662</v>
      </c>
      <c r="Y184" s="205">
        <v>1603335.8500169662</v>
      </c>
      <c r="Z184" s="205">
        <v>1603335.8500169662</v>
      </c>
      <c r="AA184" s="205">
        <v>1602239.2448628407</v>
      </c>
      <c r="AB184" s="205">
        <v>1615774.8256860098</v>
      </c>
      <c r="AC184" s="205">
        <v>1609323</v>
      </c>
      <c r="AD184" s="205">
        <v>1591216.609001075</v>
      </c>
      <c r="AE184" s="205">
        <v>1578884.0721550568</v>
      </c>
      <c r="AF184" s="205">
        <v>1615984.8334457614</v>
      </c>
      <c r="AG184" s="205">
        <v>1620769.2417985774</v>
      </c>
      <c r="AH184" s="205">
        <v>1623563</v>
      </c>
      <c r="AI184" s="205">
        <v>1613873.6357344415</v>
      </c>
      <c r="AJ184" s="205">
        <v>1614348.683254243</v>
      </c>
      <c r="AK184" s="205">
        <v>1584639.6233684921</v>
      </c>
      <c r="AL184" s="205">
        <v>1634334.9504055234</v>
      </c>
      <c r="AM184" s="205">
        <v>1623967.5234547462</v>
      </c>
      <c r="AN184" s="205">
        <v>1609876.2467234603</v>
      </c>
      <c r="AO184" s="205">
        <v>1620259.2239370998</v>
      </c>
      <c r="AP184" s="205">
        <v>1625491.2847758888</v>
      </c>
      <c r="AQ184" s="205">
        <v>1618034.3313717686</v>
      </c>
      <c r="AR184" s="205">
        <v>1619373</v>
      </c>
      <c r="AS184" s="205">
        <v>1619373</v>
      </c>
      <c r="AT184" s="205">
        <v>1619373</v>
      </c>
      <c r="AU184" s="205">
        <v>1619373</v>
      </c>
      <c r="AV184" s="206">
        <v>1619373</v>
      </c>
      <c r="AW184" s="205">
        <v>1619373</v>
      </c>
      <c r="AX184" s="205">
        <v>1619373</v>
      </c>
      <c r="AY184" s="205">
        <v>1619373</v>
      </c>
      <c r="AZ184" s="205">
        <v>1619373</v>
      </c>
      <c r="BA184" s="205">
        <v>1619373</v>
      </c>
      <c r="BB184" s="205">
        <v>1619373</v>
      </c>
      <c r="BC184" s="205">
        <v>1619373</v>
      </c>
      <c r="BD184" s="205">
        <v>1619373</v>
      </c>
      <c r="BE184" s="205">
        <v>1619373</v>
      </c>
      <c r="BF184" s="205">
        <v>1619373</v>
      </c>
      <c r="BG184" s="205">
        <v>1619373</v>
      </c>
      <c r="BH184" s="205">
        <v>1619373</v>
      </c>
      <c r="BI184" s="205">
        <v>1619373</v>
      </c>
      <c r="BJ184" s="205">
        <v>1619373</v>
      </c>
      <c r="BK184" s="205"/>
      <c r="BL184" s="205">
        <v>1619373</v>
      </c>
      <c r="BM184" s="205">
        <v>1619373</v>
      </c>
      <c r="BN184" s="205">
        <v>1619373</v>
      </c>
      <c r="BO184" s="205">
        <v>1619373</v>
      </c>
      <c r="BP184" s="205">
        <v>1619373</v>
      </c>
      <c r="BQ184" s="205">
        <v>1619373</v>
      </c>
      <c r="BR184" s="205">
        <v>1619373</v>
      </c>
      <c r="BS184" s="205">
        <v>1619373</v>
      </c>
      <c r="BT184" s="205">
        <v>1619373</v>
      </c>
      <c r="BU184" s="205">
        <v>1619373</v>
      </c>
      <c r="BV184" s="205">
        <v>1619373</v>
      </c>
      <c r="BW184" s="205">
        <v>1619373</v>
      </c>
      <c r="BX184" s="205"/>
      <c r="BY184" s="205">
        <v>1619373</v>
      </c>
      <c r="BZ184" s="205">
        <v>1619373</v>
      </c>
      <c r="CA184" s="205">
        <v>1619373</v>
      </c>
      <c r="CB184" s="205">
        <v>1619373</v>
      </c>
      <c r="CC184" s="205">
        <v>1619373</v>
      </c>
      <c r="CD184" s="205">
        <v>1619373</v>
      </c>
      <c r="CE184" s="205">
        <v>1619373</v>
      </c>
      <c r="CF184" s="205">
        <v>1619373</v>
      </c>
      <c r="CG184" s="205">
        <v>1619373</v>
      </c>
      <c r="CH184" s="205">
        <v>1619373</v>
      </c>
      <c r="CI184" s="205">
        <v>1619373</v>
      </c>
      <c r="CJ184" s="205">
        <v>1619373</v>
      </c>
      <c r="CK184" s="205">
        <v>1619373</v>
      </c>
      <c r="CL184" s="205">
        <v>1619373</v>
      </c>
      <c r="CM184" s="205">
        <v>1619373</v>
      </c>
      <c r="CN184" s="205">
        <v>1619373</v>
      </c>
      <c r="CO184" s="205">
        <v>1619373</v>
      </c>
      <c r="CP184" s="205">
        <v>1619373</v>
      </c>
      <c r="CQ184" s="205">
        <v>1619373</v>
      </c>
      <c r="CR184" s="205">
        <v>1619373</v>
      </c>
      <c r="CS184" s="205">
        <v>1619373</v>
      </c>
      <c r="CT184" s="205">
        <v>1619373</v>
      </c>
      <c r="CU184" s="205">
        <v>1619373</v>
      </c>
      <c r="CV184" s="205">
        <v>1619373</v>
      </c>
      <c r="CW184" s="205">
        <v>1619373</v>
      </c>
      <c r="CX184" s="205">
        <v>1619373</v>
      </c>
      <c r="CY184" s="205">
        <v>1619373</v>
      </c>
      <c r="CZ184" s="205">
        <v>1619373</v>
      </c>
      <c r="DA184" s="205">
        <v>1619373</v>
      </c>
      <c r="DB184" s="205">
        <v>1619373</v>
      </c>
      <c r="DC184" s="205">
        <v>1619373</v>
      </c>
      <c r="DD184" s="205">
        <v>1619373</v>
      </c>
      <c r="DE184" s="205">
        <v>1619373</v>
      </c>
      <c r="DF184" s="205">
        <v>1619373</v>
      </c>
      <c r="DG184" s="205">
        <v>1619373</v>
      </c>
      <c r="DH184" s="205">
        <v>1619373</v>
      </c>
      <c r="DI184" s="124"/>
      <c r="DJ184" s="124"/>
      <c r="DK184" s="6"/>
      <c r="DL184" s="6"/>
      <c r="DM184" s="6"/>
      <c r="DN184" s="198"/>
      <c r="DO184" s="198"/>
      <c r="DP184" s="198"/>
      <c r="DQ184" s="6"/>
      <c r="DR184" s="198"/>
      <c r="DS184" s="6"/>
      <c r="DT184" s="198"/>
      <c r="DU184" s="2"/>
      <c r="DV184" s="198"/>
      <c r="DW184" s="2"/>
      <c r="DX184" s="198"/>
      <c r="DY184" s="2"/>
      <c r="DZ184" s="198"/>
      <c r="EA184" s="2"/>
      <c r="EB184" s="125"/>
      <c r="EC184" s="6"/>
      <c r="ED184" s="6"/>
      <c r="EE184" s="6"/>
      <c r="EF184" s="124"/>
      <c r="EG184" s="124"/>
      <c r="EH184" s="125"/>
      <c r="EI184" s="125"/>
      <c r="EJ184" s="124"/>
      <c r="EK184" s="2"/>
      <c r="EL184" s="2"/>
    </row>
    <row x14ac:dyDescent="0.25" r="185" customHeight="1" ht="18.75">
      <c r="A185" s="136" t="s">
        <v>208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58">
        <f>+Z167*Z184/1000000</f>
      </c>
      <c r="AA185" s="158">
        <f>+AA167*AA184/1000000</f>
      </c>
      <c r="AB185" s="158">
        <f>+AB167*AB184/1000000</f>
      </c>
      <c r="AC185" s="158">
        <f>+AC167*AC184/1000000</f>
      </c>
      <c r="AD185" s="158">
        <f>+AD167*AD184/1000000</f>
      </c>
      <c r="AE185" s="158">
        <f>+AE167*AE184/1000000</f>
      </c>
      <c r="AF185" s="158">
        <f>+AF167*AF184/1000000</f>
      </c>
      <c r="AG185" s="158">
        <f>+AG167*AG184/1000000</f>
      </c>
      <c r="AH185" s="158">
        <f>+AH167*AH184/1000000</f>
      </c>
      <c r="AI185" s="158">
        <f>+AI167*AI184/1000000</f>
      </c>
      <c r="AJ185" s="158">
        <f>+AJ167*AJ184/1000000</f>
      </c>
      <c r="AK185" s="158">
        <f>+AK167*AK184/1000000</f>
      </c>
      <c r="AL185" s="158">
        <f>+AL167*AL184/1000000</f>
      </c>
      <c r="AM185" s="158">
        <f>+AM167*AM184/1000000</f>
      </c>
      <c r="AN185" s="158">
        <f>+AN167*AN184/1000000</f>
      </c>
      <c r="AO185" s="158">
        <f>+AO167*AO184/1000000</f>
      </c>
      <c r="AP185" s="158">
        <f>+AP167*AP184/1000000</f>
      </c>
      <c r="AQ185" s="158">
        <f>+AQ167*AQ184/1000000</f>
      </c>
      <c r="AR185" s="158">
        <f>+AR167*AR184/1000000</f>
      </c>
      <c r="AS185" s="158">
        <f>+AS167*AS184/1000000</f>
      </c>
      <c r="AT185" s="158">
        <f>+AT167*AT184/1000000</f>
      </c>
      <c r="AU185" s="158">
        <f>+AU167*AU184/1000000</f>
      </c>
      <c r="AV185" s="6">
        <f>+AV167*AV184/1000000</f>
      </c>
      <c r="AW185" s="158">
        <f>+AW167*AW184/1000000</f>
      </c>
      <c r="AX185" s="158">
        <f>+AX167*AX184/1000000</f>
      </c>
      <c r="AY185" s="158">
        <f>+AY167*AY184/1000000</f>
      </c>
      <c r="AZ185" s="158">
        <f>+AZ167*AZ184/1000000</f>
      </c>
      <c r="BA185" s="158">
        <f>+BA167*BA184/1000000</f>
      </c>
      <c r="BB185" s="158">
        <f>+BB167*BB184/1000000</f>
      </c>
      <c r="BC185" s="158">
        <f>+BC167*BC184/1000000</f>
      </c>
      <c r="BD185" s="158">
        <f>+BD167*BD184/1000000</f>
      </c>
      <c r="BE185" s="158">
        <f>+BE167*BE184/1000000</f>
      </c>
      <c r="BF185" s="158">
        <f>+BF167*BF184/1000000</f>
      </c>
      <c r="BG185" s="158">
        <f>+BG167*BG184/1000000</f>
      </c>
      <c r="BH185" s="158">
        <f>+BH167*BH184/1000000</f>
      </c>
      <c r="BI185" s="158">
        <f>+BI167*BI184/1000000</f>
      </c>
      <c r="BJ185" s="158">
        <f>+BJ167*BJ184/1000000</f>
      </c>
      <c r="BK185" s="158"/>
      <c r="BL185" s="158">
        <f>+BL167*BL184/1000000</f>
      </c>
      <c r="BM185" s="158">
        <f>+BM167*BM184/1000000</f>
      </c>
      <c r="BN185" s="158">
        <f>+BN167*BN184/1000000</f>
      </c>
      <c r="BO185" s="158">
        <f>+BO167*BO184/1000000</f>
      </c>
      <c r="BP185" s="158">
        <f>+BP167*BP184/1000000</f>
      </c>
      <c r="BQ185" s="158">
        <f>+BQ167*BQ184/1000000</f>
      </c>
      <c r="BR185" s="158">
        <f>+BR167*BR184/1000000</f>
      </c>
      <c r="BS185" s="158">
        <f>+BS167*BS184/1000000</f>
      </c>
      <c r="BT185" s="158">
        <f>+BT167*BT184/1000000</f>
      </c>
      <c r="BU185" s="158">
        <f>+BU167*BU184/1000000</f>
      </c>
      <c r="BV185" s="158">
        <f>+BV167*BV184/1000000</f>
      </c>
      <c r="BW185" s="158">
        <f>+BW167*BW184/1000000</f>
      </c>
      <c r="BX185" s="158"/>
      <c r="BY185" s="158">
        <f>+BY167*BY184/1000000</f>
      </c>
      <c r="BZ185" s="158">
        <f>+BZ167*BZ184/1000000</f>
      </c>
      <c r="CA185" s="158">
        <f>+CA167*CA184/1000000</f>
      </c>
      <c r="CB185" s="158">
        <f>+CB167*CB184/1000000</f>
      </c>
      <c r="CC185" s="158">
        <f>+CC167*CC184/1000000</f>
      </c>
      <c r="CD185" s="158">
        <f>+CD167*CD184/1000000</f>
      </c>
      <c r="CE185" s="158">
        <f>+CE167*CE184/1000000</f>
      </c>
      <c r="CF185" s="158">
        <f>+CF167*CF184/1000000</f>
      </c>
      <c r="CG185" s="158">
        <f>+CG167*CG184/1000000</f>
      </c>
      <c r="CH185" s="158">
        <f>+CH167*CH184/1000000</f>
      </c>
      <c r="CI185" s="158">
        <f>+CI167*CI184/1000000</f>
      </c>
      <c r="CJ185" s="158">
        <f>+CJ167*CJ184/1000000</f>
      </c>
      <c r="CK185" s="158">
        <f>+CK167*CK184/1000000</f>
      </c>
      <c r="CL185" s="158">
        <f>+CL167*CL184/1000000</f>
      </c>
      <c r="CM185" s="158">
        <f>+CM167*CM184/1000000</f>
      </c>
      <c r="CN185" s="158">
        <f>+CN167*CN184/1000000</f>
      </c>
      <c r="CO185" s="158">
        <f>+CO167*CO184/1000000</f>
      </c>
      <c r="CP185" s="158">
        <f>+CP167*CP184/1000000</f>
      </c>
      <c r="CQ185" s="158">
        <f>+CQ167*CQ184/1000000</f>
      </c>
      <c r="CR185" s="158">
        <f>+CR167*CR184/1000000</f>
      </c>
      <c r="CS185" s="158">
        <f>+CS167*CS184/1000000</f>
      </c>
      <c r="CT185" s="158">
        <f>+CT167*CT184/1000000</f>
      </c>
      <c r="CU185" s="158">
        <f>+CU167*CU184/1000000</f>
      </c>
      <c r="CV185" s="158">
        <f>+CV167*CV184/1000000</f>
      </c>
      <c r="CW185" s="158">
        <f>+CW167*CW184/1000000</f>
      </c>
      <c r="CX185" s="158">
        <f>+CX167*CX184/1000000</f>
      </c>
      <c r="CY185" s="158">
        <f>+CY167*CY184/1000000</f>
      </c>
      <c r="CZ185" s="158">
        <f>+CZ167*CZ184/1000000</f>
      </c>
      <c r="DA185" s="158">
        <f>+DA167*DA184/1000000</f>
      </c>
      <c r="DB185" s="158">
        <f>+DB167*DB184/1000000</f>
      </c>
      <c r="DC185" s="158">
        <f>+DC167*DC184/1000000</f>
      </c>
      <c r="DD185" s="158">
        <f>+DD167*DD184/1000000</f>
      </c>
      <c r="DE185" s="158">
        <f>+DE167*DE184/1000000</f>
      </c>
      <c r="DF185" s="158">
        <f>+DF167*DF184/1000000</f>
      </c>
      <c r="DG185" s="158">
        <f>+DG167*DG184/1000000</f>
      </c>
      <c r="DH185" s="158">
        <f>+DH167*DH184/1000000</f>
      </c>
      <c r="DI185" s="124"/>
      <c r="DJ185" s="124"/>
      <c r="DK185" s="6"/>
      <c r="DL185" s="6"/>
      <c r="DM185" s="143"/>
      <c r="DN185" s="198">
        <f>SUM(Z185:AK185)</f>
      </c>
      <c r="DO185" s="198"/>
      <c r="DP185" s="198">
        <f>SUM(AL185:AW185)</f>
      </c>
      <c r="DQ185" s="144">
        <f>IFERROR(DP185/DN185*100,0)</f>
      </c>
      <c r="DR185" s="198">
        <f>SUM(AY185:BJ185)</f>
      </c>
      <c r="DS185" s="144">
        <f>IFERROR(DR185/DP185*100,0)</f>
      </c>
      <c r="DT185" s="198">
        <f>SUM(BL185:BW185)</f>
      </c>
      <c r="DU185" s="144">
        <f>IFERROR(DT185/DR185*100,0)</f>
      </c>
      <c r="DV185" s="198">
        <f>SUM(BY185:CJ185)</f>
      </c>
      <c r="DW185" s="144">
        <f>IFERROR(DV185/DT185*100,0)</f>
      </c>
      <c r="DX185" s="198">
        <f>SUM(CA185:CL185)</f>
      </c>
      <c r="DY185" s="144">
        <f>IFERROR(DX185/DV185*100,0)</f>
      </c>
      <c r="DZ185" s="198">
        <f>SUM(CC185:CN185)</f>
      </c>
      <c r="EA185" s="144">
        <f>IFERROR(DZ185/DX185*100,0)</f>
      </c>
      <c r="EB185" s="125"/>
      <c r="EC185" s="6"/>
      <c r="ED185" s="6"/>
      <c r="EE185" s="6"/>
      <c r="EF185" s="124">
        <f>EF175/EB175-1</f>
      </c>
      <c r="EG185" s="124">
        <f>EG175/EF175-1</f>
      </c>
      <c r="EH185" s="125"/>
      <c r="EI185" s="125"/>
      <c r="EJ185" s="124"/>
      <c r="EK185" s="2"/>
      <c r="EL185" s="2"/>
    </row>
    <row x14ac:dyDescent="0.25" r="186" customHeight="1" ht="18.75">
      <c r="A186" s="136" t="s">
        <v>209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58">
        <f>+Z175*Z184/1000000</f>
      </c>
      <c r="AA186" s="158">
        <f>+AA175*AA184/1000000</f>
      </c>
      <c r="AB186" s="158">
        <f>+AB175*AB184/1000000</f>
      </c>
      <c r="AC186" s="158">
        <f>+AC175*AC184/1000000</f>
      </c>
      <c r="AD186" s="158">
        <f>+AD175*AD184/1000000</f>
      </c>
      <c r="AE186" s="158">
        <f>+AE175*AE184/1000000</f>
      </c>
      <c r="AF186" s="158">
        <f>+AF175*AF184/1000000</f>
      </c>
      <c r="AG186" s="158">
        <f>+AG175*AG184/1000000</f>
      </c>
      <c r="AH186" s="158">
        <f>+AH175*AH184/1000000</f>
      </c>
      <c r="AI186" s="158">
        <f>+AI175*AI184/1000000</f>
      </c>
      <c r="AJ186" s="158">
        <f>+AJ175*AJ184/1000000</f>
      </c>
      <c r="AK186" s="158">
        <f>+AK175*AK184/1000000</f>
      </c>
      <c r="AL186" s="158">
        <f>+AL175*AL184/1000000</f>
      </c>
      <c r="AM186" s="158">
        <f>+AM175*AM184/1000000</f>
      </c>
      <c r="AN186" s="158">
        <f>+AN175*AN184/1000000</f>
      </c>
      <c r="AO186" s="158">
        <f>+AO175*AO184/1000000</f>
      </c>
      <c r="AP186" s="158">
        <f>+AP175*AP184/1000000</f>
      </c>
      <c r="AQ186" s="158">
        <f>+AQ175*AQ184/1000000</f>
      </c>
      <c r="AR186" s="158">
        <f>+AR175*AR184/1000000</f>
      </c>
      <c r="AS186" s="158">
        <f>+AS175*AS184/1000000</f>
      </c>
      <c r="AT186" s="158">
        <f>+AT175*AT184/1000000</f>
      </c>
      <c r="AU186" s="158">
        <f>+AU175*AU184/1000000</f>
      </c>
      <c r="AV186" s="6">
        <f>+AV175*AV184/1000000</f>
      </c>
      <c r="AW186" s="158">
        <f>+AW175*AW184/1000000</f>
      </c>
      <c r="AX186" s="158">
        <f>+AX175*AX184/1000000</f>
      </c>
      <c r="AY186" s="158">
        <f>+AY175*AY184/1000000</f>
      </c>
      <c r="AZ186" s="158">
        <f>+AZ175*AZ184/1000000</f>
      </c>
      <c r="BA186" s="158">
        <f>+BA175*BA184/1000000</f>
      </c>
      <c r="BB186" s="158">
        <f>+BB175*BB184/1000000</f>
      </c>
      <c r="BC186" s="158">
        <f>+BC175*BC184/1000000</f>
      </c>
      <c r="BD186" s="158">
        <f>+BD175*BD184/1000000</f>
      </c>
      <c r="BE186" s="158">
        <f>+BE175*BE184/1000000</f>
      </c>
      <c r="BF186" s="158">
        <f>+BF175*BF184/1000000</f>
      </c>
      <c r="BG186" s="158">
        <f>+BG175*BG184/1000000</f>
      </c>
      <c r="BH186" s="158">
        <f>+BH175*BH184/1000000</f>
      </c>
      <c r="BI186" s="158">
        <f>+BI175*BI184/1000000</f>
      </c>
      <c r="BJ186" s="158">
        <f>+BJ175*BJ184/1000000</f>
      </c>
      <c r="BK186" s="158"/>
      <c r="BL186" s="158">
        <f>+BL175*BL184/1000000</f>
      </c>
      <c r="BM186" s="158">
        <f>+BM175*BM184/1000000</f>
      </c>
      <c r="BN186" s="158">
        <f>+BN175*BN184/1000000</f>
      </c>
      <c r="BO186" s="158">
        <f>+BO175*BO184/1000000</f>
      </c>
      <c r="BP186" s="158">
        <f>+BP175*BP184/1000000</f>
      </c>
      <c r="BQ186" s="158">
        <f>+BQ175*BQ184/1000000</f>
      </c>
      <c r="BR186" s="158">
        <f>+BR175*BR184/1000000</f>
      </c>
      <c r="BS186" s="158">
        <f>+BS175*BS184/1000000</f>
      </c>
      <c r="BT186" s="158">
        <f>+BT175*BT184/1000000</f>
      </c>
      <c r="BU186" s="158">
        <f>+BU175*BU184/1000000</f>
      </c>
      <c r="BV186" s="158">
        <f>+BV175*BV184/1000000</f>
      </c>
      <c r="BW186" s="158">
        <f>+BW175*BW184/1000000</f>
      </c>
      <c r="BX186" s="158"/>
      <c r="BY186" s="158">
        <f>+BY175*BY184/1000000</f>
      </c>
      <c r="BZ186" s="158">
        <f>+BZ175*BZ184/1000000</f>
      </c>
      <c r="CA186" s="158">
        <f>+CA175*CA184/1000000</f>
      </c>
      <c r="CB186" s="158">
        <f>+CB175*CB184/1000000</f>
      </c>
      <c r="CC186" s="158">
        <f>+CC175*CC184/1000000</f>
      </c>
      <c r="CD186" s="158">
        <f>+CD175*CD184/1000000</f>
      </c>
      <c r="CE186" s="158">
        <f>+CE175*CE184/1000000</f>
      </c>
      <c r="CF186" s="158">
        <f>+CF175*CF184/1000000</f>
      </c>
      <c r="CG186" s="158">
        <f>+CG175*CG184/1000000</f>
      </c>
      <c r="CH186" s="158">
        <f>+CH175*CH184/1000000</f>
      </c>
      <c r="CI186" s="158">
        <f>+CI175*CI184/1000000</f>
      </c>
      <c r="CJ186" s="158">
        <f>+CJ175*CJ184/1000000</f>
      </c>
      <c r="CK186" s="158">
        <f>+CK175*CK184/1000000</f>
      </c>
      <c r="CL186" s="158">
        <f>+CL175*CL184/1000000</f>
      </c>
      <c r="CM186" s="158">
        <f>+CM175*CM184/1000000</f>
      </c>
      <c r="CN186" s="158">
        <f>+CN175*CN184/1000000</f>
      </c>
      <c r="CO186" s="158">
        <f>+CO175*CO184/1000000</f>
      </c>
      <c r="CP186" s="158">
        <f>+CP175*CP184/1000000</f>
      </c>
      <c r="CQ186" s="158">
        <f>+CQ175*CQ184/1000000</f>
      </c>
      <c r="CR186" s="158">
        <f>+CR175*CR184/1000000</f>
      </c>
      <c r="CS186" s="158">
        <f>+CS175*CS184/1000000</f>
      </c>
      <c r="CT186" s="158">
        <f>+CT175*CT184/1000000</f>
      </c>
      <c r="CU186" s="158">
        <f>+CU175*CU184/1000000</f>
      </c>
      <c r="CV186" s="158">
        <f>+CV175*CV184/1000000</f>
      </c>
      <c r="CW186" s="158">
        <f>+CW175*CW184/1000000</f>
      </c>
      <c r="CX186" s="158">
        <f>+CX175*CX184/1000000</f>
      </c>
      <c r="CY186" s="158">
        <f>+CY175*CY184/1000000</f>
      </c>
      <c r="CZ186" s="158">
        <f>+CZ175*CZ184/1000000</f>
      </c>
      <c r="DA186" s="158">
        <f>+DA175*DA184/1000000</f>
      </c>
      <c r="DB186" s="158">
        <f>+DB175*DB184/1000000</f>
      </c>
      <c r="DC186" s="158">
        <f>+DC175*DC184/1000000</f>
      </c>
      <c r="DD186" s="158">
        <f>+DD175*DD184/1000000</f>
      </c>
      <c r="DE186" s="158">
        <f>+DE175*DE184/1000000</f>
      </c>
      <c r="DF186" s="158">
        <f>+DF175*DF184/1000000</f>
      </c>
      <c r="DG186" s="158">
        <f>+DG175*DG184/1000000</f>
      </c>
      <c r="DH186" s="158">
        <f>+DH175*DH184/1000000</f>
      </c>
      <c r="DI186" s="124"/>
      <c r="DJ186" s="124"/>
      <c r="DK186" s="6"/>
      <c r="DL186" s="6"/>
      <c r="DM186" s="143"/>
      <c r="DN186" s="198">
        <f>SUM(Z186:AK186)</f>
      </c>
      <c r="DO186" s="198"/>
      <c r="DP186" s="198">
        <f>SUM(AL186:AW186)</f>
      </c>
      <c r="DQ186" s="144">
        <f>IFERROR(DP186/DN186*100,0)</f>
      </c>
      <c r="DR186" s="198">
        <f>SUM(AY186:BJ186)</f>
      </c>
      <c r="DS186" s="144">
        <f>IFERROR(DR186/DP186*100,0)</f>
      </c>
      <c r="DT186" s="198">
        <f>SUM(BL186:BW186)</f>
      </c>
      <c r="DU186" s="144">
        <f>IFERROR(DT186/DR186*100,0)</f>
      </c>
      <c r="DV186" s="198">
        <f>SUM(BY186:CJ186)</f>
      </c>
      <c r="DW186" s="144">
        <f>IFERROR(DV186/DT186*100,0)</f>
      </c>
      <c r="DX186" s="198">
        <f>SUM(CA186:CL186)</f>
      </c>
      <c r="DY186" s="144">
        <f>IFERROR(DX186/DV186*100,0)</f>
      </c>
      <c r="DZ186" s="198">
        <f>SUM(CC186:CN186)</f>
      </c>
      <c r="EA186" s="144">
        <f>IFERROR(DZ186/DX186*100,0)</f>
      </c>
      <c r="EB186" s="125"/>
      <c r="EC186" s="6"/>
      <c r="ED186" s="6"/>
      <c r="EE186" s="6"/>
      <c r="EF186" s="124"/>
      <c r="EG186" s="124"/>
      <c r="EH186" s="125"/>
      <c r="EI186" s="125"/>
      <c r="EJ186" s="124"/>
      <c r="EK186" s="2"/>
      <c r="EL186" s="2"/>
    </row>
    <row x14ac:dyDescent="0.25" r="187" customHeight="1" ht="18.75">
      <c r="A187" s="136" t="s">
        <v>210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58">
        <f>+Z178*Z184/1000000</f>
      </c>
      <c r="AA187" s="158">
        <f>+AA178*AA184/1000000</f>
      </c>
      <c r="AB187" s="158">
        <f>+AB178*AB184/1000000</f>
      </c>
      <c r="AC187" s="158">
        <f>+AC178*AC184/1000000</f>
      </c>
      <c r="AD187" s="158">
        <f>+AD178*AD184/1000000</f>
      </c>
      <c r="AE187" s="158">
        <f>+AE178*AE184/1000000</f>
      </c>
      <c r="AF187" s="158">
        <f>+AF178*AF184/1000000</f>
      </c>
      <c r="AG187" s="158">
        <f>+AG178*AG184/1000000</f>
      </c>
      <c r="AH187" s="158">
        <f>+AH178*AH184/1000000</f>
      </c>
      <c r="AI187" s="158">
        <f>+AI178*AI184/1000000</f>
      </c>
      <c r="AJ187" s="158">
        <f>+AJ178*AJ184/1000000</f>
      </c>
      <c r="AK187" s="158">
        <f>+AK178*AK184/1000000</f>
      </c>
      <c r="AL187" s="158">
        <f>+AL178*AL184/1000000</f>
      </c>
      <c r="AM187" s="158">
        <f>+AM178*AM184/1000000</f>
      </c>
      <c r="AN187" s="158">
        <f>+AN178*AN184/1000000</f>
      </c>
      <c r="AO187" s="158">
        <f>+AO178*AO184/1000000</f>
      </c>
      <c r="AP187" s="158">
        <f>+AP178*AP184/1000000</f>
      </c>
      <c r="AQ187" s="158">
        <f>+AQ178*AQ184/1000000</f>
      </c>
      <c r="AR187" s="158">
        <f>+AR178*AR184/1000000</f>
      </c>
      <c r="AS187" s="158">
        <f>+AS178*AS184/1000000</f>
      </c>
      <c r="AT187" s="158">
        <f>+AT178*AT184/1000000</f>
      </c>
      <c r="AU187" s="158">
        <f>+AU178*AU184/1000000</f>
      </c>
      <c r="AV187" s="6">
        <f>+AV178*AV184/1000000</f>
      </c>
      <c r="AW187" s="158">
        <f>+AW178*AW184/1000000</f>
      </c>
      <c r="AX187" s="158">
        <f>+AX178*AX184/1000000</f>
      </c>
      <c r="AY187" s="158">
        <f>+AY178*AY184/1000000</f>
      </c>
      <c r="AZ187" s="158">
        <f>+AZ178*AZ184/1000000</f>
      </c>
      <c r="BA187" s="158">
        <f>+BA178*BA184/1000000</f>
      </c>
      <c r="BB187" s="158">
        <f>+BB178*BB184/1000000</f>
      </c>
      <c r="BC187" s="158">
        <f>+BC178*BC184/1000000</f>
      </c>
      <c r="BD187" s="158">
        <f>+BD178*BD184/1000000</f>
      </c>
      <c r="BE187" s="158">
        <f>+BE178*BE184/1000000</f>
      </c>
      <c r="BF187" s="158">
        <f>+BF178*BF184/1000000</f>
      </c>
      <c r="BG187" s="158">
        <f>+BG178*BG184/1000000</f>
      </c>
      <c r="BH187" s="158">
        <f>+BH178*BH184/1000000</f>
      </c>
      <c r="BI187" s="158">
        <f>+BI178*BI184/1000000</f>
      </c>
      <c r="BJ187" s="158">
        <f>+BJ178*BJ184/1000000</f>
      </c>
      <c r="BK187" s="158"/>
      <c r="BL187" s="207">
        <f>+BL178*(BL184*95%)/1000000</f>
      </c>
      <c r="BM187" s="148">
        <f>+BM178*(BM184*95%)/1000000</f>
      </c>
      <c r="BN187" s="207">
        <f>+BN178*(BN184*95%)/1000000</f>
      </c>
      <c r="BO187" s="149">
        <f>+BO178*(BO184*95%)/1000000</f>
      </c>
      <c r="BP187" s="207">
        <f>+BP178*(BP184*95%)/1000000</f>
      </c>
      <c r="BQ187" s="207">
        <f>+BQ178*(BQ184*95%)/1000000</f>
      </c>
      <c r="BR187" s="207">
        <f>+BR178*(BR184*95%)/1000000</f>
      </c>
      <c r="BS187" s="207">
        <f>+BS178*(BS184*95%)/1000000</f>
      </c>
      <c r="BT187" s="207">
        <f>+BT178*(BT184*95%)/1000000</f>
      </c>
      <c r="BU187" s="207">
        <f>+BU178*(BU184*95%)/1000000</f>
      </c>
      <c r="BV187" s="207">
        <f>+BV178*(BV184*95%)/1000000</f>
      </c>
      <c r="BW187" s="207">
        <f>+BW178*(BW184*95%)/1000000</f>
      </c>
      <c r="BX187" s="158"/>
      <c r="BY187" s="207">
        <f>+BY178*(BY184*95%)/1000000</f>
      </c>
      <c r="BZ187" s="207">
        <f>+BZ178*(BZ184*95%)/1000000</f>
      </c>
      <c r="CA187" s="207">
        <f>+CA178*(CA184*95%)/1000000</f>
      </c>
      <c r="CB187" s="207">
        <f>+CB178*(CB184*95%)/1000000</f>
      </c>
      <c r="CC187" s="207">
        <f>+CC178*(CC184*95%)/1000000</f>
      </c>
      <c r="CD187" s="207">
        <f>+CD178*(CD184*95%)/1000000</f>
      </c>
      <c r="CE187" s="207">
        <f>+CE178*(CE184*95%)/1000000</f>
      </c>
      <c r="CF187" s="207">
        <f>+CF178*(CF184*95%)/1000000</f>
      </c>
      <c r="CG187" s="207">
        <f>+CG178*(CG184*95%)/1000000</f>
      </c>
      <c r="CH187" s="207">
        <f>+CH178*(CH184*95%)/1000000</f>
      </c>
      <c r="CI187" s="207">
        <f>+CI178*(CI184*95%)/1000000</f>
      </c>
      <c r="CJ187" s="207">
        <f>+CJ178*(CJ184*95%)/1000000</f>
      </c>
      <c r="CK187" s="207">
        <f>+CK178*(CK184*95%)/1000000</f>
      </c>
      <c r="CL187" s="207">
        <f>+CL178*(CL184*95%)/1000000</f>
      </c>
      <c r="CM187" s="207">
        <f>+CM178*(CM184*95%)/1000000</f>
      </c>
      <c r="CN187" s="207">
        <f>+CN178*(CN184*95%)/1000000</f>
      </c>
      <c r="CO187" s="207">
        <f>+CO178*(CO184*95%)/1000000</f>
      </c>
      <c r="CP187" s="207">
        <f>+CP178*(CP184*95%)/1000000</f>
      </c>
      <c r="CQ187" s="207">
        <f>+CQ178*(CQ184*95%)/1000000</f>
      </c>
      <c r="CR187" s="207">
        <f>+CR178*(CR184*95%)/1000000</f>
      </c>
      <c r="CS187" s="207">
        <f>+CS178*(CS184*95%)/1000000</f>
      </c>
      <c r="CT187" s="207">
        <f>+CT178*(CT184*95%)/1000000</f>
      </c>
      <c r="CU187" s="207">
        <f>+CU178*(CU184*95%)/1000000</f>
      </c>
      <c r="CV187" s="207">
        <f>+CV178*(CV184*95%)/1000000</f>
      </c>
      <c r="CW187" s="207">
        <f>+CW178*(CW184*95%)/1000000</f>
      </c>
      <c r="CX187" s="207">
        <f>+CX178*(CX184*95%)/1000000</f>
      </c>
      <c r="CY187" s="207">
        <f>+CY178*(CY184*95%)/1000000</f>
      </c>
      <c r="CZ187" s="207">
        <f>+CZ178*(CZ184*95%)/1000000</f>
      </c>
      <c r="DA187" s="207">
        <f>+DA178*(DA184*95%)/1000000</f>
      </c>
      <c r="DB187" s="207">
        <f>+DB178*(DB184*95%)/1000000</f>
      </c>
      <c r="DC187" s="207">
        <f>+DC178*(DC184*95%)/1000000</f>
      </c>
      <c r="DD187" s="207">
        <f>+DD178*(DD184*95%)/1000000</f>
      </c>
      <c r="DE187" s="207">
        <f>+DE178*(DE184*95%)/1000000</f>
      </c>
      <c r="DF187" s="207">
        <f>+DF178*(DF184*95%)/1000000</f>
      </c>
      <c r="DG187" s="207">
        <f>+DG178*(DG184*95%)/1000000</f>
      </c>
      <c r="DH187" s="207">
        <f>+DH178*(DH184*95%)/1000000</f>
      </c>
      <c r="DI187" s="124"/>
      <c r="DJ187" s="124"/>
      <c r="DK187" s="6"/>
      <c r="DL187" s="6"/>
      <c r="DM187" s="143"/>
      <c r="DN187" s="198">
        <f>SUM(Z187:AK187)</f>
      </c>
      <c r="DO187" s="198"/>
      <c r="DP187" s="198">
        <f>SUM(AL187:AW187)</f>
      </c>
      <c r="DQ187" s="144">
        <f>IFERROR(DP187/DN187*100,0)</f>
      </c>
      <c r="DR187" s="198">
        <f>SUM(AY187:BJ187)</f>
      </c>
      <c r="DS187" s="144">
        <f>IFERROR(DR187/DP187*100,0)</f>
      </c>
      <c r="DT187" s="208">
        <f>SUM(BL187:BW187)</f>
      </c>
      <c r="DU187" s="144">
        <f>IFERROR(DT187/DR187*100,0)</f>
      </c>
      <c r="DV187" s="208">
        <f>SUM(BY187:CJ187)</f>
      </c>
      <c r="DW187" s="144">
        <f>IFERROR(DV187/DT187*100,0)</f>
      </c>
      <c r="DX187" s="208">
        <f>SUM(CA187:CL187)</f>
      </c>
      <c r="DY187" s="144">
        <f>IFERROR(DX187/DV187*100,0)</f>
      </c>
      <c r="DZ187" s="208">
        <f>SUM(CC187:CN187)</f>
      </c>
      <c r="EA187" s="144">
        <f>IFERROR(DZ187/DX187*100,0)</f>
      </c>
      <c r="EB187" s="125"/>
      <c r="EC187" s="6"/>
      <c r="ED187" s="6"/>
      <c r="EE187" s="6"/>
      <c r="EF187" s="124"/>
      <c r="EG187" s="124"/>
      <c r="EH187" s="125"/>
      <c r="EI187" s="125"/>
      <c r="EJ187" s="124"/>
      <c r="EK187" s="2"/>
      <c r="EL187" s="2"/>
    </row>
    <row x14ac:dyDescent="0.25" r="188" customHeight="1" ht="18.75">
      <c r="A188" s="133" t="s">
        <v>211</v>
      </c>
      <c r="B188" s="158">
        <f>+B180*B184/1000000</f>
      </c>
      <c r="C188" s="158">
        <f>+C180*C184/1000000</f>
      </c>
      <c r="D188" s="158">
        <f>+D180*D184/1000000</f>
      </c>
      <c r="E188" s="158">
        <f>+E180*E184/1000000</f>
      </c>
      <c r="F188" s="158">
        <f>+F180*F184/1000000</f>
      </c>
      <c r="G188" s="158">
        <f>+G180*G184/1000000</f>
      </c>
      <c r="H188" s="158">
        <f>+H180*H184/1000000</f>
      </c>
      <c r="I188" s="158">
        <f>+I180*I184/1000000</f>
      </c>
      <c r="J188" s="158">
        <f>+J180*J184/1000000</f>
      </c>
      <c r="K188" s="158">
        <f>+K180*K184/1000000</f>
      </c>
      <c r="L188" s="158">
        <f>+L180*L184/1000000</f>
      </c>
      <c r="M188" s="158">
        <f>+M180*M184/1000000</f>
      </c>
      <c r="N188" s="158">
        <f>+N180*N184/1000000</f>
      </c>
      <c r="O188" s="158">
        <f>+O180*O184/1000000</f>
      </c>
      <c r="P188" s="158">
        <f>+P180*P184/1000000</f>
      </c>
      <c r="Q188" s="158">
        <f>+Q180*Q184/1000000</f>
      </c>
      <c r="R188" s="158">
        <f>+R180*R184/1000000</f>
      </c>
      <c r="S188" s="158">
        <f>+S180*S184/1000000</f>
      </c>
      <c r="T188" s="158">
        <f>+T180*T184/1000000</f>
      </c>
      <c r="U188" s="158">
        <f>+U180*U184/1000000</f>
      </c>
      <c r="V188" s="158">
        <f>+V180*V184/1000000</f>
      </c>
      <c r="W188" s="158">
        <f>+W180*W184/1000000</f>
      </c>
      <c r="X188" s="158">
        <f>+X180*X184/1000000</f>
      </c>
      <c r="Y188" s="158">
        <f>+Y180*Y184/1000000</f>
      </c>
      <c r="Z188" s="209">
        <f>+SUM(Z185:Z187)</f>
      </c>
      <c r="AA188" s="209">
        <f>+SUM(AA185:AA187)</f>
      </c>
      <c r="AB188" s="209">
        <f>+SUM(AB185:AB187)</f>
      </c>
      <c r="AC188" s="209">
        <f>+SUM(AC185:AC187)</f>
      </c>
      <c r="AD188" s="209">
        <f>+SUM(AD185:AD187)</f>
      </c>
      <c r="AE188" s="209">
        <f>+SUM(AE185:AE187)</f>
      </c>
      <c r="AF188" s="209">
        <f>+SUM(AF185:AF187)</f>
      </c>
      <c r="AG188" s="209">
        <f>+SUM(AG185:AG187)</f>
      </c>
      <c r="AH188" s="209">
        <f>+SUM(AH185:AH187)</f>
      </c>
      <c r="AI188" s="209">
        <f>+SUM(AI185:AI187)</f>
      </c>
      <c r="AJ188" s="209">
        <f>+SUM(AJ185:AJ187)</f>
      </c>
      <c r="AK188" s="209">
        <f>+SUM(AK185:AK187)</f>
      </c>
      <c r="AL188" s="209">
        <f>+SUM(AL185:AL187)</f>
      </c>
      <c r="AM188" s="209">
        <f>+SUM(AM185:AM187)</f>
      </c>
      <c r="AN188" s="209">
        <f>+SUM(AN185:AN187)</f>
      </c>
      <c r="AO188" s="209">
        <f>+SUM(AO185:AO187)</f>
      </c>
      <c r="AP188" s="209">
        <f>+SUM(AP185:AP187)</f>
      </c>
      <c r="AQ188" s="209">
        <f>+SUM(AQ185:AQ187)</f>
      </c>
      <c r="AR188" s="209">
        <f>+SUM(AR185:AR187)</f>
      </c>
      <c r="AS188" s="209">
        <f>+SUM(AS185:AS187)</f>
      </c>
      <c r="AT188" s="209">
        <f>+SUM(AT185:AT187)</f>
      </c>
      <c r="AU188" s="209">
        <f>+SUM(AU185:AU187)</f>
      </c>
      <c r="AV188" s="209">
        <f>+SUM(AV185:AV187)</f>
      </c>
      <c r="AW188" s="209">
        <f>+SUM(AW185:AW187)</f>
      </c>
      <c r="AX188" s="209">
        <f>+SUM(AX185:AX187)</f>
      </c>
      <c r="AY188" s="209">
        <f>+SUM(AY185:AY187)</f>
      </c>
      <c r="AZ188" s="209">
        <f>+SUM(AZ185:AZ187)</f>
      </c>
      <c r="BA188" s="209">
        <f>+SUM(BA185:BA187)</f>
      </c>
      <c r="BB188" s="209">
        <f>+SUM(BB185:BB187)</f>
      </c>
      <c r="BC188" s="209">
        <f>+SUM(BC185:BC187)</f>
      </c>
      <c r="BD188" s="209">
        <f>+SUM(BD185:BD187)</f>
      </c>
      <c r="BE188" s="209">
        <f>+SUM(BE185:BE187)</f>
      </c>
      <c r="BF188" s="209">
        <f>+SUM(BF185:BF187)</f>
      </c>
      <c r="BG188" s="209">
        <f>+SUM(BG185:BG187)</f>
      </c>
      <c r="BH188" s="209">
        <f>+SUM(BH185:BH187)</f>
      </c>
      <c r="BI188" s="209">
        <f>+SUM(BI185:BI187)</f>
      </c>
      <c r="BJ188" s="209">
        <f>+SUM(BJ185:BJ187)</f>
      </c>
      <c r="BK188" s="209"/>
      <c r="BL188" s="210">
        <f>+SUM(BL185:BL187)</f>
      </c>
      <c r="BM188" s="211">
        <f>+SUM(BM185:BM187)</f>
      </c>
      <c r="BN188" s="210">
        <f>+SUM(BN185:BN187)</f>
      </c>
      <c r="BO188" s="212">
        <f>+SUM(BO185:BO187)</f>
      </c>
      <c r="BP188" s="210">
        <f>+SUM(BP185:BP187)</f>
      </c>
      <c r="BQ188" s="210">
        <f>+SUM(BQ185:BQ187)</f>
      </c>
      <c r="BR188" s="210">
        <f>+SUM(BR185:BR187)</f>
      </c>
      <c r="BS188" s="210">
        <f>+SUM(BS185:BS187)</f>
      </c>
      <c r="BT188" s="210">
        <f>+SUM(BT185:BT187)</f>
      </c>
      <c r="BU188" s="210">
        <f>+SUM(BU185:BU187)</f>
      </c>
      <c r="BV188" s="210">
        <f>+SUM(BV185:BV187)</f>
      </c>
      <c r="BW188" s="210">
        <f>+SUM(BW185:BW187)</f>
      </c>
      <c r="BX188" s="209"/>
      <c r="BY188" s="210">
        <f>+SUM(BY185:BY187)</f>
      </c>
      <c r="BZ188" s="210">
        <f>+SUM(BZ185:BZ187)</f>
      </c>
      <c r="CA188" s="210">
        <f>+SUM(CA185:CA187)</f>
      </c>
      <c r="CB188" s="210">
        <f>+SUM(CB185:CB187)</f>
      </c>
      <c r="CC188" s="210">
        <f>+SUM(CC185:CC187)</f>
      </c>
      <c r="CD188" s="210">
        <f>+SUM(CD185:CD187)</f>
      </c>
      <c r="CE188" s="210">
        <f>+SUM(CE185:CE187)</f>
      </c>
      <c r="CF188" s="210">
        <f>+SUM(CF185:CF187)</f>
      </c>
      <c r="CG188" s="210">
        <f>+SUM(CG185:CG187)</f>
      </c>
      <c r="CH188" s="210">
        <f>+SUM(CH185:CH187)</f>
      </c>
      <c r="CI188" s="210">
        <f>+SUM(CI185:CI187)</f>
      </c>
      <c r="CJ188" s="210">
        <f>+SUM(CJ185:CJ187)</f>
      </c>
      <c r="CK188" s="210">
        <f>+SUM(CK185:CK187)</f>
      </c>
      <c r="CL188" s="210">
        <f>+SUM(CL185:CL187)</f>
      </c>
      <c r="CM188" s="210">
        <f>+SUM(CM185:CM187)</f>
      </c>
      <c r="CN188" s="210">
        <f>+SUM(CN185:CN187)</f>
      </c>
      <c r="CO188" s="210">
        <f>+SUM(CO185:CO187)</f>
      </c>
      <c r="CP188" s="210">
        <f>+SUM(CP185:CP187)</f>
      </c>
      <c r="CQ188" s="210">
        <f>+SUM(CQ185:CQ187)</f>
      </c>
      <c r="CR188" s="210">
        <f>+SUM(CR185:CR187)</f>
      </c>
      <c r="CS188" s="210">
        <f>+SUM(CS185:CS187)</f>
      </c>
      <c r="CT188" s="210">
        <f>+SUM(CT185:CT187)</f>
      </c>
      <c r="CU188" s="210">
        <f>+SUM(CU185:CU187)</f>
      </c>
      <c r="CV188" s="210">
        <f>+SUM(CV185:CV187)</f>
      </c>
      <c r="CW188" s="210">
        <f>+SUM(CW185:CW187)</f>
      </c>
      <c r="CX188" s="210">
        <f>+SUM(CX185:CX187)</f>
      </c>
      <c r="CY188" s="210">
        <f>+SUM(CY185:CY187)</f>
      </c>
      <c r="CZ188" s="210">
        <f>+SUM(CZ185:CZ187)</f>
      </c>
      <c r="DA188" s="210">
        <f>+SUM(DA185:DA187)</f>
      </c>
      <c r="DB188" s="210">
        <f>+SUM(DB185:DB187)</f>
      </c>
      <c r="DC188" s="210">
        <f>+SUM(DC185:DC187)</f>
      </c>
      <c r="DD188" s="210">
        <f>+SUM(DD185:DD187)</f>
      </c>
      <c r="DE188" s="210">
        <f>+SUM(DE185:DE187)</f>
      </c>
      <c r="DF188" s="210">
        <f>+SUM(DF185:DF187)</f>
      </c>
      <c r="DG188" s="210">
        <f>+SUM(DG185:DG187)</f>
      </c>
      <c r="DH188" s="210">
        <f>+SUM(DH185:DH187)</f>
      </c>
      <c r="DI188" s="124"/>
      <c r="DJ188" s="124"/>
      <c r="DK188" s="198">
        <f>SUM(B188:M188)</f>
      </c>
      <c r="DL188" s="198">
        <f>SUM(N188:Y188)</f>
      </c>
      <c r="DM188" s="144">
        <f>IFERROR(DL188/DK188*100,0)</f>
      </c>
      <c r="DN188" s="198">
        <f>SUM(Z188:AK188)</f>
      </c>
      <c r="DO188" s="144">
        <f>IFERROR(DN188/DL188*100,0)</f>
      </c>
      <c r="DP188" s="198">
        <f>SUM(AL188:AW188)</f>
      </c>
      <c r="DQ188" s="144">
        <f>IFERROR(DP188/DN188*100,0)</f>
      </c>
      <c r="DR188" s="198">
        <f>SUM(AY188:BJ188)</f>
      </c>
      <c r="DS188" s="144">
        <f>IFERROR(DR188/DP188*100,0)</f>
      </c>
      <c r="DT188" s="208">
        <f>SUM(BL188:BW188)</f>
      </c>
      <c r="DU188" s="144">
        <f>IFERROR(DT188/DR188*100,0)</f>
      </c>
      <c r="DV188" s="208">
        <f>SUM(BY188:CJ188)</f>
      </c>
      <c r="DW188" s="144">
        <f>IFERROR(DV188/DT188*100,0)</f>
      </c>
      <c r="DX188" s="208">
        <f>SUM(CA188:CL188)</f>
      </c>
      <c r="DY188" s="144">
        <f>IFERROR(DX188/DV188*100,0)</f>
      </c>
      <c r="DZ188" s="208">
        <f>SUM(CC188:CN188)</f>
      </c>
      <c r="EA188" s="144">
        <f>IFERROR(DZ188/DX188*100,0)</f>
      </c>
      <c r="EB188" s="125"/>
      <c r="EC188" s="6"/>
      <c r="ED188" s="6"/>
      <c r="EE188" s="6"/>
      <c r="EF188" s="124"/>
      <c r="EG188" s="124"/>
      <c r="EH188" s="125"/>
      <c r="EI188" s="125"/>
      <c r="EJ188" s="124"/>
      <c r="EK188" s="2"/>
      <c r="EL188" s="2"/>
    </row>
    <row x14ac:dyDescent="0.25" r="189" customHeight="1" ht="18.75">
      <c r="A189" s="136" t="s">
        <v>212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2">
        <f>+Z185*$A$157</f>
      </c>
      <c r="AA189" s="2">
        <f>+AA185*$A$157</f>
      </c>
      <c r="AB189" s="2">
        <f>+AB185*$A$157</f>
      </c>
      <c r="AC189" s="2">
        <f>+AC185*$A$157</f>
      </c>
      <c r="AD189" s="2">
        <f>+AD185*$A$157</f>
      </c>
      <c r="AE189" s="2">
        <f>+AE185*$A$157</f>
      </c>
      <c r="AF189" s="2">
        <f>+AF185*$A$157</f>
      </c>
      <c r="AG189" s="2">
        <f>+AG185*$A$157</f>
      </c>
      <c r="AH189" s="2">
        <f>+AH185*$A$157</f>
      </c>
      <c r="AI189" s="2">
        <f>+AI185*$A$157</f>
      </c>
      <c r="AJ189" s="2">
        <f>+AJ185*$A$157</f>
      </c>
      <c r="AK189" s="2">
        <f>+AK185*$A$157</f>
      </c>
      <c r="AL189" s="2">
        <f>+AL185*$A$157</f>
      </c>
      <c r="AM189" s="2">
        <f>+AM185*$A$157</f>
      </c>
      <c r="AN189" s="2">
        <f>+AN185*$A$157</f>
      </c>
      <c r="AO189" s="2">
        <f>+AO185*$A$157</f>
      </c>
      <c r="AP189" s="2">
        <f>+AP185*$A$157</f>
      </c>
      <c r="AQ189" s="2">
        <f>+AQ185*$A$157</f>
      </c>
      <c r="AR189" s="2">
        <f>+AR185*$A$157</f>
      </c>
      <c r="AS189" s="2">
        <f>+AS185*$A$157</f>
      </c>
      <c r="AT189" s="2">
        <f>+AT185*$A$157</f>
      </c>
      <c r="AU189" s="2">
        <f>+AU185*$A$157</f>
      </c>
      <c r="AV189" s="2">
        <f>+AV185*$A$157</f>
      </c>
      <c r="AW189" s="2">
        <f>+AW185*$A$157</f>
      </c>
      <c r="AX189" s="2">
        <f>+AX185*$A$157</f>
      </c>
      <c r="AY189" s="2">
        <f>+AY185*$A$157</f>
      </c>
      <c r="AZ189" s="2">
        <f>+AZ185*$A$157</f>
      </c>
      <c r="BA189" s="2">
        <f>+BA185*$A$157</f>
      </c>
      <c r="BB189" s="2">
        <f>+BB185*$A$157</f>
      </c>
      <c r="BC189" s="2">
        <f>+BC185*$A$157</f>
      </c>
      <c r="BD189" s="2">
        <f>+BD185*$A$157</f>
      </c>
      <c r="BE189" s="2">
        <f>+BE185*$A$157</f>
      </c>
      <c r="BF189" s="2">
        <f>+BF185*$A$157</f>
      </c>
      <c r="BG189" s="2">
        <f>+BG185*$A$157</f>
      </c>
      <c r="BH189" s="2">
        <f>+BH185*$A$157</f>
      </c>
      <c r="BI189" s="2">
        <f>+BI185*$A$157</f>
      </c>
      <c r="BJ189" s="2">
        <f>+BJ185*$A$157</f>
      </c>
      <c r="BK189" s="2"/>
      <c r="BL189" s="2">
        <f>+BL185*$A$157</f>
      </c>
      <c r="BM189" s="2">
        <f>+BM185*$A$157</f>
      </c>
      <c r="BN189" s="2">
        <f>+BN185*$A$157</f>
      </c>
      <c r="BO189" s="2">
        <f>+BO185*$A$157</f>
      </c>
      <c r="BP189" s="2">
        <f>+BP185*$A$157</f>
      </c>
      <c r="BQ189" s="2">
        <f>+BQ185*$A$157</f>
      </c>
      <c r="BR189" s="2">
        <f>+BR185*$A$157</f>
      </c>
      <c r="BS189" s="2">
        <f>+BS185*$A$157</f>
      </c>
      <c r="BT189" s="2">
        <f>+BT185*$A$157</f>
      </c>
      <c r="BU189" s="2">
        <f>+BU185*$A$157</f>
      </c>
      <c r="BV189" s="2">
        <f>+BV185*$A$157</f>
      </c>
      <c r="BW189" s="2">
        <f>+BW185*$A$157</f>
      </c>
      <c r="BX189" s="2"/>
      <c r="BY189" s="2">
        <f>+BY185*$A$157</f>
      </c>
      <c r="BZ189" s="2">
        <f>+BZ185*$A$157</f>
      </c>
      <c r="CA189" s="2">
        <f>+CA185*$A$157</f>
      </c>
      <c r="CB189" s="2">
        <f>+CB185*$A$157</f>
      </c>
      <c r="CC189" s="2">
        <f>+CC185*$A$157</f>
      </c>
      <c r="CD189" s="2">
        <f>+CD185*$A$157</f>
      </c>
      <c r="CE189" s="2">
        <f>+CE185*$A$157</f>
      </c>
      <c r="CF189" s="2">
        <f>+CF185*$A$157</f>
      </c>
      <c r="CG189" s="2">
        <f>+CG185*$A$157</f>
      </c>
      <c r="CH189" s="2">
        <f>+CH185*$A$157</f>
      </c>
      <c r="CI189" s="2">
        <f>+CI185*$A$157</f>
      </c>
      <c r="CJ189" s="2">
        <f>+CJ185*$A$157</f>
      </c>
      <c r="CK189" s="2">
        <f>+CK185*$A$157</f>
      </c>
      <c r="CL189" s="2">
        <f>+CL185*$A$157</f>
      </c>
      <c r="CM189" s="2">
        <f>+CM185*$A$157</f>
      </c>
      <c r="CN189" s="2">
        <f>+CN185*$A$157</f>
      </c>
      <c r="CO189" s="2">
        <f>+CO185*$A$157</f>
      </c>
      <c r="CP189" s="2">
        <f>+CP185*$A$157</f>
      </c>
      <c r="CQ189" s="2">
        <f>+CQ185*$A$157</f>
      </c>
      <c r="CR189" s="2">
        <f>+CR185*$A$157</f>
      </c>
      <c r="CS189" s="2">
        <f>+CS185*$A$157</f>
      </c>
      <c r="CT189" s="2">
        <f>+CT185*$A$157</f>
      </c>
      <c r="CU189" s="2">
        <f>+CU185*$A$157</f>
      </c>
      <c r="CV189" s="2">
        <f>+CV185*$A$157</f>
      </c>
      <c r="CW189" s="2">
        <f>+CW185*$A$157</f>
      </c>
      <c r="CX189" s="2">
        <f>+CX185*$A$157</f>
      </c>
      <c r="CY189" s="2">
        <f>+CY185*$A$157</f>
      </c>
      <c r="CZ189" s="2">
        <f>+CZ185*$A$157</f>
      </c>
      <c r="DA189" s="2">
        <f>+DA185*$A$157</f>
      </c>
      <c r="DB189" s="2">
        <f>+DB185*$A$157</f>
      </c>
      <c r="DC189" s="2">
        <f>+DC185*$A$157</f>
      </c>
      <c r="DD189" s="2">
        <f>+DD185*$A$157</f>
      </c>
      <c r="DE189" s="2">
        <f>+DE185*$A$157</f>
      </c>
      <c r="DF189" s="2">
        <f>+DF185*$A$157</f>
      </c>
      <c r="DG189" s="2">
        <f>+DG185*$A$157</f>
      </c>
      <c r="DH189" s="2">
        <f>+DH185*$A$157</f>
      </c>
      <c r="DI189" s="124"/>
      <c r="DJ189" s="124"/>
      <c r="DK189" s="6"/>
      <c r="DL189" s="6"/>
      <c r="DM189" s="143"/>
      <c r="DN189" s="198">
        <f>SUM(Z189:AK189)</f>
      </c>
      <c r="DO189" s="198"/>
      <c r="DP189" s="198">
        <f>SUM(AL189:AW189)</f>
      </c>
      <c r="DQ189" s="144">
        <f>IFERROR(DP189/DN189*100,0)</f>
      </c>
      <c r="DR189" s="198">
        <f>SUM(AY189:BJ189)</f>
      </c>
      <c r="DS189" s="144">
        <f>IFERROR(DR189/DP189*100,0)</f>
      </c>
      <c r="DT189" s="198">
        <f>SUM(BL189:BW189)</f>
      </c>
      <c r="DU189" s="144">
        <f>IFERROR(DT189/DR189*100,0)</f>
      </c>
      <c r="DV189" s="198">
        <f>SUM(BY189:CJ189)</f>
      </c>
      <c r="DW189" s="144">
        <f>IFERROR(DV189/DT189*100,0)</f>
      </c>
      <c r="DX189" s="198">
        <f>SUM(CA189:CL189)</f>
      </c>
      <c r="DY189" s="144">
        <f>IFERROR(DX189/DV189*100,0)</f>
      </c>
      <c r="DZ189" s="198">
        <f>SUM(CC189:CN189)</f>
      </c>
      <c r="EA189" s="144">
        <f>IFERROR(DZ189/DX189*100,0)</f>
      </c>
      <c r="EB189" s="125"/>
      <c r="EC189" s="6"/>
      <c r="ED189" s="6"/>
      <c r="EE189" s="6"/>
      <c r="EF189" s="124"/>
      <c r="EG189" s="124"/>
      <c r="EH189" s="125"/>
      <c r="EI189" s="125"/>
      <c r="EJ189" s="124"/>
      <c r="EK189" s="2"/>
      <c r="EL189" s="2"/>
    </row>
    <row x14ac:dyDescent="0.25" r="190" customHeight="1" ht="18.75">
      <c r="A190" s="136" t="s">
        <v>213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2">
        <f>+Y186*$A$157</f>
      </c>
      <c r="Z190" s="2">
        <f>+Z186*$A$157</f>
      </c>
      <c r="AA190" s="2">
        <f>+AA186*$A$157</f>
      </c>
      <c r="AB190" s="2">
        <f>+AB186*$A$157</f>
      </c>
      <c r="AC190" s="2">
        <f>+AC186*$A$157</f>
      </c>
      <c r="AD190" s="2">
        <f>+AD186*$A$157</f>
      </c>
      <c r="AE190" s="2">
        <f>+AE186*$A$157</f>
      </c>
      <c r="AF190" s="2">
        <f>+AF186*$A$157</f>
      </c>
      <c r="AG190" s="2">
        <f>+AG186*$A$157</f>
      </c>
      <c r="AH190" s="2">
        <f>+AH186*$A$157</f>
      </c>
      <c r="AI190" s="2">
        <f>+AI186*$A$157</f>
      </c>
      <c r="AJ190" s="2">
        <f>+AJ186*$A$157</f>
      </c>
      <c r="AK190" s="2">
        <f>+AK186*$A$157</f>
      </c>
      <c r="AL190" s="2">
        <f>+AL186*$A$157</f>
      </c>
      <c r="AM190" s="2">
        <f>+AM186*$A$157</f>
      </c>
      <c r="AN190" s="2">
        <f>+AN186*$A$157</f>
      </c>
      <c r="AO190" s="2">
        <f>+AO186*$A$157</f>
      </c>
      <c r="AP190" s="2">
        <f>+AP186*$A$157</f>
      </c>
      <c r="AQ190" s="2">
        <f>+AQ186*$A$157</f>
      </c>
      <c r="AR190" s="2">
        <f>+AR186*$A$157</f>
      </c>
      <c r="AS190" s="2">
        <f>+AS186*$A$157</f>
      </c>
      <c r="AT190" s="2">
        <f>+AT186*$A$157</f>
      </c>
      <c r="AU190" s="2">
        <f>+AU186*$A$157</f>
      </c>
      <c r="AV190" s="2">
        <f>+AV186*$A$157</f>
      </c>
      <c r="AW190" s="2">
        <f>+AW186*$A$157</f>
      </c>
      <c r="AX190" s="2">
        <f>+AX186*$A$157</f>
      </c>
      <c r="AY190" s="2">
        <f>+AY186*$A$157</f>
      </c>
      <c r="AZ190" s="2">
        <f>+AZ186*$A$157</f>
      </c>
      <c r="BA190" s="2">
        <f>+BA186*$A$157</f>
      </c>
      <c r="BB190" s="2">
        <f>+BB186*$A$157</f>
      </c>
      <c r="BC190" s="2">
        <f>+BC186*$A$157</f>
      </c>
      <c r="BD190" s="2">
        <f>+BD186*$A$157</f>
      </c>
      <c r="BE190" s="2">
        <f>+BE186*$A$157</f>
      </c>
      <c r="BF190" s="2">
        <f>+BF186*$A$157</f>
      </c>
      <c r="BG190" s="2">
        <f>+BG186*$A$157</f>
      </c>
      <c r="BH190" s="2">
        <f>+BH186*$A$157</f>
      </c>
      <c r="BI190" s="2">
        <f>+BI186*$A$157</f>
      </c>
      <c r="BJ190" s="2">
        <f>+BJ186*$A$157</f>
      </c>
      <c r="BK190" s="2"/>
      <c r="BL190" s="2">
        <f>+BL186*$A$157</f>
      </c>
      <c r="BM190" s="2">
        <f>+BM186*$A$157</f>
      </c>
      <c r="BN190" s="2">
        <f>+BN186*$A$157</f>
      </c>
      <c r="BO190" s="2">
        <f>+BO186*$A$157</f>
      </c>
      <c r="BP190" s="2">
        <f>+BP186*$A$157</f>
      </c>
      <c r="BQ190" s="2">
        <f>+BQ186*$A$157</f>
      </c>
      <c r="BR190" s="2">
        <f>+BR186*$A$157</f>
      </c>
      <c r="BS190" s="2">
        <f>+BS186*$A$157</f>
      </c>
      <c r="BT190" s="2">
        <f>+BT186*$A$157</f>
      </c>
      <c r="BU190" s="2">
        <f>+BU186*$A$157</f>
      </c>
      <c r="BV190" s="2">
        <f>+BV186*$A$157</f>
      </c>
      <c r="BW190" s="2">
        <f>+BW186*$A$157</f>
      </c>
      <c r="BX190" s="2"/>
      <c r="BY190" s="2">
        <f>+BY186*$A$157</f>
      </c>
      <c r="BZ190" s="2">
        <f>+BZ186*$A$157</f>
      </c>
      <c r="CA190" s="2">
        <f>+CA186*$A$157</f>
      </c>
      <c r="CB190" s="2">
        <f>+CB186*$A$157</f>
      </c>
      <c r="CC190" s="2">
        <f>+CC186*$A$157</f>
      </c>
      <c r="CD190" s="2">
        <f>+CD186*$A$157</f>
      </c>
      <c r="CE190" s="2">
        <f>+CE186*$A$157</f>
      </c>
      <c r="CF190" s="2">
        <f>+CF186*$A$157</f>
      </c>
      <c r="CG190" s="2">
        <f>+CG186*$A$157</f>
      </c>
      <c r="CH190" s="2">
        <f>+CH186*$A$157</f>
      </c>
      <c r="CI190" s="2">
        <f>+CI186*$A$157</f>
      </c>
      <c r="CJ190" s="2">
        <f>+CJ186*$A$157</f>
      </c>
      <c r="CK190" s="2">
        <f>+CK186*$A$157</f>
      </c>
      <c r="CL190" s="2">
        <f>+CL186*$A$157</f>
      </c>
      <c r="CM190" s="2">
        <f>+CM186*$A$157</f>
      </c>
      <c r="CN190" s="2">
        <f>+CN186*$A$157</f>
      </c>
      <c r="CO190" s="2">
        <f>+CO186*$A$157</f>
      </c>
      <c r="CP190" s="2">
        <f>+CP186*$A$157</f>
      </c>
      <c r="CQ190" s="2">
        <f>+CQ186*$A$157</f>
      </c>
      <c r="CR190" s="2">
        <f>+CR186*$A$157</f>
      </c>
      <c r="CS190" s="2">
        <f>+CS186*$A$157</f>
      </c>
      <c r="CT190" s="2">
        <f>+CT186*$A$157</f>
      </c>
      <c r="CU190" s="2">
        <f>+CU186*$A$157</f>
      </c>
      <c r="CV190" s="2">
        <f>+CV186*$A$157</f>
      </c>
      <c r="CW190" s="2">
        <f>+CW186*$A$157</f>
      </c>
      <c r="CX190" s="2">
        <f>+CX186*$A$157</f>
      </c>
      <c r="CY190" s="2">
        <f>+CY186*$A$157</f>
      </c>
      <c r="CZ190" s="2">
        <f>+CZ186*$A$157</f>
      </c>
      <c r="DA190" s="2">
        <f>+DA186*$A$157</f>
      </c>
      <c r="DB190" s="2">
        <f>+DB186*$A$157</f>
      </c>
      <c r="DC190" s="2">
        <f>+DC186*$A$157</f>
      </c>
      <c r="DD190" s="2">
        <f>+DD186*$A$157</f>
      </c>
      <c r="DE190" s="2">
        <f>+DE186*$A$157</f>
      </c>
      <c r="DF190" s="2">
        <f>+DF186*$A$157</f>
      </c>
      <c r="DG190" s="2">
        <f>+DG186*$A$157</f>
      </c>
      <c r="DH190" s="2">
        <f>+DH186*$A$157</f>
      </c>
      <c r="DI190" s="124"/>
      <c r="DJ190" s="124"/>
      <c r="DK190" s="6"/>
      <c r="DL190" s="6"/>
      <c r="DM190" s="143"/>
      <c r="DN190" s="198">
        <f>SUM(Z190:AK190)</f>
      </c>
      <c r="DO190" s="198"/>
      <c r="DP190" s="198">
        <f>SUM(AL190:AW190)</f>
      </c>
      <c r="DQ190" s="144">
        <f>IFERROR(DP190/DN190*100,0)</f>
      </c>
      <c r="DR190" s="198">
        <f>SUM(AY190:BJ190)</f>
      </c>
      <c r="DS190" s="144">
        <f>IFERROR(DR190/DP190*100,0)</f>
      </c>
      <c r="DT190" s="198">
        <f>SUM(BL190:BW190)</f>
      </c>
      <c r="DU190" s="144">
        <f>IFERROR(DT190/DR190*100,0)</f>
      </c>
      <c r="DV190" s="198">
        <f>SUM(BY190:CJ190)</f>
      </c>
      <c r="DW190" s="144">
        <f>IFERROR(DV190/DT190*100,0)</f>
      </c>
      <c r="DX190" s="198">
        <f>SUM(CA190:CL190)</f>
      </c>
      <c r="DY190" s="144">
        <f>IFERROR(DX190/DV190*100,0)</f>
      </c>
      <c r="DZ190" s="198">
        <f>SUM(CC190:CN190)</f>
      </c>
      <c r="EA190" s="144">
        <f>IFERROR(DZ190/DX190*100,0)</f>
      </c>
      <c r="EB190" s="125"/>
      <c r="EC190" s="6"/>
      <c r="ED190" s="6"/>
      <c r="EE190" s="6"/>
      <c r="EF190" s="124"/>
      <c r="EG190" s="124"/>
      <c r="EH190" s="125"/>
      <c r="EI190" s="125"/>
      <c r="EJ190" s="124"/>
      <c r="EK190" s="2"/>
      <c r="EL190" s="2"/>
    </row>
    <row x14ac:dyDescent="0.25" r="191" customHeight="1" ht="20.25">
      <c r="A191" s="136" t="s">
        <v>214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2">
        <f>+Y187*$A$157</f>
      </c>
      <c r="Z191" s="2">
        <f>+Z187*$A$157</f>
      </c>
      <c r="AA191" s="2">
        <f>+AA187*$A$157</f>
      </c>
      <c r="AB191" s="2">
        <f>+AB187*$A$157</f>
      </c>
      <c r="AC191" s="2">
        <f>+AC187*$A$157</f>
      </c>
      <c r="AD191" s="2">
        <f>+AD187*$A$157</f>
      </c>
      <c r="AE191" s="2">
        <f>+AE187*$A$157</f>
      </c>
      <c r="AF191" s="2">
        <f>+AF187*$A$157</f>
      </c>
      <c r="AG191" s="2">
        <f>+AG187*$A$157</f>
      </c>
      <c r="AH191" s="2">
        <f>+AH187*$A$157</f>
      </c>
      <c r="AI191" s="2">
        <f>+AI187*$A$157</f>
      </c>
      <c r="AJ191" s="2">
        <f>+AJ187*$A$157</f>
      </c>
      <c r="AK191" s="2">
        <f>+AK187*$A$157</f>
      </c>
      <c r="AL191" s="2">
        <f>+AL187*$A$157</f>
      </c>
      <c r="AM191" s="2">
        <f>+AM187*$A$157</f>
      </c>
      <c r="AN191" s="2">
        <f>+AN187*$A$157</f>
      </c>
      <c r="AO191" s="2">
        <f>+AO187*$A$157</f>
      </c>
      <c r="AP191" s="2">
        <f>+AP187*$A$157</f>
      </c>
      <c r="AQ191" s="2">
        <f>+AQ187*$A$157</f>
      </c>
      <c r="AR191" s="2">
        <f>+AR187*$A$157</f>
      </c>
      <c r="AS191" s="2">
        <f>+AS187*$A$157</f>
      </c>
      <c r="AT191" s="2">
        <f>+AT187*$A$157</f>
      </c>
      <c r="AU191" s="2">
        <f>+AU187*$A$157</f>
      </c>
      <c r="AV191" s="2">
        <f>+AV187*$A$157</f>
      </c>
      <c r="AW191" s="2">
        <f>+AW187*$A$157</f>
      </c>
      <c r="AX191" s="2">
        <f>+AX187*$A$157</f>
      </c>
      <c r="AY191" s="2">
        <f>+AY187*$A$157</f>
      </c>
      <c r="AZ191" s="2">
        <f>+AZ187*$A$157</f>
      </c>
      <c r="BA191" s="2">
        <f>+BA187*$A$157</f>
      </c>
      <c r="BB191" s="2">
        <f>+BB187*$A$157</f>
      </c>
      <c r="BC191" s="2">
        <f>+BC187*$A$157</f>
      </c>
      <c r="BD191" s="2">
        <f>+BD187*$A$157</f>
      </c>
      <c r="BE191" s="2">
        <f>+BE187*$A$157</f>
      </c>
      <c r="BF191" s="2">
        <f>+BF187*$A$157</f>
      </c>
      <c r="BG191" s="2">
        <f>+BG187*$A$157</f>
      </c>
      <c r="BH191" s="2">
        <f>+BH187*$A$157</f>
      </c>
      <c r="BI191" s="2">
        <f>+BI187*$A$157</f>
      </c>
      <c r="BJ191" s="2">
        <f>+BJ187*$A$157</f>
      </c>
      <c r="BK191" s="2"/>
      <c r="BL191" s="178">
        <f>+BL187*$A$157</f>
      </c>
      <c r="BM191" s="136">
        <f>+BM187*$A$157</f>
      </c>
      <c r="BN191" s="178">
        <f>+BN187*$A$157</f>
      </c>
      <c r="BO191" s="213">
        <f>+BO187*$A$157</f>
      </c>
      <c r="BP191" s="178">
        <f>+BP187*$A$157</f>
      </c>
      <c r="BQ191" s="178">
        <f>+BQ187*$A$157</f>
      </c>
      <c r="BR191" s="178">
        <f>+BR187*$A$157</f>
      </c>
      <c r="BS191" s="178">
        <f>+BS187*$A$157</f>
      </c>
      <c r="BT191" s="178">
        <f>+BT187*$A$157</f>
      </c>
      <c r="BU191" s="178">
        <f>+BU187*$A$157</f>
      </c>
      <c r="BV191" s="178">
        <f>+BV187*$A$157</f>
      </c>
      <c r="BW191" s="178">
        <f>+BW187*$A$157</f>
      </c>
      <c r="BX191" s="2"/>
      <c r="BY191" s="178">
        <f>+BY187*$A$157</f>
      </c>
      <c r="BZ191" s="178">
        <f>+BZ187*$A$157</f>
      </c>
      <c r="CA191" s="178">
        <f>+CA187*$A$157</f>
      </c>
      <c r="CB191" s="178">
        <f>+CB187*$A$157</f>
      </c>
      <c r="CC191" s="178">
        <f>+CC187*$A$157</f>
      </c>
      <c r="CD191" s="178">
        <f>+CD187*$A$157</f>
      </c>
      <c r="CE191" s="178">
        <f>+CE187*$A$157</f>
      </c>
      <c r="CF191" s="178">
        <f>+CF187*$A$157</f>
      </c>
      <c r="CG191" s="178">
        <f>+CG187*$A$157</f>
      </c>
      <c r="CH191" s="178">
        <f>+CH187*$A$157</f>
      </c>
      <c r="CI191" s="178">
        <f>+CI187*$A$157</f>
      </c>
      <c r="CJ191" s="178">
        <f>+CJ187*$A$157</f>
      </c>
      <c r="CK191" s="178">
        <f>+CK187*$A$157</f>
      </c>
      <c r="CL191" s="178">
        <f>+CL187*$A$157</f>
      </c>
      <c r="CM191" s="178">
        <f>+CM187*$A$157</f>
      </c>
      <c r="CN191" s="178">
        <f>+CN187*$A$157</f>
      </c>
      <c r="CO191" s="178">
        <f>+CO187*$A$157</f>
      </c>
      <c r="CP191" s="178">
        <f>+CP187*$A$157</f>
      </c>
      <c r="CQ191" s="178">
        <f>+CQ187*$A$157</f>
      </c>
      <c r="CR191" s="178">
        <f>+CR187*$A$157</f>
      </c>
      <c r="CS191" s="178">
        <f>+CS187*$A$157</f>
      </c>
      <c r="CT191" s="178">
        <f>+CT187*$A$157</f>
      </c>
      <c r="CU191" s="178">
        <f>+CU187*$A$157</f>
      </c>
      <c r="CV191" s="178">
        <f>+CV187*$A$157</f>
      </c>
      <c r="CW191" s="178">
        <f>+CW187*$A$157</f>
      </c>
      <c r="CX191" s="178">
        <f>+CX187*$A$157</f>
      </c>
      <c r="CY191" s="178">
        <f>+CY187*$A$157</f>
      </c>
      <c r="CZ191" s="178">
        <f>+CZ187*$A$157</f>
      </c>
      <c r="DA191" s="178">
        <f>+DA187*$A$157</f>
      </c>
      <c r="DB191" s="178">
        <f>+DB187*$A$157</f>
      </c>
      <c r="DC191" s="178">
        <f>+DC187*$A$157</f>
      </c>
      <c r="DD191" s="178">
        <f>+DD187*$A$157</f>
      </c>
      <c r="DE191" s="178">
        <f>+DE187*$A$157</f>
      </c>
      <c r="DF191" s="178">
        <f>+DF187*$A$157</f>
      </c>
      <c r="DG191" s="178">
        <f>+DG187*$A$157</f>
      </c>
      <c r="DH191" s="178">
        <f>+DH187*$A$157</f>
      </c>
      <c r="DI191" s="124"/>
      <c r="DJ191" s="124"/>
      <c r="DK191" s="6"/>
      <c r="DL191" s="6"/>
      <c r="DM191" s="143"/>
      <c r="DN191" s="198">
        <f>SUM(Z191:AK191)</f>
      </c>
      <c r="DO191" s="198"/>
      <c r="DP191" s="198">
        <f>SUM(AL191:AW191)</f>
      </c>
      <c r="DQ191" s="144">
        <f>IFERROR(DP191/DN191*100,0)</f>
      </c>
      <c r="DR191" s="198">
        <f>SUM(AY191:BJ191)</f>
      </c>
      <c r="DS191" s="144">
        <f>IFERROR(DR191/DP191*100,0)</f>
      </c>
      <c r="DT191" s="208">
        <f>SUM(BL191:BW191)</f>
      </c>
      <c r="DU191" s="144">
        <f>IFERROR(DT191/DR191*100,0)</f>
      </c>
      <c r="DV191" s="208">
        <f>SUM(BY191:CJ191)</f>
      </c>
      <c r="DW191" s="144">
        <f>IFERROR(DV191/DT191*100,0)</f>
      </c>
      <c r="DX191" s="208">
        <f>SUM(CA191:CL191)</f>
      </c>
      <c r="DY191" s="144">
        <f>IFERROR(DX191/DV191*100,0)</f>
      </c>
      <c r="DZ191" s="208">
        <f>SUM(CC191:CN191)</f>
      </c>
      <c r="EA191" s="144">
        <f>IFERROR(DZ191/DX191*100,0)</f>
      </c>
      <c r="EB191" s="125"/>
      <c r="EC191" s="6"/>
      <c r="ED191" s="6"/>
      <c r="EE191" s="6"/>
      <c r="EF191" s="124"/>
      <c r="EG191" s="124"/>
      <c r="EH191" s="125"/>
      <c r="EI191" s="125"/>
      <c r="EJ191" s="124"/>
      <c r="EK191" s="2"/>
      <c r="EL191" s="2"/>
    </row>
    <row x14ac:dyDescent="0.25" r="192" customHeight="1" ht="20.25">
      <c r="A192" s="133" t="s">
        <v>215</v>
      </c>
      <c r="B192" s="6">
        <f>+B188*$A$157</f>
      </c>
      <c r="C192" s="6">
        <f>+C188*$A$157</f>
      </c>
      <c r="D192" s="6">
        <f>+D188*$A$157</f>
      </c>
      <c r="E192" s="6">
        <f>+E188*$A$157</f>
      </c>
      <c r="F192" s="6">
        <f>+F188*$A$157</f>
      </c>
      <c r="G192" s="6">
        <f>+G188*$A$157</f>
      </c>
      <c r="H192" s="6">
        <f>+H188*$A$157</f>
      </c>
      <c r="I192" s="6">
        <f>+I188*$A$157</f>
      </c>
      <c r="J192" s="6">
        <f>+J188*$A$157</f>
      </c>
      <c r="K192" s="6">
        <f>+K188*$A$157</f>
      </c>
      <c r="L192" s="6">
        <f>+L188*$A$157</f>
      </c>
      <c r="M192" s="6">
        <f>+M188*$A$157</f>
      </c>
      <c r="N192" s="6">
        <f>+N188*$A$157</f>
      </c>
      <c r="O192" s="6">
        <f>+O188*$A$157</f>
      </c>
      <c r="P192" s="6">
        <f>+P188*$A$157</f>
      </c>
      <c r="Q192" s="6">
        <f>+Q188*$A$157</f>
      </c>
      <c r="R192" s="6">
        <f>+R188*$A$157</f>
      </c>
      <c r="S192" s="6">
        <f>+S188*$A$157</f>
      </c>
      <c r="T192" s="6">
        <f>+T188*$A$157</f>
      </c>
      <c r="U192" s="6">
        <f>+U188*$A$157</f>
      </c>
      <c r="V192" s="6">
        <f>+V188*$A$157</f>
      </c>
      <c r="W192" s="6">
        <f>+W188*$A$157</f>
      </c>
      <c r="X192" s="6">
        <f>+X188*$A$157</f>
      </c>
      <c r="Y192" s="6">
        <f>+Y188*$A$157</f>
      </c>
      <c r="Z192" s="214">
        <f>+SUM(Z189:Z191)</f>
      </c>
      <c r="AA192" s="214">
        <f>+SUM(AA189:AA191)</f>
      </c>
      <c r="AB192" s="214">
        <f>+SUM(AB189:AB191)</f>
      </c>
      <c r="AC192" s="214">
        <f>+SUM(AC189:AC191)</f>
      </c>
      <c r="AD192" s="214">
        <f>+SUM(AD189:AD191)</f>
      </c>
      <c r="AE192" s="214">
        <f>+SUM(AE189:AE191)</f>
      </c>
      <c r="AF192" s="214">
        <f>+SUM(AF189:AF191)</f>
      </c>
      <c r="AG192" s="214">
        <f>+SUM(AG189:AG191)</f>
      </c>
      <c r="AH192" s="214">
        <f>+SUM(AH189:AH191)</f>
      </c>
      <c r="AI192" s="214">
        <f>+SUM(AI189:AI191)</f>
      </c>
      <c r="AJ192" s="214">
        <f>+SUM(AJ189:AJ191)</f>
      </c>
      <c r="AK192" s="214">
        <f>+SUM(AK189:AK191)</f>
      </c>
      <c r="AL192" s="214">
        <f>+SUM(AL189:AL191)</f>
      </c>
      <c r="AM192" s="214">
        <f>+SUM(AM189:AM191)</f>
      </c>
      <c r="AN192" s="214">
        <f>+SUM(AN189:AN191)</f>
      </c>
      <c r="AO192" s="214">
        <f>+SUM(AO189:AO191)</f>
      </c>
      <c r="AP192" s="214">
        <f>+SUM(AP189:AP191)</f>
      </c>
      <c r="AQ192" s="214">
        <f>+SUM(AQ189:AQ191)</f>
      </c>
      <c r="AR192" s="214">
        <f>+SUM(AR189:AR191)</f>
      </c>
      <c r="AS192" s="214">
        <f>+SUM(AS189:AS191)</f>
      </c>
      <c r="AT192" s="214">
        <f>+SUM(AT189:AT191)</f>
      </c>
      <c r="AU192" s="214">
        <f>+SUM(AU189:AU191)</f>
      </c>
      <c r="AV192" s="214">
        <f>+SUM(AV189:AV191)</f>
      </c>
      <c r="AW192" s="214">
        <f>+SUM(AW189:AW191)</f>
      </c>
      <c r="AX192" s="214">
        <f>+SUM(AX189:AX191)</f>
      </c>
      <c r="AY192" s="214">
        <f>+SUM(AY189:AY191)</f>
      </c>
      <c r="AZ192" s="214">
        <f>+SUM(AZ189:AZ191)</f>
      </c>
      <c r="BA192" s="214">
        <f>+SUM(BA189:BA191)</f>
      </c>
      <c r="BB192" s="214">
        <f>+SUM(BB189:BB191)</f>
      </c>
      <c r="BC192" s="214">
        <f>+SUM(BC189:BC191)</f>
      </c>
      <c r="BD192" s="214">
        <f>+SUM(BD189:BD191)</f>
      </c>
      <c r="BE192" s="214">
        <f>+SUM(BE189:BE191)</f>
      </c>
      <c r="BF192" s="214">
        <f>+SUM(BF189:BF191)</f>
      </c>
      <c r="BG192" s="214">
        <f>+SUM(BG189:BG191)</f>
      </c>
      <c r="BH192" s="214">
        <f>+SUM(BH189:BH191)</f>
      </c>
      <c r="BI192" s="214">
        <f>+SUM(BI189:BI191)</f>
      </c>
      <c r="BJ192" s="214">
        <f>+SUM(BJ189:BJ191)</f>
      </c>
      <c r="BK192" s="214"/>
      <c r="BL192" s="215">
        <f>+SUM(BL189:BL191)</f>
      </c>
      <c r="BM192" s="216">
        <f>+SUM(BM189:BM191)</f>
      </c>
      <c r="BN192" s="215">
        <f>+SUM(BN189:BN191)</f>
      </c>
      <c r="BO192" s="217">
        <f>+SUM(BO189:BO191)</f>
      </c>
      <c r="BP192" s="215">
        <f>+SUM(BP189:BP191)</f>
      </c>
      <c r="BQ192" s="215">
        <f>+SUM(BQ189:BQ191)</f>
      </c>
      <c r="BR192" s="215">
        <f>+SUM(BR189:BR191)</f>
      </c>
      <c r="BS192" s="215">
        <f>+SUM(BS189:BS191)</f>
      </c>
      <c r="BT192" s="215">
        <f>+SUM(BT189:BT191)</f>
      </c>
      <c r="BU192" s="215">
        <f>+SUM(BU189:BU191)</f>
      </c>
      <c r="BV192" s="215">
        <f>+SUM(BV189:BV191)</f>
      </c>
      <c r="BW192" s="215">
        <f>+SUM(BW189:BW191)</f>
      </c>
      <c r="BX192" s="214"/>
      <c r="BY192" s="215">
        <f>+SUM(BY189:BY191)</f>
      </c>
      <c r="BZ192" s="215">
        <f>+SUM(BZ189:BZ191)</f>
      </c>
      <c r="CA192" s="215">
        <f>+SUM(CA189:CA191)</f>
      </c>
      <c r="CB192" s="215">
        <f>+SUM(CB189:CB191)</f>
      </c>
      <c r="CC192" s="215">
        <f>+SUM(CC189:CC191)</f>
      </c>
      <c r="CD192" s="215">
        <f>+SUM(CD189:CD191)</f>
      </c>
      <c r="CE192" s="215">
        <f>+SUM(CE189:CE191)</f>
      </c>
      <c r="CF192" s="215">
        <f>+SUM(CF189:CF191)</f>
      </c>
      <c r="CG192" s="215">
        <f>+SUM(CG189:CG191)</f>
      </c>
      <c r="CH192" s="215">
        <f>+SUM(CH189:CH191)</f>
      </c>
      <c r="CI192" s="215">
        <f>+SUM(CI189:CI191)</f>
      </c>
      <c r="CJ192" s="215">
        <f>+SUM(CJ189:CJ191)</f>
      </c>
      <c r="CK192" s="215">
        <f>+SUM(CK189:CK191)</f>
      </c>
      <c r="CL192" s="215">
        <f>+SUM(CL189:CL191)</f>
      </c>
      <c r="CM192" s="215">
        <f>+SUM(CM189:CM191)</f>
      </c>
      <c r="CN192" s="215">
        <f>+SUM(CN189:CN191)</f>
      </c>
      <c r="CO192" s="215">
        <f>+SUM(CO189:CO191)</f>
      </c>
      <c r="CP192" s="215">
        <f>+SUM(CP189:CP191)</f>
      </c>
      <c r="CQ192" s="215">
        <f>+SUM(CQ189:CQ191)</f>
      </c>
      <c r="CR192" s="215">
        <f>+SUM(CR189:CR191)</f>
      </c>
      <c r="CS192" s="215">
        <f>+SUM(CS189:CS191)</f>
      </c>
      <c r="CT192" s="215">
        <f>+SUM(CT189:CT191)</f>
      </c>
      <c r="CU192" s="215">
        <f>+SUM(CU189:CU191)</f>
      </c>
      <c r="CV192" s="215">
        <f>+SUM(CV189:CV191)</f>
      </c>
      <c r="CW192" s="215">
        <f>+SUM(CW189:CW191)</f>
      </c>
      <c r="CX192" s="215">
        <f>+SUM(CX189:CX191)</f>
      </c>
      <c r="CY192" s="215">
        <f>+SUM(CY189:CY191)</f>
      </c>
      <c r="CZ192" s="215">
        <f>+SUM(CZ189:CZ191)</f>
      </c>
      <c r="DA192" s="215">
        <f>+SUM(DA189:DA191)</f>
      </c>
      <c r="DB192" s="215">
        <f>+SUM(DB189:DB191)</f>
      </c>
      <c r="DC192" s="215">
        <f>+SUM(DC189:DC191)</f>
      </c>
      <c r="DD192" s="215">
        <f>+SUM(DD189:DD191)</f>
      </c>
      <c r="DE192" s="215">
        <f>+SUM(DE189:DE191)</f>
      </c>
      <c r="DF192" s="215">
        <f>+SUM(DF189:DF191)</f>
      </c>
      <c r="DG192" s="215">
        <f>+SUM(DG189:DG191)</f>
      </c>
      <c r="DH192" s="215">
        <f>+SUM(DH189:DH191)</f>
      </c>
      <c r="DI192" s="124"/>
      <c r="DJ192" s="124"/>
      <c r="DK192" s="198">
        <f>SUM(B192:M192)</f>
      </c>
      <c r="DL192" s="198">
        <f>SUM(N192:Y192)</f>
      </c>
      <c r="DM192" s="144">
        <f>IFERROR(DL192/DK192*100,0)</f>
      </c>
      <c r="DN192" s="198">
        <f>SUM(Z192:AK192)</f>
      </c>
      <c r="DO192" s="144">
        <f>IFERROR(DN192/DL192*100,0)</f>
      </c>
      <c r="DP192" s="198">
        <f>SUM(AL192:AW192)</f>
      </c>
      <c r="DQ192" s="144">
        <f>IFERROR(DP192/DN192*100,0)</f>
      </c>
      <c r="DR192" s="198">
        <f>SUM(AY192:BJ192)</f>
      </c>
      <c r="DS192" s="144">
        <f>IFERROR(DR192/DP192*100,0)</f>
      </c>
      <c r="DT192" s="208">
        <f>SUM(BL192:BW192)</f>
      </c>
      <c r="DU192" s="144">
        <f>IFERROR(DT192/DR192*100,0)</f>
      </c>
      <c r="DV192" s="208">
        <f>SUM(BY192:CJ192)</f>
      </c>
      <c r="DW192" s="144">
        <f>IFERROR(DV192/DT192*100,0)</f>
      </c>
      <c r="DX192" s="208">
        <f>SUM(CA192:CL192)</f>
      </c>
      <c r="DY192" s="144">
        <f>IFERROR(DX192/DV192*100,0)</f>
      </c>
      <c r="DZ192" s="208">
        <f>SUM(CC192:CN192)</f>
      </c>
      <c r="EA192" s="144">
        <f>IFERROR(DZ192/DX192*100,0)</f>
      </c>
      <c r="EB192" s="125"/>
      <c r="EC192" s="6"/>
      <c r="ED192" s="6"/>
      <c r="EE192" s="6"/>
      <c r="EF192" s="124"/>
      <c r="EG192" s="124"/>
      <c r="EH192" s="125"/>
      <c r="EI192" s="125"/>
      <c r="EJ192" s="124"/>
      <c r="EK192" s="2"/>
      <c r="EL192" s="2"/>
    </row>
    <row x14ac:dyDescent="0.25" r="193" customHeight="1" ht="20.25">
      <c r="A193" s="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124"/>
      <c r="BM193" s="2"/>
      <c r="BN193" s="124"/>
      <c r="BO193" s="6"/>
      <c r="BP193" s="124"/>
      <c r="BQ193" s="124"/>
      <c r="BR193" s="124"/>
      <c r="BS193" s="124"/>
      <c r="BT193" s="124"/>
      <c r="BU193" s="124"/>
      <c r="BV193" s="124"/>
      <c r="BW193" s="124"/>
      <c r="BX193" s="6"/>
      <c r="BY193" s="124"/>
      <c r="BZ193" s="124"/>
      <c r="CA193" s="124"/>
      <c r="CB193" s="124"/>
      <c r="CC193" s="124"/>
      <c r="CD193" s="124"/>
      <c r="CE193" s="124"/>
      <c r="CF193" s="124"/>
      <c r="CG193" s="124"/>
      <c r="CH193" s="124"/>
      <c r="CI193" s="124"/>
      <c r="CJ193" s="124"/>
      <c r="CK193" s="124"/>
      <c r="CL193" s="124"/>
      <c r="CM193" s="124"/>
      <c r="CN193" s="124"/>
      <c r="CO193" s="124"/>
      <c r="CP193" s="124"/>
      <c r="CQ193" s="124"/>
      <c r="CR193" s="124"/>
      <c r="CS193" s="124"/>
      <c r="CT193" s="124"/>
      <c r="CU193" s="124"/>
      <c r="CV193" s="124"/>
      <c r="CW193" s="124"/>
      <c r="CX193" s="124"/>
      <c r="CY193" s="124"/>
      <c r="CZ193" s="124"/>
      <c r="DA193" s="124"/>
      <c r="DB193" s="124"/>
      <c r="DC193" s="124"/>
      <c r="DD193" s="124"/>
      <c r="DE193" s="124"/>
      <c r="DF193" s="124"/>
      <c r="DG193" s="124"/>
      <c r="DH193" s="124"/>
      <c r="DI193" s="124"/>
      <c r="DJ193" s="124"/>
      <c r="DK193" s="6"/>
      <c r="DL193" s="6"/>
      <c r="DM193" s="6"/>
      <c r="DN193" s="6"/>
      <c r="DO193" s="6"/>
      <c r="DP193" s="2"/>
      <c r="DQ193" s="6"/>
      <c r="DR193" s="6"/>
      <c r="DS193" s="6"/>
      <c r="DT193" s="2"/>
      <c r="DU193" s="2"/>
      <c r="DV193" s="2"/>
      <c r="DW193" s="2"/>
      <c r="DX193" s="2"/>
      <c r="DY193" s="2"/>
      <c r="DZ193" s="2"/>
      <c r="EA193" s="2"/>
      <c r="EB193" s="125"/>
      <c r="EC193" s="6"/>
      <c r="ED193" s="6"/>
      <c r="EE193" s="6"/>
      <c r="EF193" s="124"/>
      <c r="EG193" s="124"/>
      <c r="EH193" s="125"/>
      <c r="EI193" s="125"/>
      <c r="EJ193" s="124"/>
      <c r="EK193" s="2"/>
      <c r="EL193" s="2"/>
    </row>
    <row x14ac:dyDescent="0.25" r="194" customHeight="1" ht="18.75">
      <c r="A194" s="218" t="s">
        <v>216</v>
      </c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20"/>
      <c r="AA194" s="220"/>
      <c r="AB194" s="220"/>
      <c r="AC194" s="220"/>
      <c r="AD194" s="220"/>
      <c r="AE194" s="220"/>
      <c r="AF194" s="220"/>
      <c r="AG194" s="220"/>
      <c r="AH194" s="220"/>
      <c r="AI194" s="220"/>
      <c r="AJ194" s="220"/>
      <c r="AK194" s="220"/>
      <c r="AL194" s="221">
        <v>0</v>
      </c>
      <c r="AM194" s="222">
        <v>0</v>
      </c>
      <c r="AN194" s="222">
        <v>0</v>
      </c>
      <c r="AO194" s="222">
        <v>0</v>
      </c>
      <c r="AP194" s="222">
        <v>0</v>
      </c>
      <c r="AQ194" s="222">
        <v>1228</v>
      </c>
      <c r="AR194" s="222">
        <v>1260</v>
      </c>
      <c r="AS194" s="222">
        <v>1270</v>
      </c>
      <c r="AT194" s="222">
        <v>752</v>
      </c>
      <c r="AU194" s="222">
        <v>1586</v>
      </c>
      <c r="AV194" s="222">
        <v>1723.725</v>
      </c>
      <c r="AW194" s="222">
        <v>1515.1999999999998</v>
      </c>
      <c r="AX194" s="222">
        <v>1515.1999999999998</v>
      </c>
      <c r="AY194" s="222">
        <v>30.974500000000262</v>
      </c>
      <c r="AZ194" s="222">
        <v>-465.72249999999985</v>
      </c>
      <c r="BA194" s="222">
        <v>-784.0194999999999</v>
      </c>
      <c r="BB194" s="222">
        <v>-366.61950000000024</v>
      </c>
      <c r="BC194" s="222">
        <v>-562.9165000000003</v>
      </c>
      <c r="BD194" s="222">
        <v>322.6835000000001</v>
      </c>
      <c r="BE194" s="222">
        <v>-454.4135000000001</v>
      </c>
      <c r="BF194" s="222">
        <v>-994.2134999999998</v>
      </c>
      <c r="BG194" s="222">
        <v>-1179.7104999999997</v>
      </c>
      <c r="BH194" s="222">
        <v>-546.5104999999999</v>
      </c>
      <c r="BI194" s="222">
        <v>-902.2074999999995</v>
      </c>
      <c r="BJ194" s="222">
        <v>-624.2075</v>
      </c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J194" s="222"/>
      <c r="CK194" s="222"/>
      <c r="CL194" s="222"/>
      <c r="CM194" s="222"/>
      <c r="CN194" s="222"/>
      <c r="CO194" s="222"/>
      <c r="CP194" s="222"/>
      <c r="CQ194" s="222"/>
      <c r="CR194" s="222"/>
      <c r="CS194" s="222"/>
      <c r="CT194" s="222"/>
      <c r="CU194" s="222"/>
      <c r="CV194" s="222"/>
      <c r="CW194" s="222"/>
      <c r="CX194" s="222"/>
      <c r="CY194" s="222"/>
      <c r="CZ194" s="222"/>
      <c r="DA194" s="222"/>
      <c r="DB194" s="222"/>
      <c r="DC194" s="222"/>
      <c r="DD194" s="222"/>
      <c r="DE194" s="222"/>
      <c r="DF194" s="222"/>
      <c r="DG194" s="222"/>
      <c r="DH194" s="222"/>
      <c r="DI194" s="124"/>
      <c r="DJ194" s="124"/>
      <c r="DK194" s="6"/>
      <c r="DL194" s="6"/>
      <c r="DM194" s="6"/>
      <c r="DN194" s="6"/>
      <c r="DO194" s="6"/>
      <c r="DP194" s="222">
        <f>SUM(AL194:AW194)</f>
      </c>
      <c r="DQ194" s="184"/>
      <c r="DR194" s="222">
        <f>SUM(AY194:BJ194)</f>
      </c>
      <c r="DS194" s="184"/>
      <c r="DT194" s="2"/>
      <c r="DU194" s="2"/>
      <c r="DV194" s="2"/>
      <c r="DW194" s="2"/>
      <c r="DX194" s="2"/>
      <c r="DY194" s="2"/>
      <c r="DZ194" s="2"/>
      <c r="EA194" s="2"/>
      <c r="EB194" s="125"/>
      <c r="EC194" s="6"/>
      <c r="ED194" s="6"/>
      <c r="EE194" s="6"/>
      <c r="EF194" s="124"/>
      <c r="EG194" s="124"/>
      <c r="EH194" s="125"/>
      <c r="EI194" s="125"/>
      <c r="EJ194" s="124"/>
      <c r="EK194" s="2"/>
      <c r="EL194" s="2"/>
    </row>
    <row x14ac:dyDescent="0.25" r="195" customHeight="1" ht="20.25">
      <c r="A195" s="223" t="s">
        <v>217</v>
      </c>
      <c r="B195" s="224"/>
      <c r="C195" s="224"/>
      <c r="D195" s="224"/>
      <c r="E195" s="224"/>
      <c r="F195" s="224"/>
      <c r="G195" s="224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0"/>
      <c r="AA195" s="220"/>
      <c r="AB195" s="220"/>
      <c r="AC195" s="220"/>
      <c r="AD195" s="220"/>
      <c r="AE195" s="220"/>
      <c r="AF195" s="220"/>
      <c r="AG195" s="220"/>
      <c r="AH195" s="220"/>
      <c r="AI195" s="220"/>
      <c r="AJ195" s="220"/>
      <c r="AK195" s="220"/>
      <c r="AL195" s="225">
        <f>AL194+AL180</f>
      </c>
      <c r="AM195" s="226">
        <f>AM194+AM180</f>
      </c>
      <c r="AN195" s="226">
        <f>AN194+AN180</f>
      </c>
      <c r="AO195" s="226">
        <f>AO194+AO180</f>
      </c>
      <c r="AP195" s="226">
        <f>AP194+AP180</f>
      </c>
      <c r="AQ195" s="226">
        <f>AQ194+AQ180</f>
      </c>
      <c r="AR195" s="226">
        <f>AR194+AR180</f>
      </c>
      <c r="AS195" s="226">
        <f>AS194+AS180</f>
      </c>
      <c r="AT195" s="226">
        <f>AT194+AT180</f>
      </c>
      <c r="AU195" s="226">
        <f>AU194+AU180</f>
      </c>
      <c r="AV195" s="226">
        <f>AV194+AV180</f>
      </c>
      <c r="AW195" s="226">
        <f>AW194+AW180</f>
      </c>
      <c r="AX195" s="226">
        <f>AX194+AX180</f>
      </c>
      <c r="AY195" s="226">
        <f>AY194+AY180</f>
      </c>
      <c r="AZ195" s="226">
        <f>AZ194+AZ180</f>
      </c>
      <c r="BA195" s="226">
        <f>BA194+BA180</f>
      </c>
      <c r="BB195" s="226">
        <f>BB194+BB180</f>
      </c>
      <c r="BC195" s="226">
        <f>BC194+BC180</f>
      </c>
      <c r="BD195" s="226">
        <f>BD194+BD180</f>
      </c>
      <c r="BE195" s="226">
        <f>BE194+BE180</f>
      </c>
      <c r="BF195" s="226">
        <f>BF194+BF180</f>
      </c>
      <c r="BG195" s="226">
        <f>BG194+BG180</f>
      </c>
      <c r="BH195" s="226">
        <f>BH194+BH180</f>
      </c>
      <c r="BI195" s="226">
        <f>BI194+BI180</f>
      </c>
      <c r="BJ195" s="226">
        <f>BJ194+BJ180</f>
      </c>
      <c r="BK195" s="226"/>
      <c r="BL195" s="227">
        <f>BL194+BL180</f>
      </c>
      <c r="BM195" s="228">
        <f>BM194+BM180</f>
      </c>
      <c r="BN195" s="227">
        <f>BN194+BN180</f>
      </c>
      <c r="BO195" s="229">
        <f>BO194+BO180</f>
      </c>
      <c r="BP195" s="227">
        <f>BP194+BP180</f>
      </c>
      <c r="BQ195" s="227">
        <f>BQ194+BQ180</f>
      </c>
      <c r="BR195" s="227">
        <f>BR194+BR180</f>
      </c>
      <c r="BS195" s="227">
        <f>BS194+BS180</f>
      </c>
      <c r="BT195" s="227">
        <f>BT194+BT180</f>
      </c>
      <c r="BU195" s="227">
        <f>BU194+BU180</f>
      </c>
      <c r="BV195" s="227">
        <f>BV194+BV180</f>
      </c>
      <c r="BW195" s="227">
        <f>BW194+BW180</f>
      </c>
      <c r="BX195" s="230"/>
      <c r="BY195" s="227">
        <f>BY194+BY180</f>
      </c>
      <c r="BZ195" s="227">
        <f>BZ194+BZ180</f>
      </c>
      <c r="CA195" s="227">
        <f>CA194+CA180</f>
      </c>
      <c r="CB195" s="227">
        <f>CB194+CB180</f>
      </c>
      <c r="CC195" s="227">
        <f>CC194+CC180</f>
      </c>
      <c r="CD195" s="227">
        <f>CD194+CD180</f>
      </c>
      <c r="CE195" s="227">
        <f>CE194+CE180</f>
      </c>
      <c r="CF195" s="227">
        <f>CF194+CF180</f>
      </c>
      <c r="CG195" s="227">
        <f>CG194+CG180</f>
      </c>
      <c r="CH195" s="227">
        <f>CH194+CH180</f>
      </c>
      <c r="CI195" s="227">
        <f>CI194+CI180</f>
      </c>
      <c r="CJ195" s="227">
        <f>CJ194+CJ180</f>
      </c>
      <c r="CK195" s="227">
        <f>CK194+CK180</f>
      </c>
      <c r="CL195" s="227">
        <f>CL194+CL180</f>
      </c>
      <c r="CM195" s="227">
        <f>CM194+CM180</f>
      </c>
      <c r="CN195" s="227">
        <f>CN194+CN180</f>
      </c>
      <c r="CO195" s="227">
        <f>CO194+CO180</f>
      </c>
      <c r="CP195" s="227">
        <f>CP194+CP180</f>
      </c>
      <c r="CQ195" s="227">
        <f>CQ194+CQ180</f>
      </c>
      <c r="CR195" s="227">
        <f>CR194+CR180</f>
      </c>
      <c r="CS195" s="227">
        <f>CS194+CS180</f>
      </c>
      <c r="CT195" s="227">
        <f>CT194+CT180</f>
      </c>
      <c r="CU195" s="227">
        <f>CU194+CU180</f>
      </c>
      <c r="CV195" s="227">
        <f>CV194+CV180</f>
      </c>
      <c r="CW195" s="227">
        <f>CW194+CW180</f>
      </c>
      <c r="CX195" s="227">
        <f>CX194+CX180</f>
      </c>
      <c r="CY195" s="227">
        <f>CY194+CY180</f>
      </c>
      <c r="CZ195" s="227">
        <f>CZ194+CZ180</f>
      </c>
      <c r="DA195" s="227">
        <f>DA194+DA180</f>
      </c>
      <c r="DB195" s="227">
        <f>DB194+DB180</f>
      </c>
      <c r="DC195" s="227">
        <f>DC194+DC180</f>
      </c>
      <c r="DD195" s="227">
        <f>DD194+DD180</f>
      </c>
      <c r="DE195" s="227">
        <f>DE194+DE180</f>
      </c>
      <c r="DF195" s="227">
        <f>DF194+DF180</f>
      </c>
      <c r="DG195" s="227">
        <f>DG194+DG180</f>
      </c>
      <c r="DH195" s="227">
        <f>DH194+DH180</f>
      </c>
      <c r="DI195" s="124"/>
      <c r="DJ195" s="124"/>
      <c r="DK195" s="6"/>
      <c r="DL195" s="6"/>
      <c r="DM195" s="6"/>
      <c r="DN195" s="6"/>
      <c r="DO195" s="6"/>
      <c r="DP195" s="226">
        <f>SUM(AL195:AW195)</f>
      </c>
      <c r="DQ195" s="144">
        <f>DP195/$DN$180*100</f>
      </c>
      <c r="DR195" s="226">
        <f>SUM(AY195:BJ195)</f>
      </c>
      <c r="DS195" s="144">
        <f>DR195/$DP$195*100</f>
      </c>
      <c r="DT195" s="228">
        <f>SUM(BL195:BW195)</f>
      </c>
      <c r="DU195" s="136">
        <f>DT195/DR180*100</f>
      </c>
      <c r="DV195" s="228">
        <f>SUM(BY195:CJ195)</f>
      </c>
      <c r="DW195" s="136">
        <f>DV195/DT180*100</f>
      </c>
      <c r="DX195" s="228">
        <f>SUM(CA195:CL195)</f>
      </c>
      <c r="DY195" s="136">
        <f>DX195/DV180*100</f>
      </c>
      <c r="DZ195" s="228">
        <f>SUM(CC195:CN195)</f>
      </c>
      <c r="EA195" s="136">
        <f>DZ195/DX180*100</f>
      </c>
      <c r="EB195" s="125"/>
      <c r="EC195" s="6"/>
      <c r="ED195" s="6"/>
      <c r="EE195" s="6"/>
      <c r="EF195" s="124"/>
      <c r="EG195" s="124"/>
      <c r="EH195" s="125"/>
      <c r="EI195" s="125"/>
      <c r="EJ195" s="124"/>
      <c r="EK195" s="2"/>
      <c r="EL195" s="2"/>
    </row>
    <row x14ac:dyDescent="0.25" r="196" customHeight="1" ht="20.25">
      <c r="A196" s="136" t="s">
        <v>218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>
        <f>+AL184*AL195/1000000</f>
      </c>
      <c r="AM196" s="6">
        <f>+AM184*AM195/1000000</f>
      </c>
      <c r="AN196" s="6">
        <f>+AN184*AN195/1000000</f>
      </c>
      <c r="AO196" s="6">
        <f>+AO184*AO195/1000000</f>
      </c>
      <c r="AP196" s="6">
        <f>+AP184*AP195/1000000</f>
      </c>
      <c r="AQ196" s="6">
        <f>+AQ184*AQ195/1000000</f>
      </c>
      <c r="AR196" s="6">
        <f>+AR184*AR195/1000000</f>
      </c>
      <c r="AS196" s="6">
        <f>+AS184*AS195/1000000</f>
      </c>
      <c r="AT196" s="6">
        <f>+AT184*AT195/1000000</f>
      </c>
      <c r="AU196" s="6">
        <f>+AU184*AU195/1000000</f>
      </c>
      <c r="AV196" s="6">
        <f>+AV184*AV195/1000000</f>
      </c>
      <c r="AW196" s="6">
        <f>+AW184*AW195/1000000</f>
      </c>
      <c r="AX196" s="6">
        <f>+AX184*AX195/1000000</f>
      </c>
      <c r="AY196" s="6">
        <f>+AY184*AY195/1000000</f>
      </c>
      <c r="AZ196" s="6">
        <f>+AZ184*AZ195/1000000</f>
      </c>
      <c r="BA196" s="6">
        <f>+BA184*BA195/1000000</f>
      </c>
      <c r="BB196" s="6">
        <f>+BB184*BB195/1000000</f>
      </c>
      <c r="BC196" s="6">
        <f>+BC184*BC195/1000000</f>
      </c>
      <c r="BD196" s="6">
        <f>+BD184*BD195/1000000</f>
      </c>
      <c r="BE196" s="6">
        <f>+BE184*BE195/1000000</f>
      </c>
      <c r="BF196" s="6">
        <f>+BF184*BF195/1000000</f>
      </c>
      <c r="BG196" s="6">
        <f>+BG184*BG195/1000000</f>
      </c>
      <c r="BH196" s="6">
        <f>+BH184*BH195/1000000</f>
      </c>
      <c r="BI196" s="6">
        <f>+BI184*BI195/1000000</f>
      </c>
      <c r="BJ196" s="6">
        <f>+BJ184*BJ195/1000000</f>
      </c>
      <c r="BK196" s="6"/>
      <c r="BL196" s="178">
        <f>+BL188*BL195/1000000</f>
      </c>
      <c r="BM196" s="136">
        <f>+BM188*BM195/1000000</f>
      </c>
      <c r="BN196" s="178">
        <f>+BN188*BN195/1000000</f>
      </c>
      <c r="BO196" s="213">
        <f>+BO188*BO195/1000000</f>
      </c>
      <c r="BP196" s="178">
        <f>+BP188*BP195/1000000</f>
      </c>
      <c r="BQ196" s="178">
        <f>+BQ188*BQ195/1000000</f>
      </c>
      <c r="BR196" s="178">
        <f>+BR188*BR195/1000000</f>
      </c>
      <c r="BS196" s="178">
        <f>+BS188*BS195/1000000</f>
      </c>
      <c r="BT196" s="178">
        <f>+BT188*BT195/1000000</f>
      </c>
      <c r="BU196" s="178">
        <f>+BU188*BU195/1000000</f>
      </c>
      <c r="BV196" s="178">
        <f>+BV188*BV195/1000000</f>
      </c>
      <c r="BW196" s="178">
        <f>+BW188*BW195/1000000</f>
      </c>
      <c r="BX196" s="6"/>
      <c r="BY196" s="178">
        <f>+BY188*BY195/1000000</f>
      </c>
      <c r="BZ196" s="178">
        <f>+BZ188*BZ195/1000000</f>
      </c>
      <c r="CA196" s="178">
        <f>+CA188*CA195/1000000</f>
      </c>
      <c r="CB196" s="178">
        <f>+CB188*CB195/1000000</f>
      </c>
      <c r="CC196" s="178">
        <f>+CC188*CC195/1000000</f>
      </c>
      <c r="CD196" s="178">
        <f>+CD188*CD195/1000000</f>
      </c>
      <c r="CE196" s="178">
        <f>+CE188*CE195/1000000</f>
      </c>
      <c r="CF196" s="178">
        <f>+CF188*CF195/1000000</f>
      </c>
      <c r="CG196" s="178">
        <f>+CG188*CG195/1000000</f>
      </c>
      <c r="CH196" s="178">
        <f>+CH188*CH195/1000000</f>
      </c>
      <c r="CI196" s="178">
        <f>+CI188*CI195/1000000</f>
      </c>
      <c r="CJ196" s="178">
        <f>+CJ188*CJ195/1000000</f>
      </c>
      <c r="CK196" s="178">
        <f>+CK188*CK195/1000000</f>
      </c>
      <c r="CL196" s="178">
        <f>+CL188*CL195/1000000</f>
      </c>
      <c r="CM196" s="178">
        <f>+CM188*CM195/1000000</f>
      </c>
      <c r="CN196" s="178">
        <f>+CN188*CN195/1000000</f>
      </c>
      <c r="CO196" s="178">
        <f>+CO188*CO195/1000000</f>
      </c>
      <c r="CP196" s="178">
        <f>+CP188*CP195/1000000</f>
      </c>
      <c r="CQ196" s="178">
        <f>+CQ188*CQ195/1000000</f>
      </c>
      <c r="CR196" s="178">
        <f>+CR188*CR195/1000000</f>
      </c>
      <c r="CS196" s="178">
        <f>+CS188*CS195/1000000</f>
      </c>
      <c r="CT196" s="178">
        <f>+CT188*CT195/1000000</f>
      </c>
      <c r="CU196" s="178">
        <f>+CU188*CU195/1000000</f>
      </c>
      <c r="CV196" s="178">
        <f>+CV188*CV195/1000000</f>
      </c>
      <c r="CW196" s="178">
        <f>+CW188*CW195/1000000</f>
      </c>
      <c r="CX196" s="178">
        <f>+CX188*CX195/1000000</f>
      </c>
      <c r="CY196" s="178">
        <f>+CY188*CY195/1000000</f>
      </c>
      <c r="CZ196" s="178">
        <f>+CZ188*CZ195/1000000</f>
      </c>
      <c r="DA196" s="178">
        <f>+DA188*DA195/1000000</f>
      </c>
      <c r="DB196" s="178">
        <f>+DB188*DB195/1000000</f>
      </c>
      <c r="DC196" s="178">
        <f>+DC188*DC195/1000000</f>
      </c>
      <c r="DD196" s="178">
        <f>+DD188*DD195/1000000</f>
      </c>
      <c r="DE196" s="178">
        <f>+DE188*DE195/1000000</f>
      </c>
      <c r="DF196" s="178">
        <f>+DF188*DF195/1000000</f>
      </c>
      <c r="DG196" s="178">
        <f>+DG188*DG195/1000000</f>
      </c>
      <c r="DH196" s="178">
        <f>+DH188*DH195/1000000</f>
      </c>
      <c r="DI196" s="124"/>
      <c r="DJ196" s="124"/>
      <c r="DK196" s="6"/>
      <c r="DL196" s="6"/>
      <c r="DM196" s="6"/>
      <c r="DN196" s="6"/>
      <c r="DO196" s="6"/>
      <c r="DP196" s="198">
        <f>SUM(AL196:AW196)</f>
      </c>
      <c r="DQ196" s="6"/>
      <c r="DR196" s="198">
        <f>SUM(AY196:BJ196)</f>
      </c>
      <c r="DS196" s="6"/>
      <c r="DT196" s="2"/>
      <c r="DU196" s="2"/>
      <c r="DV196" s="2"/>
      <c r="DW196" s="2"/>
      <c r="DX196" s="2"/>
      <c r="DY196" s="2"/>
      <c r="DZ196" s="2"/>
      <c r="EA196" s="2"/>
      <c r="EB196" s="125"/>
      <c r="EC196" s="6"/>
      <c r="ED196" s="6"/>
      <c r="EE196" s="6"/>
      <c r="EF196" s="124"/>
      <c r="EG196" s="124"/>
      <c r="EH196" s="125"/>
      <c r="EI196" s="125"/>
      <c r="EJ196" s="124"/>
      <c r="EK196" s="2"/>
      <c r="EL196" s="2"/>
    </row>
    <row x14ac:dyDescent="0.25" r="197" customHeight="1" ht="20.25">
      <c r="A197" s="136" t="s">
        <v>99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2">
        <f>+AL196*$A$157</f>
      </c>
      <c r="AM197" s="2">
        <f>+AM196*$A$157</f>
      </c>
      <c r="AN197" s="2">
        <f>+AN196*$A$157</f>
      </c>
      <c r="AO197" s="2">
        <f>+AO196*$A$157</f>
      </c>
      <c r="AP197" s="2">
        <f>+AP196*$A$157</f>
      </c>
      <c r="AQ197" s="2">
        <f>+AQ196*$A$157</f>
      </c>
      <c r="AR197" s="2">
        <f>+AR196*$A$157</f>
      </c>
      <c r="AS197" s="2">
        <f>+AS196*$A$157</f>
      </c>
      <c r="AT197" s="2">
        <f>+AT196*$A$157</f>
      </c>
      <c r="AU197" s="2">
        <f>+AU196*$A$157</f>
      </c>
      <c r="AV197" s="2">
        <f>+AV196*$A$157</f>
      </c>
      <c r="AW197" s="2">
        <f>+AW196*$A$157</f>
      </c>
      <c r="AX197" s="2">
        <f>+AX196*$A$157</f>
      </c>
      <c r="AY197" s="2">
        <f>+AY196*$A$157</f>
      </c>
      <c r="AZ197" s="2">
        <f>+AZ196*$A$157</f>
      </c>
      <c r="BA197" s="2">
        <f>+BA196*$A$157</f>
      </c>
      <c r="BB197" s="2">
        <f>+BB196*$A$157</f>
      </c>
      <c r="BC197" s="2">
        <f>+BC196*$A$157</f>
      </c>
      <c r="BD197" s="2">
        <f>+BD196*$A$157</f>
      </c>
      <c r="BE197" s="2">
        <f>+BE196*$A$157</f>
      </c>
      <c r="BF197" s="2">
        <f>+BF196*$A$157</f>
      </c>
      <c r="BG197" s="2">
        <f>+BG196*$A$157</f>
      </c>
      <c r="BH197" s="2">
        <f>+BH196*$A$157</f>
      </c>
      <c r="BI197" s="2">
        <f>+BI196*$A$157</f>
      </c>
      <c r="BJ197" s="2">
        <f>+BJ196*$A$157</f>
      </c>
      <c r="BK197" s="2"/>
      <c r="BL197" s="178">
        <f>+BL196*$A$157</f>
      </c>
      <c r="BM197" s="136">
        <f>+BM196*$A$157</f>
      </c>
      <c r="BN197" s="178">
        <f>+BN196*$A$157</f>
      </c>
      <c r="BO197" s="213">
        <f>+BO196*$A$157</f>
      </c>
      <c r="BP197" s="178">
        <f>+BP196*$A$157</f>
      </c>
      <c r="BQ197" s="178">
        <f>+BQ196*$A$157</f>
      </c>
      <c r="BR197" s="178">
        <f>+BR196*$A$157</f>
      </c>
      <c r="BS197" s="178">
        <f>+BS196*$A$157</f>
      </c>
      <c r="BT197" s="178">
        <f>+BT196*$A$157</f>
      </c>
      <c r="BU197" s="178">
        <f>+BU196*$A$157</f>
      </c>
      <c r="BV197" s="178">
        <f>+BV196*$A$157</f>
      </c>
      <c r="BW197" s="178">
        <f>+BW196*$A$157</f>
      </c>
      <c r="BX197" s="2"/>
      <c r="BY197" s="178">
        <f>+BY196*$A$157</f>
      </c>
      <c r="BZ197" s="178">
        <f>+BZ196*$A$157</f>
      </c>
      <c r="CA197" s="178">
        <f>+CA196*$A$157</f>
      </c>
      <c r="CB197" s="178">
        <f>+CB196*$A$157</f>
      </c>
      <c r="CC197" s="178">
        <f>+CC196*$A$157</f>
      </c>
      <c r="CD197" s="178">
        <f>+CD196*$A$157</f>
      </c>
      <c r="CE197" s="178">
        <f>+CE196*$A$157</f>
      </c>
      <c r="CF197" s="178">
        <f>+CF196*$A$157</f>
      </c>
      <c r="CG197" s="178">
        <f>+CG196*$A$157</f>
      </c>
      <c r="CH197" s="178">
        <f>+CH196*$A$157</f>
      </c>
      <c r="CI197" s="178">
        <f>+CI196*$A$157</f>
      </c>
      <c r="CJ197" s="178">
        <f>+CJ196*$A$157</f>
      </c>
      <c r="CK197" s="178">
        <f>+CK196*$A$157</f>
      </c>
      <c r="CL197" s="178">
        <f>+CL196*$A$157</f>
      </c>
      <c r="CM197" s="178">
        <f>+CM196*$A$157</f>
      </c>
      <c r="CN197" s="178">
        <f>+CN196*$A$157</f>
      </c>
      <c r="CO197" s="178">
        <f>+CO196*$A$157</f>
      </c>
      <c r="CP197" s="178">
        <f>+CP196*$A$157</f>
      </c>
      <c r="CQ197" s="178">
        <f>+CQ196*$A$157</f>
      </c>
      <c r="CR197" s="178">
        <f>+CR196*$A$157</f>
      </c>
      <c r="CS197" s="178">
        <f>+CS196*$A$157</f>
      </c>
      <c r="CT197" s="178">
        <f>+CT196*$A$157</f>
      </c>
      <c r="CU197" s="178">
        <f>+CU196*$A$157</f>
      </c>
      <c r="CV197" s="178">
        <f>+CV196*$A$157</f>
      </c>
      <c r="CW197" s="178">
        <f>+CW196*$A$157</f>
      </c>
      <c r="CX197" s="178">
        <f>+CX196*$A$157</f>
      </c>
      <c r="CY197" s="178">
        <f>+CY196*$A$157</f>
      </c>
      <c r="CZ197" s="178">
        <f>+CZ196*$A$157</f>
      </c>
      <c r="DA197" s="178">
        <f>+DA196*$A$157</f>
      </c>
      <c r="DB197" s="178">
        <f>+DB196*$A$157</f>
      </c>
      <c r="DC197" s="178">
        <f>+DC196*$A$157</f>
      </c>
      <c r="DD197" s="178">
        <f>+DD196*$A$157</f>
      </c>
      <c r="DE197" s="178">
        <f>+DE196*$A$157</f>
      </c>
      <c r="DF197" s="178">
        <f>+DF196*$A$157</f>
      </c>
      <c r="DG197" s="178">
        <f>+DG196*$A$157</f>
      </c>
      <c r="DH197" s="178">
        <f>+DH196*$A$157</f>
      </c>
      <c r="DI197" s="124"/>
      <c r="DJ197" s="124"/>
      <c r="DK197" s="6"/>
      <c r="DL197" s="6"/>
      <c r="DM197" s="6"/>
      <c r="DN197" s="6"/>
      <c r="DO197" s="6"/>
      <c r="DP197" s="198">
        <f>SUM(AL197:AW197)</f>
      </c>
      <c r="DQ197" s="6"/>
      <c r="DR197" s="198">
        <f>SUM(AY197:BJ197)</f>
      </c>
      <c r="DS197" s="6"/>
      <c r="DT197" s="2"/>
      <c r="DU197" s="2"/>
      <c r="DV197" s="2"/>
      <c r="DW197" s="2"/>
      <c r="DX197" s="2"/>
      <c r="DY197" s="2"/>
      <c r="DZ197" s="2"/>
      <c r="EA197" s="2"/>
      <c r="EB197" s="125"/>
      <c r="EC197" s="6"/>
      <c r="ED197" s="6"/>
      <c r="EE197" s="6"/>
      <c r="EF197" s="124"/>
      <c r="EG197" s="124"/>
      <c r="EH197" s="125"/>
      <c r="EI197" s="125"/>
      <c r="EJ197" s="124"/>
      <c r="EK197" s="2"/>
      <c r="EL197" s="2"/>
    </row>
    <row x14ac:dyDescent="0.25" r="198" customHeight="1" ht="20.25">
      <c r="A198" s="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124"/>
      <c r="DJ198" s="124"/>
      <c r="DK198" s="6"/>
      <c r="DL198" s="6"/>
      <c r="DM198" s="6"/>
      <c r="DN198" s="6"/>
      <c r="DO198" s="6"/>
      <c r="DP198" s="2"/>
      <c r="DQ198" s="6"/>
      <c r="DR198" s="6"/>
      <c r="DS198" s="6"/>
      <c r="DT198" s="2"/>
      <c r="DU198" s="2"/>
      <c r="DV198" s="2"/>
      <c r="DW198" s="2"/>
      <c r="DX198" s="2"/>
      <c r="DY198" s="2"/>
      <c r="DZ198" s="2"/>
      <c r="EA198" s="2"/>
      <c r="EB198" s="125"/>
      <c r="EC198" s="6"/>
      <c r="ED198" s="6"/>
      <c r="EE198" s="6"/>
      <c r="EF198" s="124"/>
      <c r="EG198" s="124"/>
      <c r="EH198" s="125"/>
      <c r="EI198" s="125"/>
      <c r="EJ198" s="124"/>
      <c r="EK198" s="2"/>
      <c r="EL198" s="2"/>
    </row>
    <row x14ac:dyDescent="0.25" r="199" customHeight="1" ht="20.25">
      <c r="A199" s="231" t="s">
        <v>63</v>
      </c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20"/>
      <c r="AA199" s="220"/>
      <c r="AB199" s="220"/>
      <c r="AC199" s="220"/>
      <c r="AD199" s="220"/>
      <c r="AE199" s="220"/>
      <c r="AF199" s="220"/>
      <c r="AG199" s="220"/>
      <c r="AH199" s="220"/>
      <c r="AI199" s="220"/>
      <c r="AJ199" s="220"/>
      <c r="AK199" s="220"/>
      <c r="AL199" s="233">
        <v>2167.4</v>
      </c>
      <c r="AM199" s="234">
        <v>2334.8</v>
      </c>
      <c r="AN199" s="234">
        <v>2346.8</v>
      </c>
      <c r="AO199" s="234">
        <v>2156.8048939153177</v>
      </c>
      <c r="AP199" s="234">
        <v>2257.2</v>
      </c>
      <c r="AQ199" s="234">
        <v>2117.2</v>
      </c>
      <c r="AR199" s="234">
        <v>2359.788712926882</v>
      </c>
      <c r="AS199" s="234">
        <v>2412.2</v>
      </c>
      <c r="AT199" s="234">
        <v>2082.2</v>
      </c>
      <c r="AU199" s="234">
        <v>2142.2</v>
      </c>
      <c r="AV199" s="234">
        <v>2119.8</v>
      </c>
      <c r="AW199" s="234">
        <v>1869.8</v>
      </c>
      <c r="AX199" s="234">
        <v>1869.8</v>
      </c>
      <c r="AY199" s="234">
        <v>2208.168714573035</v>
      </c>
      <c r="AZ199" s="234">
        <v>2208.168714573035</v>
      </c>
      <c r="BA199" s="234">
        <v>2208.168714573035</v>
      </c>
      <c r="BB199" s="234">
        <v>2208.168714573035</v>
      </c>
      <c r="BC199" s="234">
        <v>2208.168714573035</v>
      </c>
      <c r="BD199" s="234">
        <v>2208.168714573035</v>
      </c>
      <c r="BE199" s="234">
        <v>2208.168714573035</v>
      </c>
      <c r="BF199" s="234">
        <v>2208.168714573035</v>
      </c>
      <c r="BG199" s="234">
        <v>2208.168714573035</v>
      </c>
      <c r="BH199" s="234">
        <v>2208.168714573035</v>
      </c>
      <c r="BI199" s="234">
        <v>2208.168714573035</v>
      </c>
      <c r="BJ199" s="234">
        <v>2208.168714573035</v>
      </c>
      <c r="BK199" s="234"/>
      <c r="BL199" s="234">
        <v>2346.8</v>
      </c>
      <c r="BM199" s="234">
        <v>2346.8</v>
      </c>
      <c r="BN199" s="234">
        <v>2346.8</v>
      </c>
      <c r="BO199" s="234">
        <v>2346.8</v>
      </c>
      <c r="BP199" s="234">
        <v>2346.8</v>
      </c>
      <c r="BQ199" s="234">
        <v>2346.8</v>
      </c>
      <c r="BR199" s="234">
        <v>2346.8</v>
      </c>
      <c r="BS199" s="234">
        <v>2346.8</v>
      </c>
      <c r="BT199" s="234">
        <v>2346.8</v>
      </c>
      <c r="BU199" s="234">
        <v>2346.8</v>
      </c>
      <c r="BV199" s="234">
        <v>2346.8</v>
      </c>
      <c r="BW199" s="234">
        <v>2346.8</v>
      </c>
      <c r="BX199" s="234"/>
      <c r="BY199" s="234">
        <v>2346.8</v>
      </c>
      <c r="BZ199" s="234">
        <v>2346.8</v>
      </c>
      <c r="CA199" s="234">
        <v>2346.8</v>
      </c>
      <c r="CB199" s="234">
        <v>2346.8</v>
      </c>
      <c r="CC199" s="234">
        <v>2346.8</v>
      </c>
      <c r="CD199" s="234">
        <v>2346.8</v>
      </c>
      <c r="CE199" s="234">
        <v>2346.8</v>
      </c>
      <c r="CF199" s="234">
        <v>2346.8</v>
      </c>
      <c r="CG199" s="234">
        <v>2346.8</v>
      </c>
      <c r="CH199" s="234">
        <v>2346.8</v>
      </c>
      <c r="CI199" s="234">
        <v>2346.8</v>
      </c>
      <c r="CJ199" s="234">
        <v>2346.8</v>
      </c>
      <c r="CK199" s="234">
        <v>2346.8</v>
      </c>
      <c r="CL199" s="234">
        <v>2346.8</v>
      </c>
      <c r="CM199" s="234">
        <v>2346.8</v>
      </c>
      <c r="CN199" s="234">
        <v>2346.8</v>
      </c>
      <c r="CO199" s="234">
        <v>2346.8</v>
      </c>
      <c r="CP199" s="234">
        <v>2346.8</v>
      </c>
      <c r="CQ199" s="234">
        <v>2346.8</v>
      </c>
      <c r="CR199" s="234">
        <v>2346.8</v>
      </c>
      <c r="CS199" s="234">
        <v>2346.8</v>
      </c>
      <c r="CT199" s="234">
        <v>2346.8</v>
      </c>
      <c r="CU199" s="234">
        <v>2346.8</v>
      </c>
      <c r="CV199" s="234">
        <v>2346.8</v>
      </c>
      <c r="CW199" s="234">
        <v>2346.8</v>
      </c>
      <c r="CX199" s="234">
        <v>2346.8</v>
      </c>
      <c r="CY199" s="234">
        <v>2346.8</v>
      </c>
      <c r="CZ199" s="234">
        <v>2346.8</v>
      </c>
      <c r="DA199" s="234">
        <v>2346.8</v>
      </c>
      <c r="DB199" s="234">
        <v>2346.8</v>
      </c>
      <c r="DC199" s="234">
        <v>2346.8</v>
      </c>
      <c r="DD199" s="234">
        <v>2346.8</v>
      </c>
      <c r="DE199" s="234">
        <v>2346.8</v>
      </c>
      <c r="DF199" s="234">
        <v>2346.8</v>
      </c>
      <c r="DG199" s="234">
        <v>2346.8</v>
      </c>
      <c r="DH199" s="234">
        <v>2346.8</v>
      </c>
      <c r="DI199" s="124"/>
      <c r="DJ199" s="124"/>
      <c r="DK199" s="6"/>
      <c r="DL199" s="6"/>
      <c r="DM199" s="6"/>
      <c r="DN199" s="6"/>
      <c r="DO199" s="6"/>
      <c r="DP199" s="234">
        <f>SUM(AL199:AW199)</f>
      </c>
      <c r="DQ199" s="184"/>
      <c r="DR199" s="234">
        <f>SUM(AY199:BJ199)</f>
      </c>
      <c r="DS199" s="184"/>
      <c r="DT199" s="234">
        <f>SUM(BL199:BW199)</f>
      </c>
      <c r="DU199" s="6">
        <f>DT199/DR180*100</f>
      </c>
      <c r="DV199" s="234">
        <f>SUM(BY199:CJ199)</f>
      </c>
      <c r="DW199" s="136">
        <f>DV199/DT180*100</f>
      </c>
      <c r="DX199" s="234">
        <f>SUM(CA199:CL199)</f>
      </c>
      <c r="DY199" s="136">
        <f>DX199/DV180*100</f>
      </c>
      <c r="DZ199" s="234">
        <f>SUM(CC199:CN199)</f>
      </c>
      <c r="EA199" s="136">
        <f>DZ199/DX180*100</f>
      </c>
      <c r="EB199" s="125"/>
      <c r="EC199" s="6"/>
      <c r="ED199" s="6"/>
      <c r="EE199" s="6"/>
      <c r="EF199" s="124"/>
      <c r="EG199" s="124"/>
      <c r="EH199" s="125"/>
      <c r="EI199" s="125"/>
      <c r="EJ199" s="124"/>
      <c r="EK199" s="2"/>
      <c r="EL199" s="2"/>
    </row>
    <row x14ac:dyDescent="0.25" r="200" customHeight="1" ht="18.75">
      <c r="A200" s="235" t="s">
        <v>219</v>
      </c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20"/>
      <c r="AA200" s="220"/>
      <c r="AB200" s="220"/>
      <c r="AC200" s="220"/>
      <c r="AD200" s="220"/>
      <c r="AE200" s="220"/>
      <c r="AF200" s="220"/>
      <c r="AG200" s="220"/>
      <c r="AH200" s="220"/>
      <c r="AI200" s="220"/>
      <c r="AJ200" s="220"/>
      <c r="AK200" s="220"/>
      <c r="AL200" s="237">
        <v>4562</v>
      </c>
      <c r="AM200" s="238">
        <v>4530</v>
      </c>
      <c r="AN200" s="238">
        <v>3815</v>
      </c>
      <c r="AO200" s="238">
        <v>3434</v>
      </c>
      <c r="AP200" s="238">
        <v>3235</v>
      </c>
      <c r="AQ200" s="238">
        <v>3200</v>
      </c>
      <c r="AR200" s="238">
        <v>2272.3</v>
      </c>
      <c r="AS200" s="238">
        <v>1916.5</v>
      </c>
      <c r="AT200" s="238">
        <v>1842.5</v>
      </c>
      <c r="AU200" s="238">
        <v>1957.5</v>
      </c>
      <c r="AV200" s="238">
        <v>1652.5</v>
      </c>
      <c r="AW200" s="238">
        <v>1527.3</v>
      </c>
      <c r="AX200" s="238">
        <v>1527.3</v>
      </c>
      <c r="AY200" s="237">
        <v>2339.333333333333</v>
      </c>
      <c r="AZ200" s="238">
        <v>2719.333333333333</v>
      </c>
      <c r="BA200" s="238">
        <v>2424.233333333333</v>
      </c>
      <c r="BB200" s="238">
        <v>2944.233333333333</v>
      </c>
      <c r="BC200" s="238">
        <v>2424.233333333333</v>
      </c>
      <c r="BD200" s="238">
        <v>3174.233333333333</v>
      </c>
      <c r="BE200" s="238">
        <v>2524.333333333333</v>
      </c>
      <c r="BF200" s="238">
        <v>2633.4333333333334</v>
      </c>
      <c r="BG200" s="238">
        <v>2203.4333333333334</v>
      </c>
      <c r="BH200" s="238">
        <v>2813.4333333333334</v>
      </c>
      <c r="BI200" s="238">
        <v>2173.4333333333334</v>
      </c>
      <c r="BJ200" s="238">
        <v>2273.4333333333334</v>
      </c>
      <c r="BK200" s="238"/>
      <c r="BL200" s="239"/>
      <c r="BM200" s="239"/>
      <c r="BN200" s="239"/>
      <c r="BO200" s="239"/>
      <c r="BP200" s="239"/>
      <c r="BQ200" s="239"/>
      <c r="BR200" s="239"/>
      <c r="BS200" s="239"/>
      <c r="BT200" s="239"/>
      <c r="BU200" s="239"/>
      <c r="BV200" s="239"/>
      <c r="BW200" s="239"/>
      <c r="BX200" s="239"/>
      <c r="BY200" s="239"/>
      <c r="BZ200" s="239"/>
      <c r="CA200" s="239"/>
      <c r="CB200" s="239"/>
      <c r="CC200" s="239"/>
      <c r="CD200" s="239"/>
      <c r="CE200" s="239"/>
      <c r="CF200" s="239"/>
      <c r="CG200" s="239"/>
      <c r="CH200" s="239"/>
      <c r="CI200" s="239"/>
      <c r="CJ200" s="239"/>
      <c r="CK200" s="239"/>
      <c r="CL200" s="239"/>
      <c r="CM200" s="239"/>
      <c r="CN200" s="239"/>
      <c r="CO200" s="239"/>
      <c r="CP200" s="239"/>
      <c r="CQ200" s="239"/>
      <c r="CR200" s="239"/>
      <c r="CS200" s="239"/>
      <c r="CT200" s="239"/>
      <c r="CU200" s="239"/>
      <c r="CV200" s="239"/>
      <c r="CW200" s="239"/>
      <c r="CX200" s="239"/>
      <c r="CY200" s="239"/>
      <c r="CZ200" s="239"/>
      <c r="DA200" s="239"/>
      <c r="DB200" s="239"/>
      <c r="DC200" s="239"/>
      <c r="DD200" s="239"/>
      <c r="DE200" s="239"/>
      <c r="DF200" s="239"/>
      <c r="DG200" s="239"/>
      <c r="DH200" s="239"/>
      <c r="DI200" s="124"/>
      <c r="DJ200" s="124"/>
      <c r="DK200" s="6"/>
      <c r="DL200" s="6"/>
      <c r="DM200" s="240"/>
      <c r="DN200" s="6"/>
      <c r="DO200" s="6"/>
      <c r="DP200" s="241">
        <f>SUM(AL200:AW200)</f>
      </c>
      <c r="DQ200" s="144">
        <f>DP200/$DN$180*100</f>
      </c>
      <c r="DR200" s="241">
        <f>SUM(AY200:BJ200)</f>
      </c>
      <c r="DS200" s="144">
        <f>DR200/$DP$200*100</f>
      </c>
      <c r="DT200" s="239"/>
      <c r="DU200" s="242"/>
      <c r="DV200" s="239"/>
      <c r="DW200" s="242"/>
      <c r="DX200" s="239"/>
      <c r="DY200" s="242"/>
      <c r="DZ200" s="239"/>
      <c r="EA200" s="242"/>
      <c r="EB200" s="125"/>
      <c r="EC200" s="6"/>
      <c r="ED200" s="6"/>
      <c r="EE200" s="6"/>
      <c r="EF200" s="124"/>
      <c r="EG200" s="124"/>
      <c r="EH200" s="125"/>
      <c r="EI200" s="125"/>
      <c r="EJ200" s="124"/>
      <c r="EK200" s="2"/>
      <c r="EL200" s="2"/>
    </row>
    <row x14ac:dyDescent="0.25" r="201" customHeight="1" ht="20.25">
      <c r="A201" s="136" t="s">
        <v>218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220"/>
      <c r="AA201" s="220"/>
      <c r="AB201" s="220"/>
      <c r="AC201" s="220"/>
      <c r="AD201" s="220"/>
      <c r="AE201" s="220"/>
      <c r="AF201" s="220"/>
      <c r="AG201" s="220"/>
      <c r="AH201" s="220"/>
      <c r="AI201" s="220"/>
      <c r="AJ201" s="220"/>
      <c r="AK201" s="220"/>
      <c r="AL201" s="6">
        <f>+AL184*AL200/1000000</f>
      </c>
      <c r="AM201" s="6">
        <f>+AM184*AM200/1000000</f>
      </c>
      <c r="AN201" s="6">
        <f>+AN184*AN200/1000000</f>
      </c>
      <c r="AO201" s="6">
        <f>+AO184*AO200/1000000</f>
      </c>
      <c r="AP201" s="6">
        <f>+AP184*AP200/1000000</f>
      </c>
      <c r="AQ201" s="6">
        <f>+AQ184*AQ200/1000000</f>
      </c>
      <c r="AR201" s="6">
        <f>+AR184*AR200/1000000</f>
      </c>
      <c r="AS201" s="6">
        <f>+AS184*AS200/1000000</f>
      </c>
      <c r="AT201" s="6">
        <f>+AT184*AT200/1000000</f>
      </c>
      <c r="AU201" s="6">
        <f>+AU184*AU200/1000000</f>
      </c>
      <c r="AV201" s="6">
        <f>+AV184*AV200/1000000</f>
      </c>
      <c r="AW201" s="6">
        <f>+AW184*AW200/1000000</f>
      </c>
      <c r="AX201" s="6">
        <f>+AX184*AX200/1000000</f>
      </c>
      <c r="AY201" s="6">
        <f>+AY184*AY200/1000000</f>
      </c>
      <c r="AZ201" s="6">
        <f>+AZ184*AZ200/1000000</f>
      </c>
      <c r="BA201" s="6">
        <f>+BA184*BA200/1000000</f>
      </c>
      <c r="BB201" s="6">
        <f>+BB184*BB200/1000000</f>
      </c>
      <c r="BC201" s="6">
        <f>+BC184*BC200/1000000</f>
      </c>
      <c r="BD201" s="6">
        <f>+BD184*BD200/1000000</f>
      </c>
      <c r="BE201" s="6">
        <f>+BE184*BE200/1000000</f>
      </c>
      <c r="BF201" s="6">
        <f>+BF184*BF200/1000000</f>
      </c>
      <c r="BG201" s="6">
        <f>+BG184*BG200/1000000</f>
      </c>
      <c r="BH201" s="6">
        <f>+BH184*BH200/1000000</f>
      </c>
      <c r="BI201" s="6">
        <f>+BI184*BI200/1000000</f>
      </c>
      <c r="BJ201" s="6">
        <f>+BJ184*BJ200/1000000</f>
      </c>
      <c r="BK201" s="6"/>
      <c r="BL201" s="239"/>
      <c r="BM201" s="239"/>
      <c r="BN201" s="239"/>
      <c r="BO201" s="239"/>
      <c r="BP201" s="239"/>
      <c r="BQ201" s="239"/>
      <c r="BR201" s="239"/>
      <c r="BS201" s="239"/>
      <c r="BT201" s="239"/>
      <c r="BU201" s="239"/>
      <c r="BV201" s="239"/>
      <c r="BW201" s="239"/>
      <c r="BX201" s="239"/>
      <c r="BY201" s="239"/>
      <c r="BZ201" s="239"/>
      <c r="CA201" s="239"/>
      <c r="CB201" s="239"/>
      <c r="CC201" s="239"/>
      <c r="CD201" s="239"/>
      <c r="CE201" s="239"/>
      <c r="CF201" s="239"/>
      <c r="CG201" s="239"/>
      <c r="CH201" s="239"/>
      <c r="CI201" s="239"/>
      <c r="CJ201" s="239"/>
      <c r="CK201" s="239"/>
      <c r="CL201" s="239"/>
      <c r="CM201" s="239"/>
      <c r="CN201" s="239"/>
      <c r="CO201" s="239"/>
      <c r="CP201" s="239"/>
      <c r="CQ201" s="239"/>
      <c r="CR201" s="239"/>
      <c r="CS201" s="239"/>
      <c r="CT201" s="239"/>
      <c r="CU201" s="239"/>
      <c r="CV201" s="239"/>
      <c r="CW201" s="239"/>
      <c r="CX201" s="239"/>
      <c r="CY201" s="239"/>
      <c r="CZ201" s="239"/>
      <c r="DA201" s="239"/>
      <c r="DB201" s="239"/>
      <c r="DC201" s="239"/>
      <c r="DD201" s="239"/>
      <c r="DE201" s="239"/>
      <c r="DF201" s="239"/>
      <c r="DG201" s="239"/>
      <c r="DH201" s="239"/>
      <c r="DI201" s="124"/>
      <c r="DJ201" s="124"/>
      <c r="DK201" s="6"/>
      <c r="DL201" s="6"/>
      <c r="DM201" s="240"/>
      <c r="DN201" s="6"/>
      <c r="DO201" s="6"/>
      <c r="DP201" s="198">
        <f>SUM(AL201:AW201)</f>
      </c>
      <c r="DQ201" s="144"/>
      <c r="DR201" s="198">
        <f>SUM(AY201:BJ201)</f>
      </c>
      <c r="DS201" s="144"/>
      <c r="DT201" s="239"/>
      <c r="DU201" s="242"/>
      <c r="DV201" s="239"/>
      <c r="DW201" s="242"/>
      <c r="DX201" s="239"/>
      <c r="DY201" s="242"/>
      <c r="DZ201" s="239"/>
      <c r="EA201" s="242"/>
      <c r="EB201" s="125"/>
      <c r="EC201" s="6"/>
      <c r="ED201" s="6"/>
      <c r="EE201" s="6"/>
      <c r="EF201" s="124"/>
      <c r="EG201" s="124"/>
      <c r="EH201" s="125"/>
      <c r="EI201" s="125"/>
      <c r="EJ201" s="124"/>
      <c r="EK201" s="2"/>
      <c r="EL201" s="2"/>
    </row>
    <row x14ac:dyDescent="0.25" r="202" customHeight="1" ht="20.25">
      <c r="A202" s="136" t="s">
        <v>99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2">
        <f>+AL201*$A$157</f>
      </c>
      <c r="AM202" s="2">
        <f>+AM201*$A$157</f>
      </c>
      <c r="AN202" s="2">
        <f>+AN201*$A$157</f>
      </c>
      <c r="AO202" s="2">
        <f>+AO201*$A$157</f>
      </c>
      <c r="AP202" s="2">
        <f>+AP201*$A$157</f>
      </c>
      <c r="AQ202" s="2">
        <f>+AQ201*$A$157</f>
      </c>
      <c r="AR202" s="2">
        <f>+AR201*$A$157</f>
      </c>
      <c r="AS202" s="2">
        <f>+AS201*$A$157</f>
      </c>
      <c r="AT202" s="2">
        <f>+AT201*$A$157</f>
      </c>
      <c r="AU202" s="2">
        <f>+AU201*$A$157</f>
      </c>
      <c r="AV202" s="2">
        <f>+AV201*$A$157</f>
      </c>
      <c r="AW202" s="2">
        <f>+AW201*$A$157</f>
      </c>
      <c r="AX202" s="2">
        <f>+AX201*$A$157</f>
      </c>
      <c r="AY202" s="2">
        <f>+AY201*$A$157</f>
      </c>
      <c r="AZ202" s="2">
        <f>+AZ201*$A$157</f>
      </c>
      <c r="BA202" s="2">
        <f>+BA201*$A$157</f>
      </c>
      <c r="BB202" s="2">
        <f>+BB201*$A$157</f>
      </c>
      <c r="BC202" s="2">
        <f>+BC201*$A$157</f>
      </c>
      <c r="BD202" s="2">
        <f>+BD201*$A$157</f>
      </c>
      <c r="BE202" s="2">
        <f>+BE201*$A$157</f>
      </c>
      <c r="BF202" s="2">
        <f>+BF201*$A$157</f>
      </c>
      <c r="BG202" s="2">
        <f>+BG201*$A$157</f>
      </c>
      <c r="BH202" s="2">
        <f>+BH201*$A$157</f>
      </c>
      <c r="BI202" s="2">
        <f>+BI201*$A$157</f>
      </c>
      <c r="BJ202" s="2">
        <f>+BJ201*$A$157</f>
      </c>
      <c r="BK202" s="2"/>
      <c r="BL202" s="239"/>
      <c r="BM202" s="239"/>
      <c r="BN202" s="239"/>
      <c r="BO202" s="239"/>
      <c r="BP202" s="239"/>
      <c r="BQ202" s="239"/>
      <c r="BR202" s="239"/>
      <c r="BS202" s="239"/>
      <c r="BT202" s="239"/>
      <c r="BU202" s="239"/>
      <c r="BV202" s="239"/>
      <c r="BW202" s="239"/>
      <c r="BX202" s="239"/>
      <c r="BY202" s="239"/>
      <c r="BZ202" s="239"/>
      <c r="CA202" s="239"/>
      <c r="CB202" s="239"/>
      <c r="CC202" s="239"/>
      <c r="CD202" s="239"/>
      <c r="CE202" s="239"/>
      <c r="CF202" s="239"/>
      <c r="CG202" s="239"/>
      <c r="CH202" s="239"/>
      <c r="CI202" s="239"/>
      <c r="CJ202" s="239"/>
      <c r="CK202" s="239"/>
      <c r="CL202" s="239"/>
      <c r="CM202" s="239"/>
      <c r="CN202" s="239"/>
      <c r="CO202" s="239"/>
      <c r="CP202" s="239"/>
      <c r="CQ202" s="239"/>
      <c r="CR202" s="239"/>
      <c r="CS202" s="239"/>
      <c r="CT202" s="239"/>
      <c r="CU202" s="239"/>
      <c r="CV202" s="239"/>
      <c r="CW202" s="239"/>
      <c r="CX202" s="239"/>
      <c r="CY202" s="239"/>
      <c r="CZ202" s="239"/>
      <c r="DA202" s="239"/>
      <c r="DB202" s="239"/>
      <c r="DC202" s="239"/>
      <c r="DD202" s="239"/>
      <c r="DE202" s="239"/>
      <c r="DF202" s="239"/>
      <c r="DG202" s="239"/>
      <c r="DH202" s="239"/>
      <c r="DI202" s="124"/>
      <c r="DJ202" s="124"/>
      <c r="DK202" s="6"/>
      <c r="DL202" s="6"/>
      <c r="DM202" s="240"/>
      <c r="DN202" s="6"/>
      <c r="DO202" s="6"/>
      <c r="DP202" s="198">
        <f>SUM(AL202:AW202)</f>
      </c>
      <c r="DQ202" s="243"/>
      <c r="DR202" s="198">
        <f>SUM(AY202:BJ202)</f>
      </c>
      <c r="DS202" s="242"/>
      <c r="DT202" s="239"/>
      <c r="DU202" s="242"/>
      <c r="DV202" s="239"/>
      <c r="DW202" s="242"/>
      <c r="DX202" s="239"/>
      <c r="DY202" s="242"/>
      <c r="DZ202" s="239"/>
      <c r="EA202" s="242"/>
      <c r="EB202" s="125"/>
      <c r="EC202" s="6"/>
      <c r="ED202" s="6"/>
      <c r="EE202" s="6"/>
      <c r="EF202" s="124"/>
      <c r="EG202" s="124"/>
      <c r="EH202" s="125"/>
      <c r="EI202" s="125"/>
      <c r="EJ202" s="124"/>
      <c r="EK202" s="2"/>
      <c r="EL202" s="2"/>
    </row>
    <row x14ac:dyDescent="0.25" r="203" customHeight="1" ht="18.75">
      <c r="A203" s="244"/>
      <c r="B203" s="245"/>
      <c r="C203" s="245"/>
      <c r="D203" s="245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245"/>
      <c r="W203" s="245"/>
      <c r="X203" s="245"/>
      <c r="Y203" s="245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239"/>
      <c r="BI203" s="239"/>
      <c r="BJ203" s="239"/>
      <c r="BK203" s="239"/>
      <c r="BL203" s="239"/>
      <c r="BM203" s="239"/>
      <c r="BN203" s="239"/>
      <c r="BO203" s="239"/>
      <c r="BP203" s="239"/>
      <c r="BQ203" s="239"/>
      <c r="BR203" s="239"/>
      <c r="BS203" s="239"/>
      <c r="BT203" s="239"/>
      <c r="BU203" s="239"/>
      <c r="BV203" s="239"/>
      <c r="BW203" s="239"/>
      <c r="BX203" s="239"/>
      <c r="BY203" s="239"/>
      <c r="BZ203" s="239"/>
      <c r="CA203" s="239"/>
      <c r="CB203" s="239"/>
      <c r="CC203" s="239"/>
      <c r="CD203" s="239"/>
      <c r="CE203" s="239"/>
      <c r="CF203" s="239"/>
      <c r="CG203" s="239"/>
      <c r="CH203" s="239"/>
      <c r="CI203" s="239"/>
      <c r="CJ203" s="239"/>
      <c r="CK203" s="239"/>
      <c r="CL203" s="239"/>
      <c r="CM203" s="239"/>
      <c r="CN203" s="239"/>
      <c r="CO203" s="239"/>
      <c r="CP203" s="239"/>
      <c r="CQ203" s="239"/>
      <c r="CR203" s="239"/>
      <c r="CS203" s="239"/>
      <c r="CT203" s="239"/>
      <c r="CU203" s="239"/>
      <c r="CV203" s="239"/>
      <c r="CW203" s="239"/>
      <c r="CX203" s="239"/>
      <c r="CY203" s="239"/>
      <c r="CZ203" s="239"/>
      <c r="DA203" s="239"/>
      <c r="DB203" s="239"/>
      <c r="DC203" s="239"/>
      <c r="DD203" s="239"/>
      <c r="DE203" s="239"/>
      <c r="DF203" s="239"/>
      <c r="DG203" s="239"/>
      <c r="DH203" s="239"/>
      <c r="DI203" s="124"/>
      <c r="DJ203" s="124"/>
      <c r="DK203" s="6"/>
      <c r="DL203" s="6"/>
      <c r="DM203" s="240"/>
      <c r="DN203" s="6"/>
      <c r="DO203" s="6"/>
      <c r="DP203" s="239"/>
      <c r="DQ203" s="243"/>
      <c r="DR203" s="239"/>
      <c r="DS203" s="242"/>
      <c r="DT203" s="239"/>
      <c r="DU203" s="242"/>
      <c r="DV203" s="239"/>
      <c r="DW203" s="242"/>
      <c r="DX203" s="239"/>
      <c r="DY203" s="242"/>
      <c r="DZ203" s="239"/>
      <c r="EA203" s="242"/>
      <c r="EB203" s="125"/>
      <c r="EC203" s="6"/>
      <c r="ED203" s="6"/>
      <c r="EE203" s="6"/>
      <c r="EF203" s="124"/>
      <c r="EG203" s="124"/>
      <c r="EH203" s="125"/>
      <c r="EI203" s="125"/>
      <c r="EJ203" s="124"/>
      <c r="EK203" s="2"/>
      <c r="EL203" s="2"/>
    </row>
    <row x14ac:dyDescent="0.25" r="204" customHeight="1" ht="20.25">
      <c r="A204" s="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124"/>
      <c r="BM204" s="2"/>
      <c r="BN204" s="124"/>
      <c r="BO204" s="6"/>
      <c r="BP204" s="124"/>
      <c r="BQ204" s="124"/>
      <c r="BR204" s="124"/>
      <c r="BS204" s="124"/>
      <c r="BT204" s="124"/>
      <c r="BU204" s="124"/>
      <c r="BV204" s="124"/>
      <c r="BW204" s="124"/>
      <c r="BX204" s="6"/>
      <c r="BY204" s="124"/>
      <c r="BZ204" s="124"/>
      <c r="CA204" s="124"/>
      <c r="CB204" s="124"/>
      <c r="CC204" s="124"/>
      <c r="CD204" s="124"/>
      <c r="CE204" s="124"/>
      <c r="CF204" s="124"/>
      <c r="CG204" s="124"/>
      <c r="CH204" s="124"/>
      <c r="CI204" s="124"/>
      <c r="CJ204" s="124"/>
      <c r="CK204" s="124"/>
      <c r="CL204" s="124"/>
      <c r="CM204" s="124"/>
      <c r="CN204" s="124"/>
      <c r="CO204" s="124"/>
      <c r="CP204" s="124"/>
      <c r="CQ204" s="124"/>
      <c r="CR204" s="124"/>
      <c r="CS204" s="124"/>
      <c r="CT204" s="124"/>
      <c r="CU204" s="124"/>
      <c r="CV204" s="124"/>
      <c r="CW204" s="124"/>
      <c r="CX204" s="124"/>
      <c r="CY204" s="124"/>
      <c r="CZ204" s="124"/>
      <c r="DA204" s="124"/>
      <c r="DB204" s="124"/>
      <c r="DC204" s="124"/>
      <c r="DD204" s="124"/>
      <c r="DE204" s="124"/>
      <c r="DF204" s="124"/>
      <c r="DG204" s="124"/>
      <c r="DH204" s="124"/>
      <c r="DI204" s="124"/>
      <c r="DJ204" s="124"/>
      <c r="DK204" s="6"/>
      <c r="DL204" s="6"/>
      <c r="DM204" s="6"/>
      <c r="DN204" s="6"/>
      <c r="DO204" s="6"/>
      <c r="DP204" s="6"/>
      <c r="DQ204" s="6"/>
      <c r="DR204" s="6"/>
      <c r="DS204" s="6"/>
      <c r="DT204" s="2"/>
      <c r="DU204" s="2"/>
      <c r="DV204" s="2"/>
      <c r="DW204" s="2"/>
      <c r="DX204" s="2"/>
      <c r="DY204" s="2"/>
      <c r="DZ204" s="2"/>
      <c r="EA204" s="2"/>
      <c r="EB204" s="125"/>
      <c r="EC204" s="6"/>
      <c r="ED204" s="6"/>
      <c r="EE204" s="6"/>
      <c r="EF204" s="124"/>
      <c r="EG204" s="124"/>
      <c r="EH204" s="125"/>
      <c r="EI204" s="125"/>
      <c r="EJ204" s="124"/>
      <c r="EK204" s="2"/>
      <c r="EL204" s="2"/>
    </row>
    <row x14ac:dyDescent="0.25" r="205" customHeight="1" ht="20.25">
      <c r="A205" s="136" t="s">
        <v>220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>
        <f>+Z160+Z163</f>
      </c>
      <c r="AA205" s="6">
        <f>+AA160+AA163</f>
      </c>
      <c r="AB205" s="6">
        <f>+AB160+AB163</f>
      </c>
      <c r="AC205" s="6">
        <f>+AC160+AC163</f>
      </c>
      <c r="AD205" s="6">
        <f>+AD160+AD163</f>
      </c>
      <c r="AE205" s="6">
        <f>+AE160+AE163</f>
      </c>
      <c r="AF205" s="6">
        <f>+AF160+AF163</f>
      </c>
      <c r="AG205" s="6">
        <f>+AG160+AG163</f>
      </c>
      <c r="AH205" s="6">
        <f>+AH160+AH163</f>
      </c>
      <c r="AI205" s="6">
        <f>+AI160+AI163</f>
      </c>
      <c r="AJ205" s="6">
        <f>+AJ160+AJ163</f>
      </c>
      <c r="AK205" s="6">
        <f>+AK160+AK163</f>
      </c>
      <c r="AL205" s="246">
        <f>+AL160+AL163</f>
      </c>
      <c r="AM205" s="246">
        <f>+AM160+AM163</f>
      </c>
      <c r="AN205" s="246">
        <f>+AN160+AN163</f>
      </c>
      <c r="AO205" s="246">
        <f>+AO160+AO163</f>
      </c>
      <c r="AP205" s="246">
        <f>+AP160+AP163</f>
      </c>
      <c r="AQ205" s="246">
        <f>+AQ160+AQ163</f>
      </c>
      <c r="AR205" s="246">
        <f>+AR160+AR163</f>
      </c>
      <c r="AS205" s="246">
        <f>+AS160+AS163</f>
      </c>
      <c r="AT205" s="246">
        <f>+AT160+AT163</f>
      </c>
      <c r="AU205" s="6">
        <f>+AU160+AU163</f>
      </c>
      <c r="AV205" s="6">
        <f>+AV160+AV163</f>
      </c>
      <c r="AW205" s="6">
        <f>+AW160+AW163</f>
      </c>
      <c r="AX205" s="6">
        <f>+AX160+AX163</f>
      </c>
      <c r="AY205" s="6">
        <f>+AY160+AY163</f>
      </c>
      <c r="AZ205" s="6">
        <f>+AZ160+AZ163</f>
      </c>
      <c r="BA205" s="6">
        <f>+BA160+BA163</f>
      </c>
      <c r="BB205" s="6">
        <f>+BB160+BB163</f>
      </c>
      <c r="BC205" s="6">
        <f>+BC160+BC163</f>
      </c>
      <c r="BD205" s="6">
        <f>+BD160+BD163</f>
      </c>
      <c r="BE205" s="6">
        <f>+BE160+BE163</f>
      </c>
      <c r="BF205" s="6">
        <f>+BF160+BF163</f>
      </c>
      <c r="BG205" s="6">
        <f>+BG160+BG163</f>
      </c>
      <c r="BH205" s="6">
        <f>+BH160+BH163</f>
      </c>
      <c r="BI205" s="6">
        <f>+BI160+BI163</f>
      </c>
      <c r="BJ205" s="6">
        <f>+BJ160+BJ163</f>
      </c>
      <c r="BK205" s="6">
        <f>SUM(AY205:BJ205)</f>
      </c>
      <c r="BL205" s="6">
        <f>+BL160+BL163</f>
      </c>
      <c r="BM205" s="6">
        <f>+BM160+BM163</f>
      </c>
      <c r="BN205" s="6">
        <f>+BN160+BN163</f>
      </c>
      <c r="BO205" s="6">
        <f>+BO160+BO163</f>
      </c>
      <c r="BP205" s="6">
        <f>+BP160+BP163</f>
      </c>
      <c r="BQ205" s="6">
        <f>+BQ160+BQ163</f>
      </c>
      <c r="BR205" s="6">
        <f>+BR160+BR163</f>
      </c>
      <c r="BS205" s="6">
        <f>+BS160+BS163</f>
      </c>
      <c r="BT205" s="6">
        <f>+BT160+BT163</f>
      </c>
      <c r="BU205" s="6">
        <f>+BU160+BU163</f>
      </c>
      <c r="BV205" s="6">
        <f>+BV160+BV163</f>
      </c>
      <c r="BW205" s="6">
        <f>+BW160+BW163</f>
      </c>
      <c r="BX205" s="6">
        <f>SUM(BL205:BW205)</f>
      </c>
      <c r="BY205" s="6">
        <f>+BY160+BY163</f>
      </c>
      <c r="BZ205" s="6">
        <f>+BZ160+BZ163</f>
      </c>
      <c r="CA205" s="6">
        <f>+CA160+CA163</f>
      </c>
      <c r="CB205" s="6">
        <f>+CB160+CB163</f>
      </c>
      <c r="CC205" s="6">
        <f>+CC160+CC163</f>
      </c>
      <c r="CD205" s="6">
        <f>+CD160+CD163</f>
      </c>
      <c r="CE205" s="6">
        <f>+CE160+CE163</f>
      </c>
      <c r="CF205" s="6">
        <f>+CF160+CF163</f>
      </c>
      <c r="CG205" s="6">
        <f>+CG160+CG163</f>
      </c>
      <c r="CH205" s="6">
        <f>+CH160+CH163</f>
      </c>
      <c r="CI205" s="6">
        <f>+CI160+CI163</f>
      </c>
      <c r="CJ205" s="6">
        <f>+CJ160+CJ163</f>
      </c>
      <c r="CK205" s="6">
        <f>+CK160+CK163</f>
      </c>
      <c r="CL205" s="6">
        <f>+CL160+CL163</f>
      </c>
      <c r="CM205" s="6">
        <f>+CM160+CM163</f>
      </c>
      <c r="CN205" s="6">
        <f>+CN160+CN163</f>
      </c>
      <c r="CO205" s="6">
        <f>+CO160+CO163</f>
      </c>
      <c r="CP205" s="6">
        <f>+CP160+CP163</f>
      </c>
      <c r="CQ205" s="6">
        <f>+CQ160+CQ163</f>
      </c>
      <c r="CR205" s="6">
        <f>+CR160+CR163</f>
      </c>
      <c r="CS205" s="6">
        <f>+CS160+CS163</f>
      </c>
      <c r="CT205" s="6">
        <f>+CT160+CT163</f>
      </c>
      <c r="CU205" s="6">
        <f>+CU160+CU163</f>
      </c>
      <c r="CV205" s="6">
        <f>+CV160+CV163</f>
      </c>
      <c r="CW205" s="6">
        <f>+CW160+CW163</f>
      </c>
      <c r="CX205" s="6">
        <f>+CX160+CX163</f>
      </c>
      <c r="CY205" s="6">
        <f>+CY160+CY163</f>
      </c>
      <c r="CZ205" s="6">
        <f>+CZ160+CZ163</f>
      </c>
      <c r="DA205" s="6">
        <f>+DA160+DA163</f>
      </c>
      <c r="DB205" s="6">
        <f>+DB160+DB163</f>
      </c>
      <c r="DC205" s="6">
        <f>+DC160+DC163</f>
      </c>
      <c r="DD205" s="6">
        <f>+DD160+DD163</f>
      </c>
      <c r="DE205" s="6">
        <f>+DE160+DE163</f>
      </c>
      <c r="DF205" s="6">
        <f>+DF160+DF163</f>
      </c>
      <c r="DG205" s="6">
        <f>+DG160+DG163</f>
      </c>
      <c r="DH205" s="6">
        <f>+DH160+DH163</f>
      </c>
      <c r="DI205" s="124"/>
      <c r="DJ205" s="124"/>
      <c r="DK205" s="6"/>
      <c r="DL205" s="6"/>
      <c r="DM205" s="143"/>
      <c r="DN205" s="182">
        <f>SUM(Z205:AK205)</f>
      </c>
      <c r="DO205" s="182"/>
      <c r="DP205" s="182">
        <f>SUM(AL205:AW205)</f>
      </c>
      <c r="DQ205" s="144">
        <f>IFERROR(DP205/DN205*100,0)</f>
      </c>
      <c r="DR205" s="182">
        <f>SUM(AY205:BJ205)</f>
      </c>
      <c r="DS205" s="144">
        <f>IFERROR(DR205/DP205*100,0)</f>
      </c>
      <c r="DT205" s="182">
        <f>SUM(BL205:BW205)</f>
      </c>
      <c r="DU205" s="144">
        <f>IFERROR(DT205/DR205*100,0)</f>
      </c>
      <c r="DV205" s="182">
        <f>SUM(BY205:CJ205)</f>
      </c>
      <c r="DW205" s="144">
        <f>IFERROR(DV205/DT205*100,0)</f>
      </c>
      <c r="DX205" s="182">
        <f>SUM(CA205:CL205)</f>
      </c>
      <c r="DY205" s="144">
        <f>IFERROR(DX205/DV205*100,0)</f>
      </c>
      <c r="DZ205" s="182">
        <f>SUM(CC205:CN205)</f>
      </c>
      <c r="EA205" s="144">
        <f>IFERROR(DZ205/DX205*100,0)</f>
      </c>
      <c r="EB205" s="125"/>
      <c r="EC205" s="6"/>
      <c r="ED205" s="6"/>
      <c r="EE205" s="6"/>
      <c r="EF205" s="124"/>
      <c r="EG205" s="124"/>
      <c r="EH205" s="125"/>
      <c r="EI205" s="125"/>
      <c r="EJ205" s="124"/>
      <c r="EK205" s="2"/>
      <c r="EL205" s="2"/>
    </row>
    <row x14ac:dyDescent="0.25" r="206" customHeight="1" ht="20.25">
      <c r="A206" s="136" t="s">
        <v>221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>
        <f>+Z161+Z164</f>
      </c>
      <c r="AA206" s="6">
        <f>+AA161+AA164</f>
      </c>
      <c r="AB206" s="6">
        <f>+AB161+AB164</f>
      </c>
      <c r="AC206" s="6">
        <f>+AC161+AC164</f>
      </c>
      <c r="AD206" s="6">
        <f>+AD161+AD164</f>
      </c>
      <c r="AE206" s="6">
        <f>+AE161+AE164</f>
      </c>
      <c r="AF206" s="6">
        <f>+AF161+AF164</f>
      </c>
      <c r="AG206" s="6">
        <f>+AG161+AG164</f>
      </c>
      <c r="AH206" s="6">
        <f>+AH161+AH164</f>
      </c>
      <c r="AI206" s="6">
        <f>+AI161+AI164</f>
      </c>
      <c r="AJ206" s="6">
        <f>+AJ161+AJ164</f>
      </c>
      <c r="AK206" s="6">
        <f>+AK161+AK164</f>
      </c>
      <c r="AL206" s="246">
        <f>+AL161+AL164</f>
      </c>
      <c r="AM206" s="246">
        <f>+AM161+AM164</f>
      </c>
      <c r="AN206" s="246">
        <f>+AN161+AN164</f>
      </c>
      <c r="AO206" s="246">
        <f>+AO161+AO164</f>
      </c>
      <c r="AP206" s="246">
        <f>+AP161+AP164</f>
      </c>
      <c r="AQ206" s="246">
        <f>+AQ161+AQ164</f>
      </c>
      <c r="AR206" s="246">
        <f>+AR161+AR164</f>
      </c>
      <c r="AS206" s="246">
        <f>+AS161+AS164</f>
      </c>
      <c r="AT206" s="246">
        <f>+AT161+AT164</f>
      </c>
      <c r="AU206" s="6">
        <f>+AU161+AU164</f>
      </c>
      <c r="AV206" s="6">
        <f>+AV161+AV164</f>
      </c>
      <c r="AW206" s="6">
        <f>+AW161+AW164</f>
      </c>
      <c r="AX206" s="6">
        <f>+AX161+AX164</f>
      </c>
      <c r="AY206" s="6">
        <f>+AY161+AY164</f>
      </c>
      <c r="AZ206" s="6">
        <f>+AZ161+AZ164</f>
      </c>
      <c r="BA206" s="6">
        <f>+BA161+BA164</f>
      </c>
      <c r="BB206" s="6">
        <f>+BB161+BB164</f>
      </c>
      <c r="BC206" s="6">
        <f>+BC161+BC164</f>
      </c>
      <c r="BD206" s="6">
        <f>+BD161+BD164</f>
      </c>
      <c r="BE206" s="6">
        <f>+BE161+BE164</f>
      </c>
      <c r="BF206" s="6">
        <f>+BF161+BF164</f>
      </c>
      <c r="BG206" s="6">
        <f>+BG161+BG164</f>
      </c>
      <c r="BH206" s="6">
        <f>+BH161+BH164</f>
      </c>
      <c r="BI206" s="6">
        <f>+BI161+BI164</f>
      </c>
      <c r="BJ206" s="6">
        <f>+BJ161+BJ164</f>
      </c>
      <c r="BK206" s="6">
        <f>SUM(AY206:BJ206)</f>
      </c>
      <c r="BL206" s="6">
        <f>+BL161+BL164</f>
      </c>
      <c r="BM206" s="6">
        <f>+BM161+BM164</f>
      </c>
      <c r="BN206" s="6">
        <f>+BN161+BN164</f>
      </c>
      <c r="BO206" s="6">
        <f>+BO161+BO164</f>
      </c>
      <c r="BP206" s="6">
        <f>+BP161+BP164</f>
      </c>
      <c r="BQ206" s="6">
        <f>+BQ161+BQ164</f>
      </c>
      <c r="BR206" s="6">
        <f>+BR161+BR164</f>
      </c>
      <c r="BS206" s="6">
        <f>+BS161+BS164</f>
      </c>
      <c r="BT206" s="6">
        <f>+BT161+BT164</f>
      </c>
      <c r="BU206" s="6">
        <f>+BU161+BU164</f>
      </c>
      <c r="BV206" s="6">
        <f>+BV161+BV164</f>
      </c>
      <c r="BW206" s="6">
        <f>+BW161+BW164</f>
      </c>
      <c r="BX206" s="6">
        <f>SUM(BL206:BW206)</f>
      </c>
      <c r="BY206" s="6">
        <f>+BY161+BY164</f>
      </c>
      <c r="BZ206" s="6">
        <f>+BZ161+BZ164</f>
      </c>
      <c r="CA206" s="6">
        <f>+CA161+CA164</f>
      </c>
      <c r="CB206" s="6">
        <f>+CB161+CB164</f>
      </c>
      <c r="CC206" s="6">
        <f>+CC161+CC164</f>
      </c>
      <c r="CD206" s="6">
        <f>+CD161+CD164</f>
      </c>
      <c r="CE206" s="6">
        <f>+CE161+CE164</f>
      </c>
      <c r="CF206" s="6">
        <f>+CF161+CF164</f>
      </c>
      <c r="CG206" s="6">
        <f>+CG161+CG164</f>
      </c>
      <c r="CH206" s="6">
        <f>+CH161+CH164</f>
      </c>
      <c r="CI206" s="6">
        <f>+CI161+CI164</f>
      </c>
      <c r="CJ206" s="6">
        <f>+CJ161+CJ164</f>
      </c>
      <c r="CK206" s="6">
        <f>+CK161+CK164</f>
      </c>
      <c r="CL206" s="6">
        <f>+CL161+CL164</f>
      </c>
      <c r="CM206" s="6">
        <f>+CM161+CM164</f>
      </c>
      <c r="CN206" s="6">
        <f>+CN161+CN164</f>
      </c>
      <c r="CO206" s="6">
        <f>+CO161+CO164</f>
      </c>
      <c r="CP206" s="6">
        <f>+CP161+CP164</f>
      </c>
      <c r="CQ206" s="6">
        <f>+CQ161+CQ164</f>
      </c>
      <c r="CR206" s="6">
        <f>+CR161+CR164</f>
      </c>
      <c r="CS206" s="6">
        <f>+CS161+CS164</f>
      </c>
      <c r="CT206" s="6">
        <f>+CT161+CT164</f>
      </c>
      <c r="CU206" s="6">
        <f>+CU161+CU164</f>
      </c>
      <c r="CV206" s="6">
        <f>+CV161+CV164</f>
      </c>
      <c r="CW206" s="6">
        <f>+CW161+CW164</f>
      </c>
      <c r="CX206" s="6">
        <f>+CX161+CX164</f>
      </c>
      <c r="CY206" s="6">
        <f>+CY161+CY164</f>
      </c>
      <c r="CZ206" s="6">
        <f>+CZ161+CZ164</f>
      </c>
      <c r="DA206" s="6">
        <f>+DA161+DA164</f>
      </c>
      <c r="DB206" s="6">
        <f>+DB161+DB164</f>
      </c>
      <c r="DC206" s="6">
        <f>+DC161+DC164</f>
      </c>
      <c r="DD206" s="6">
        <f>+DD161+DD164</f>
      </c>
      <c r="DE206" s="6">
        <f>+DE161+DE164</f>
      </c>
      <c r="DF206" s="6">
        <f>+DF161+DF164</f>
      </c>
      <c r="DG206" s="6">
        <f>+DG161+DG164</f>
      </c>
      <c r="DH206" s="6">
        <f>+DH161+DH164</f>
      </c>
      <c r="DI206" s="124"/>
      <c r="DJ206" s="124"/>
      <c r="DK206" s="6"/>
      <c r="DL206" s="6"/>
      <c r="DM206" s="143"/>
      <c r="DN206" s="182">
        <f>SUM(Z206:AK206)</f>
      </c>
      <c r="DO206" s="182"/>
      <c r="DP206" s="182">
        <f>SUM(AL206:AW206)</f>
      </c>
      <c r="DQ206" s="144">
        <f>IFERROR(DP206/DN206*100,0)</f>
      </c>
      <c r="DR206" s="182">
        <f>SUM(AY206:BJ206)</f>
      </c>
      <c r="DS206" s="144">
        <f>IFERROR(DR206/DP206*100,0)</f>
      </c>
      <c r="DT206" s="182">
        <f>SUM(BL206:BW206)</f>
      </c>
      <c r="DU206" s="144">
        <f>IFERROR(DT206/DR206*100,0)</f>
      </c>
      <c r="DV206" s="182">
        <f>SUM(BY206:CJ206)</f>
      </c>
      <c r="DW206" s="144">
        <f>IFERROR(DV206/DT206*100,0)</f>
      </c>
      <c r="DX206" s="182">
        <f>SUM(CA206:CL206)</f>
      </c>
      <c r="DY206" s="144">
        <f>IFERROR(DX206/DV206*100,0)</f>
      </c>
      <c r="DZ206" s="182">
        <f>SUM(CC206:CN206)</f>
      </c>
      <c r="EA206" s="144">
        <f>IFERROR(DZ206/DX206*100,0)</f>
      </c>
      <c r="EB206" s="125"/>
      <c r="EC206" s="6"/>
      <c r="ED206" s="6"/>
      <c r="EE206" s="6"/>
      <c r="EF206" s="124"/>
      <c r="EG206" s="124"/>
      <c r="EH206" s="125"/>
      <c r="EI206" s="125"/>
      <c r="EJ206" s="124"/>
      <c r="EK206" s="2"/>
      <c r="EL206" s="2"/>
    </row>
    <row x14ac:dyDescent="0.25" r="207" customHeight="1" ht="19.5">
      <c r="A207" s="136" t="s">
        <v>176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>
        <f>+Z162+Z165</f>
      </c>
      <c r="AA207" s="6">
        <f>+AA162+AA165</f>
      </c>
      <c r="AB207" s="6">
        <f>+AB162+AB165</f>
      </c>
      <c r="AC207" s="6">
        <f>+AC162+AC165</f>
      </c>
      <c r="AD207" s="6">
        <f>+AD162+AD165</f>
      </c>
      <c r="AE207" s="6">
        <f>+AE162+AE165</f>
      </c>
      <c r="AF207" s="6">
        <f>+AF162+AF165</f>
      </c>
      <c r="AG207" s="6">
        <f>+AG162+AG165</f>
      </c>
      <c r="AH207" s="6">
        <f>+AH162+AH165</f>
      </c>
      <c r="AI207" s="6">
        <f>+AI162+AI165</f>
      </c>
      <c r="AJ207" s="6">
        <f>+AJ162+AJ165</f>
      </c>
      <c r="AK207" s="6">
        <f>+AK162+AK165</f>
      </c>
      <c r="AL207" s="246">
        <f>+AL162+AL165</f>
      </c>
      <c r="AM207" s="246">
        <f>+AM162+AM165</f>
      </c>
      <c r="AN207" s="246">
        <f>+AN162+AN165</f>
      </c>
      <c r="AO207" s="246">
        <f>+AO162+AO165</f>
      </c>
      <c r="AP207" s="246">
        <f>+AP162+AP165</f>
      </c>
      <c r="AQ207" s="246">
        <f>+AQ162+AQ165</f>
      </c>
      <c r="AR207" s="246">
        <f>+AR162+AR165</f>
      </c>
      <c r="AS207" s="246">
        <f>+AS162+AS165</f>
      </c>
      <c r="AT207" s="246">
        <f>+AT162+AT165</f>
      </c>
      <c r="AU207" s="6">
        <f>+AU162+AU165</f>
      </c>
      <c r="AV207" s="6">
        <f>+AV162+AV165</f>
      </c>
      <c r="AW207" s="6">
        <f>+AW162+AW165</f>
      </c>
      <c r="AX207" s="6">
        <f>+AX162+AX165</f>
      </c>
      <c r="AY207" s="6">
        <f>+AY162+AY165</f>
      </c>
      <c r="AZ207" s="6">
        <f>+AZ162+AZ165</f>
      </c>
      <c r="BA207" s="6">
        <f>+BA162+BA165</f>
      </c>
      <c r="BB207" s="6">
        <f>+BB162+BB165</f>
      </c>
      <c r="BC207" s="6">
        <f>+BC162+BC165</f>
      </c>
      <c r="BD207" s="6">
        <f>+BD162+BD165</f>
      </c>
      <c r="BE207" s="6">
        <f>+BE162+BE165</f>
      </c>
      <c r="BF207" s="6">
        <f>+BF162+BF165</f>
      </c>
      <c r="BG207" s="6">
        <f>+BG162+BG165</f>
      </c>
      <c r="BH207" s="6">
        <f>+BH162+BH165</f>
      </c>
      <c r="BI207" s="6">
        <f>+BI162+BI165</f>
      </c>
      <c r="BJ207" s="6">
        <f>+BJ162+BJ165</f>
      </c>
      <c r="BK207" s="6">
        <f>SUM(AY207:BJ207)</f>
      </c>
      <c r="BL207" s="6">
        <f>+BL162+BL165</f>
      </c>
      <c r="BM207" s="6">
        <f>+BM162+BM165</f>
      </c>
      <c r="BN207" s="6">
        <f>+BN162+BN165</f>
      </c>
      <c r="BO207" s="6">
        <f>+BO162+BO165</f>
      </c>
      <c r="BP207" s="6">
        <f>+BP162+BP165</f>
      </c>
      <c r="BQ207" s="6">
        <f>+BQ162+BQ165</f>
      </c>
      <c r="BR207" s="6">
        <f>+BR162+BR165</f>
      </c>
      <c r="BS207" s="6">
        <f>+BS162+BS165</f>
      </c>
      <c r="BT207" s="6">
        <f>+BT162+BT165</f>
      </c>
      <c r="BU207" s="6">
        <f>+BU162+BU165</f>
      </c>
      <c r="BV207" s="6">
        <f>+BV162+BV165</f>
      </c>
      <c r="BW207" s="6">
        <f>+BW162+BW165</f>
      </c>
      <c r="BX207" s="6">
        <f>SUM(BL207:BW207)</f>
      </c>
      <c r="BY207" s="6">
        <f>+BY162+BY165</f>
      </c>
      <c r="BZ207" s="6">
        <f>+BZ162+BZ165</f>
      </c>
      <c r="CA207" s="6">
        <f>+CA162+CA165</f>
      </c>
      <c r="CB207" s="6">
        <f>+CB162+CB165</f>
      </c>
      <c r="CC207" s="6">
        <f>+CC162+CC165</f>
      </c>
      <c r="CD207" s="6">
        <f>+CD162+CD165</f>
      </c>
      <c r="CE207" s="6">
        <f>+CE162+CE165</f>
      </c>
      <c r="CF207" s="6">
        <f>+CF162+CF165</f>
      </c>
      <c r="CG207" s="6">
        <f>+CG162+CG165</f>
      </c>
      <c r="CH207" s="6">
        <f>+CH162+CH165</f>
      </c>
      <c r="CI207" s="6">
        <f>+CI162+CI165</f>
      </c>
      <c r="CJ207" s="6">
        <f>+CJ162+CJ165</f>
      </c>
      <c r="CK207" s="6">
        <f>+CK162+CK165</f>
      </c>
      <c r="CL207" s="6">
        <f>+CL162+CL165</f>
      </c>
      <c r="CM207" s="6">
        <f>+CM162+CM165</f>
      </c>
      <c r="CN207" s="6">
        <f>+CN162+CN165</f>
      </c>
      <c r="CO207" s="6">
        <f>+CO162+CO165</f>
      </c>
      <c r="CP207" s="6">
        <f>+CP162+CP165</f>
      </c>
      <c r="CQ207" s="6">
        <f>+CQ162+CQ165</f>
      </c>
      <c r="CR207" s="6">
        <f>+CR162+CR165</f>
      </c>
      <c r="CS207" s="6">
        <f>+CS162+CS165</f>
      </c>
      <c r="CT207" s="6">
        <f>+CT162+CT165</f>
      </c>
      <c r="CU207" s="6">
        <f>+CU162+CU165</f>
      </c>
      <c r="CV207" s="6">
        <f>+CV162+CV165</f>
      </c>
      <c r="CW207" s="6">
        <f>+CW162+CW165</f>
      </c>
      <c r="CX207" s="6">
        <f>+CX162+CX165</f>
      </c>
      <c r="CY207" s="6">
        <f>+CY162+CY165</f>
      </c>
      <c r="CZ207" s="6">
        <f>+CZ162+CZ165</f>
      </c>
      <c r="DA207" s="6">
        <f>+DA162+DA165</f>
      </c>
      <c r="DB207" s="6">
        <f>+DB162+DB165</f>
      </c>
      <c r="DC207" s="6">
        <f>+DC162+DC165</f>
      </c>
      <c r="DD207" s="6">
        <f>+DD162+DD165</f>
      </c>
      <c r="DE207" s="6">
        <f>+DE162+DE165</f>
      </c>
      <c r="DF207" s="6">
        <f>+DF162+DF165</f>
      </c>
      <c r="DG207" s="6">
        <f>+DG162+DG165</f>
      </c>
      <c r="DH207" s="6">
        <f>+DH162+DH165</f>
      </c>
      <c r="DI207" s="124"/>
      <c r="DJ207" s="124"/>
      <c r="DK207" s="6"/>
      <c r="DL207" s="6"/>
      <c r="DM207" s="143"/>
      <c r="DN207" s="182">
        <f>SUM(Z207:AK207)</f>
      </c>
      <c r="DO207" s="182"/>
      <c r="DP207" s="182">
        <f>SUM(AL207:AW207)</f>
      </c>
      <c r="DQ207" s="144">
        <f>IFERROR(DP207/DN207*100,0)</f>
      </c>
      <c r="DR207" s="182">
        <f>SUM(AY207:BJ207)</f>
      </c>
      <c r="DS207" s="144">
        <f>IFERROR(DR207/DP207*100,0)</f>
      </c>
      <c r="DT207" s="182">
        <f>SUM(BL207:BW207)</f>
      </c>
      <c r="DU207" s="144">
        <f>IFERROR(DT207/DR207*100,0)</f>
      </c>
      <c r="DV207" s="182">
        <f>SUM(BY207:CJ207)</f>
      </c>
      <c r="DW207" s="144">
        <f>IFERROR(DV207/DT207*100,0)</f>
      </c>
      <c r="DX207" s="182">
        <f>SUM(CA207:CL207)</f>
      </c>
      <c r="DY207" s="144">
        <f>IFERROR(DX207/DV207*100,0)</f>
      </c>
      <c r="DZ207" s="182">
        <f>SUM(CC207:CN207)</f>
      </c>
      <c r="EA207" s="144">
        <f>IFERROR(DZ207/DX207*100,0)</f>
      </c>
      <c r="EB207" s="125"/>
      <c r="EC207" s="6"/>
      <c r="ED207" s="6"/>
      <c r="EE207" s="6"/>
      <c r="EF207" s="124"/>
      <c r="EG207" s="124"/>
      <c r="EH207" s="125"/>
      <c r="EI207" s="125"/>
      <c r="EJ207" s="124"/>
      <c r="EK207" s="2"/>
      <c r="EL207" s="2"/>
    </row>
    <row x14ac:dyDescent="0.25" r="208" customHeight="1" ht="19.5">
      <c r="A208" s="2">
        <f>+A170</f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>
        <f>+Z170</f>
      </c>
      <c r="AA208" s="6">
        <f>+AA170</f>
      </c>
      <c r="AB208" s="6">
        <f>+AB170</f>
      </c>
      <c r="AC208" s="6">
        <f>+AC170</f>
      </c>
      <c r="AD208" s="6">
        <f>+AD170</f>
      </c>
      <c r="AE208" s="6">
        <f>+AE170</f>
      </c>
      <c r="AF208" s="6">
        <f>+AF170</f>
      </c>
      <c r="AG208" s="6">
        <f>+AG170</f>
      </c>
      <c r="AH208" s="6">
        <f>+AH170</f>
      </c>
      <c r="AI208" s="6">
        <f>+AI170</f>
      </c>
      <c r="AJ208" s="6">
        <f>+AJ170</f>
      </c>
      <c r="AK208" s="6">
        <f>+AK170</f>
      </c>
      <c r="AL208" s="246">
        <f>+AL170</f>
      </c>
      <c r="AM208" s="246">
        <f>+AM170</f>
      </c>
      <c r="AN208" s="246">
        <f>+AN170</f>
      </c>
      <c r="AO208" s="246">
        <f>+AO170</f>
      </c>
      <c r="AP208" s="246">
        <f>+AP170</f>
      </c>
      <c r="AQ208" s="246">
        <f>+AQ170</f>
      </c>
      <c r="AR208" s="246">
        <f>+AR170</f>
      </c>
      <c r="AS208" s="246">
        <f>+AS170</f>
      </c>
      <c r="AT208" s="246">
        <f>+AT170</f>
      </c>
      <c r="AU208" s="6">
        <f>+AU170</f>
      </c>
      <c r="AV208" s="6">
        <f>+AV170</f>
      </c>
      <c r="AW208" s="6">
        <f>+AW170</f>
      </c>
      <c r="AX208" s="6">
        <f>+AX170</f>
      </c>
      <c r="AY208" s="6">
        <f>+AY170</f>
      </c>
      <c r="AZ208" s="6">
        <f>+AZ170</f>
      </c>
      <c r="BA208" s="6">
        <f>+BA170</f>
      </c>
      <c r="BB208" s="6">
        <f>+BB170</f>
      </c>
      <c r="BC208" s="6">
        <f>+BC170</f>
      </c>
      <c r="BD208" s="6">
        <f>+BD170</f>
      </c>
      <c r="BE208" s="6">
        <f>+BE170</f>
      </c>
      <c r="BF208" s="6">
        <f>+BF170</f>
      </c>
      <c r="BG208" s="6">
        <f>+BG170</f>
      </c>
      <c r="BH208" s="6">
        <f>+BH170</f>
      </c>
      <c r="BI208" s="6">
        <f>+BI170</f>
      </c>
      <c r="BJ208" s="6">
        <f>+BJ170</f>
      </c>
      <c r="BK208" s="6">
        <f>SUM(AY208:BJ208)</f>
      </c>
      <c r="BL208" s="6">
        <f>+BL170</f>
      </c>
      <c r="BM208" s="6">
        <f>+BM170</f>
      </c>
      <c r="BN208" s="6">
        <f>+BN170</f>
      </c>
      <c r="BO208" s="6">
        <f>+BO170</f>
      </c>
      <c r="BP208" s="6">
        <f>+BP170</f>
      </c>
      <c r="BQ208" s="6">
        <f>+BQ170</f>
      </c>
      <c r="BR208" s="6">
        <f>+BR170</f>
      </c>
      <c r="BS208" s="6">
        <f>+BS170</f>
      </c>
      <c r="BT208" s="6">
        <f>+BT170</f>
      </c>
      <c r="BU208" s="6">
        <f>+BU170</f>
      </c>
      <c r="BV208" s="6">
        <f>+BV170</f>
      </c>
      <c r="BW208" s="6">
        <f>+BW170</f>
      </c>
      <c r="BX208" s="6">
        <f>SUM(BL208:BW208)</f>
      </c>
      <c r="BY208" s="6">
        <f>+BY170</f>
      </c>
      <c r="BZ208" s="6">
        <f>+BZ170</f>
      </c>
      <c r="CA208" s="6">
        <f>+CA170</f>
      </c>
      <c r="CB208" s="6">
        <f>+CB170</f>
      </c>
      <c r="CC208" s="6">
        <f>+CC170</f>
      </c>
      <c r="CD208" s="6">
        <f>+CD170</f>
      </c>
      <c r="CE208" s="6">
        <f>+CE170</f>
      </c>
      <c r="CF208" s="6">
        <f>+CF170</f>
      </c>
      <c r="CG208" s="6">
        <f>+CG170</f>
      </c>
      <c r="CH208" s="6">
        <f>+CH170</f>
      </c>
      <c r="CI208" s="6">
        <f>+CI170</f>
      </c>
      <c r="CJ208" s="6">
        <f>+CJ170</f>
      </c>
      <c r="CK208" s="6">
        <f>+CK170</f>
      </c>
      <c r="CL208" s="6">
        <f>+CL170</f>
      </c>
      <c r="CM208" s="6">
        <f>+CM170</f>
      </c>
      <c r="CN208" s="6">
        <f>+CN170</f>
      </c>
      <c r="CO208" s="6">
        <f>+CO170</f>
      </c>
      <c r="CP208" s="6">
        <f>+CP170</f>
      </c>
      <c r="CQ208" s="6">
        <f>+CQ170</f>
      </c>
      <c r="CR208" s="6">
        <f>+CR170</f>
      </c>
      <c r="CS208" s="6">
        <f>+CS170</f>
      </c>
      <c r="CT208" s="6">
        <f>+CT170</f>
      </c>
      <c r="CU208" s="6">
        <f>+CU170</f>
      </c>
      <c r="CV208" s="6">
        <f>+CV170</f>
      </c>
      <c r="CW208" s="6">
        <f>+CW170</f>
      </c>
      <c r="CX208" s="6">
        <f>+CX170</f>
      </c>
      <c r="CY208" s="6">
        <f>+CY170</f>
      </c>
      <c r="CZ208" s="6">
        <f>+CZ170</f>
      </c>
      <c r="DA208" s="6">
        <f>+DA170</f>
      </c>
      <c r="DB208" s="6">
        <f>+DB170</f>
      </c>
      <c r="DC208" s="6">
        <f>+DC170</f>
      </c>
      <c r="DD208" s="6">
        <f>+DD170</f>
      </c>
      <c r="DE208" s="6">
        <f>+DE170</f>
      </c>
      <c r="DF208" s="6">
        <f>+DF170</f>
      </c>
      <c r="DG208" s="6">
        <f>+DG170</f>
      </c>
      <c r="DH208" s="6">
        <f>+DH170</f>
      </c>
      <c r="DI208" s="124"/>
      <c r="DJ208" s="124"/>
      <c r="DK208" s="6"/>
      <c r="DL208" s="6"/>
      <c r="DM208" s="143"/>
      <c r="DN208" s="182">
        <f>SUM(Z208:AK208)</f>
      </c>
      <c r="DO208" s="182"/>
      <c r="DP208" s="182">
        <f>SUM(AL208:AW208)</f>
      </c>
      <c r="DQ208" s="144">
        <f>IFERROR(DP208/DN208*100,0)</f>
      </c>
      <c r="DR208" s="182">
        <f>SUM(AY208:BJ208)</f>
      </c>
      <c r="DS208" s="144">
        <f>IFERROR(DR208/DP208*100,0)</f>
      </c>
      <c r="DT208" s="182">
        <f>SUM(BL208:BW208)</f>
      </c>
      <c r="DU208" s="144">
        <f>IFERROR(DT208/DR208*100,0)</f>
      </c>
      <c r="DV208" s="182">
        <f>SUM(BY208:CJ208)</f>
      </c>
      <c r="DW208" s="144">
        <f>IFERROR(DV208/DT208*100,0)</f>
      </c>
      <c r="DX208" s="182">
        <f>SUM(CA208:CL208)</f>
      </c>
      <c r="DY208" s="144">
        <f>IFERROR(DX208/DV208*100,0)</f>
      </c>
      <c r="DZ208" s="182">
        <f>SUM(CC208:CN208)</f>
      </c>
      <c r="EA208" s="144">
        <f>IFERROR(DZ208/DX208*100,0)</f>
      </c>
      <c r="EB208" s="125"/>
      <c r="EC208" s="6"/>
      <c r="ED208" s="6"/>
      <c r="EE208" s="6"/>
      <c r="EF208" s="124"/>
      <c r="EG208" s="124"/>
      <c r="EH208" s="125"/>
      <c r="EI208" s="125"/>
      <c r="EJ208" s="124"/>
      <c r="EK208" s="2"/>
      <c r="EL208" s="2"/>
    </row>
    <row x14ac:dyDescent="0.25" r="209" customHeight="1" ht="19.5">
      <c r="A209" s="2">
        <f>+A171</f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>
        <f>+Z171</f>
      </c>
      <c r="AA209" s="6">
        <f>+AA171</f>
      </c>
      <c r="AB209" s="6">
        <f>+AB171</f>
      </c>
      <c r="AC209" s="6">
        <f>+AC171</f>
      </c>
      <c r="AD209" s="6">
        <f>+AD171</f>
      </c>
      <c r="AE209" s="6">
        <f>+AE171</f>
      </c>
      <c r="AF209" s="6">
        <f>+AF171</f>
      </c>
      <c r="AG209" s="6">
        <f>+AG171</f>
      </c>
      <c r="AH209" s="6">
        <f>+AH171</f>
      </c>
      <c r="AI209" s="6">
        <f>+AI171</f>
      </c>
      <c r="AJ209" s="6">
        <f>+AJ171</f>
      </c>
      <c r="AK209" s="6">
        <f>+AK171</f>
      </c>
      <c r="AL209" s="246">
        <f>+AL171</f>
      </c>
      <c r="AM209" s="246">
        <f>+AM171</f>
      </c>
      <c r="AN209" s="246">
        <f>+AN171</f>
      </c>
      <c r="AO209" s="246">
        <f>+AO171</f>
      </c>
      <c r="AP209" s="246">
        <f>+AP171</f>
      </c>
      <c r="AQ209" s="246">
        <f>+AQ171</f>
      </c>
      <c r="AR209" s="246">
        <f>+AR171</f>
      </c>
      <c r="AS209" s="246">
        <f>+AS171</f>
      </c>
      <c r="AT209" s="246">
        <f>+AT171</f>
      </c>
      <c r="AU209" s="6">
        <f>+AU171</f>
      </c>
      <c r="AV209" s="6">
        <f>+AV171</f>
      </c>
      <c r="AW209" s="6">
        <f>+AW171</f>
      </c>
      <c r="AX209" s="6">
        <f>+AX171</f>
      </c>
      <c r="AY209" s="6">
        <f>+AY171</f>
      </c>
      <c r="AZ209" s="6">
        <f>+AZ171</f>
      </c>
      <c r="BA209" s="6">
        <f>+BA171</f>
      </c>
      <c r="BB209" s="6">
        <f>+BB171</f>
      </c>
      <c r="BC209" s="6">
        <f>+BC171</f>
      </c>
      <c r="BD209" s="6">
        <f>+BD171</f>
      </c>
      <c r="BE209" s="6">
        <f>+BE171</f>
      </c>
      <c r="BF209" s="6">
        <f>+BF171</f>
      </c>
      <c r="BG209" s="6">
        <f>+BG171</f>
      </c>
      <c r="BH209" s="6">
        <f>+BH171</f>
      </c>
      <c r="BI209" s="6">
        <f>+BI171</f>
      </c>
      <c r="BJ209" s="6">
        <f>+BJ171</f>
      </c>
      <c r="BK209" s="6">
        <f>SUM(AY209:BJ209)</f>
      </c>
      <c r="BL209" s="6">
        <f>+BL171</f>
      </c>
      <c r="BM209" s="6">
        <f>+BM171</f>
      </c>
      <c r="BN209" s="6">
        <f>+BN171</f>
      </c>
      <c r="BO209" s="6">
        <f>+BO171</f>
      </c>
      <c r="BP209" s="6">
        <f>+BP171</f>
      </c>
      <c r="BQ209" s="6">
        <f>+BQ171</f>
      </c>
      <c r="BR209" s="6">
        <f>+BR171</f>
      </c>
      <c r="BS209" s="6">
        <f>+BS171</f>
      </c>
      <c r="BT209" s="6">
        <f>+BT171</f>
      </c>
      <c r="BU209" s="6">
        <f>+BU171</f>
      </c>
      <c r="BV209" s="6">
        <f>+BV171</f>
      </c>
      <c r="BW209" s="6">
        <f>+BW171</f>
      </c>
      <c r="BX209" s="6">
        <f>SUM(BL209:BW209)</f>
      </c>
      <c r="BY209" s="6">
        <f>+BY171</f>
      </c>
      <c r="BZ209" s="6">
        <f>+BZ171</f>
      </c>
      <c r="CA209" s="6">
        <f>+CA171</f>
      </c>
      <c r="CB209" s="6">
        <f>+CB171</f>
      </c>
      <c r="CC209" s="6">
        <f>+CC171</f>
      </c>
      <c r="CD209" s="6">
        <f>+CD171</f>
      </c>
      <c r="CE209" s="6">
        <f>+CE171</f>
      </c>
      <c r="CF209" s="6">
        <f>+CF171</f>
      </c>
      <c r="CG209" s="6">
        <f>+CG171</f>
      </c>
      <c r="CH209" s="6">
        <f>+CH171</f>
      </c>
      <c r="CI209" s="6">
        <f>+CI171</f>
      </c>
      <c r="CJ209" s="6">
        <f>+CJ171</f>
      </c>
      <c r="CK209" s="6">
        <f>+CK171</f>
      </c>
      <c r="CL209" s="6">
        <f>+CL171</f>
      </c>
      <c r="CM209" s="6">
        <f>+CM171</f>
      </c>
      <c r="CN209" s="6">
        <f>+CN171</f>
      </c>
      <c r="CO209" s="6">
        <f>+CO171</f>
      </c>
      <c r="CP209" s="6">
        <f>+CP171</f>
      </c>
      <c r="CQ209" s="6">
        <f>+CQ171</f>
      </c>
      <c r="CR209" s="6">
        <f>+CR171</f>
      </c>
      <c r="CS209" s="6">
        <f>+CS171</f>
      </c>
      <c r="CT209" s="6">
        <f>+CT171</f>
      </c>
      <c r="CU209" s="6">
        <f>+CU171</f>
      </c>
      <c r="CV209" s="6">
        <f>+CV171</f>
      </c>
      <c r="CW209" s="6">
        <f>+CW171</f>
      </c>
      <c r="CX209" s="6">
        <f>+CX171</f>
      </c>
      <c r="CY209" s="6">
        <f>+CY171</f>
      </c>
      <c r="CZ209" s="6">
        <f>+CZ171</f>
      </c>
      <c r="DA209" s="6">
        <f>+DA171</f>
      </c>
      <c r="DB209" s="6">
        <f>+DB171</f>
      </c>
      <c r="DC209" s="6">
        <f>+DC171</f>
      </c>
      <c r="DD209" s="6">
        <f>+DD171</f>
      </c>
      <c r="DE209" s="6">
        <f>+DE171</f>
      </c>
      <c r="DF209" s="6">
        <f>+DF171</f>
      </c>
      <c r="DG209" s="6">
        <f>+DG171</f>
      </c>
      <c r="DH209" s="6">
        <f>+DH171</f>
      </c>
      <c r="DI209" s="124"/>
      <c r="DJ209" s="124"/>
      <c r="DK209" s="6"/>
      <c r="DL209" s="6"/>
      <c r="DM209" s="143"/>
      <c r="DN209" s="182">
        <f>SUM(Z209:AK209)</f>
      </c>
      <c r="DO209" s="182"/>
      <c r="DP209" s="182">
        <f>SUM(AL209:AW209)</f>
      </c>
      <c r="DQ209" s="144">
        <f>IFERROR(DP209/DN209*100,0)</f>
      </c>
      <c r="DR209" s="182">
        <f>SUM(AY209:BJ209)</f>
      </c>
      <c r="DS209" s="144">
        <f>IFERROR(DR209/DP209*100,0)</f>
      </c>
      <c r="DT209" s="182">
        <f>SUM(BL209:BW209)</f>
      </c>
      <c r="DU209" s="144">
        <f>IFERROR(DT209/DR209*100,0)</f>
      </c>
      <c r="DV209" s="182">
        <f>SUM(BY209:CJ209)</f>
      </c>
      <c r="DW209" s="144">
        <f>IFERROR(DV209/DT209*100,0)</f>
      </c>
      <c r="DX209" s="182">
        <f>SUM(CA209:CL209)</f>
      </c>
      <c r="DY209" s="144">
        <f>IFERROR(DX209/DV209*100,0)</f>
      </c>
      <c r="DZ209" s="182">
        <f>SUM(CC209:CN209)</f>
      </c>
      <c r="EA209" s="144">
        <f>IFERROR(DZ209/DX209*100,0)</f>
      </c>
      <c r="EB209" s="125"/>
      <c r="EC209" s="6"/>
      <c r="ED209" s="6"/>
      <c r="EE209" s="6"/>
      <c r="EF209" s="124"/>
      <c r="EG209" s="124"/>
      <c r="EH209" s="125"/>
      <c r="EI209" s="125"/>
      <c r="EJ209" s="124"/>
      <c r="EK209" s="2"/>
      <c r="EL209" s="2"/>
    </row>
    <row x14ac:dyDescent="0.25" r="210" customHeight="1" ht="19.5">
      <c r="A210" s="2">
        <f>+A172</f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>
        <f>+Z172</f>
      </c>
      <c r="AA210" s="6">
        <f>+AA172</f>
      </c>
      <c r="AB210" s="6">
        <f>+AB172</f>
      </c>
      <c r="AC210" s="6">
        <f>+AC172</f>
      </c>
      <c r="AD210" s="6">
        <f>+AD172</f>
      </c>
      <c r="AE210" s="6">
        <f>+AE172</f>
      </c>
      <c r="AF210" s="6">
        <f>+AF172</f>
      </c>
      <c r="AG210" s="6">
        <f>+AG172</f>
      </c>
      <c r="AH210" s="6">
        <f>+AH172</f>
      </c>
      <c r="AI210" s="6">
        <f>+AI172</f>
      </c>
      <c r="AJ210" s="6">
        <f>+AJ172</f>
      </c>
      <c r="AK210" s="6">
        <f>+AK172</f>
      </c>
      <c r="AL210" s="246">
        <f>+AL172</f>
      </c>
      <c r="AM210" s="246">
        <f>+AM172</f>
      </c>
      <c r="AN210" s="246">
        <f>+AN172</f>
      </c>
      <c r="AO210" s="246">
        <f>+AO172</f>
      </c>
      <c r="AP210" s="246">
        <f>+AP172</f>
      </c>
      <c r="AQ210" s="246">
        <f>+AQ172</f>
      </c>
      <c r="AR210" s="246">
        <f>+AR172</f>
      </c>
      <c r="AS210" s="246">
        <f>+AS172</f>
      </c>
      <c r="AT210" s="246">
        <f>+AT172</f>
      </c>
      <c r="AU210" s="6">
        <f>+AU172</f>
      </c>
      <c r="AV210" s="6">
        <f>+AV172</f>
      </c>
      <c r="AW210" s="6">
        <f>+AW172</f>
      </c>
      <c r="AX210" s="6">
        <f>+AX172</f>
      </c>
      <c r="AY210" s="6">
        <f>+AY172</f>
      </c>
      <c r="AZ210" s="6">
        <f>+AZ172</f>
      </c>
      <c r="BA210" s="6">
        <f>+BA172</f>
      </c>
      <c r="BB210" s="6">
        <f>+BB172</f>
      </c>
      <c r="BC210" s="6">
        <f>+BC172</f>
      </c>
      <c r="BD210" s="6">
        <f>+BD172</f>
      </c>
      <c r="BE210" s="6">
        <f>+BE172</f>
      </c>
      <c r="BF210" s="6">
        <f>+BF172</f>
      </c>
      <c r="BG210" s="6">
        <f>+BG172</f>
      </c>
      <c r="BH210" s="6">
        <f>+BH172</f>
      </c>
      <c r="BI210" s="6">
        <f>+BI172</f>
      </c>
      <c r="BJ210" s="6">
        <f>+BJ172</f>
      </c>
      <c r="BK210" s="6">
        <f>SUM(AY210:BJ210)</f>
      </c>
      <c r="BL210" s="6">
        <f>+BL172</f>
      </c>
      <c r="BM210" s="6">
        <f>+BM172</f>
      </c>
      <c r="BN210" s="6">
        <f>+BN172</f>
      </c>
      <c r="BO210" s="6">
        <f>+BO172</f>
      </c>
      <c r="BP210" s="6">
        <f>+BP172</f>
      </c>
      <c r="BQ210" s="6">
        <f>+BQ172</f>
      </c>
      <c r="BR210" s="6">
        <f>+BR172</f>
      </c>
      <c r="BS210" s="6">
        <f>+BS172</f>
      </c>
      <c r="BT210" s="6">
        <f>+BT172</f>
      </c>
      <c r="BU210" s="6">
        <f>+BU172</f>
      </c>
      <c r="BV210" s="6">
        <f>+BV172</f>
      </c>
      <c r="BW210" s="6">
        <f>+BW172</f>
      </c>
      <c r="BX210" s="6">
        <f>SUM(BL210:BW210)</f>
      </c>
      <c r="BY210" s="6">
        <f>+BY172</f>
      </c>
      <c r="BZ210" s="6">
        <f>+BZ172</f>
      </c>
      <c r="CA210" s="6">
        <f>+CA172</f>
      </c>
      <c r="CB210" s="6">
        <f>+CB172</f>
      </c>
      <c r="CC210" s="6">
        <f>+CC172</f>
      </c>
      <c r="CD210" s="6">
        <f>+CD172</f>
      </c>
      <c r="CE210" s="6">
        <f>+CE172</f>
      </c>
      <c r="CF210" s="6">
        <f>+CF172</f>
      </c>
      <c r="CG210" s="6">
        <f>+CG172</f>
      </c>
      <c r="CH210" s="6">
        <f>+CH172</f>
      </c>
      <c r="CI210" s="6">
        <f>+CI172</f>
      </c>
      <c r="CJ210" s="6">
        <f>+CJ172</f>
      </c>
      <c r="CK210" s="6">
        <f>+CK172</f>
      </c>
      <c r="CL210" s="6">
        <f>+CL172</f>
      </c>
      <c r="CM210" s="6">
        <f>+CM172</f>
      </c>
      <c r="CN210" s="6">
        <f>+CN172</f>
      </c>
      <c r="CO210" s="6">
        <f>+CO172</f>
      </c>
      <c r="CP210" s="6">
        <f>+CP172</f>
      </c>
      <c r="CQ210" s="6">
        <f>+CQ172</f>
      </c>
      <c r="CR210" s="6">
        <f>+CR172</f>
      </c>
      <c r="CS210" s="6">
        <f>+CS172</f>
      </c>
      <c r="CT210" s="6">
        <f>+CT172</f>
      </c>
      <c r="CU210" s="6">
        <f>+CU172</f>
      </c>
      <c r="CV210" s="6">
        <f>+CV172</f>
      </c>
      <c r="CW210" s="6">
        <f>+CW172</f>
      </c>
      <c r="CX210" s="6">
        <f>+CX172</f>
      </c>
      <c r="CY210" s="6">
        <f>+CY172</f>
      </c>
      <c r="CZ210" s="6">
        <f>+CZ172</f>
      </c>
      <c r="DA210" s="6">
        <f>+DA172</f>
      </c>
      <c r="DB210" s="6">
        <f>+DB172</f>
      </c>
      <c r="DC210" s="6">
        <f>+DC172</f>
      </c>
      <c r="DD210" s="6">
        <f>+DD172</f>
      </c>
      <c r="DE210" s="6">
        <f>+DE172</f>
      </c>
      <c r="DF210" s="6">
        <f>+DF172</f>
      </c>
      <c r="DG210" s="6">
        <f>+DG172</f>
      </c>
      <c r="DH210" s="6">
        <f>+DH172</f>
      </c>
      <c r="DI210" s="124"/>
      <c r="DJ210" s="124"/>
      <c r="DK210" s="6"/>
      <c r="DL210" s="6"/>
      <c r="DM210" s="143"/>
      <c r="DN210" s="182">
        <f>SUM(Z210:AK210)</f>
      </c>
      <c r="DO210" s="182"/>
      <c r="DP210" s="182">
        <f>SUM(AL210:AW210)</f>
      </c>
      <c r="DQ210" s="144">
        <f>IFERROR(DP210/DN210*100,0)</f>
      </c>
      <c r="DR210" s="182">
        <f>SUM(AY210:BJ210)</f>
      </c>
      <c r="DS210" s="144">
        <f>IFERROR(DR210/DP210*100,0)</f>
      </c>
      <c r="DT210" s="182">
        <f>SUM(BL210:BW210)</f>
      </c>
      <c r="DU210" s="144">
        <f>IFERROR(DT210/DR210*100,0)</f>
      </c>
      <c r="DV210" s="182">
        <f>SUM(BY210:CJ210)</f>
      </c>
      <c r="DW210" s="144">
        <f>IFERROR(DV210/DT210*100,0)</f>
      </c>
      <c r="DX210" s="182">
        <f>SUM(CA210:CL210)</f>
      </c>
      <c r="DY210" s="144">
        <f>IFERROR(DX210/DV210*100,0)</f>
      </c>
      <c r="DZ210" s="182">
        <f>SUM(CC210:CN210)</f>
      </c>
      <c r="EA210" s="144">
        <f>IFERROR(DZ210/DX210*100,0)</f>
      </c>
      <c r="EB210" s="125"/>
      <c r="EC210" s="6"/>
      <c r="ED210" s="6"/>
      <c r="EE210" s="6"/>
      <c r="EF210" s="124"/>
      <c r="EG210" s="124"/>
      <c r="EH210" s="125"/>
      <c r="EI210" s="125"/>
      <c r="EJ210" s="124"/>
      <c r="EK210" s="2"/>
      <c r="EL210" s="2"/>
    </row>
    <row x14ac:dyDescent="0.25" r="211" customHeight="1" ht="19.5">
      <c r="A211" s="2">
        <f>+A173</f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>
        <f>+Z173+Z166</f>
      </c>
      <c r="AA211" s="6">
        <f>+AA173+AA166</f>
      </c>
      <c r="AB211" s="6">
        <f>+AB173+AB166</f>
      </c>
      <c r="AC211" s="6">
        <f>+AC173+AC166</f>
      </c>
      <c r="AD211" s="6">
        <f>+AD173+AD166</f>
      </c>
      <c r="AE211" s="6">
        <f>+AE173+AE166</f>
      </c>
      <c r="AF211" s="6">
        <f>+AF173+AF166</f>
      </c>
      <c r="AG211" s="6">
        <f>+AG173+AG166</f>
      </c>
      <c r="AH211" s="6">
        <f>+AH173+AH166</f>
      </c>
      <c r="AI211" s="6">
        <f>+AI173+AI166</f>
      </c>
      <c r="AJ211" s="6">
        <f>+AJ173+AJ166</f>
      </c>
      <c r="AK211" s="6">
        <f>+AK173+AK166</f>
      </c>
      <c r="AL211" s="246">
        <f>+AL173+AL166</f>
      </c>
      <c r="AM211" s="246">
        <f>+AM173+AM166+AM174</f>
      </c>
      <c r="AN211" s="246">
        <f>+AN173+AN166+AN174</f>
      </c>
      <c r="AO211" s="246">
        <f>+AO173+AO166+AO174</f>
      </c>
      <c r="AP211" s="246">
        <f>+AP173+AP166+AP174</f>
      </c>
      <c r="AQ211" s="246">
        <f>+AQ173+AQ166+AQ174</f>
      </c>
      <c r="AR211" s="246">
        <f>+AR173+AR166+AR174</f>
      </c>
      <c r="AS211" s="246">
        <f>+AS173+AS166+AS174</f>
      </c>
      <c r="AT211" s="246">
        <f>+AT173+AT166+AT174</f>
      </c>
      <c r="AU211" s="6">
        <f>+AU173+AU166+AU174</f>
      </c>
      <c r="AV211" s="6">
        <f>+AV173+AV166+AV174</f>
      </c>
      <c r="AW211" s="6">
        <f>+AW173+AW166+AW174</f>
      </c>
      <c r="AX211" s="6">
        <f>+AX173+AX166+AX174</f>
      </c>
      <c r="AY211" s="6">
        <f>+AY173+AY166+AY174</f>
      </c>
      <c r="AZ211" s="6">
        <f>+AZ173+AZ166+AZ174</f>
      </c>
      <c r="BA211" s="6">
        <f>+BA173+BA166+BA174</f>
      </c>
      <c r="BB211" s="6">
        <f>+BB173+BB166+BB174</f>
      </c>
      <c r="BC211" s="6">
        <f>+BC173+BC166+BC174</f>
      </c>
      <c r="BD211" s="6">
        <f>+BD173+BD166+BD174</f>
      </c>
      <c r="BE211" s="6">
        <f>+BE173+BE166+BE174</f>
      </c>
      <c r="BF211" s="6">
        <f>+BF173+BF166+BF174</f>
      </c>
      <c r="BG211" s="6">
        <f>+BG173+BG166+BG174</f>
      </c>
      <c r="BH211" s="6">
        <f>+BH173+BH166+BH174</f>
      </c>
      <c r="BI211" s="6">
        <f>+BI173+BI166+BI174</f>
      </c>
      <c r="BJ211" s="6">
        <f>+BJ173+BJ166+BJ174</f>
      </c>
      <c r="BK211" s="6">
        <f>SUM(AY211:BJ211)</f>
      </c>
      <c r="BL211" s="6">
        <f>+BL173+BL166</f>
      </c>
      <c r="BM211" s="6">
        <f>+BM173+BM166</f>
      </c>
      <c r="BN211" s="6">
        <f>+BN173+BN166</f>
      </c>
      <c r="BO211" s="6">
        <f>+BO173+BO166</f>
      </c>
      <c r="BP211" s="6">
        <f>+BP173+BP166</f>
      </c>
      <c r="BQ211" s="6">
        <f>+BQ173+BQ166</f>
      </c>
      <c r="BR211" s="6">
        <f>+BR173+BR166</f>
      </c>
      <c r="BS211" s="6">
        <f>+BS173+BS166</f>
      </c>
      <c r="BT211" s="6">
        <f>+BT173+BT166</f>
      </c>
      <c r="BU211" s="6">
        <f>+BU173+BU166</f>
      </c>
      <c r="BV211" s="6">
        <f>+BV173+BV166</f>
      </c>
      <c r="BW211" s="6">
        <f>+BW173+BW166</f>
      </c>
      <c r="BX211" s="6">
        <f>SUM(BL211:BW211)</f>
      </c>
      <c r="BY211" s="6">
        <f>+BY173+BY166</f>
      </c>
      <c r="BZ211" s="6">
        <f>+BZ173+BZ166</f>
      </c>
      <c r="CA211" s="6">
        <f>+CA173+CA166</f>
      </c>
      <c r="CB211" s="6">
        <f>+CB173+CB166</f>
      </c>
      <c r="CC211" s="6">
        <f>+CC173+CC166</f>
      </c>
      <c r="CD211" s="6">
        <f>+CD173+CD166</f>
      </c>
      <c r="CE211" s="6">
        <f>+CE173+CE166</f>
      </c>
      <c r="CF211" s="6">
        <f>+CF173+CF166</f>
      </c>
      <c r="CG211" s="6">
        <f>+CG173+CG166</f>
      </c>
      <c r="CH211" s="6">
        <f>+CH173+CH166</f>
      </c>
      <c r="CI211" s="6">
        <f>+CI173+CI166</f>
      </c>
      <c r="CJ211" s="6">
        <f>+CJ173+CJ166</f>
      </c>
      <c r="CK211" s="6">
        <f>+CK173+CK166</f>
      </c>
      <c r="CL211" s="6">
        <f>+CL173+CL166</f>
      </c>
      <c r="CM211" s="6">
        <f>+CM173+CM166</f>
      </c>
      <c r="CN211" s="6">
        <f>+CN173+CN166</f>
      </c>
      <c r="CO211" s="6">
        <f>+CO173+CO166</f>
      </c>
      <c r="CP211" s="6">
        <f>+CP173+CP166</f>
      </c>
      <c r="CQ211" s="6">
        <f>+CQ173+CQ166</f>
      </c>
      <c r="CR211" s="6">
        <f>+CR173+CR166</f>
      </c>
      <c r="CS211" s="6">
        <f>+CS173+CS166</f>
      </c>
      <c r="CT211" s="6">
        <f>+CT173+CT166</f>
      </c>
      <c r="CU211" s="6">
        <f>+CU173+CU166</f>
      </c>
      <c r="CV211" s="6">
        <f>+CV173+CV166</f>
      </c>
      <c r="CW211" s="6">
        <f>+CW173+CW166</f>
      </c>
      <c r="CX211" s="6">
        <f>+CX173+CX166</f>
      </c>
      <c r="CY211" s="6">
        <f>+CY173+CY166</f>
      </c>
      <c r="CZ211" s="6">
        <f>+CZ173+CZ166</f>
      </c>
      <c r="DA211" s="6">
        <f>+DA173+DA166</f>
      </c>
      <c r="DB211" s="6">
        <f>+DB173+DB166</f>
      </c>
      <c r="DC211" s="6">
        <f>+DC173+DC166</f>
      </c>
      <c r="DD211" s="6">
        <f>+DD173+DD166</f>
      </c>
      <c r="DE211" s="6">
        <f>+DE173+DE166</f>
      </c>
      <c r="DF211" s="6">
        <f>+DF173+DF166</f>
      </c>
      <c r="DG211" s="6">
        <f>+DG173+DG166</f>
      </c>
      <c r="DH211" s="6">
        <f>+DH173+DH166</f>
      </c>
      <c r="DI211" s="124"/>
      <c r="DJ211" s="124"/>
      <c r="DK211" s="6"/>
      <c r="DL211" s="6"/>
      <c r="DM211" s="143"/>
      <c r="DN211" s="182">
        <f>SUM(Z211:AK211)</f>
      </c>
      <c r="DO211" s="182"/>
      <c r="DP211" s="182">
        <f>SUM(AL211:AW211)</f>
      </c>
      <c r="DQ211" s="144">
        <f>IFERROR(DP211/DN211*100,0)</f>
      </c>
      <c r="DR211" s="182">
        <f>SUM(AY211:BJ211)</f>
      </c>
      <c r="DS211" s="144">
        <f>IFERROR(DR211/DP211*100,0)</f>
      </c>
      <c r="DT211" s="182">
        <f>SUM(BL211:BW211)</f>
      </c>
      <c r="DU211" s="144">
        <f>IFERROR(DT211/DR211*100,0)</f>
      </c>
      <c r="DV211" s="182">
        <f>SUM(BY211:CJ211)</f>
      </c>
      <c r="DW211" s="144">
        <f>IFERROR(DV211/DT211*100,0)</f>
      </c>
      <c r="DX211" s="182">
        <f>SUM(CA211:CL211)</f>
      </c>
      <c r="DY211" s="144">
        <f>IFERROR(DX211/DV211*100,0)</f>
      </c>
      <c r="DZ211" s="182">
        <f>SUM(CC211:CN211)</f>
      </c>
      <c r="EA211" s="144">
        <f>IFERROR(DZ211/DX211*100,0)</f>
      </c>
      <c r="EB211" s="125"/>
      <c r="EC211" s="6"/>
      <c r="ED211" s="6"/>
      <c r="EE211" s="6"/>
      <c r="EF211" s="124"/>
      <c r="EG211" s="124"/>
      <c r="EH211" s="125"/>
      <c r="EI211" s="125"/>
      <c r="EJ211" s="124"/>
      <c r="EK211" s="2"/>
      <c r="EL211" s="2"/>
    </row>
    <row x14ac:dyDescent="0.25" r="212" customHeight="1" ht="19.5">
      <c r="A212" s="133" t="s">
        <v>222</v>
      </c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57">
        <f>SUM(Z205:Z211)</f>
      </c>
      <c r="AA212" s="157">
        <f>SUM(AA205:AA211)</f>
      </c>
      <c r="AB212" s="157">
        <f>SUM(AB205:AB211)</f>
      </c>
      <c r="AC212" s="157">
        <f>SUM(AC205:AC211)</f>
      </c>
      <c r="AD212" s="157">
        <f>SUM(AD205:AD211)</f>
      </c>
      <c r="AE212" s="157">
        <f>SUM(AE205:AE211)</f>
      </c>
      <c r="AF212" s="157">
        <f>SUM(AF205:AF211)</f>
      </c>
      <c r="AG212" s="157">
        <f>SUM(AG205:AG211)</f>
      </c>
      <c r="AH212" s="157">
        <f>SUM(AH205:AH211)</f>
      </c>
      <c r="AI212" s="157">
        <f>SUM(AI205:AI211)</f>
      </c>
      <c r="AJ212" s="157">
        <f>SUM(AJ205:AJ211)</f>
      </c>
      <c r="AK212" s="157">
        <f>SUM(AK205:AK211)</f>
      </c>
      <c r="AL212" s="247">
        <f>SUM(AL205:AL211)</f>
      </c>
      <c r="AM212" s="247">
        <f>SUM(AM205:AM211)</f>
      </c>
      <c r="AN212" s="247">
        <f>SUM(AN205:AN211)</f>
      </c>
      <c r="AO212" s="247">
        <f>SUM(AO205:AO211)</f>
      </c>
      <c r="AP212" s="247">
        <f>SUM(AP205:AP211)</f>
      </c>
      <c r="AQ212" s="247">
        <f>SUM(AQ205:AQ211)</f>
      </c>
      <c r="AR212" s="247">
        <f>SUM(AR205:AR211)</f>
      </c>
      <c r="AS212" s="247">
        <f>SUM(AS205:AS211)</f>
      </c>
      <c r="AT212" s="247">
        <f>SUM(AT205:AT211)</f>
      </c>
      <c r="AU212" s="157">
        <f>SUM(AU205:AU211)</f>
      </c>
      <c r="AV212" s="157">
        <f>SUM(AV205:AV211)</f>
      </c>
      <c r="AW212" s="157">
        <f>SUM(AW205:AW211)</f>
      </c>
      <c r="AX212" s="157">
        <f>SUM(AX205:AX211)</f>
      </c>
      <c r="AY212" s="157">
        <f>SUM(AY205:AY211)</f>
      </c>
      <c r="AZ212" s="157">
        <f>SUM(AZ205:AZ211)</f>
      </c>
      <c r="BA212" s="157">
        <f>SUM(BA205:BA211)</f>
      </c>
      <c r="BB212" s="157">
        <f>SUM(BB205:BB211)</f>
      </c>
      <c r="BC212" s="157">
        <f>SUM(BC205:BC211)</f>
      </c>
      <c r="BD212" s="157">
        <f>SUM(BD205:BD211)</f>
      </c>
      <c r="BE212" s="157">
        <f>SUM(BE205:BE211)</f>
      </c>
      <c r="BF212" s="157">
        <f>SUM(BF205:BF211)</f>
      </c>
      <c r="BG212" s="157">
        <f>SUM(BG205:BG211)</f>
      </c>
      <c r="BH212" s="157">
        <f>SUM(BH205:BH211)</f>
      </c>
      <c r="BI212" s="157">
        <f>SUM(BI205:BI211)</f>
      </c>
      <c r="BJ212" s="157">
        <f>SUM(BJ205:BJ211)</f>
      </c>
      <c r="BK212" s="157">
        <f>SUM(BK205:BK211)</f>
      </c>
      <c r="BL212" s="157">
        <f>SUM(BL205:BL211)</f>
      </c>
      <c r="BM212" s="157">
        <f>SUM(BM205:BM211)</f>
      </c>
      <c r="BN212" s="157">
        <f>SUM(BN205:BN211)</f>
      </c>
      <c r="BO212" s="157">
        <f>SUM(BO205:BO211)</f>
      </c>
      <c r="BP212" s="157">
        <f>SUM(BP205:BP211)</f>
      </c>
      <c r="BQ212" s="157">
        <f>SUM(BQ205:BQ211)</f>
      </c>
      <c r="BR212" s="157">
        <f>SUM(BR205:BR211)</f>
      </c>
      <c r="BS212" s="157">
        <f>SUM(BS205:BS211)</f>
      </c>
      <c r="BT212" s="157">
        <f>SUM(BT205:BT211)</f>
      </c>
      <c r="BU212" s="157">
        <f>SUM(BU205:BU211)</f>
      </c>
      <c r="BV212" s="157">
        <f>SUM(BV205:BV211)</f>
      </c>
      <c r="BW212" s="157">
        <f>SUM(BW205:BW211)</f>
      </c>
      <c r="BX212" s="157">
        <f>SUM(BL212:BW212)</f>
      </c>
      <c r="BY212" s="157">
        <f>SUM(BY205:BY211)</f>
      </c>
      <c r="BZ212" s="157">
        <f>SUM(BZ205:BZ211)</f>
      </c>
      <c r="CA212" s="157">
        <f>SUM(CA205:CA211)</f>
      </c>
      <c r="CB212" s="157">
        <f>SUM(CB205:CB211)</f>
      </c>
      <c r="CC212" s="157">
        <f>SUM(CC205:CC211)</f>
      </c>
      <c r="CD212" s="157">
        <f>SUM(CD205:CD211)</f>
      </c>
      <c r="CE212" s="157">
        <f>SUM(CE205:CE211)</f>
      </c>
      <c r="CF212" s="157">
        <f>SUM(CF205:CF211)</f>
      </c>
      <c r="CG212" s="157">
        <f>SUM(CG205:CG211)</f>
      </c>
      <c r="CH212" s="157">
        <f>SUM(CH205:CH211)</f>
      </c>
      <c r="CI212" s="157">
        <f>SUM(CI205:CI211)</f>
      </c>
      <c r="CJ212" s="157">
        <f>SUM(CJ205:CJ211)</f>
      </c>
      <c r="CK212" s="157">
        <f>SUM(CK205:CK211)</f>
      </c>
      <c r="CL212" s="157">
        <f>SUM(CL205:CL211)</f>
      </c>
      <c r="CM212" s="157">
        <f>SUM(CM205:CM211)</f>
      </c>
      <c r="CN212" s="157">
        <f>SUM(CN205:CN211)</f>
      </c>
      <c r="CO212" s="157">
        <f>SUM(CO205:CO211)</f>
      </c>
      <c r="CP212" s="157">
        <f>SUM(CP205:CP211)</f>
      </c>
      <c r="CQ212" s="157">
        <f>SUM(CQ205:CQ211)</f>
      </c>
      <c r="CR212" s="157">
        <f>SUM(CR205:CR211)</f>
      </c>
      <c r="CS212" s="157">
        <f>SUM(CS205:CS211)</f>
      </c>
      <c r="CT212" s="157">
        <f>SUM(CT205:CT211)</f>
      </c>
      <c r="CU212" s="157">
        <f>SUM(CU205:CU211)</f>
      </c>
      <c r="CV212" s="157">
        <f>SUM(CV205:CV211)</f>
      </c>
      <c r="CW212" s="157">
        <f>SUM(CW205:CW211)</f>
      </c>
      <c r="CX212" s="157">
        <f>SUM(CX205:CX211)</f>
      </c>
      <c r="CY212" s="157">
        <f>SUM(CY205:CY211)</f>
      </c>
      <c r="CZ212" s="157">
        <f>SUM(CZ205:CZ211)</f>
      </c>
      <c r="DA212" s="157">
        <f>SUM(DA205:DA211)</f>
      </c>
      <c r="DB212" s="157">
        <f>SUM(DB205:DB211)</f>
      </c>
      <c r="DC212" s="157">
        <f>SUM(DC205:DC211)</f>
      </c>
      <c r="DD212" s="157">
        <f>SUM(DD205:DD211)</f>
      </c>
      <c r="DE212" s="157">
        <f>SUM(DE205:DE211)</f>
      </c>
      <c r="DF212" s="157">
        <f>SUM(DF205:DF211)</f>
      </c>
      <c r="DG212" s="157">
        <f>SUM(DG205:DG211)</f>
      </c>
      <c r="DH212" s="157">
        <f>SUM(DH205:DH211)</f>
      </c>
      <c r="DI212" s="124"/>
      <c r="DJ212" s="124"/>
      <c r="DK212" s="6"/>
      <c r="DL212" s="6"/>
      <c r="DM212" s="248"/>
      <c r="DN212" s="185">
        <f>SUM(Z212:AK212)</f>
      </c>
      <c r="DO212" s="185"/>
      <c r="DP212" s="185">
        <f>SUM(AL212:AW212)</f>
      </c>
      <c r="DQ212" s="144">
        <f>IFERROR(DP212/DN212*100,0)</f>
      </c>
      <c r="DR212" s="185">
        <f>SUM(AY212:BJ212)</f>
      </c>
      <c r="DS212" s="249">
        <f>IFERROR(DR212/DP212*100,0)</f>
      </c>
      <c r="DT212" s="185">
        <f>SUM(BL212:BW212)</f>
      </c>
      <c r="DU212" s="249">
        <f>IFERROR(DT212/DR212*100,0)</f>
      </c>
      <c r="DV212" s="185">
        <f>SUM(BY212:CJ212)</f>
      </c>
      <c r="DW212" s="249">
        <f>IFERROR(DV212/DT212*100,0)</f>
      </c>
      <c r="DX212" s="185">
        <f>SUM(CA212:CL212)</f>
      </c>
      <c r="DY212" s="249">
        <f>IFERROR(DX212/DV212*100,0)</f>
      </c>
      <c r="DZ212" s="185">
        <f>SUM(CC212:CN212)</f>
      </c>
      <c r="EA212" s="249">
        <f>IFERROR(DZ212/DX212*100,0)</f>
      </c>
      <c r="EB212" s="125"/>
      <c r="EC212" s="6"/>
      <c r="ED212" s="6"/>
      <c r="EE212" s="6"/>
      <c r="EF212" s="124"/>
      <c r="EG212" s="124"/>
      <c r="EH212" s="125"/>
      <c r="EI212" s="125"/>
      <c r="EJ212" s="124"/>
      <c r="EK212" s="2"/>
      <c r="EL212" s="2"/>
    </row>
    <row x14ac:dyDescent="0.25" r="213" customHeight="1" ht="19.5">
      <c r="A213" s="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124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>
        <v>35237</v>
      </c>
      <c r="BK213" s="6"/>
      <c r="BL213" s="124"/>
      <c r="BM213" s="2"/>
      <c r="BN213" s="124"/>
      <c r="BO213" s="6"/>
      <c r="BP213" s="124"/>
      <c r="BQ213" s="124"/>
      <c r="BR213" s="124"/>
      <c r="BS213" s="124"/>
      <c r="BT213" s="124"/>
      <c r="BU213" s="124"/>
      <c r="BV213" s="124"/>
      <c r="BW213" s="124"/>
      <c r="BX213" s="6"/>
      <c r="BY213" s="124"/>
      <c r="BZ213" s="124"/>
      <c r="CA213" s="124"/>
      <c r="CB213" s="124"/>
      <c r="CC213" s="124"/>
      <c r="CD213" s="124"/>
      <c r="CE213" s="124"/>
      <c r="CF213" s="124"/>
      <c r="CG213" s="124"/>
      <c r="CH213" s="124"/>
      <c r="CI213" s="124"/>
      <c r="CJ213" s="124"/>
      <c r="CK213" s="124"/>
      <c r="CL213" s="124"/>
      <c r="CM213" s="124"/>
      <c r="CN213" s="124"/>
      <c r="CO213" s="124"/>
      <c r="CP213" s="124"/>
      <c r="CQ213" s="124"/>
      <c r="CR213" s="124"/>
      <c r="CS213" s="124"/>
      <c r="CT213" s="124"/>
      <c r="CU213" s="124"/>
      <c r="CV213" s="124"/>
      <c r="CW213" s="124"/>
      <c r="CX213" s="124"/>
      <c r="CY213" s="124"/>
      <c r="CZ213" s="124"/>
      <c r="DA213" s="124"/>
      <c r="DB213" s="124"/>
      <c r="DC213" s="124"/>
      <c r="DD213" s="124"/>
      <c r="DE213" s="124"/>
      <c r="DF213" s="124"/>
      <c r="DG213" s="124"/>
      <c r="DH213" s="124"/>
      <c r="DI213" s="124"/>
      <c r="DJ213" s="124"/>
      <c r="DK213" s="6"/>
      <c r="DL213" s="6"/>
      <c r="DM213" s="6"/>
      <c r="DN213" s="6"/>
      <c r="DO213" s="6"/>
      <c r="DP213" s="6"/>
      <c r="DQ213" s="6"/>
      <c r="DR213" s="6"/>
      <c r="DS213" s="6"/>
      <c r="DT213" s="2"/>
      <c r="DU213" s="2"/>
      <c r="DV213" s="2"/>
      <c r="DW213" s="2"/>
      <c r="DX213" s="2"/>
      <c r="DY213" s="2"/>
      <c r="DZ213" s="2"/>
      <c r="EA213" s="2"/>
      <c r="EB213" s="125"/>
      <c r="EC213" s="6"/>
      <c r="ED213" s="6"/>
      <c r="EE213" s="6"/>
      <c r="EF213" s="124"/>
      <c r="EG213" s="124"/>
      <c r="EH213" s="125"/>
      <c r="EI213" s="125"/>
      <c r="EJ213" s="124"/>
      <c r="EK213" s="2"/>
      <c r="EL213" s="2"/>
    </row>
    <row x14ac:dyDescent="0.25" r="214" customHeight="1" ht="19.5">
      <c r="A214" s="98" t="s">
        <v>223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124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>
        <f>SUM(AY212:BJ212)-BJ213</f>
      </c>
      <c r="BK214" s="6"/>
      <c r="BL214" s="124"/>
      <c r="BM214" s="2"/>
      <c r="BN214" s="124"/>
      <c r="BO214" s="6"/>
      <c r="BP214" s="124"/>
      <c r="BQ214" s="124"/>
      <c r="BR214" s="124"/>
      <c r="BS214" s="124"/>
      <c r="BT214" s="124"/>
      <c r="BU214" s="124"/>
      <c r="BV214" s="124"/>
      <c r="BW214" s="124"/>
      <c r="BX214" s="6"/>
      <c r="BY214" s="124"/>
      <c r="BZ214" s="124"/>
      <c r="CA214" s="124"/>
      <c r="CB214" s="124"/>
      <c r="CC214" s="124"/>
      <c r="CD214" s="124"/>
      <c r="CE214" s="124"/>
      <c r="CF214" s="124"/>
      <c r="CG214" s="124"/>
      <c r="CH214" s="124"/>
      <c r="CI214" s="124"/>
      <c r="CJ214" s="124"/>
      <c r="CK214" s="124"/>
      <c r="CL214" s="124"/>
      <c r="CM214" s="124"/>
      <c r="CN214" s="124"/>
      <c r="CO214" s="124"/>
      <c r="CP214" s="124"/>
      <c r="CQ214" s="124"/>
      <c r="CR214" s="124"/>
      <c r="CS214" s="124"/>
      <c r="CT214" s="124"/>
      <c r="CU214" s="124"/>
      <c r="CV214" s="124"/>
      <c r="CW214" s="124"/>
      <c r="CX214" s="124"/>
      <c r="CY214" s="124"/>
      <c r="CZ214" s="124"/>
      <c r="DA214" s="124"/>
      <c r="DB214" s="124"/>
      <c r="DC214" s="124"/>
      <c r="DD214" s="124"/>
      <c r="DE214" s="124"/>
      <c r="DF214" s="124"/>
      <c r="DG214" s="124"/>
      <c r="DH214" s="124"/>
      <c r="DI214" s="124"/>
      <c r="DJ214" s="124"/>
      <c r="DK214" s="6"/>
      <c r="DL214" s="6"/>
      <c r="DM214" s="6"/>
      <c r="DN214" s="6"/>
      <c r="DO214" s="6"/>
      <c r="DP214" s="6"/>
      <c r="DQ214" s="6"/>
      <c r="DR214" s="6"/>
      <c r="DS214" s="6"/>
      <c r="DT214" s="2"/>
      <c r="DU214" s="2"/>
      <c r="DV214" s="2"/>
      <c r="DW214" s="2"/>
      <c r="DX214" s="2"/>
      <c r="DY214" s="2"/>
      <c r="DZ214" s="2"/>
      <c r="EA214" s="2"/>
      <c r="EB214" s="125"/>
      <c r="EC214" s="6"/>
      <c r="ED214" s="6"/>
      <c r="EE214" s="6"/>
      <c r="EF214" s="124"/>
      <c r="EG214" s="124"/>
      <c r="EH214" s="125"/>
      <c r="EI214" s="125"/>
      <c r="EJ214" s="124"/>
      <c r="EK214" s="2"/>
      <c r="EL214" s="2"/>
    </row>
    <row x14ac:dyDescent="0.25" r="215" customHeight="1" ht="19.5">
      <c r="A215" s="57" t="s">
        <v>224</v>
      </c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250">
        <v>0.5894129623345775</v>
      </c>
      <c r="AA215" s="250">
        <v>0.4971150926207106</v>
      </c>
      <c r="AB215" s="250">
        <v>0.7246963562753036</v>
      </c>
      <c r="AC215" s="250">
        <v>0.6697944593386953</v>
      </c>
      <c r="AD215" s="250">
        <v>0.7136117008728474</v>
      </c>
      <c r="AE215" s="250">
        <v>0.7050086355785837</v>
      </c>
      <c r="AF215" s="250">
        <v>0.6831454177507951</v>
      </c>
      <c r="AG215" s="250">
        <v>0.6971782518926359</v>
      </c>
      <c r="AH215" s="250">
        <v>0.7142857142857143</v>
      </c>
      <c r="AI215" s="250">
        <v>0.5994250119789171</v>
      </c>
      <c r="AJ215" s="250">
        <v>0.4690265486725664</v>
      </c>
      <c r="AK215" s="250">
        <v>0.6150845253576073</v>
      </c>
      <c r="AL215" s="250">
        <v>0.5203857957036387</v>
      </c>
      <c r="AM215" s="250">
        <v>0.6823266219239373</v>
      </c>
      <c r="AN215" s="250">
        <v>0.7368283093053736</v>
      </c>
      <c r="AO215" s="250">
        <v>0.7559697146185207</v>
      </c>
      <c r="AP215" s="250">
        <v>0.8170015455950541</v>
      </c>
      <c r="AQ215" s="251">
        <f>AVERAGE(AL215:AP215,AK215)</f>
      </c>
      <c r="AR215" s="251">
        <f>+AQ215</f>
      </c>
      <c r="AS215" s="251">
        <f>+AR215</f>
      </c>
      <c r="AT215" s="251">
        <f>+AS215</f>
      </c>
      <c r="AU215" s="251">
        <v>0.6</v>
      </c>
      <c r="AV215" s="251">
        <f>+AU215</f>
      </c>
      <c r="AW215" s="251">
        <f>+AV215</f>
      </c>
      <c r="AX215" s="251">
        <f>+AW215</f>
      </c>
      <c r="AY215" s="252">
        <v>0.5511909736732136</v>
      </c>
      <c r="AZ215" s="252">
        <v>0.5636766334440753</v>
      </c>
      <c r="BA215" s="252">
        <v>0.7109647423479272</v>
      </c>
      <c r="BB215" s="251">
        <v>0.6</v>
      </c>
      <c r="BC215" s="251">
        <f>+BB215</f>
      </c>
      <c r="BD215" s="251">
        <f>+BC215</f>
      </c>
      <c r="BE215" s="251">
        <f>+BD215</f>
      </c>
      <c r="BF215" s="251">
        <f>+BE215</f>
      </c>
      <c r="BG215" s="251">
        <f>+BF215</f>
      </c>
      <c r="BH215" s="251">
        <f>+BG215</f>
      </c>
      <c r="BI215" s="251">
        <f>+BH215</f>
      </c>
      <c r="BJ215" s="251">
        <f>+BI215</f>
      </c>
      <c r="BK215" s="251"/>
      <c r="BL215" s="251">
        <v>0.6</v>
      </c>
      <c r="BM215" s="251">
        <f>+BL215</f>
      </c>
      <c r="BN215" s="251">
        <f>+BM215</f>
      </c>
      <c r="BO215" s="251">
        <f>+BN215</f>
      </c>
      <c r="BP215" s="251">
        <f>+BO215</f>
      </c>
      <c r="BQ215" s="251">
        <f>+BP215</f>
      </c>
      <c r="BR215" s="251">
        <f>+BQ215</f>
      </c>
      <c r="BS215" s="251">
        <f>+BR215</f>
      </c>
      <c r="BT215" s="251">
        <f>+BS215</f>
      </c>
      <c r="BU215" s="251">
        <f>+BT215</f>
      </c>
      <c r="BV215" s="251">
        <f>+BU215</f>
      </c>
      <c r="BW215" s="251">
        <f>+BV215</f>
      </c>
      <c r="BX215" s="251"/>
      <c r="BY215" s="251">
        <v>0.6</v>
      </c>
      <c r="BZ215" s="251">
        <f>+BY215</f>
      </c>
      <c r="CA215" s="251">
        <f>+BZ215</f>
      </c>
      <c r="CB215" s="251">
        <f>+CA215</f>
      </c>
      <c r="CC215" s="251">
        <f>+CB215</f>
      </c>
      <c r="CD215" s="251">
        <f>+CC215</f>
      </c>
      <c r="CE215" s="251">
        <f>+CD215</f>
      </c>
      <c r="CF215" s="251">
        <f>+CE215</f>
      </c>
      <c r="CG215" s="251">
        <f>+CF215</f>
      </c>
      <c r="CH215" s="251">
        <f>+CG215</f>
      </c>
      <c r="CI215" s="251">
        <f>+CH215</f>
      </c>
      <c r="CJ215" s="251">
        <f>+CI215</f>
      </c>
      <c r="CK215" s="251">
        <v>0.6</v>
      </c>
      <c r="CL215" s="251">
        <f>+CK215</f>
      </c>
      <c r="CM215" s="251">
        <f>+CL215</f>
      </c>
      <c r="CN215" s="251">
        <f>+CM215</f>
      </c>
      <c r="CO215" s="251">
        <f>+CN215</f>
      </c>
      <c r="CP215" s="251">
        <f>+CO215</f>
      </c>
      <c r="CQ215" s="251">
        <f>+CP215</f>
      </c>
      <c r="CR215" s="251">
        <f>+CQ215</f>
      </c>
      <c r="CS215" s="251">
        <f>+CR215</f>
      </c>
      <c r="CT215" s="251">
        <f>+CS215</f>
      </c>
      <c r="CU215" s="251">
        <f>+CT215</f>
      </c>
      <c r="CV215" s="251">
        <f>+CU215</f>
      </c>
      <c r="CW215" s="251">
        <v>0.6</v>
      </c>
      <c r="CX215" s="251">
        <f>+CW215</f>
      </c>
      <c r="CY215" s="251">
        <f>+CX215</f>
      </c>
      <c r="CZ215" s="251">
        <f>+CY215</f>
      </c>
      <c r="DA215" s="251">
        <f>+CZ215</f>
      </c>
      <c r="DB215" s="251">
        <f>+DA215</f>
      </c>
      <c r="DC215" s="251">
        <f>+DB215</f>
      </c>
      <c r="DD215" s="251">
        <f>+DC215</f>
      </c>
      <c r="DE215" s="251">
        <f>+DD215</f>
      </c>
      <c r="DF215" s="251">
        <f>+DE215</f>
      </c>
      <c r="DG215" s="251">
        <f>+DF215</f>
      </c>
      <c r="DH215" s="251">
        <f>+DG215</f>
      </c>
      <c r="DI215" s="124"/>
      <c r="DJ215" s="124"/>
      <c r="DK215" s="6"/>
      <c r="DL215" s="6"/>
      <c r="DM215" s="6"/>
      <c r="DN215" s="6"/>
      <c r="DO215" s="6"/>
      <c r="DP215" s="6">
        <f>+DP180-33945</f>
      </c>
      <c r="DQ215" s="6"/>
      <c r="DR215" s="6"/>
      <c r="DS215" s="6"/>
      <c r="DT215" s="2"/>
      <c r="DU215" s="2"/>
      <c r="DV215" s="2"/>
      <c r="DW215" s="2"/>
      <c r="DX215" s="2"/>
      <c r="DY215" s="2"/>
      <c r="DZ215" s="2"/>
      <c r="EA215" s="2"/>
      <c r="EB215" s="125"/>
      <c r="EC215" s="6"/>
      <c r="ED215" s="6"/>
      <c r="EE215" s="6"/>
      <c r="EF215" s="124"/>
      <c r="EG215" s="124"/>
      <c r="EH215" s="125"/>
      <c r="EI215" s="125"/>
      <c r="EJ215" s="124"/>
      <c r="EK215" s="2"/>
      <c r="EL215" s="2"/>
    </row>
    <row x14ac:dyDescent="0.25" r="216" customHeight="1" ht="20.25">
      <c r="A216" s="57" t="s">
        <v>225</v>
      </c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250">
        <f>1-Z215</f>
      </c>
      <c r="AA216" s="250">
        <f>1-AA215</f>
      </c>
      <c r="AB216" s="250">
        <f>1-AB215</f>
      </c>
      <c r="AC216" s="250">
        <f>1-AC215</f>
      </c>
      <c r="AD216" s="250">
        <f>1-AD215</f>
      </c>
      <c r="AE216" s="250">
        <f>1-AE215</f>
      </c>
      <c r="AF216" s="250">
        <f>1-AF215</f>
      </c>
      <c r="AG216" s="250">
        <f>1-AG215</f>
      </c>
      <c r="AH216" s="250">
        <f>1-AH215</f>
      </c>
      <c r="AI216" s="250">
        <f>1-AI215</f>
      </c>
      <c r="AJ216" s="250">
        <f>1-AJ215</f>
      </c>
      <c r="AK216" s="250">
        <f>1-AK215</f>
      </c>
      <c r="AL216" s="250">
        <f>1-AL215</f>
      </c>
      <c r="AM216" s="250">
        <f>1-AM215</f>
      </c>
      <c r="AN216" s="250">
        <f>1-AN215</f>
      </c>
      <c r="AO216" s="250">
        <f>1-AO215</f>
      </c>
      <c r="AP216" s="250">
        <f>1-AP215</f>
      </c>
      <c r="AQ216" s="251">
        <f>1-AQ215</f>
      </c>
      <c r="AR216" s="251">
        <f>1-AR215</f>
      </c>
      <c r="AS216" s="251">
        <f>1-AS215</f>
      </c>
      <c r="AT216" s="251">
        <f>1-AT215</f>
      </c>
      <c r="AU216" s="251">
        <f>1-AU215</f>
      </c>
      <c r="AV216" s="251">
        <f>1-AV215</f>
      </c>
      <c r="AW216" s="251">
        <f>1-AW215</f>
      </c>
      <c r="AX216" s="251">
        <f>1-AX215</f>
      </c>
      <c r="AY216" s="252">
        <v>0.4488090263267865</v>
      </c>
      <c r="AZ216" s="252">
        <v>0.4363233665559247</v>
      </c>
      <c r="BA216" s="252">
        <v>0.28903525765207283</v>
      </c>
      <c r="BB216" s="251">
        <v>0.4</v>
      </c>
      <c r="BC216" s="251">
        <f>1-BC215</f>
      </c>
      <c r="BD216" s="251">
        <f>1-BD215</f>
      </c>
      <c r="BE216" s="251">
        <f>1-BE215</f>
      </c>
      <c r="BF216" s="251">
        <f>1-BF215</f>
      </c>
      <c r="BG216" s="251">
        <f>1-BG215</f>
      </c>
      <c r="BH216" s="251">
        <f>1-BH215</f>
      </c>
      <c r="BI216" s="251">
        <f>1-BI215</f>
      </c>
      <c r="BJ216" s="251">
        <f>1-BJ215</f>
      </c>
      <c r="BK216" s="251"/>
      <c r="BL216" s="251">
        <f>1-BL215</f>
      </c>
      <c r="BM216" s="251">
        <f>1-BM215</f>
      </c>
      <c r="BN216" s="251">
        <f>1-BN215</f>
      </c>
      <c r="BO216" s="251">
        <f>1-BO215</f>
      </c>
      <c r="BP216" s="251">
        <f>1-BP215</f>
      </c>
      <c r="BQ216" s="251">
        <f>1-BQ215</f>
      </c>
      <c r="BR216" s="251">
        <f>1-BR215</f>
      </c>
      <c r="BS216" s="251">
        <f>1-BS215</f>
      </c>
      <c r="BT216" s="251">
        <f>1-BT215</f>
      </c>
      <c r="BU216" s="251">
        <f>1-BU215</f>
      </c>
      <c r="BV216" s="251">
        <f>1-BV215</f>
      </c>
      <c r="BW216" s="251">
        <f>1-BW215</f>
      </c>
      <c r="BX216" s="251"/>
      <c r="BY216" s="251">
        <f>1-BY215</f>
      </c>
      <c r="BZ216" s="251">
        <f>1-BZ215</f>
      </c>
      <c r="CA216" s="251">
        <f>1-CA215</f>
      </c>
      <c r="CB216" s="251">
        <f>1-CB215</f>
      </c>
      <c r="CC216" s="251">
        <f>1-CC215</f>
      </c>
      <c r="CD216" s="251">
        <f>1-CD215</f>
      </c>
      <c r="CE216" s="251">
        <f>1-CE215</f>
      </c>
      <c r="CF216" s="251">
        <f>1-CF215</f>
      </c>
      <c r="CG216" s="251">
        <f>1-CG215</f>
      </c>
      <c r="CH216" s="251">
        <f>1-CH215</f>
      </c>
      <c r="CI216" s="251">
        <f>1-CI215</f>
      </c>
      <c r="CJ216" s="251">
        <f>1-CJ215</f>
      </c>
      <c r="CK216" s="251">
        <f>1-CK215</f>
      </c>
      <c r="CL216" s="251">
        <f>1-CL215</f>
      </c>
      <c r="CM216" s="251">
        <f>1-CM215</f>
      </c>
      <c r="CN216" s="251">
        <f>1-CN215</f>
      </c>
      <c r="CO216" s="251">
        <f>1-CO215</f>
      </c>
      <c r="CP216" s="251">
        <f>1-CP215</f>
      </c>
      <c r="CQ216" s="251">
        <f>1-CQ215</f>
      </c>
      <c r="CR216" s="251">
        <f>1-CR215</f>
      </c>
      <c r="CS216" s="251">
        <f>1-CS215</f>
      </c>
      <c r="CT216" s="251">
        <f>1-CT215</f>
      </c>
      <c r="CU216" s="251">
        <f>1-CU215</f>
      </c>
      <c r="CV216" s="251">
        <f>1-CV215</f>
      </c>
      <c r="CW216" s="251">
        <f>1-CW215</f>
      </c>
      <c r="CX216" s="251">
        <f>1-CX215</f>
      </c>
      <c r="CY216" s="251">
        <f>1-CY215</f>
      </c>
      <c r="CZ216" s="251">
        <f>1-CZ215</f>
      </c>
      <c r="DA216" s="251">
        <f>1-DA215</f>
      </c>
      <c r="DB216" s="251">
        <f>1-DB215</f>
      </c>
      <c r="DC216" s="251">
        <f>1-DC215</f>
      </c>
      <c r="DD216" s="251">
        <f>1-DD215</f>
      </c>
      <c r="DE216" s="251">
        <f>1-DE215</f>
      </c>
      <c r="DF216" s="251">
        <f>1-DF215</f>
      </c>
      <c r="DG216" s="251">
        <f>1-DG215</f>
      </c>
      <c r="DH216" s="251">
        <f>1-DH215</f>
      </c>
      <c r="DI216" s="124"/>
      <c r="DJ216" s="124"/>
      <c r="DK216" s="6"/>
      <c r="DL216" s="6"/>
      <c r="DM216" s="6"/>
      <c r="DN216" s="6"/>
      <c r="DO216" s="6"/>
      <c r="DP216" s="6"/>
      <c r="DQ216" s="6"/>
      <c r="DR216" s="6"/>
      <c r="DS216" s="6"/>
      <c r="DT216" s="2"/>
      <c r="DU216" s="2"/>
      <c r="DV216" s="2"/>
      <c r="DW216" s="2"/>
      <c r="DX216" s="2"/>
      <c r="DY216" s="2"/>
      <c r="DZ216" s="2"/>
      <c r="EA216" s="2"/>
      <c r="EB216" s="125"/>
      <c r="EC216" s="6"/>
      <c r="ED216" s="6"/>
      <c r="EE216" s="6"/>
      <c r="EF216" s="124"/>
      <c r="EG216" s="124"/>
      <c r="EH216" s="125"/>
      <c r="EI216" s="125"/>
      <c r="EJ216" s="124"/>
      <c r="EK216" s="2"/>
      <c r="EL216" s="2"/>
    </row>
    <row x14ac:dyDescent="0.25" r="217" customHeight="1" ht="19.5">
      <c r="A217" s="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124"/>
      <c r="AM217" s="6"/>
      <c r="AN217" s="6"/>
      <c r="AO217" s="124"/>
      <c r="AP217" s="6"/>
      <c r="AQ217" s="6"/>
      <c r="AR217" s="6"/>
      <c r="AS217" s="6"/>
      <c r="AT217" s="6"/>
      <c r="AU217" s="6"/>
      <c r="AV217" s="6"/>
      <c r="AW217" s="6"/>
      <c r="AX217" s="124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124"/>
      <c r="BM217" s="2"/>
      <c r="BN217" s="124"/>
      <c r="BO217" s="6"/>
      <c r="BP217" s="124"/>
      <c r="BQ217" s="124"/>
      <c r="BR217" s="124"/>
      <c r="BS217" s="124"/>
      <c r="BT217" s="124"/>
      <c r="BU217" s="124"/>
      <c r="BV217" s="124"/>
      <c r="BW217" s="124"/>
      <c r="BX217" s="6"/>
      <c r="BY217" s="124"/>
      <c r="BZ217" s="124"/>
      <c r="CA217" s="124"/>
      <c r="CB217" s="124"/>
      <c r="CC217" s="124"/>
      <c r="CD217" s="124"/>
      <c r="CE217" s="124"/>
      <c r="CF217" s="124"/>
      <c r="CG217" s="124"/>
      <c r="CH217" s="124"/>
      <c r="CI217" s="124"/>
      <c r="CJ217" s="124"/>
      <c r="CK217" s="124"/>
      <c r="CL217" s="124"/>
      <c r="CM217" s="124"/>
      <c r="CN217" s="124"/>
      <c r="CO217" s="124"/>
      <c r="CP217" s="124"/>
      <c r="CQ217" s="124"/>
      <c r="CR217" s="124"/>
      <c r="CS217" s="124"/>
      <c r="CT217" s="124"/>
      <c r="CU217" s="124"/>
      <c r="CV217" s="124"/>
      <c r="CW217" s="124"/>
      <c r="CX217" s="124"/>
      <c r="CY217" s="124"/>
      <c r="CZ217" s="124"/>
      <c r="DA217" s="124"/>
      <c r="DB217" s="124"/>
      <c r="DC217" s="124"/>
      <c r="DD217" s="124"/>
      <c r="DE217" s="124"/>
      <c r="DF217" s="124"/>
      <c r="DG217" s="124"/>
      <c r="DH217" s="124"/>
      <c r="DI217" s="124"/>
      <c r="DJ217" s="124"/>
      <c r="DK217" s="6"/>
      <c r="DL217" s="6"/>
      <c r="DM217" s="6"/>
      <c r="DN217" s="6"/>
      <c r="DO217" s="6"/>
      <c r="DP217" s="6"/>
      <c r="DQ217" s="6"/>
      <c r="DR217" s="6"/>
      <c r="DS217" s="6"/>
      <c r="DT217" s="2"/>
      <c r="DU217" s="2"/>
      <c r="DV217" s="2"/>
      <c r="DW217" s="2"/>
      <c r="DX217" s="2"/>
      <c r="DY217" s="2"/>
      <c r="DZ217" s="2"/>
      <c r="EA217" s="2"/>
      <c r="EB217" s="125"/>
      <c r="EC217" s="6"/>
      <c r="ED217" s="6"/>
      <c r="EE217" s="6"/>
      <c r="EF217" s="124"/>
      <c r="EG217" s="124"/>
      <c r="EH217" s="125"/>
      <c r="EI217" s="125"/>
      <c r="EJ217" s="124"/>
      <c r="EK217" s="2"/>
      <c r="EL217" s="2"/>
    </row>
    <row x14ac:dyDescent="0.25" r="218" customHeight="1" ht="19.5">
      <c r="A218" s="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124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124"/>
      <c r="BM218" s="2"/>
      <c r="BN218" s="124"/>
      <c r="BO218" s="6"/>
      <c r="BP218" s="124"/>
      <c r="BQ218" s="124"/>
      <c r="BR218" s="124"/>
      <c r="BS218" s="124"/>
      <c r="BT218" s="124"/>
      <c r="BU218" s="124"/>
      <c r="BV218" s="124"/>
      <c r="BW218" s="124"/>
      <c r="BX218" s="6"/>
      <c r="BY218" s="124"/>
      <c r="BZ218" s="124"/>
      <c r="CA218" s="124"/>
      <c r="CB218" s="124"/>
      <c r="CC218" s="124"/>
      <c r="CD218" s="124"/>
      <c r="CE218" s="124"/>
      <c r="CF218" s="124"/>
      <c r="CG218" s="124"/>
      <c r="CH218" s="124"/>
      <c r="CI218" s="124"/>
      <c r="CJ218" s="124"/>
      <c r="CK218" s="124"/>
      <c r="CL218" s="124"/>
      <c r="CM218" s="124"/>
      <c r="CN218" s="124"/>
      <c r="CO218" s="124"/>
      <c r="CP218" s="124"/>
      <c r="CQ218" s="124"/>
      <c r="CR218" s="124"/>
      <c r="CS218" s="124"/>
      <c r="CT218" s="124"/>
      <c r="CU218" s="124"/>
      <c r="CV218" s="124"/>
      <c r="CW218" s="124"/>
      <c r="CX218" s="124"/>
      <c r="CY218" s="124"/>
      <c r="CZ218" s="124"/>
      <c r="DA218" s="124"/>
      <c r="DB218" s="124"/>
      <c r="DC218" s="124"/>
      <c r="DD218" s="124"/>
      <c r="DE218" s="124"/>
      <c r="DF218" s="124"/>
      <c r="DG218" s="124"/>
      <c r="DH218" s="124"/>
      <c r="DI218" s="124"/>
      <c r="DJ218" s="124"/>
      <c r="DK218" s="6"/>
      <c r="DL218" s="6"/>
      <c r="DM218" s="6"/>
      <c r="DN218" s="6"/>
      <c r="DO218" s="6"/>
      <c r="DP218" s="6"/>
      <c r="DQ218" s="6"/>
      <c r="DR218" s="6"/>
      <c r="DS218" s="6"/>
      <c r="DT218" s="2"/>
      <c r="DU218" s="2"/>
      <c r="DV218" s="2"/>
      <c r="DW218" s="2"/>
      <c r="DX218" s="2"/>
      <c r="DY218" s="2"/>
      <c r="DZ218" s="2"/>
      <c r="EA218" s="2"/>
      <c r="EB218" s="125"/>
      <c r="EC218" s="6"/>
      <c r="ED218" s="6"/>
      <c r="EE218" s="6"/>
      <c r="EF218" s="124"/>
      <c r="EG218" s="124"/>
      <c r="EH218" s="125"/>
      <c r="EI218" s="125"/>
      <c r="EJ218" s="124"/>
      <c r="EK218" s="2"/>
      <c r="EL218" s="2"/>
    </row>
    <row x14ac:dyDescent="0.25" r="219" customHeight="1" ht="19.5">
      <c r="A219" s="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124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124"/>
      <c r="BM219" s="2"/>
      <c r="BN219" s="124"/>
      <c r="BO219" s="6">
        <f>SUM(AY205:BJ205)</f>
      </c>
      <c r="BP219" s="124"/>
      <c r="BQ219" s="124"/>
      <c r="BR219" s="124"/>
      <c r="BS219" s="124"/>
      <c r="BT219" s="124"/>
      <c r="BU219" s="124"/>
      <c r="BV219" s="124"/>
      <c r="BW219" s="124"/>
      <c r="BX219" s="6"/>
      <c r="BY219" s="124"/>
      <c r="BZ219" s="124"/>
      <c r="CA219" s="124"/>
      <c r="CB219" s="124"/>
      <c r="CC219" s="124"/>
      <c r="CD219" s="124"/>
      <c r="CE219" s="124"/>
      <c r="CF219" s="124"/>
      <c r="CG219" s="124"/>
      <c r="CH219" s="124"/>
      <c r="CI219" s="124"/>
      <c r="CJ219" s="124"/>
      <c r="CK219" s="124"/>
      <c r="CL219" s="124"/>
      <c r="CM219" s="124"/>
      <c r="CN219" s="124"/>
      <c r="CO219" s="124"/>
      <c r="CP219" s="124"/>
      <c r="CQ219" s="124"/>
      <c r="CR219" s="124"/>
      <c r="CS219" s="124"/>
      <c r="CT219" s="124"/>
      <c r="CU219" s="124"/>
      <c r="CV219" s="124"/>
      <c r="CW219" s="124"/>
      <c r="CX219" s="124"/>
      <c r="CY219" s="124"/>
      <c r="CZ219" s="124"/>
      <c r="DA219" s="124"/>
      <c r="DB219" s="124"/>
      <c r="DC219" s="124"/>
      <c r="DD219" s="124"/>
      <c r="DE219" s="124"/>
      <c r="DF219" s="124"/>
      <c r="DG219" s="124"/>
      <c r="DH219" s="124"/>
      <c r="DI219" s="124"/>
      <c r="DJ219" s="124"/>
      <c r="DK219" s="6"/>
      <c r="DL219" s="6"/>
      <c r="DM219" s="6"/>
      <c r="DN219" s="6"/>
      <c r="DO219" s="6"/>
      <c r="DP219" s="6"/>
      <c r="DQ219" s="6"/>
      <c r="DR219" s="6"/>
      <c r="DS219" s="6"/>
      <c r="DT219" s="2"/>
      <c r="DU219" s="2"/>
      <c r="DV219" s="2"/>
      <c r="DW219" s="2"/>
      <c r="DX219" s="2"/>
      <c r="DY219" s="2"/>
      <c r="DZ219" s="2"/>
      <c r="EA219" s="2"/>
      <c r="EB219" s="125"/>
      <c r="EC219" s="6"/>
      <c r="ED219" s="6"/>
      <c r="EE219" s="6"/>
      <c r="EF219" s="124"/>
      <c r="EG219" s="124"/>
      <c r="EH219" s="125"/>
      <c r="EI219" s="125"/>
      <c r="EJ219" s="124"/>
      <c r="EK219" s="2"/>
      <c r="EL219" s="2"/>
    </row>
    <row x14ac:dyDescent="0.25" r="220" customHeight="1" ht="19.5">
      <c r="A220" s="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124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124"/>
      <c r="BM220" s="2"/>
      <c r="BN220" s="124"/>
      <c r="BO220" s="6">
        <f>SUM(AY206:BJ206)</f>
      </c>
      <c r="BP220" s="124"/>
      <c r="BQ220" s="124"/>
      <c r="BR220" s="124"/>
      <c r="BS220" s="124"/>
      <c r="BT220" s="124"/>
      <c r="BU220" s="124"/>
      <c r="BV220" s="124"/>
      <c r="BW220" s="124"/>
      <c r="BX220" s="6"/>
      <c r="BY220" s="124"/>
      <c r="BZ220" s="124"/>
      <c r="CA220" s="124"/>
      <c r="CB220" s="124"/>
      <c r="CC220" s="124"/>
      <c r="CD220" s="124"/>
      <c r="CE220" s="124"/>
      <c r="CF220" s="124"/>
      <c r="CG220" s="124"/>
      <c r="CH220" s="124"/>
      <c r="CI220" s="124"/>
      <c r="CJ220" s="124"/>
      <c r="CK220" s="124"/>
      <c r="CL220" s="124"/>
      <c r="CM220" s="124"/>
      <c r="CN220" s="124"/>
      <c r="CO220" s="124"/>
      <c r="CP220" s="124"/>
      <c r="CQ220" s="124"/>
      <c r="CR220" s="124"/>
      <c r="CS220" s="124"/>
      <c r="CT220" s="124"/>
      <c r="CU220" s="124"/>
      <c r="CV220" s="124"/>
      <c r="CW220" s="124"/>
      <c r="CX220" s="124"/>
      <c r="CY220" s="124"/>
      <c r="CZ220" s="124"/>
      <c r="DA220" s="124"/>
      <c r="DB220" s="124"/>
      <c r="DC220" s="124"/>
      <c r="DD220" s="124"/>
      <c r="DE220" s="124"/>
      <c r="DF220" s="124"/>
      <c r="DG220" s="124"/>
      <c r="DH220" s="124"/>
      <c r="DI220" s="124"/>
      <c r="DJ220" s="124"/>
      <c r="DK220" s="6"/>
      <c r="DL220" s="6"/>
      <c r="DM220" s="6"/>
      <c r="DN220" s="6"/>
      <c r="DO220" s="6"/>
      <c r="DP220" s="6"/>
      <c r="DQ220" s="6"/>
      <c r="DR220" s="6"/>
      <c r="DS220" s="6"/>
      <c r="DT220" s="2"/>
      <c r="DU220" s="2"/>
      <c r="DV220" s="2"/>
      <c r="DW220" s="2"/>
      <c r="DX220" s="2"/>
      <c r="DY220" s="2"/>
      <c r="DZ220" s="2"/>
      <c r="EA220" s="2"/>
      <c r="EB220" s="125"/>
      <c r="EC220" s="6"/>
      <c r="ED220" s="6"/>
      <c r="EE220" s="6"/>
      <c r="EF220" s="124"/>
      <c r="EG220" s="124"/>
      <c r="EH220" s="125"/>
      <c r="EI220" s="125"/>
      <c r="EJ220" s="124"/>
      <c r="EK220" s="2"/>
      <c r="EL220" s="2"/>
    </row>
    <row x14ac:dyDescent="0.25" r="221" customHeight="1" ht="19.5">
      <c r="A221" s="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124"/>
      <c r="AY221" s="253" t="s">
        <v>226</v>
      </c>
      <c r="AZ221" s="254"/>
      <c r="BA221" s="254"/>
      <c r="BB221" s="255" t="s">
        <v>227</v>
      </c>
      <c r="BC221" s="256"/>
      <c r="BD221" s="256"/>
      <c r="BE221" s="255" t="s">
        <v>228</v>
      </c>
      <c r="BF221" s="257"/>
      <c r="BG221" s="257"/>
      <c r="BH221" s="255" t="s">
        <v>229</v>
      </c>
      <c r="BI221" s="257"/>
      <c r="BJ221" s="258"/>
      <c r="BK221" s="259"/>
      <c r="BL221" s="124"/>
      <c r="BM221" s="2"/>
      <c r="BN221" s="124"/>
      <c r="BO221" s="6">
        <f>SUM(AY207:BJ207)</f>
      </c>
      <c r="BP221" s="124"/>
      <c r="BQ221" s="124"/>
      <c r="BR221" s="124"/>
      <c r="BS221" s="124"/>
      <c r="BT221" s="124"/>
      <c r="BU221" s="124"/>
      <c r="BV221" s="124"/>
      <c r="BW221" s="124"/>
      <c r="BX221" s="6"/>
      <c r="BY221" s="124"/>
      <c r="BZ221" s="124"/>
      <c r="CA221" s="124"/>
      <c r="CB221" s="124"/>
      <c r="CC221" s="124"/>
      <c r="CD221" s="124"/>
      <c r="CE221" s="124"/>
      <c r="CF221" s="124"/>
      <c r="CG221" s="124"/>
      <c r="CH221" s="124"/>
      <c r="CI221" s="124"/>
      <c r="CJ221" s="124"/>
      <c r="CK221" s="124"/>
      <c r="CL221" s="124"/>
      <c r="CM221" s="124"/>
      <c r="CN221" s="124"/>
      <c r="CO221" s="124"/>
      <c r="CP221" s="124"/>
      <c r="CQ221" s="124"/>
      <c r="CR221" s="124"/>
      <c r="CS221" s="124"/>
      <c r="CT221" s="124"/>
      <c r="CU221" s="124"/>
      <c r="CV221" s="124"/>
      <c r="CW221" s="124"/>
      <c r="CX221" s="124"/>
      <c r="CY221" s="124"/>
      <c r="CZ221" s="124"/>
      <c r="DA221" s="124"/>
      <c r="DB221" s="124"/>
      <c r="DC221" s="124"/>
      <c r="DD221" s="124"/>
      <c r="DE221" s="124"/>
      <c r="DF221" s="124"/>
      <c r="DG221" s="124"/>
      <c r="DH221" s="124"/>
      <c r="DI221" s="124"/>
      <c r="DJ221" s="124"/>
      <c r="DK221" s="6"/>
      <c r="DL221" s="6"/>
      <c r="DM221" s="6"/>
      <c r="DN221" s="6"/>
      <c r="DO221" s="6"/>
      <c r="DP221" s="6"/>
      <c r="DQ221" s="6"/>
      <c r="DR221" s="6"/>
      <c r="DS221" s="6"/>
      <c r="DT221" s="2"/>
      <c r="DU221" s="2"/>
      <c r="DV221" s="2"/>
      <c r="DW221" s="2"/>
      <c r="DX221" s="2"/>
      <c r="DY221" s="2"/>
      <c r="DZ221" s="2"/>
      <c r="EA221" s="2"/>
      <c r="EB221" s="125"/>
      <c r="EC221" s="6"/>
      <c r="ED221" s="6"/>
      <c r="EE221" s="6"/>
      <c r="EF221" s="124"/>
      <c r="EG221" s="124"/>
      <c r="EH221" s="125"/>
      <c r="EI221" s="125"/>
      <c r="EJ221" s="124"/>
      <c r="EK221" s="2"/>
      <c r="EL221" s="2"/>
    </row>
    <row x14ac:dyDescent="0.25" r="222" customHeight="1" ht="20.25">
      <c r="A222" s="133" t="s">
        <v>222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>
        <v>2947</v>
      </c>
      <c r="AA222" s="6">
        <v>3293</v>
      </c>
      <c r="AB222" s="6">
        <v>2964</v>
      </c>
      <c r="AC222" s="6">
        <v>4476</v>
      </c>
      <c r="AD222" s="6">
        <v>4239</v>
      </c>
      <c r="AE222" s="6">
        <v>2895</v>
      </c>
      <c r="AF222" s="6">
        <v>3459</v>
      </c>
      <c r="AG222" s="6">
        <v>2906</v>
      </c>
      <c r="AH222" s="6">
        <v>3024</v>
      </c>
      <c r="AI222" s="6">
        <v>2087</v>
      </c>
      <c r="AJ222" s="6">
        <v>2599</v>
      </c>
      <c r="AK222" s="6">
        <v>2307</v>
      </c>
      <c r="AL222" s="6">
        <v>4562</v>
      </c>
      <c r="AM222" s="6">
        <v>4530</v>
      </c>
      <c r="AN222" s="6">
        <v>3815</v>
      </c>
      <c r="AO222" s="6">
        <v>3434</v>
      </c>
      <c r="AP222" s="6">
        <v>3235</v>
      </c>
      <c r="AQ222" s="6">
        <v>2489</v>
      </c>
      <c r="AR222" s="6">
        <v>2677</v>
      </c>
      <c r="AS222" s="6">
        <v>3207</v>
      </c>
      <c r="AT222" s="6">
        <v>3156</v>
      </c>
      <c r="AU222" s="6">
        <v>3542</v>
      </c>
      <c r="AV222" s="6">
        <v>2567</v>
      </c>
      <c r="AW222" s="6">
        <v>2888</v>
      </c>
      <c r="AX222" s="124"/>
      <c r="AY222" s="260">
        <v>2179</v>
      </c>
      <c r="AZ222" s="261">
        <v>2706</v>
      </c>
      <c r="BA222" s="262">
        <v>2824</v>
      </c>
      <c r="BB222" s="263">
        <v>2927.8757499999997</v>
      </c>
      <c r="BC222" s="263">
        <v>2602.97275</v>
      </c>
      <c r="BD222" s="263">
        <v>2316.54375</v>
      </c>
      <c r="BE222" s="264">
        <v>2916.3999999999996</v>
      </c>
      <c r="BF222" s="265">
        <v>3241.86975</v>
      </c>
      <c r="BG222" s="265">
        <v>2800.3667499999997</v>
      </c>
      <c r="BH222" s="265">
        <v>3070.6</v>
      </c>
      <c r="BI222" s="265">
        <v>2946.8</v>
      </c>
      <c r="BJ222" s="266">
        <v>2791.6000000000004</v>
      </c>
      <c r="BK222" s="265"/>
      <c r="BL222" s="124"/>
      <c r="BM222" s="2"/>
      <c r="BN222" s="124"/>
      <c r="BO222" s="6">
        <f>SUM(AY208:BJ208)</f>
      </c>
      <c r="BP222" s="124"/>
      <c r="BQ222" s="124"/>
      <c r="BR222" s="124"/>
      <c r="BS222" s="124"/>
      <c r="BT222" s="124"/>
      <c r="BU222" s="124"/>
      <c r="BV222" s="124"/>
      <c r="BW222" s="124"/>
      <c r="BX222" s="6"/>
      <c r="BY222" s="124"/>
      <c r="BZ222" s="124"/>
      <c r="CA222" s="124"/>
      <c r="CB222" s="124"/>
      <c r="CC222" s="124"/>
      <c r="CD222" s="124"/>
      <c r="CE222" s="124"/>
      <c r="CF222" s="124"/>
      <c r="CG222" s="124"/>
      <c r="CH222" s="124"/>
      <c r="CI222" s="124"/>
      <c r="CJ222" s="124"/>
      <c r="CK222" s="124"/>
      <c r="CL222" s="124"/>
      <c r="CM222" s="124"/>
      <c r="CN222" s="124"/>
      <c r="CO222" s="124"/>
      <c r="CP222" s="124"/>
      <c r="CQ222" s="124"/>
      <c r="CR222" s="124"/>
      <c r="CS222" s="124"/>
      <c r="CT222" s="124"/>
      <c r="CU222" s="124"/>
      <c r="CV222" s="124"/>
      <c r="CW222" s="124"/>
      <c r="CX222" s="124"/>
      <c r="CY222" s="124"/>
      <c r="CZ222" s="124"/>
      <c r="DA222" s="124"/>
      <c r="DB222" s="124"/>
      <c r="DC222" s="124"/>
      <c r="DD222" s="124"/>
      <c r="DE222" s="124"/>
      <c r="DF222" s="124"/>
      <c r="DG222" s="124"/>
      <c r="DH222" s="124"/>
      <c r="DI222" s="124"/>
      <c r="DJ222" s="124"/>
      <c r="DK222" s="6"/>
      <c r="DL222" s="6"/>
      <c r="DM222" s="6"/>
      <c r="DN222" s="6">
        <v>37196</v>
      </c>
      <c r="DO222" s="6"/>
      <c r="DP222" s="6">
        <v>40102</v>
      </c>
      <c r="DQ222" s="2">
        <v>107.8126680288203</v>
      </c>
      <c r="DR222" s="2">
        <v>32465.028749999998</v>
      </c>
      <c r="DS222" s="2">
        <v>80.95613373397835</v>
      </c>
      <c r="DT222" s="2">
        <v>34626.177500000005</v>
      </c>
      <c r="DU222" s="2">
        <v>106.65685148977424</v>
      </c>
      <c r="DV222" s="2">
        <v>36764.25125</v>
      </c>
      <c r="DW222" s="2">
        <v>106.17473225278763</v>
      </c>
      <c r="DX222" s="2">
        <v>36764.25125</v>
      </c>
      <c r="DY222" s="2">
        <v>106.17473225278763</v>
      </c>
      <c r="DZ222" s="2">
        <v>36764.25125</v>
      </c>
      <c r="EA222" s="2">
        <v>106.17473225278763</v>
      </c>
      <c r="EB222" s="125"/>
      <c r="EC222" s="6"/>
      <c r="ED222" s="6"/>
      <c r="EE222" s="6"/>
      <c r="EF222" s="124"/>
      <c r="EG222" s="124"/>
      <c r="EH222" s="125"/>
      <c r="EI222" s="125"/>
      <c r="EJ222" s="124"/>
      <c r="EK222" s="2"/>
      <c r="EL222" s="2"/>
    </row>
    <row x14ac:dyDescent="0.25" r="223" customHeight="1" ht="24">
      <c r="A223" s="267" t="s">
        <v>230</v>
      </c>
      <c r="B223" s="268"/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  <c r="M223" s="268"/>
      <c r="N223" s="268"/>
      <c r="O223" s="268"/>
      <c r="P223" s="268"/>
      <c r="Q223" s="268"/>
      <c r="R223" s="268"/>
      <c r="S223" s="268"/>
      <c r="T223" s="268"/>
      <c r="U223" s="268"/>
      <c r="V223" s="268"/>
      <c r="W223" s="268"/>
      <c r="X223" s="268"/>
      <c r="Y223" s="268"/>
      <c r="Z223" s="269"/>
      <c r="AA223" s="269"/>
      <c r="AB223" s="268"/>
      <c r="AC223" s="268"/>
      <c r="AD223" s="268"/>
      <c r="AE223" s="268"/>
      <c r="AF223" s="268"/>
      <c r="AG223" s="268"/>
      <c r="AH223" s="270"/>
      <c r="AI223" s="270"/>
      <c r="AJ223" s="270"/>
      <c r="AK223" s="270"/>
      <c r="AL223" s="269"/>
      <c r="AM223" s="271"/>
      <c r="AN223" s="271"/>
      <c r="AO223" s="271"/>
      <c r="AP223" s="271"/>
      <c r="AQ223" s="271"/>
      <c r="AR223" s="271"/>
      <c r="AS223" s="271"/>
      <c r="AT223" s="271"/>
      <c r="AU223" s="271"/>
      <c r="AV223" s="271"/>
      <c r="AW223" s="271"/>
      <c r="AX223" s="272"/>
      <c r="AY223" s="273"/>
      <c r="AZ223" s="274"/>
      <c r="BA223" s="275"/>
      <c r="BB223" s="271"/>
      <c r="BC223" s="276"/>
      <c r="BD223" s="276"/>
      <c r="BE223" s="277"/>
      <c r="BF223" s="278"/>
      <c r="BG223" s="278"/>
      <c r="BH223" s="278"/>
      <c r="BI223" s="278"/>
      <c r="BJ223" s="279"/>
      <c r="BK223" s="278"/>
      <c r="BL223" s="124"/>
      <c r="BM223" s="2"/>
      <c r="BN223" s="124"/>
      <c r="BO223" s="6">
        <f>SUM(AY209:BJ209)</f>
      </c>
      <c r="BP223" s="124"/>
      <c r="BQ223" s="124"/>
      <c r="BR223" s="124"/>
      <c r="BS223" s="124"/>
      <c r="BT223" s="124"/>
      <c r="BU223" s="124"/>
      <c r="BV223" s="124"/>
      <c r="BW223" s="124"/>
      <c r="BX223" s="6"/>
      <c r="BY223" s="124"/>
      <c r="BZ223" s="124"/>
      <c r="CA223" s="124"/>
      <c r="CB223" s="124"/>
      <c r="CC223" s="124"/>
      <c r="CD223" s="124"/>
      <c r="CE223" s="124"/>
      <c r="CF223" s="124"/>
      <c r="CG223" s="124"/>
      <c r="CH223" s="124"/>
      <c r="CI223" s="124"/>
      <c r="CJ223" s="124"/>
      <c r="CK223" s="124"/>
      <c r="CL223" s="124"/>
      <c r="CM223" s="124"/>
      <c r="CN223" s="124"/>
      <c r="CO223" s="124"/>
      <c r="CP223" s="124"/>
      <c r="CQ223" s="124"/>
      <c r="CR223" s="124"/>
      <c r="CS223" s="124"/>
      <c r="CT223" s="124"/>
      <c r="CU223" s="124"/>
      <c r="CV223" s="124"/>
      <c r="CW223" s="124"/>
      <c r="CX223" s="124"/>
      <c r="CY223" s="124"/>
      <c r="CZ223" s="124"/>
      <c r="DA223" s="124"/>
      <c r="DB223" s="124"/>
      <c r="DC223" s="124"/>
      <c r="DD223" s="124"/>
      <c r="DE223" s="124"/>
      <c r="DF223" s="124"/>
      <c r="DG223" s="124"/>
      <c r="DH223" s="124"/>
      <c r="DI223" s="124"/>
      <c r="DJ223" s="124"/>
      <c r="DK223" s="6"/>
      <c r="DL223" s="6"/>
      <c r="DM223" s="6"/>
      <c r="DN223" s="6"/>
      <c r="DO223" s="6"/>
      <c r="DP223" s="6"/>
      <c r="DQ223" s="6"/>
      <c r="DR223" s="6"/>
      <c r="DS223" s="6"/>
      <c r="DT223" s="2"/>
      <c r="DU223" s="2"/>
      <c r="DV223" s="2"/>
      <c r="DW223" s="2"/>
      <c r="DX223" s="2"/>
      <c r="DY223" s="2"/>
      <c r="DZ223" s="2"/>
      <c r="EA223" s="2"/>
      <c r="EB223" s="125"/>
      <c r="EC223" s="6"/>
      <c r="ED223" s="6"/>
      <c r="EE223" s="6"/>
      <c r="EF223" s="124"/>
      <c r="EG223" s="124"/>
      <c r="EH223" s="125"/>
      <c r="EI223" s="125"/>
      <c r="EJ223" s="124"/>
      <c r="EK223" s="2"/>
      <c r="EL223" s="2"/>
    </row>
    <row x14ac:dyDescent="0.25" r="224" customHeight="1" ht="18.75">
      <c r="A224" s="280" t="s">
        <v>31</v>
      </c>
      <c r="B224" s="281">
        <v>154</v>
      </c>
      <c r="C224" s="281">
        <v>1155</v>
      </c>
      <c r="D224" s="281">
        <v>1564</v>
      </c>
      <c r="E224" s="281">
        <v>1306</v>
      </c>
      <c r="F224" s="281">
        <v>1321</v>
      </c>
      <c r="G224" s="281">
        <v>979</v>
      </c>
      <c r="H224" s="281">
        <v>1397</v>
      </c>
      <c r="I224" s="281">
        <v>1339</v>
      </c>
      <c r="J224" s="281">
        <v>1262</v>
      </c>
      <c r="K224" s="281">
        <v>1333</v>
      </c>
      <c r="L224" s="281">
        <v>1659</v>
      </c>
      <c r="M224" s="281">
        <v>1745</v>
      </c>
      <c r="N224" s="268">
        <v>323</v>
      </c>
      <c r="O224" s="268">
        <v>1183</v>
      </c>
      <c r="P224" s="268">
        <v>1540</v>
      </c>
      <c r="Q224" s="268">
        <v>1384</v>
      </c>
      <c r="R224" s="268">
        <v>952</v>
      </c>
      <c r="S224" s="268">
        <v>1124</v>
      </c>
      <c r="T224" s="268">
        <v>1054</v>
      </c>
      <c r="U224" s="268">
        <v>727</v>
      </c>
      <c r="V224" s="268">
        <v>830</v>
      </c>
      <c r="W224" s="268">
        <v>1145</v>
      </c>
      <c r="X224" s="268">
        <v>875</v>
      </c>
      <c r="Y224" s="268">
        <v>955</v>
      </c>
      <c r="Z224" s="282">
        <v>1162</v>
      </c>
      <c r="AA224" s="282">
        <v>1009</v>
      </c>
      <c r="AB224" s="282">
        <v>1341</v>
      </c>
      <c r="AC224" s="282">
        <v>2276</v>
      </c>
      <c r="AD224" s="282">
        <v>1604</v>
      </c>
      <c r="AE224" s="282">
        <v>1065</v>
      </c>
      <c r="AF224" s="282">
        <v>1502</v>
      </c>
      <c r="AG224" s="282">
        <v>1353</v>
      </c>
      <c r="AH224" s="282">
        <v>1274</v>
      </c>
      <c r="AI224" s="282">
        <v>518</v>
      </c>
      <c r="AJ224" s="282">
        <v>836</v>
      </c>
      <c r="AK224" s="282">
        <v>818</v>
      </c>
      <c r="AL224" s="282">
        <v>654</v>
      </c>
      <c r="AM224" s="282">
        <v>1340</v>
      </c>
      <c r="AN224" s="282">
        <v>2201</v>
      </c>
      <c r="AO224" s="282">
        <v>2022</v>
      </c>
      <c r="AP224" s="282">
        <v>1450</v>
      </c>
      <c r="AQ224" s="282">
        <v>1082</v>
      </c>
      <c r="AR224" s="282">
        <v>876</v>
      </c>
      <c r="AS224" s="282">
        <v>1721</v>
      </c>
      <c r="AT224" s="282">
        <v>1437</v>
      </c>
      <c r="AU224" s="282">
        <f>AU234+(AT234-AT224)</f>
      </c>
      <c r="AV224" s="282">
        <v>1154</v>
      </c>
      <c r="AW224" s="282">
        <v>1108</v>
      </c>
      <c r="AX224" s="272"/>
      <c r="AY224" s="283">
        <v>1110</v>
      </c>
      <c r="AZ224" s="284">
        <v>1144</v>
      </c>
      <c r="BA224" s="285">
        <v>1322</v>
      </c>
      <c r="BB224" s="286">
        <v>1268</v>
      </c>
      <c r="BC224" s="286">
        <f>BM228*BC222</f>
      </c>
      <c r="BD224" s="286">
        <f>BM228*BD222</f>
      </c>
      <c r="BE224" s="287">
        <f>BM228*BE212</f>
      </c>
      <c r="BF224" s="288">
        <f>BM228*BF212</f>
      </c>
      <c r="BG224" s="288">
        <f>BM228*BG212</f>
      </c>
      <c r="BH224" s="288">
        <f>BM228*BH212</f>
      </c>
      <c r="BI224" s="288">
        <f>BM228*BI212</f>
      </c>
      <c r="BJ224" s="289">
        <f>BM228*BJ212</f>
      </c>
      <c r="BK224" s="288"/>
      <c r="BL224" s="6"/>
      <c r="BM224" s="6"/>
      <c r="BN224" s="124"/>
      <c r="BO224" s="6">
        <f>SUM(AY210:BJ210)</f>
      </c>
      <c r="BP224" s="124"/>
      <c r="BQ224" s="124"/>
      <c r="BR224" s="124"/>
      <c r="BS224" s="124"/>
      <c r="BT224" s="124"/>
      <c r="BU224" s="124"/>
      <c r="BV224" s="124"/>
      <c r="BW224" s="124"/>
      <c r="BX224" s="6"/>
      <c r="BY224" s="124"/>
      <c r="BZ224" s="124"/>
      <c r="CA224" s="124"/>
      <c r="CB224" s="124"/>
      <c r="CC224" s="124"/>
      <c r="CD224" s="124"/>
      <c r="CE224" s="124"/>
      <c r="CF224" s="124"/>
      <c r="CG224" s="124"/>
      <c r="CH224" s="124"/>
      <c r="CI224" s="124"/>
      <c r="CJ224" s="124"/>
      <c r="CK224" s="124"/>
      <c r="CL224" s="124"/>
      <c r="CM224" s="124"/>
      <c r="CN224" s="124"/>
      <c r="CO224" s="124"/>
      <c r="CP224" s="124"/>
      <c r="CQ224" s="124"/>
      <c r="CR224" s="124"/>
      <c r="CS224" s="124"/>
      <c r="CT224" s="124"/>
      <c r="CU224" s="124"/>
      <c r="CV224" s="124"/>
      <c r="CW224" s="124"/>
      <c r="CX224" s="124"/>
      <c r="CY224" s="124"/>
      <c r="CZ224" s="124"/>
      <c r="DA224" s="124"/>
      <c r="DB224" s="124"/>
      <c r="DC224" s="124"/>
      <c r="DD224" s="124"/>
      <c r="DE224" s="124"/>
      <c r="DF224" s="124"/>
      <c r="DG224" s="124"/>
      <c r="DH224" s="124"/>
      <c r="DI224" s="124"/>
      <c r="DJ224" s="124"/>
      <c r="DK224" s="198">
        <f>SUM(B224:M224)</f>
      </c>
      <c r="DL224" s="198">
        <f>SUM(N224:Y224)</f>
      </c>
      <c r="DM224" s="144">
        <f>IFERROR(DL224/DK224*100,0)</f>
      </c>
      <c r="DN224" s="198">
        <f>SUM(Z224:AK224)</f>
      </c>
      <c r="DO224" s="144">
        <f>IFERROR(DN224/DL224*100,0)</f>
      </c>
      <c r="DP224" s="198">
        <f>SUM(AL224:AW224)</f>
      </c>
      <c r="DQ224" s="144">
        <f>IFERROR(DP224/DN224*100,0)</f>
      </c>
      <c r="DR224" s="185">
        <f>SUM(AY224:BJ224)</f>
      </c>
      <c r="DS224" s="249">
        <f>IFERROR(DR224/DP224*100,0)</f>
      </c>
      <c r="DT224" s="2"/>
      <c r="DU224" s="2"/>
      <c r="DV224" s="2"/>
      <c r="DW224" s="2"/>
      <c r="DX224" s="2"/>
      <c r="DY224" s="2"/>
      <c r="DZ224" s="2"/>
      <c r="EA224" s="2"/>
      <c r="EB224" s="125"/>
      <c r="EC224" s="6"/>
      <c r="ED224" s="6"/>
      <c r="EE224" s="6"/>
      <c r="EF224" s="124"/>
      <c r="EG224" s="124"/>
      <c r="EH224" s="125"/>
      <c r="EI224" s="125"/>
      <c r="EJ224" s="124"/>
      <c r="EK224" s="2"/>
      <c r="EL224" s="2"/>
    </row>
    <row x14ac:dyDescent="0.25" r="225" customHeight="1" ht="18.75">
      <c r="A225" s="290" t="s">
        <v>231</v>
      </c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2"/>
      <c r="P225" s="282"/>
      <c r="Q225" s="282"/>
      <c r="R225" s="282"/>
      <c r="S225" s="282"/>
      <c r="T225" s="282"/>
      <c r="U225" s="282"/>
      <c r="V225" s="282"/>
      <c r="W225" s="282"/>
      <c r="X225" s="282"/>
      <c r="Y225" s="282"/>
      <c r="Z225" s="282"/>
      <c r="AA225" s="282"/>
      <c r="AB225" s="282"/>
      <c r="AC225" s="282"/>
      <c r="AD225" s="282"/>
      <c r="AE225" s="282"/>
      <c r="AF225" s="282"/>
      <c r="AG225" s="282"/>
      <c r="AH225" s="282"/>
      <c r="AI225" s="282"/>
      <c r="AJ225" s="282"/>
      <c r="AK225" s="282"/>
      <c r="AL225" s="282">
        <v>130</v>
      </c>
      <c r="AM225" s="282">
        <v>105</v>
      </c>
      <c r="AN225" s="282">
        <v>108</v>
      </c>
      <c r="AO225" s="282">
        <v>138</v>
      </c>
      <c r="AP225" s="282">
        <v>208</v>
      </c>
      <c r="AQ225" s="282">
        <v>188</v>
      </c>
      <c r="AR225" s="282">
        <v>58</v>
      </c>
      <c r="AS225" s="282">
        <v>234</v>
      </c>
      <c r="AT225" s="282">
        <v>64</v>
      </c>
      <c r="AU225" s="282">
        <v>34</v>
      </c>
      <c r="AV225" s="282">
        <v>24</v>
      </c>
      <c r="AW225" s="282">
        <v>24</v>
      </c>
      <c r="AX225" s="282"/>
      <c r="AY225" s="273">
        <v>24</v>
      </c>
      <c r="AZ225" s="274">
        <v>24</v>
      </c>
      <c r="BA225" s="275">
        <v>24</v>
      </c>
      <c r="BB225" s="276">
        <v>24</v>
      </c>
      <c r="BC225" s="276">
        <v>24</v>
      </c>
      <c r="BD225" s="276">
        <v>24</v>
      </c>
      <c r="BE225" s="277">
        <v>24</v>
      </c>
      <c r="BF225" s="278">
        <v>24</v>
      </c>
      <c r="BG225" s="278">
        <v>24</v>
      </c>
      <c r="BH225" s="278">
        <v>24</v>
      </c>
      <c r="BI225" s="278">
        <v>24</v>
      </c>
      <c r="BJ225" s="279">
        <v>24</v>
      </c>
      <c r="BK225" s="278"/>
      <c r="BL225" s="124"/>
      <c r="BM225" s="148"/>
      <c r="BN225" s="124"/>
      <c r="BO225" s="6">
        <f>SUM(AW211:BJ211)</f>
      </c>
      <c r="BP225" s="124"/>
      <c r="BQ225" s="124"/>
      <c r="BR225" s="124"/>
      <c r="BS225" s="124"/>
      <c r="BT225" s="124"/>
      <c r="BU225" s="124"/>
      <c r="BV225" s="124"/>
      <c r="BW225" s="124"/>
      <c r="BX225" s="6"/>
      <c r="BY225" s="124"/>
      <c r="BZ225" s="124"/>
      <c r="CA225" s="124"/>
      <c r="CB225" s="124"/>
      <c r="CC225" s="124"/>
      <c r="CD225" s="124"/>
      <c r="CE225" s="124"/>
      <c r="CF225" s="124"/>
      <c r="CG225" s="124"/>
      <c r="CH225" s="124"/>
      <c r="CI225" s="124"/>
      <c r="CJ225" s="124"/>
      <c r="CK225" s="124"/>
      <c r="CL225" s="124"/>
      <c r="CM225" s="124"/>
      <c r="CN225" s="124"/>
      <c r="CO225" s="124"/>
      <c r="CP225" s="124"/>
      <c r="CQ225" s="124"/>
      <c r="CR225" s="124"/>
      <c r="CS225" s="124"/>
      <c r="CT225" s="124"/>
      <c r="CU225" s="124"/>
      <c r="CV225" s="124"/>
      <c r="CW225" s="124"/>
      <c r="CX225" s="124"/>
      <c r="CY225" s="124"/>
      <c r="CZ225" s="124"/>
      <c r="DA225" s="124"/>
      <c r="DB225" s="124"/>
      <c r="DC225" s="124"/>
      <c r="DD225" s="124"/>
      <c r="DE225" s="124"/>
      <c r="DF225" s="124"/>
      <c r="DG225" s="124"/>
      <c r="DH225" s="124"/>
      <c r="DI225" s="124"/>
      <c r="DJ225" s="124"/>
      <c r="DK225" s="198"/>
      <c r="DL225" s="198"/>
      <c r="DM225" s="144"/>
      <c r="DN225" s="198"/>
      <c r="DO225" s="144"/>
      <c r="DP225" s="198"/>
      <c r="DQ225" s="144"/>
      <c r="DR225" s="6"/>
      <c r="DS225" s="6"/>
      <c r="DT225" s="2"/>
      <c r="DU225" s="2"/>
      <c r="DV225" s="2"/>
      <c r="DW225" s="2"/>
      <c r="DX225" s="2"/>
      <c r="DY225" s="2"/>
      <c r="DZ225" s="2"/>
      <c r="EA225" s="2"/>
      <c r="EB225" s="125"/>
      <c r="EC225" s="6"/>
      <c r="ED225" s="6"/>
      <c r="EE225" s="6"/>
      <c r="EF225" s="124"/>
      <c r="EG225" s="124"/>
      <c r="EH225" s="125"/>
      <c r="EI225" s="125"/>
      <c r="EJ225" s="124"/>
      <c r="EK225" s="2"/>
      <c r="EL225" s="2"/>
    </row>
    <row x14ac:dyDescent="0.25" r="226" customHeight="1" ht="18.75">
      <c r="A226" s="290" t="s">
        <v>232</v>
      </c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2"/>
      <c r="P226" s="282"/>
      <c r="Q226" s="282"/>
      <c r="R226" s="282"/>
      <c r="S226" s="282"/>
      <c r="T226" s="282"/>
      <c r="U226" s="282"/>
      <c r="V226" s="282"/>
      <c r="W226" s="282"/>
      <c r="X226" s="282"/>
      <c r="Y226" s="282"/>
      <c r="Z226" s="282"/>
      <c r="AA226" s="282"/>
      <c r="AB226" s="282"/>
      <c r="AC226" s="282"/>
      <c r="AD226" s="282"/>
      <c r="AE226" s="282"/>
      <c r="AF226" s="282"/>
      <c r="AG226" s="282"/>
      <c r="AH226" s="282"/>
      <c r="AI226" s="282"/>
      <c r="AJ226" s="282"/>
      <c r="AK226" s="282"/>
      <c r="AL226" s="282">
        <v>222</v>
      </c>
      <c r="AM226" s="282">
        <v>180</v>
      </c>
      <c r="AN226" s="282">
        <v>208</v>
      </c>
      <c r="AO226" s="282">
        <v>140</v>
      </c>
      <c r="AP226" s="282">
        <v>335</v>
      </c>
      <c r="AQ226" s="282">
        <v>466</v>
      </c>
      <c r="AR226" s="282">
        <v>525</v>
      </c>
      <c r="AS226" s="282">
        <v>580</v>
      </c>
      <c r="AT226" s="282">
        <v>740</v>
      </c>
      <c r="AU226" s="282">
        <v>574</v>
      </c>
      <c r="AV226" s="282">
        <v>538</v>
      </c>
      <c r="AW226" s="282">
        <f>288+354</f>
      </c>
      <c r="AX226" s="282"/>
      <c r="AY226" s="273">
        <v>508</v>
      </c>
      <c r="AZ226" s="274">
        <v>508</v>
      </c>
      <c r="BA226" s="275">
        <v>508</v>
      </c>
      <c r="BB226" s="276">
        <v>508</v>
      </c>
      <c r="BC226" s="276">
        <v>508</v>
      </c>
      <c r="BD226" s="276">
        <v>508</v>
      </c>
      <c r="BE226" s="277">
        <v>508</v>
      </c>
      <c r="BF226" s="278">
        <v>508</v>
      </c>
      <c r="BG226" s="278">
        <v>508</v>
      </c>
      <c r="BH226" s="278">
        <v>508</v>
      </c>
      <c r="BI226" s="278">
        <v>508</v>
      </c>
      <c r="BJ226" s="279">
        <v>508</v>
      </c>
      <c r="BK226" s="278"/>
      <c r="BL226" s="124"/>
      <c r="BM226" s="2"/>
      <c r="BN226" s="124"/>
      <c r="BO226" s="6">
        <f>SUM(AW212:BJ212)</f>
      </c>
      <c r="BP226" s="124"/>
      <c r="BQ226" s="124"/>
      <c r="BR226" s="124"/>
      <c r="BS226" s="124"/>
      <c r="BT226" s="124"/>
      <c r="BU226" s="124"/>
      <c r="BV226" s="124"/>
      <c r="BW226" s="124"/>
      <c r="BX226" s="6"/>
      <c r="BY226" s="124"/>
      <c r="BZ226" s="124"/>
      <c r="CA226" s="124"/>
      <c r="CB226" s="124"/>
      <c r="CC226" s="124"/>
      <c r="CD226" s="124"/>
      <c r="CE226" s="124"/>
      <c r="CF226" s="124"/>
      <c r="CG226" s="124"/>
      <c r="CH226" s="124"/>
      <c r="CI226" s="124"/>
      <c r="CJ226" s="124"/>
      <c r="CK226" s="124"/>
      <c r="CL226" s="124"/>
      <c r="CM226" s="124"/>
      <c r="CN226" s="124"/>
      <c r="CO226" s="124"/>
      <c r="CP226" s="124"/>
      <c r="CQ226" s="124"/>
      <c r="CR226" s="124"/>
      <c r="CS226" s="124"/>
      <c r="CT226" s="124"/>
      <c r="CU226" s="124"/>
      <c r="CV226" s="124"/>
      <c r="CW226" s="124"/>
      <c r="CX226" s="124"/>
      <c r="CY226" s="124"/>
      <c r="CZ226" s="124"/>
      <c r="DA226" s="124"/>
      <c r="DB226" s="124"/>
      <c r="DC226" s="124"/>
      <c r="DD226" s="124"/>
      <c r="DE226" s="124"/>
      <c r="DF226" s="124"/>
      <c r="DG226" s="124"/>
      <c r="DH226" s="124"/>
      <c r="DI226" s="124"/>
      <c r="DJ226" s="124"/>
      <c r="DK226" s="198"/>
      <c r="DL226" s="198"/>
      <c r="DM226" s="144"/>
      <c r="DN226" s="198"/>
      <c r="DO226" s="144"/>
      <c r="DP226" s="198"/>
      <c r="DQ226" s="144"/>
      <c r="DR226" s="6"/>
      <c r="DS226" s="6"/>
      <c r="DT226" s="2"/>
      <c r="DU226" s="2"/>
      <c r="DV226" s="2"/>
      <c r="DW226" s="2"/>
      <c r="DX226" s="2"/>
      <c r="DY226" s="2"/>
      <c r="DZ226" s="2"/>
      <c r="EA226" s="2"/>
      <c r="EB226" s="125"/>
      <c r="EC226" s="6"/>
      <c r="ED226" s="6"/>
      <c r="EE226" s="6"/>
      <c r="EF226" s="124"/>
      <c r="EG226" s="124"/>
      <c r="EH226" s="125"/>
      <c r="EI226" s="125"/>
      <c r="EJ226" s="124"/>
      <c r="EK226" s="2"/>
      <c r="EL226" s="2"/>
    </row>
    <row x14ac:dyDescent="0.25" r="227" customHeight="1" ht="18.75">
      <c r="A227" s="290" t="s">
        <v>233</v>
      </c>
      <c r="B227" s="282"/>
      <c r="C227" s="282"/>
      <c r="D227" s="282"/>
      <c r="E227" s="282"/>
      <c r="F227" s="282"/>
      <c r="G227" s="282"/>
      <c r="H227" s="282"/>
      <c r="I227" s="282"/>
      <c r="J227" s="282"/>
      <c r="K227" s="282"/>
      <c r="L227" s="282"/>
      <c r="M227" s="282"/>
      <c r="N227" s="282"/>
      <c r="O227" s="282"/>
      <c r="P227" s="282"/>
      <c r="Q227" s="282"/>
      <c r="R227" s="282"/>
      <c r="S227" s="282"/>
      <c r="T227" s="282"/>
      <c r="U227" s="282"/>
      <c r="V227" s="282"/>
      <c r="W227" s="282"/>
      <c r="X227" s="282"/>
      <c r="Y227" s="282"/>
      <c r="Z227" s="282"/>
      <c r="AA227" s="282"/>
      <c r="AB227" s="282"/>
      <c r="AC227" s="282"/>
      <c r="AD227" s="282"/>
      <c r="AE227" s="282"/>
      <c r="AF227" s="282"/>
      <c r="AG227" s="282"/>
      <c r="AH227" s="282"/>
      <c r="AI227" s="282"/>
      <c r="AJ227" s="282"/>
      <c r="AK227" s="282"/>
      <c r="AL227" s="282">
        <v>0</v>
      </c>
      <c r="AM227" s="282">
        <v>753</v>
      </c>
      <c r="AN227" s="282">
        <v>2189</v>
      </c>
      <c r="AO227" s="282">
        <v>788</v>
      </c>
      <c r="AP227" s="282">
        <v>86</v>
      </c>
      <c r="AQ227" s="282">
        <v>64</v>
      </c>
      <c r="AR227" s="282">
        <v>0</v>
      </c>
      <c r="AS227" s="282">
        <v>0</v>
      </c>
      <c r="AT227" s="282">
        <v>30</v>
      </c>
      <c r="AU227" s="282">
        <v>484</v>
      </c>
      <c r="AV227" s="282">
        <f>96+20</f>
      </c>
      <c r="AW227" s="282">
        <v>120</v>
      </c>
      <c r="AX227" s="282"/>
      <c r="AY227" s="273">
        <v>200</v>
      </c>
      <c r="AZ227" s="274">
        <v>220</v>
      </c>
      <c r="BA227" s="275">
        <v>100</v>
      </c>
      <c r="BB227" s="282">
        <v>150</v>
      </c>
      <c r="BC227" s="282">
        <v>100</v>
      </c>
      <c r="BD227" s="282">
        <v>110</v>
      </c>
      <c r="BE227" s="291">
        <v>120</v>
      </c>
      <c r="BF227" s="292">
        <v>100</v>
      </c>
      <c r="BG227" s="292">
        <v>110</v>
      </c>
      <c r="BH227" s="292">
        <v>120</v>
      </c>
      <c r="BI227" s="292">
        <v>100</v>
      </c>
      <c r="BJ227" s="293">
        <v>110</v>
      </c>
      <c r="BK227" s="292"/>
      <c r="BL227" s="124"/>
      <c r="BM227" s="2"/>
      <c r="BN227" s="124"/>
      <c r="BO227" s="6">
        <f>SUM(AW213:BJ213)</f>
      </c>
      <c r="BP227" s="124"/>
      <c r="BQ227" s="124"/>
      <c r="BR227" s="124"/>
      <c r="BS227" s="124"/>
      <c r="BT227" s="124"/>
      <c r="BU227" s="124"/>
      <c r="BV227" s="124"/>
      <c r="BW227" s="124"/>
      <c r="BX227" s="6"/>
      <c r="BY227" s="124"/>
      <c r="BZ227" s="124"/>
      <c r="CA227" s="124"/>
      <c r="CB227" s="124"/>
      <c r="CC227" s="124"/>
      <c r="CD227" s="124"/>
      <c r="CE227" s="124"/>
      <c r="CF227" s="124"/>
      <c r="CG227" s="124"/>
      <c r="CH227" s="124"/>
      <c r="CI227" s="124"/>
      <c r="CJ227" s="124"/>
      <c r="CK227" s="124"/>
      <c r="CL227" s="124"/>
      <c r="CM227" s="124"/>
      <c r="CN227" s="124"/>
      <c r="CO227" s="124"/>
      <c r="CP227" s="124"/>
      <c r="CQ227" s="124"/>
      <c r="CR227" s="124"/>
      <c r="CS227" s="124"/>
      <c r="CT227" s="124"/>
      <c r="CU227" s="124"/>
      <c r="CV227" s="124"/>
      <c r="CW227" s="124"/>
      <c r="CX227" s="124"/>
      <c r="CY227" s="124"/>
      <c r="CZ227" s="124"/>
      <c r="DA227" s="124"/>
      <c r="DB227" s="124"/>
      <c r="DC227" s="124"/>
      <c r="DD227" s="124"/>
      <c r="DE227" s="124"/>
      <c r="DF227" s="124"/>
      <c r="DG227" s="124"/>
      <c r="DH227" s="124"/>
      <c r="DI227" s="124"/>
      <c r="DJ227" s="124"/>
      <c r="DK227" s="198"/>
      <c r="DL227" s="198"/>
      <c r="DM227" s="144"/>
      <c r="DN227" s="198"/>
      <c r="DO227" s="144"/>
      <c r="DP227" s="198"/>
      <c r="DQ227" s="144"/>
      <c r="DR227" s="6"/>
      <c r="DS227" s="6"/>
      <c r="DT227" s="2"/>
      <c r="DU227" s="2"/>
      <c r="DV227" s="2"/>
      <c r="DW227" s="2"/>
      <c r="DX227" s="2"/>
      <c r="DY227" s="2"/>
      <c r="DZ227" s="2"/>
      <c r="EA227" s="2"/>
      <c r="EB227" s="125"/>
      <c r="EC227" s="6"/>
      <c r="ED227" s="6"/>
      <c r="EE227" s="6"/>
      <c r="EF227" s="124"/>
      <c r="EG227" s="124"/>
      <c r="EH227" s="125"/>
      <c r="EI227" s="125"/>
      <c r="EJ227" s="124"/>
      <c r="EK227" s="2"/>
      <c r="EL227" s="2"/>
    </row>
    <row x14ac:dyDescent="0.25" r="228" customHeight="1" ht="18.75">
      <c r="A228" s="290" t="s">
        <v>234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82"/>
      <c r="AB228" s="282"/>
      <c r="AC228" s="282"/>
      <c r="AD228" s="282"/>
      <c r="AE228" s="282"/>
      <c r="AF228" s="282"/>
      <c r="AG228" s="282"/>
      <c r="AH228" s="282"/>
      <c r="AI228" s="282"/>
      <c r="AJ228" s="282"/>
      <c r="AK228" s="282"/>
      <c r="AL228" s="282">
        <v>180</v>
      </c>
      <c r="AM228" s="282">
        <v>470</v>
      </c>
      <c r="AN228" s="282">
        <v>400</v>
      </c>
      <c r="AO228" s="282">
        <v>800</v>
      </c>
      <c r="AP228" s="282">
        <v>690</v>
      </c>
      <c r="AQ228" s="282">
        <v>0</v>
      </c>
      <c r="AR228" s="282">
        <v>0</v>
      </c>
      <c r="AS228" s="282">
        <v>186</v>
      </c>
      <c r="AT228" s="282">
        <v>60</v>
      </c>
      <c r="AU228" s="282">
        <v>0</v>
      </c>
      <c r="AV228" s="282">
        <v>32</v>
      </c>
      <c r="AW228" s="282">
        <v>212</v>
      </c>
      <c r="AX228" s="282"/>
      <c r="AY228" s="273">
        <v>187</v>
      </c>
      <c r="AZ228" s="274">
        <v>300</v>
      </c>
      <c r="BA228" s="275">
        <v>400</v>
      </c>
      <c r="BB228" s="282">
        <v>300</v>
      </c>
      <c r="BC228" s="282">
        <v>200</v>
      </c>
      <c r="BD228" s="282">
        <v>250</v>
      </c>
      <c r="BE228" s="291">
        <v>300</v>
      </c>
      <c r="BF228" s="292">
        <v>300</v>
      </c>
      <c r="BG228" s="292">
        <v>318</v>
      </c>
      <c r="BH228" s="292">
        <v>400</v>
      </c>
      <c r="BI228" s="292">
        <v>300</v>
      </c>
      <c r="BJ228" s="293">
        <v>250</v>
      </c>
      <c r="BK228" s="292"/>
      <c r="BL228" s="124"/>
      <c r="BM228" s="294">
        <f>BM230/BM229</f>
      </c>
      <c r="BN228" s="124"/>
      <c r="BO228" s="6">
        <f>SUM(AW214:BJ214)</f>
      </c>
      <c r="BP228" s="124"/>
      <c r="BQ228" s="124"/>
      <c r="BR228" s="124"/>
      <c r="BS228" s="124"/>
      <c r="BT228" s="124"/>
      <c r="BU228" s="124"/>
      <c r="BV228" s="124"/>
      <c r="BW228" s="124"/>
      <c r="BX228" s="6"/>
      <c r="BY228" s="124"/>
      <c r="BZ228" s="124"/>
      <c r="CA228" s="124"/>
      <c r="CB228" s="124"/>
      <c r="CC228" s="124"/>
      <c r="CD228" s="124"/>
      <c r="CE228" s="124"/>
      <c r="CF228" s="124"/>
      <c r="CG228" s="124"/>
      <c r="CH228" s="124"/>
      <c r="CI228" s="124"/>
      <c r="CJ228" s="124"/>
      <c r="CK228" s="124"/>
      <c r="CL228" s="124"/>
      <c r="CM228" s="124"/>
      <c r="CN228" s="124"/>
      <c r="CO228" s="124"/>
      <c r="CP228" s="124"/>
      <c r="CQ228" s="124"/>
      <c r="CR228" s="124"/>
      <c r="CS228" s="124"/>
      <c r="CT228" s="124"/>
      <c r="CU228" s="124"/>
      <c r="CV228" s="124"/>
      <c r="CW228" s="124"/>
      <c r="CX228" s="124"/>
      <c r="CY228" s="124"/>
      <c r="CZ228" s="124"/>
      <c r="DA228" s="124"/>
      <c r="DB228" s="124"/>
      <c r="DC228" s="124"/>
      <c r="DD228" s="124"/>
      <c r="DE228" s="124"/>
      <c r="DF228" s="124"/>
      <c r="DG228" s="124"/>
      <c r="DH228" s="124"/>
      <c r="DI228" s="124"/>
      <c r="DJ228" s="124"/>
      <c r="DK228" s="198"/>
      <c r="DL228" s="198"/>
      <c r="DM228" s="144"/>
      <c r="DN228" s="198"/>
      <c r="DO228" s="144"/>
      <c r="DP228" s="198"/>
      <c r="DQ228" s="144"/>
      <c r="DR228" s="6"/>
      <c r="DS228" s="6"/>
      <c r="DT228" s="2"/>
      <c r="DU228" s="2"/>
      <c r="DV228" s="2"/>
      <c r="DW228" s="2"/>
      <c r="DX228" s="2"/>
      <c r="DY228" s="2"/>
      <c r="DZ228" s="2"/>
      <c r="EA228" s="2"/>
      <c r="EB228" s="125"/>
      <c r="EC228" s="6"/>
      <c r="ED228" s="6"/>
      <c r="EE228" s="6"/>
      <c r="EF228" s="124"/>
      <c r="EG228" s="124"/>
      <c r="EH228" s="125"/>
      <c r="EI228" s="125"/>
      <c r="EJ228" s="124"/>
      <c r="EK228" s="2"/>
      <c r="EL228" s="2"/>
    </row>
    <row x14ac:dyDescent="0.25" r="229" customHeight="1" ht="18.75">
      <c r="A229" s="290" t="s">
        <v>235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82"/>
      <c r="AB229" s="282"/>
      <c r="AC229" s="282"/>
      <c r="AD229" s="282"/>
      <c r="AE229" s="282"/>
      <c r="AF229" s="282"/>
      <c r="AG229" s="282"/>
      <c r="AH229" s="282"/>
      <c r="AI229" s="282"/>
      <c r="AJ229" s="282"/>
      <c r="AK229" s="282"/>
      <c r="AL229" s="282"/>
      <c r="AM229" s="282"/>
      <c r="AN229" s="282"/>
      <c r="AO229" s="282"/>
      <c r="AP229" s="282"/>
      <c r="AQ229" s="282"/>
      <c r="AR229" s="282"/>
      <c r="AS229" s="282">
        <v>0</v>
      </c>
      <c r="AT229" s="282">
        <v>0</v>
      </c>
      <c r="AU229" s="282">
        <v>16</v>
      </c>
      <c r="AV229" s="282">
        <v>0</v>
      </c>
      <c r="AW229" s="282"/>
      <c r="AX229" s="282"/>
      <c r="AY229" s="273" t="s">
        <v>236</v>
      </c>
      <c r="AZ229" s="274"/>
      <c r="BA229" s="275"/>
      <c r="BB229" s="282"/>
      <c r="BC229" s="282">
        <v>21.6</v>
      </c>
      <c r="BD229" s="282"/>
      <c r="BE229" s="291"/>
      <c r="BF229" s="292"/>
      <c r="BG229" s="292"/>
      <c r="BH229" s="292"/>
      <c r="BI229" s="292"/>
      <c r="BJ229" s="293"/>
      <c r="BK229" s="292"/>
      <c r="BL229" s="124"/>
      <c r="BM229" s="295">
        <f>AVERAGE(AL212:AW212)</f>
      </c>
      <c r="BN229" s="124"/>
      <c r="BO229" s="6">
        <f>SUM(AW215:BJ215)</f>
      </c>
      <c r="BP229" s="124"/>
      <c r="BQ229" s="124"/>
      <c r="BR229" s="124"/>
      <c r="BS229" s="124"/>
      <c r="BT229" s="124"/>
      <c r="BU229" s="124"/>
      <c r="BV229" s="124"/>
      <c r="BW229" s="124"/>
      <c r="BX229" s="6"/>
      <c r="BY229" s="124"/>
      <c r="BZ229" s="124"/>
      <c r="CA229" s="124"/>
      <c r="CB229" s="124"/>
      <c r="CC229" s="124"/>
      <c r="CD229" s="124"/>
      <c r="CE229" s="124"/>
      <c r="CF229" s="124"/>
      <c r="CG229" s="124"/>
      <c r="CH229" s="124"/>
      <c r="CI229" s="124"/>
      <c r="CJ229" s="124"/>
      <c r="CK229" s="124"/>
      <c r="CL229" s="124"/>
      <c r="CM229" s="124"/>
      <c r="CN229" s="124"/>
      <c r="CO229" s="124"/>
      <c r="CP229" s="124"/>
      <c r="CQ229" s="124"/>
      <c r="CR229" s="124"/>
      <c r="CS229" s="124"/>
      <c r="CT229" s="124"/>
      <c r="CU229" s="124"/>
      <c r="CV229" s="124"/>
      <c r="CW229" s="124"/>
      <c r="CX229" s="124"/>
      <c r="CY229" s="124"/>
      <c r="CZ229" s="124"/>
      <c r="DA229" s="124"/>
      <c r="DB229" s="124"/>
      <c r="DC229" s="124"/>
      <c r="DD229" s="124"/>
      <c r="DE229" s="124"/>
      <c r="DF229" s="124"/>
      <c r="DG229" s="124"/>
      <c r="DH229" s="124"/>
      <c r="DI229" s="124"/>
      <c r="DJ229" s="124"/>
      <c r="DK229" s="198"/>
      <c r="DL229" s="198"/>
      <c r="DM229" s="144"/>
      <c r="DN229" s="198"/>
      <c r="DO229" s="144"/>
      <c r="DP229" s="198"/>
      <c r="DQ229" s="144"/>
      <c r="DR229" s="6"/>
      <c r="DS229" s="6"/>
      <c r="DT229" s="2"/>
      <c r="DU229" s="2"/>
      <c r="DV229" s="2"/>
      <c r="DW229" s="2"/>
      <c r="DX229" s="2"/>
      <c r="DY229" s="2"/>
      <c r="DZ229" s="2"/>
      <c r="EA229" s="2"/>
      <c r="EB229" s="125"/>
      <c r="EC229" s="6"/>
      <c r="ED229" s="6"/>
      <c r="EE229" s="6"/>
      <c r="EF229" s="124"/>
      <c r="EG229" s="124"/>
      <c r="EH229" s="125"/>
      <c r="EI229" s="125"/>
      <c r="EJ229" s="124"/>
      <c r="EK229" s="2"/>
      <c r="EL229" s="2"/>
    </row>
    <row x14ac:dyDescent="0.25" r="230" customHeight="1" ht="18.75">
      <c r="A230" s="290" t="s">
        <v>201</v>
      </c>
      <c r="B230" s="282"/>
      <c r="C230" s="282"/>
      <c r="D230" s="282"/>
      <c r="E230" s="282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82"/>
      <c r="Q230" s="282"/>
      <c r="R230" s="282"/>
      <c r="S230" s="282"/>
      <c r="T230" s="282"/>
      <c r="U230" s="282"/>
      <c r="V230" s="282"/>
      <c r="W230" s="282"/>
      <c r="X230" s="282"/>
      <c r="Y230" s="282"/>
      <c r="Z230" s="282"/>
      <c r="AA230" s="282"/>
      <c r="AB230" s="282"/>
      <c r="AC230" s="282"/>
      <c r="AD230" s="282"/>
      <c r="AE230" s="282"/>
      <c r="AF230" s="282"/>
      <c r="AG230" s="282"/>
      <c r="AH230" s="282"/>
      <c r="AI230" s="282"/>
      <c r="AJ230" s="282"/>
      <c r="AK230" s="282"/>
      <c r="AL230" s="282"/>
      <c r="AM230" s="282"/>
      <c r="AN230" s="282"/>
      <c r="AO230" s="282">
        <v>80</v>
      </c>
      <c r="AP230" s="282"/>
      <c r="AQ230" s="282"/>
      <c r="AR230" s="282"/>
      <c r="AS230" s="282"/>
      <c r="AT230" s="282">
        <v>0</v>
      </c>
      <c r="AU230" s="282"/>
      <c r="AV230" s="282">
        <v>5</v>
      </c>
      <c r="AW230" s="282"/>
      <c r="AX230" s="282"/>
      <c r="AY230" s="273" t="s">
        <v>236</v>
      </c>
      <c r="AZ230" s="274"/>
      <c r="BA230" s="275"/>
      <c r="BB230" s="282"/>
      <c r="BC230" s="282"/>
      <c r="BD230" s="282"/>
      <c r="BE230" s="291"/>
      <c r="BF230" s="292"/>
      <c r="BG230" s="292"/>
      <c r="BH230" s="292"/>
      <c r="BI230" s="292"/>
      <c r="BJ230" s="293"/>
      <c r="BK230" s="292"/>
      <c r="BL230" s="124"/>
      <c r="BM230" s="295">
        <f>AVERAGE(AL224:AW224)</f>
      </c>
      <c r="BN230" s="124"/>
      <c r="BO230" s="6">
        <f>SUM(AW216:BJ216)</f>
      </c>
      <c r="BP230" s="124"/>
      <c r="BQ230" s="124"/>
      <c r="BR230" s="124"/>
      <c r="BS230" s="124"/>
      <c r="BT230" s="124"/>
      <c r="BU230" s="124"/>
      <c r="BV230" s="124"/>
      <c r="BW230" s="124"/>
      <c r="BX230" s="6"/>
      <c r="BY230" s="124"/>
      <c r="BZ230" s="124"/>
      <c r="CA230" s="124"/>
      <c r="CB230" s="124"/>
      <c r="CC230" s="124"/>
      <c r="CD230" s="124"/>
      <c r="CE230" s="124"/>
      <c r="CF230" s="124"/>
      <c r="CG230" s="124"/>
      <c r="CH230" s="124"/>
      <c r="CI230" s="124"/>
      <c r="CJ230" s="124"/>
      <c r="CK230" s="124"/>
      <c r="CL230" s="124"/>
      <c r="CM230" s="124"/>
      <c r="CN230" s="124"/>
      <c r="CO230" s="124"/>
      <c r="CP230" s="124"/>
      <c r="CQ230" s="124"/>
      <c r="CR230" s="124"/>
      <c r="CS230" s="124"/>
      <c r="CT230" s="124"/>
      <c r="CU230" s="124"/>
      <c r="CV230" s="124"/>
      <c r="CW230" s="124"/>
      <c r="CX230" s="124"/>
      <c r="CY230" s="124"/>
      <c r="CZ230" s="124"/>
      <c r="DA230" s="124"/>
      <c r="DB230" s="124"/>
      <c r="DC230" s="124"/>
      <c r="DD230" s="124"/>
      <c r="DE230" s="124"/>
      <c r="DF230" s="124"/>
      <c r="DG230" s="124"/>
      <c r="DH230" s="124"/>
      <c r="DI230" s="124"/>
      <c r="DJ230" s="124"/>
      <c r="DK230" s="198"/>
      <c r="DL230" s="198"/>
      <c r="DM230" s="144"/>
      <c r="DN230" s="198"/>
      <c r="DO230" s="144"/>
      <c r="DP230" s="198"/>
      <c r="DQ230" s="144"/>
      <c r="DR230" s="6"/>
      <c r="DS230" s="6"/>
      <c r="DT230" s="2"/>
      <c r="DU230" s="2"/>
      <c r="DV230" s="2"/>
      <c r="DW230" s="2"/>
      <c r="DX230" s="2"/>
      <c r="DY230" s="2"/>
      <c r="DZ230" s="2"/>
      <c r="EA230" s="2"/>
      <c r="EB230" s="125"/>
      <c r="EC230" s="6"/>
      <c r="ED230" s="6"/>
      <c r="EE230" s="6"/>
      <c r="EF230" s="124"/>
      <c r="EG230" s="124"/>
      <c r="EH230" s="125"/>
      <c r="EI230" s="125"/>
      <c r="EJ230" s="124"/>
      <c r="EK230" s="2"/>
      <c r="EL230" s="2"/>
    </row>
    <row x14ac:dyDescent="0.25" r="231" customHeight="1" ht="18.75">
      <c r="A231" s="296" t="s">
        <v>237</v>
      </c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  <c r="AA231" s="297"/>
      <c r="AB231" s="297"/>
      <c r="AC231" s="297"/>
      <c r="AD231" s="297"/>
      <c r="AE231" s="297"/>
      <c r="AF231" s="297"/>
      <c r="AG231" s="297"/>
      <c r="AH231" s="297"/>
      <c r="AI231" s="297"/>
      <c r="AJ231" s="297"/>
      <c r="AK231" s="297"/>
      <c r="AL231" s="297">
        <v>42</v>
      </c>
      <c r="AM231" s="297">
        <v>24</v>
      </c>
      <c r="AN231" s="297">
        <v>18</v>
      </c>
      <c r="AO231" s="297">
        <v>128</v>
      </c>
      <c r="AP231" s="297">
        <v>107</v>
      </c>
      <c r="AQ231" s="297">
        <v>170</v>
      </c>
      <c r="AR231" s="297">
        <v>544</v>
      </c>
      <c r="AS231" s="297">
        <v>692</v>
      </c>
      <c r="AT231" s="297">
        <v>825</v>
      </c>
      <c r="AU231" s="297">
        <v>1011</v>
      </c>
      <c r="AV231" s="297">
        <v>97</v>
      </c>
      <c r="AW231" s="297"/>
      <c r="AX231" s="297"/>
      <c r="AY231" s="298">
        <v>191</v>
      </c>
      <c r="AZ231" s="299">
        <v>92</v>
      </c>
      <c r="BA231" s="299">
        <v>290</v>
      </c>
      <c r="BB231" s="297">
        <v>267</v>
      </c>
      <c r="BC231" s="297">
        <v>257</v>
      </c>
      <c r="BD231" s="297">
        <v>95</v>
      </c>
      <c r="BE231" s="300">
        <v>140</v>
      </c>
      <c r="BF231" s="297">
        <v>257</v>
      </c>
      <c r="BG231" s="297">
        <v>180</v>
      </c>
      <c r="BH231" s="297">
        <v>200</v>
      </c>
      <c r="BI231" s="297">
        <v>200</v>
      </c>
      <c r="BJ231" s="301">
        <v>200</v>
      </c>
      <c r="BK231" s="297"/>
      <c r="BL231" s="124"/>
      <c r="BM231" s="2"/>
      <c r="BN231" s="124"/>
      <c r="BO231" s="297">
        <f>SUM(AW217:BJ217)</f>
      </c>
      <c r="BP231" s="124"/>
      <c r="BQ231" s="124"/>
      <c r="BR231" s="124"/>
      <c r="BS231" s="124"/>
      <c r="BT231" s="124"/>
      <c r="BU231" s="124"/>
      <c r="BV231" s="124"/>
      <c r="BW231" s="124"/>
      <c r="BX231" s="6"/>
      <c r="BY231" s="124"/>
      <c r="BZ231" s="124"/>
      <c r="CA231" s="124"/>
      <c r="CB231" s="124"/>
      <c r="CC231" s="124"/>
      <c r="CD231" s="124"/>
      <c r="CE231" s="124"/>
      <c r="CF231" s="124"/>
      <c r="CG231" s="124"/>
      <c r="CH231" s="124"/>
      <c r="CI231" s="124"/>
      <c r="CJ231" s="124"/>
      <c r="CK231" s="124"/>
      <c r="CL231" s="124"/>
      <c r="CM231" s="124"/>
      <c r="CN231" s="124"/>
      <c r="CO231" s="124"/>
      <c r="CP231" s="124"/>
      <c r="CQ231" s="124"/>
      <c r="CR231" s="124"/>
      <c r="CS231" s="124"/>
      <c r="CT231" s="124"/>
      <c r="CU231" s="124"/>
      <c r="CV231" s="124"/>
      <c r="CW231" s="124"/>
      <c r="CX231" s="124"/>
      <c r="CY231" s="124"/>
      <c r="CZ231" s="124"/>
      <c r="DA231" s="124"/>
      <c r="DB231" s="124"/>
      <c r="DC231" s="124"/>
      <c r="DD231" s="124"/>
      <c r="DE231" s="124"/>
      <c r="DF231" s="124"/>
      <c r="DG231" s="124"/>
      <c r="DH231" s="124"/>
      <c r="DI231" s="124"/>
      <c r="DJ231" s="124"/>
      <c r="DK231" s="302"/>
      <c r="DL231" s="302"/>
      <c r="DM231" s="303"/>
      <c r="DN231" s="302"/>
      <c r="DO231" s="303"/>
      <c r="DP231" s="302"/>
      <c r="DQ231" s="303"/>
      <c r="DR231" s="6"/>
      <c r="DS231" s="6"/>
      <c r="DT231" s="2"/>
      <c r="DU231" s="2"/>
      <c r="DV231" s="2"/>
      <c r="DW231" s="2"/>
      <c r="DX231" s="2"/>
      <c r="DY231" s="2"/>
      <c r="DZ231" s="2"/>
      <c r="EA231" s="2"/>
      <c r="EB231" s="125"/>
      <c r="EC231" s="6"/>
      <c r="ED231" s="6"/>
      <c r="EE231" s="6"/>
      <c r="EF231" s="124"/>
      <c r="EG231" s="124"/>
      <c r="EH231" s="125"/>
      <c r="EI231" s="125"/>
      <c r="EJ231" s="124"/>
      <c r="EK231" s="2"/>
      <c r="EL231" s="2"/>
    </row>
    <row x14ac:dyDescent="0.25" r="232" customHeight="1" ht="18.75">
      <c r="A232" s="290" t="s">
        <v>200</v>
      </c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82"/>
      <c r="Q232" s="282"/>
      <c r="R232" s="282"/>
      <c r="S232" s="282"/>
      <c r="T232" s="282"/>
      <c r="U232" s="282"/>
      <c r="V232" s="282"/>
      <c r="W232" s="282"/>
      <c r="X232" s="282"/>
      <c r="Y232" s="282"/>
      <c r="Z232" s="282"/>
      <c r="AA232" s="282"/>
      <c r="AB232" s="282"/>
      <c r="AC232" s="282"/>
      <c r="AD232" s="282"/>
      <c r="AE232" s="282"/>
      <c r="AF232" s="282"/>
      <c r="AG232" s="282"/>
      <c r="AH232" s="282"/>
      <c r="AI232" s="282"/>
      <c r="AJ232" s="282"/>
      <c r="AK232" s="282"/>
      <c r="AL232" s="282"/>
      <c r="AM232" s="282"/>
      <c r="AN232" s="282"/>
      <c r="AO232" s="282"/>
      <c r="AP232" s="282">
        <v>12</v>
      </c>
      <c r="AQ232" s="282"/>
      <c r="AR232" s="282"/>
      <c r="AS232" s="282">
        <v>0</v>
      </c>
      <c r="AT232" s="282">
        <v>13</v>
      </c>
      <c r="AU232" s="282"/>
      <c r="AV232" s="282">
        <v>0</v>
      </c>
      <c r="AW232" s="282">
        <v>0</v>
      </c>
      <c r="AX232" s="282"/>
      <c r="AY232" s="273" t="s">
        <v>236</v>
      </c>
      <c r="AZ232" s="274"/>
      <c r="BA232" s="275"/>
      <c r="BB232" s="282">
        <f>BB171*10%</f>
      </c>
      <c r="BC232" s="282">
        <f>BC171*10%</f>
      </c>
      <c r="BD232" s="282">
        <f>BD171*10%</f>
      </c>
      <c r="BE232" s="291">
        <v>179</v>
      </c>
      <c r="BF232" s="292">
        <f>BF171*10%</f>
      </c>
      <c r="BG232" s="292">
        <v>50</v>
      </c>
      <c r="BH232" s="292">
        <v>86</v>
      </c>
      <c r="BI232" s="292">
        <v>100</v>
      </c>
      <c r="BJ232" s="293">
        <v>95</v>
      </c>
      <c r="BK232" s="292"/>
      <c r="BL232" s="124"/>
      <c r="BM232" s="2"/>
      <c r="BN232" s="124"/>
      <c r="BO232" s="6">
        <f>SUM(AW218:BJ218)</f>
      </c>
      <c r="BP232" s="124"/>
      <c r="BQ232" s="124"/>
      <c r="BR232" s="124"/>
      <c r="BS232" s="124"/>
      <c r="BT232" s="124"/>
      <c r="BU232" s="124"/>
      <c r="BV232" s="124"/>
      <c r="BW232" s="124"/>
      <c r="BX232" s="6"/>
      <c r="BY232" s="124"/>
      <c r="BZ232" s="124"/>
      <c r="CA232" s="124"/>
      <c r="CB232" s="124"/>
      <c r="CC232" s="124"/>
      <c r="CD232" s="124"/>
      <c r="CE232" s="124"/>
      <c r="CF232" s="124"/>
      <c r="CG232" s="124"/>
      <c r="CH232" s="124"/>
      <c r="CI232" s="124"/>
      <c r="CJ232" s="124"/>
      <c r="CK232" s="124"/>
      <c r="CL232" s="124"/>
      <c r="CM232" s="124"/>
      <c r="CN232" s="124"/>
      <c r="CO232" s="124"/>
      <c r="CP232" s="124"/>
      <c r="CQ232" s="124"/>
      <c r="CR232" s="124"/>
      <c r="CS232" s="124"/>
      <c r="CT232" s="124"/>
      <c r="CU232" s="124"/>
      <c r="CV232" s="124"/>
      <c r="CW232" s="124"/>
      <c r="CX232" s="124"/>
      <c r="CY232" s="124"/>
      <c r="CZ232" s="124"/>
      <c r="DA232" s="124"/>
      <c r="DB232" s="124"/>
      <c r="DC232" s="124"/>
      <c r="DD232" s="124"/>
      <c r="DE232" s="124"/>
      <c r="DF232" s="124"/>
      <c r="DG232" s="124"/>
      <c r="DH232" s="124"/>
      <c r="DI232" s="124"/>
      <c r="DJ232" s="124"/>
      <c r="DK232" s="198"/>
      <c r="DL232" s="198"/>
      <c r="DM232" s="144"/>
      <c r="DN232" s="198"/>
      <c r="DO232" s="144"/>
      <c r="DP232" s="198"/>
      <c r="DQ232" s="144"/>
      <c r="DR232" s="6"/>
      <c r="DS232" s="6"/>
      <c r="DT232" s="2"/>
      <c r="DU232" s="2"/>
      <c r="DV232" s="2"/>
      <c r="DW232" s="2"/>
      <c r="DX232" s="2"/>
      <c r="DY232" s="2"/>
      <c r="DZ232" s="2"/>
      <c r="EA232" s="2"/>
      <c r="EB232" s="125"/>
      <c r="EC232" s="6"/>
      <c r="ED232" s="6"/>
      <c r="EE232" s="6"/>
      <c r="EF232" s="124"/>
      <c r="EG232" s="124"/>
      <c r="EH232" s="125"/>
      <c r="EI232" s="125"/>
      <c r="EJ232" s="124"/>
      <c r="EK232" s="2"/>
      <c r="EL232" s="2"/>
    </row>
    <row x14ac:dyDescent="0.25" r="233" customHeight="1" ht="18.75">
      <c r="A233" s="290" t="s">
        <v>238</v>
      </c>
      <c r="B233" s="282"/>
      <c r="C233" s="282"/>
      <c r="D233" s="282"/>
      <c r="E233" s="282"/>
      <c r="F233" s="282"/>
      <c r="G233" s="282"/>
      <c r="H233" s="282"/>
      <c r="I233" s="282"/>
      <c r="J233" s="282"/>
      <c r="K233" s="282"/>
      <c r="L233" s="282"/>
      <c r="M233" s="282"/>
      <c r="N233" s="282"/>
      <c r="O233" s="282"/>
      <c r="P233" s="282"/>
      <c r="Q233" s="282"/>
      <c r="R233" s="282"/>
      <c r="S233" s="282"/>
      <c r="T233" s="282"/>
      <c r="U233" s="282"/>
      <c r="V233" s="282"/>
      <c r="W233" s="282"/>
      <c r="X233" s="282"/>
      <c r="Y233" s="282"/>
      <c r="Z233" s="282"/>
      <c r="AA233" s="282"/>
      <c r="AB233" s="282"/>
      <c r="AC233" s="282"/>
      <c r="AD233" s="282"/>
      <c r="AE233" s="282"/>
      <c r="AF233" s="282"/>
      <c r="AG233" s="282"/>
      <c r="AH233" s="282"/>
      <c r="AI233" s="282"/>
      <c r="AJ233" s="282"/>
      <c r="AK233" s="282"/>
      <c r="AL233" s="282">
        <v>80</v>
      </c>
      <c r="AM233" s="282"/>
      <c r="AN233" s="282"/>
      <c r="AO233" s="282">
        <v>80</v>
      </c>
      <c r="AP233" s="282">
        <v>16</v>
      </c>
      <c r="AQ233" s="282"/>
      <c r="AR233" s="282"/>
      <c r="AS233" s="282"/>
      <c r="AT233" s="282">
        <v>8</v>
      </c>
      <c r="AU233" s="282">
        <v>10</v>
      </c>
      <c r="AV233" s="282">
        <v>0</v>
      </c>
      <c r="AW233" s="282"/>
      <c r="AX233" s="282"/>
      <c r="AY233" s="273" t="s">
        <v>236</v>
      </c>
      <c r="AZ233" s="274"/>
      <c r="BA233" s="275"/>
      <c r="BB233" s="282"/>
      <c r="BC233" s="282"/>
      <c r="BD233" s="282"/>
      <c r="BE233" s="291"/>
      <c r="BF233" s="292">
        <v>200</v>
      </c>
      <c r="BG233" s="292">
        <v>30</v>
      </c>
      <c r="BH233" s="292"/>
      <c r="BI233" s="292">
        <v>52</v>
      </c>
      <c r="BJ233" s="293">
        <v>30</v>
      </c>
      <c r="BK233" s="292"/>
      <c r="BL233" s="124"/>
      <c r="BM233" s="2"/>
      <c r="BN233" s="124"/>
      <c r="BO233" s="6">
        <f>SUM(AW219:BJ219)</f>
      </c>
      <c r="BP233" s="124"/>
      <c r="BQ233" s="124"/>
      <c r="BR233" s="124"/>
      <c r="BS233" s="124"/>
      <c r="BT233" s="124"/>
      <c r="BU233" s="124"/>
      <c r="BV233" s="124"/>
      <c r="BW233" s="124"/>
      <c r="BX233" s="6"/>
      <c r="BY233" s="124"/>
      <c r="BZ233" s="124"/>
      <c r="CA233" s="124"/>
      <c r="CB233" s="124"/>
      <c r="CC233" s="124"/>
      <c r="CD233" s="124"/>
      <c r="CE233" s="124"/>
      <c r="CF233" s="124"/>
      <c r="CG233" s="124"/>
      <c r="CH233" s="124"/>
      <c r="CI233" s="124"/>
      <c r="CJ233" s="124"/>
      <c r="CK233" s="124"/>
      <c r="CL233" s="124"/>
      <c r="CM233" s="124"/>
      <c r="CN233" s="124"/>
      <c r="CO233" s="124"/>
      <c r="CP233" s="124"/>
      <c r="CQ233" s="124"/>
      <c r="CR233" s="124"/>
      <c r="CS233" s="124"/>
      <c r="CT233" s="124"/>
      <c r="CU233" s="124"/>
      <c r="CV233" s="124"/>
      <c r="CW233" s="124"/>
      <c r="CX233" s="124"/>
      <c r="CY233" s="124"/>
      <c r="CZ233" s="124"/>
      <c r="DA233" s="124"/>
      <c r="DB233" s="124"/>
      <c r="DC233" s="124"/>
      <c r="DD233" s="124"/>
      <c r="DE233" s="124"/>
      <c r="DF233" s="124"/>
      <c r="DG233" s="124"/>
      <c r="DH233" s="124"/>
      <c r="DI233" s="124"/>
      <c r="DJ233" s="124"/>
      <c r="DK233" s="198"/>
      <c r="DL233" s="198"/>
      <c r="DM233" s="144"/>
      <c r="DN233" s="198"/>
      <c r="DO233" s="144"/>
      <c r="DP233" s="198"/>
      <c r="DQ233" s="144"/>
      <c r="DR233" s="6"/>
      <c r="DS233" s="6"/>
      <c r="DT233" s="2"/>
      <c r="DU233" s="2"/>
      <c r="DV233" s="2"/>
      <c r="DW233" s="2"/>
      <c r="DX233" s="2"/>
      <c r="DY233" s="2"/>
      <c r="DZ233" s="2"/>
      <c r="EA233" s="2"/>
      <c r="EB233" s="125"/>
      <c r="EC233" s="6"/>
      <c r="ED233" s="6"/>
      <c r="EE233" s="6"/>
      <c r="EF233" s="124"/>
      <c r="EG233" s="124"/>
      <c r="EH233" s="125"/>
      <c r="EI233" s="125"/>
      <c r="EJ233" s="124"/>
      <c r="EK233" s="2"/>
      <c r="EL233" s="2"/>
    </row>
    <row x14ac:dyDescent="0.25" r="234" customHeight="1" ht="18.75">
      <c r="A234" s="304" t="s">
        <v>239</v>
      </c>
      <c r="B234" s="305">
        <f>+SUM(B225:B233)</f>
      </c>
      <c r="C234" s="305">
        <f>+SUM(C225:C233)</f>
      </c>
      <c r="D234" s="305">
        <f>+SUM(D225:D233)</f>
      </c>
      <c r="E234" s="305">
        <f>+SUM(E225:E233)</f>
      </c>
      <c r="F234" s="305">
        <f>+SUM(F225:F233)</f>
      </c>
      <c r="G234" s="305">
        <f>+SUM(G225:G233)</f>
      </c>
      <c r="H234" s="305">
        <f>+SUM(H225:H233)</f>
      </c>
      <c r="I234" s="305">
        <f>+SUM(I225:I233)</f>
      </c>
      <c r="J234" s="305">
        <f>+SUM(J225:J233)</f>
      </c>
      <c r="K234" s="305">
        <f>+SUM(K225:K233)</f>
      </c>
      <c r="L234" s="305">
        <f>+SUM(L225:L233)</f>
      </c>
      <c r="M234" s="305">
        <f>+SUM(M225:M233)</f>
      </c>
      <c r="N234" s="305">
        <f>+SUM(N225:N233)</f>
      </c>
      <c r="O234" s="305">
        <f>+SUM(O225:O233)</f>
      </c>
      <c r="P234" s="305">
        <f>+SUM(P225:P233)</f>
      </c>
      <c r="Q234" s="305">
        <f>+SUM(Q225:Q233)</f>
      </c>
      <c r="R234" s="305">
        <f>+SUM(R225:R233)</f>
      </c>
      <c r="S234" s="305">
        <f>+SUM(S225:S233)</f>
      </c>
      <c r="T234" s="305">
        <f>+SUM(T225:T233)</f>
      </c>
      <c r="U234" s="305">
        <f>+SUM(U225:U233)</f>
      </c>
      <c r="V234" s="305">
        <f>+SUM(V225:V233)</f>
      </c>
      <c r="W234" s="305">
        <f>+SUM(W225:W233)</f>
      </c>
      <c r="X234" s="305">
        <f>+SUM(X225:X233)</f>
      </c>
      <c r="Y234" s="305">
        <f>+SUM(Y225:Y233)</f>
      </c>
      <c r="Z234" s="305">
        <f>+SUM(Z225:Z233)</f>
      </c>
      <c r="AA234" s="305">
        <f>+SUM(AA225:AA233)</f>
      </c>
      <c r="AB234" s="305">
        <f>+SUM(AB225:AB233)</f>
      </c>
      <c r="AC234" s="305">
        <f>+SUM(AC225:AC233)</f>
      </c>
      <c r="AD234" s="305">
        <f>+SUM(AD225:AD233)</f>
      </c>
      <c r="AE234" s="305">
        <f>+SUM(AE225:AE233)</f>
      </c>
      <c r="AF234" s="305">
        <f>+SUM(AF225:AF233)</f>
      </c>
      <c r="AG234" s="305">
        <f>+SUM(AG225:AG233)</f>
      </c>
      <c r="AH234" s="305">
        <f>+SUM(AH225:AH233)</f>
      </c>
      <c r="AI234" s="305">
        <f>+SUM(AI225:AI233)</f>
      </c>
      <c r="AJ234" s="305">
        <f>+SUM(AJ225:AJ233)</f>
      </c>
      <c r="AK234" s="305">
        <f>+SUM(AK225:AK233)</f>
      </c>
      <c r="AL234" s="305">
        <f>+SUM(AL225:AL233)</f>
      </c>
      <c r="AM234" s="305">
        <f>+SUM(AM225:AM233)</f>
      </c>
      <c r="AN234" s="305">
        <f>+SUM(AN225:AN233)</f>
      </c>
      <c r="AO234" s="305">
        <f>+SUM(AO225:AO233)</f>
      </c>
      <c r="AP234" s="305">
        <f>+SUM(AP225:AP233)</f>
      </c>
      <c r="AQ234" s="305">
        <f>+SUM(AQ225:AQ233)</f>
      </c>
      <c r="AR234" s="305">
        <f>+SUM(AR225:AR233)</f>
      </c>
      <c r="AS234" s="305">
        <f>+SUM(AS225:AS233)</f>
      </c>
      <c r="AT234" s="305">
        <f>+SUM(AT225:AT233)</f>
      </c>
      <c r="AU234" s="305">
        <f>+SUM(AU225:AU233)</f>
      </c>
      <c r="AV234" s="305">
        <f>+SUM(AV225:AV233)</f>
      </c>
      <c r="AW234" s="305">
        <f>+SUM(AW225:AW233)</f>
      </c>
      <c r="AX234" s="305"/>
      <c r="AY234" s="306">
        <f>SUM(AY225:AY233)</f>
      </c>
      <c r="AZ234" s="307">
        <f>+SUM(AZ225:AZ233)</f>
      </c>
      <c r="BA234" s="308">
        <f>+SUM(BA225:BA233)</f>
      </c>
      <c r="BB234" s="305">
        <f>+SUM(BB225:BB233)</f>
      </c>
      <c r="BC234" s="305">
        <f>+SUM(BC225:BC233)</f>
      </c>
      <c r="BD234" s="305">
        <f>+SUM(BD225:BD233)</f>
      </c>
      <c r="BE234" s="309">
        <f>+SUM(BE225:BE233)</f>
      </c>
      <c r="BF234" s="310">
        <f>+SUM(BF225:BF233)</f>
      </c>
      <c r="BG234" s="310">
        <f>+SUM(BG225:BG233)</f>
      </c>
      <c r="BH234" s="310">
        <f>+SUM(BH225:BH233)</f>
      </c>
      <c r="BI234" s="310">
        <f>+SUM(BI225:BI233)</f>
      </c>
      <c r="BJ234" s="311">
        <f>+SUM(BJ225:BJ233)</f>
      </c>
      <c r="BK234" s="310"/>
      <c r="BL234" s="124"/>
      <c r="BM234" s="2"/>
      <c r="BN234" s="124"/>
      <c r="BO234" s="6">
        <f>SUM(AY211:BJ211)</f>
      </c>
      <c r="BP234" s="124"/>
      <c r="BQ234" s="124"/>
      <c r="BR234" s="124"/>
      <c r="BS234" s="124"/>
      <c r="BT234" s="124"/>
      <c r="BU234" s="124"/>
      <c r="BV234" s="124"/>
      <c r="BW234" s="124"/>
      <c r="BX234" s="6"/>
      <c r="BY234" s="124"/>
      <c r="BZ234" s="124"/>
      <c r="CA234" s="124"/>
      <c r="CB234" s="124"/>
      <c r="CC234" s="124"/>
      <c r="CD234" s="124"/>
      <c r="CE234" s="124"/>
      <c r="CF234" s="124"/>
      <c r="CG234" s="124"/>
      <c r="CH234" s="124"/>
      <c r="CI234" s="124"/>
      <c r="CJ234" s="124"/>
      <c r="CK234" s="124"/>
      <c r="CL234" s="124"/>
      <c r="CM234" s="124"/>
      <c r="CN234" s="124"/>
      <c r="CO234" s="124"/>
      <c r="CP234" s="124"/>
      <c r="CQ234" s="124"/>
      <c r="CR234" s="124"/>
      <c r="CS234" s="124"/>
      <c r="CT234" s="124"/>
      <c r="CU234" s="124"/>
      <c r="CV234" s="124"/>
      <c r="CW234" s="124"/>
      <c r="CX234" s="124"/>
      <c r="CY234" s="124"/>
      <c r="CZ234" s="124"/>
      <c r="DA234" s="124"/>
      <c r="DB234" s="124"/>
      <c r="DC234" s="124"/>
      <c r="DD234" s="124"/>
      <c r="DE234" s="124"/>
      <c r="DF234" s="124"/>
      <c r="DG234" s="124"/>
      <c r="DH234" s="124"/>
      <c r="DI234" s="124"/>
      <c r="DJ234" s="124"/>
      <c r="DK234" s="312"/>
      <c r="DL234" s="312"/>
      <c r="DM234" s="313"/>
      <c r="DN234" s="312"/>
      <c r="DO234" s="313"/>
      <c r="DP234" s="312"/>
      <c r="DQ234" s="313"/>
      <c r="DR234" s="6"/>
      <c r="DS234" s="6"/>
      <c r="DT234" s="2"/>
      <c r="DU234" s="2"/>
      <c r="DV234" s="2"/>
      <c r="DW234" s="2"/>
      <c r="DX234" s="2"/>
      <c r="DY234" s="2"/>
      <c r="DZ234" s="2"/>
      <c r="EA234" s="2"/>
      <c r="EB234" s="125"/>
      <c r="EC234" s="6"/>
      <c r="ED234" s="6"/>
      <c r="EE234" s="6"/>
      <c r="EF234" s="124"/>
      <c r="EG234" s="124"/>
      <c r="EH234" s="125"/>
      <c r="EI234" s="125"/>
      <c r="EJ234" s="124"/>
      <c r="EK234" s="2"/>
      <c r="EL234" s="2"/>
    </row>
    <row x14ac:dyDescent="0.25" r="235" customHeight="1" ht="18.75">
      <c r="A235" s="280" t="s">
        <v>29</v>
      </c>
      <c r="B235" s="314">
        <v>511</v>
      </c>
      <c r="C235" s="314">
        <v>253</v>
      </c>
      <c r="D235" s="314">
        <v>392</v>
      </c>
      <c r="E235" s="314">
        <v>325</v>
      </c>
      <c r="F235" s="314">
        <v>557</v>
      </c>
      <c r="G235" s="314">
        <v>517</v>
      </c>
      <c r="H235" s="314">
        <v>570</v>
      </c>
      <c r="I235" s="314">
        <v>511</v>
      </c>
      <c r="J235" s="314">
        <v>702</v>
      </c>
      <c r="K235" s="314">
        <v>470</v>
      </c>
      <c r="L235" s="314">
        <v>962</v>
      </c>
      <c r="M235" s="314">
        <v>547</v>
      </c>
      <c r="N235" s="268">
        <v>406</v>
      </c>
      <c r="O235" s="268">
        <v>307</v>
      </c>
      <c r="P235" s="268">
        <v>466</v>
      </c>
      <c r="Q235" s="268">
        <v>489</v>
      </c>
      <c r="R235" s="268">
        <v>863</v>
      </c>
      <c r="S235" s="268">
        <v>407</v>
      </c>
      <c r="T235" s="268">
        <v>415</v>
      </c>
      <c r="U235" s="268">
        <v>408</v>
      </c>
      <c r="V235" s="268">
        <v>274</v>
      </c>
      <c r="W235" s="268">
        <v>614</v>
      </c>
      <c r="X235" s="268">
        <v>454</v>
      </c>
      <c r="Y235" s="268">
        <v>517</v>
      </c>
      <c r="Z235" s="282">
        <v>573</v>
      </c>
      <c r="AA235" s="282">
        <v>386</v>
      </c>
      <c r="AB235" s="282">
        <v>490</v>
      </c>
      <c r="AC235" s="282">
        <v>756</v>
      </c>
      <c r="AD235" s="282">
        <v>578</v>
      </c>
      <c r="AE235" s="282">
        <v>366</v>
      </c>
      <c r="AF235" s="282">
        <v>363</v>
      </c>
      <c r="AG235" s="282">
        <v>392</v>
      </c>
      <c r="AH235" s="282">
        <v>640</v>
      </c>
      <c r="AI235" s="282">
        <v>461</v>
      </c>
      <c r="AJ235" s="282">
        <v>589</v>
      </c>
      <c r="AK235" s="282">
        <v>461</v>
      </c>
      <c r="AL235" s="282">
        <v>1960</v>
      </c>
      <c r="AM235" s="282">
        <v>1018</v>
      </c>
      <c r="AN235" s="282">
        <v>696</v>
      </c>
      <c r="AO235" s="282">
        <v>454</v>
      </c>
      <c r="AP235" s="282">
        <v>848</v>
      </c>
      <c r="AQ235" s="282">
        <v>422</v>
      </c>
      <c r="AR235" s="282">
        <v>995</v>
      </c>
      <c r="AS235" s="282">
        <v>552</v>
      </c>
      <c r="AT235" s="282">
        <v>405</v>
      </c>
      <c r="AU235" s="282">
        <f>AU245+(AT245-AT235)</f>
      </c>
      <c r="AV235" s="282">
        <v>384</v>
      </c>
      <c r="AW235" s="282">
        <v>492</v>
      </c>
      <c r="AX235" s="282"/>
      <c r="AY235" s="283">
        <f>AY245</f>
      </c>
      <c r="AZ235" s="284">
        <f>+AZ245</f>
      </c>
      <c r="BA235" s="285">
        <v>481</v>
      </c>
      <c r="BB235" s="286">
        <v>636</v>
      </c>
      <c r="BC235" s="286">
        <f>BC222*BM237</f>
      </c>
      <c r="BD235" s="286">
        <f>BD222*BM237</f>
      </c>
      <c r="BE235" s="287">
        <f>BE212*BM237</f>
      </c>
      <c r="BF235" s="288">
        <f>BF212*BM237</f>
      </c>
      <c r="BG235" s="288">
        <f>BG212*BM237</f>
      </c>
      <c r="BH235" s="288">
        <f>BH212*BM237</f>
      </c>
      <c r="BI235" s="288">
        <f>BI212*BM237</f>
      </c>
      <c r="BJ235" s="289">
        <f>BJ212*BM237</f>
      </c>
      <c r="BK235" s="288"/>
      <c r="BL235" s="6"/>
      <c r="BM235" s="6"/>
      <c r="BN235" s="124"/>
      <c r="BO235" s="6">
        <f>SUM(AW221:BJ221)</f>
      </c>
      <c r="BP235" s="124"/>
      <c r="BQ235" s="124"/>
      <c r="BR235" s="124"/>
      <c r="BS235" s="124"/>
      <c r="BT235" s="124"/>
      <c r="BU235" s="124"/>
      <c r="BV235" s="124"/>
      <c r="BW235" s="124"/>
      <c r="BX235" s="6"/>
      <c r="BY235" s="124"/>
      <c r="BZ235" s="124"/>
      <c r="CA235" s="124"/>
      <c r="CB235" s="124"/>
      <c r="CC235" s="124"/>
      <c r="CD235" s="124"/>
      <c r="CE235" s="124"/>
      <c r="CF235" s="124"/>
      <c r="CG235" s="124"/>
      <c r="CH235" s="124"/>
      <c r="CI235" s="124"/>
      <c r="CJ235" s="124"/>
      <c r="CK235" s="124"/>
      <c r="CL235" s="124"/>
      <c r="CM235" s="124"/>
      <c r="CN235" s="124"/>
      <c r="CO235" s="124"/>
      <c r="CP235" s="124"/>
      <c r="CQ235" s="124"/>
      <c r="CR235" s="124"/>
      <c r="CS235" s="124"/>
      <c r="CT235" s="124"/>
      <c r="CU235" s="124"/>
      <c r="CV235" s="124"/>
      <c r="CW235" s="124"/>
      <c r="CX235" s="124"/>
      <c r="CY235" s="124"/>
      <c r="CZ235" s="124"/>
      <c r="DA235" s="124"/>
      <c r="DB235" s="124"/>
      <c r="DC235" s="124"/>
      <c r="DD235" s="124"/>
      <c r="DE235" s="124"/>
      <c r="DF235" s="124"/>
      <c r="DG235" s="124"/>
      <c r="DH235" s="124"/>
      <c r="DI235" s="124"/>
      <c r="DJ235" s="124"/>
      <c r="DK235" s="198">
        <f>SUM(B235:M235)</f>
      </c>
      <c r="DL235" s="198">
        <f>SUM(N235:Y235)</f>
      </c>
      <c r="DM235" s="144">
        <f>IFERROR(DL235/DK235*100,0)</f>
      </c>
      <c r="DN235" s="198">
        <f>SUM(Z235:AK235)</f>
      </c>
      <c r="DO235" s="144">
        <f>IFERROR(DN235/DL235*100,0)</f>
      </c>
      <c r="DP235" s="198">
        <f>SUM(AL235:AW235)</f>
      </c>
      <c r="DQ235" s="144">
        <f>IFERROR(DP235/DN235*100,0)</f>
      </c>
      <c r="DR235" s="185">
        <f>SUM(AY235:BJ235)</f>
      </c>
      <c r="DS235" s="249">
        <f>IFERROR(DR235/DP235*100,0)</f>
      </c>
      <c r="DT235" s="2"/>
      <c r="DU235" s="2"/>
      <c r="DV235" s="2"/>
      <c r="DW235" s="2"/>
      <c r="DX235" s="2"/>
      <c r="DY235" s="2"/>
      <c r="DZ235" s="2"/>
      <c r="EA235" s="2"/>
      <c r="EB235" s="125"/>
      <c r="EC235" s="6"/>
      <c r="ED235" s="6"/>
      <c r="EE235" s="6"/>
      <c r="EF235" s="124"/>
      <c r="EG235" s="124"/>
      <c r="EH235" s="125"/>
      <c r="EI235" s="125"/>
      <c r="EJ235" s="124"/>
      <c r="EK235" s="2"/>
      <c r="EL235" s="2"/>
    </row>
    <row x14ac:dyDescent="0.25" r="236" customHeight="1" ht="18.75">
      <c r="A236" s="290" t="s">
        <v>231</v>
      </c>
      <c r="B236" s="282"/>
      <c r="C236" s="282"/>
      <c r="D236" s="282"/>
      <c r="E236" s="282"/>
      <c r="F236" s="282"/>
      <c r="G236" s="282"/>
      <c r="H236" s="282"/>
      <c r="I236" s="282"/>
      <c r="J236" s="282"/>
      <c r="K236" s="282"/>
      <c r="L236" s="282"/>
      <c r="M236" s="282"/>
      <c r="N236" s="282"/>
      <c r="O236" s="282"/>
      <c r="P236" s="282"/>
      <c r="Q236" s="282"/>
      <c r="R236" s="282"/>
      <c r="S236" s="282"/>
      <c r="T236" s="282"/>
      <c r="U236" s="282"/>
      <c r="V236" s="282"/>
      <c r="W236" s="282"/>
      <c r="X236" s="282"/>
      <c r="Y236" s="282"/>
      <c r="Z236" s="282"/>
      <c r="AA236" s="282"/>
      <c r="AB236" s="282"/>
      <c r="AC236" s="282"/>
      <c r="AD236" s="282"/>
      <c r="AE236" s="282"/>
      <c r="AF236" s="282"/>
      <c r="AG236" s="282"/>
      <c r="AH236" s="282"/>
      <c r="AI236" s="282"/>
      <c r="AJ236" s="282"/>
      <c r="AK236" s="282"/>
      <c r="AL236" s="282">
        <v>48</v>
      </c>
      <c r="AM236" s="282">
        <v>144</v>
      </c>
      <c r="AN236" s="282">
        <v>264</v>
      </c>
      <c r="AO236" s="282">
        <v>2</v>
      </c>
      <c r="AP236" s="282">
        <v>108</v>
      </c>
      <c r="AQ236" s="282">
        <v>75</v>
      </c>
      <c r="AR236" s="282">
        <v>76</v>
      </c>
      <c r="AS236" s="282">
        <v>173</v>
      </c>
      <c r="AT236" s="282">
        <v>96</v>
      </c>
      <c r="AU236" s="282">
        <v>96</v>
      </c>
      <c r="AV236" s="282">
        <v>108</v>
      </c>
      <c r="AW236" s="282">
        <v>0</v>
      </c>
      <c r="AX236" s="282"/>
      <c r="AY236" s="273">
        <v>88</v>
      </c>
      <c r="AZ236" s="274">
        <v>50</v>
      </c>
      <c r="BA236" s="275">
        <v>90</v>
      </c>
      <c r="BB236" s="282">
        <v>90</v>
      </c>
      <c r="BC236" s="282">
        <v>90</v>
      </c>
      <c r="BD236" s="282">
        <v>90</v>
      </c>
      <c r="BE236" s="291">
        <v>50</v>
      </c>
      <c r="BF236" s="292">
        <v>50</v>
      </c>
      <c r="BG236" s="292">
        <v>50</v>
      </c>
      <c r="BH236" s="292">
        <v>50</v>
      </c>
      <c r="BI236" s="292">
        <v>50</v>
      </c>
      <c r="BJ236" s="293">
        <v>50</v>
      </c>
      <c r="BK236" s="292"/>
      <c r="BL236" s="124"/>
      <c r="BM236" s="2"/>
      <c r="BN236" s="124"/>
      <c r="BO236" s="6"/>
      <c r="BP236" s="124"/>
      <c r="BQ236" s="124"/>
      <c r="BR236" s="124"/>
      <c r="BS236" s="124"/>
      <c r="BT236" s="124"/>
      <c r="BU236" s="124"/>
      <c r="BV236" s="124"/>
      <c r="BW236" s="124"/>
      <c r="BX236" s="6"/>
      <c r="BY236" s="124"/>
      <c r="BZ236" s="124"/>
      <c r="CA236" s="124"/>
      <c r="CB236" s="124"/>
      <c r="CC236" s="124"/>
      <c r="CD236" s="124"/>
      <c r="CE236" s="124"/>
      <c r="CF236" s="124"/>
      <c r="CG236" s="124"/>
      <c r="CH236" s="124"/>
      <c r="CI236" s="124"/>
      <c r="CJ236" s="124"/>
      <c r="CK236" s="124"/>
      <c r="CL236" s="124"/>
      <c r="CM236" s="124"/>
      <c r="CN236" s="124"/>
      <c r="CO236" s="124"/>
      <c r="CP236" s="124"/>
      <c r="CQ236" s="124"/>
      <c r="CR236" s="124"/>
      <c r="CS236" s="124"/>
      <c r="CT236" s="124"/>
      <c r="CU236" s="124"/>
      <c r="CV236" s="124"/>
      <c r="CW236" s="124"/>
      <c r="CX236" s="124"/>
      <c r="CY236" s="124"/>
      <c r="CZ236" s="124"/>
      <c r="DA236" s="124"/>
      <c r="DB236" s="124"/>
      <c r="DC236" s="124"/>
      <c r="DD236" s="124"/>
      <c r="DE236" s="124"/>
      <c r="DF236" s="124"/>
      <c r="DG236" s="124"/>
      <c r="DH236" s="124"/>
      <c r="DI236" s="124"/>
      <c r="DJ236" s="124"/>
      <c r="DK236" s="198"/>
      <c r="DL236" s="198"/>
      <c r="DM236" s="144"/>
      <c r="DN236" s="198"/>
      <c r="DO236" s="144"/>
      <c r="DP236" s="198"/>
      <c r="DQ236" s="144"/>
      <c r="DR236" s="6"/>
      <c r="DS236" s="6"/>
      <c r="DT236" s="2"/>
      <c r="DU236" s="2"/>
      <c r="DV236" s="2"/>
      <c r="DW236" s="2"/>
      <c r="DX236" s="2"/>
      <c r="DY236" s="2"/>
      <c r="DZ236" s="2"/>
      <c r="EA236" s="2"/>
      <c r="EB236" s="125"/>
      <c r="EC236" s="6"/>
      <c r="ED236" s="6"/>
      <c r="EE236" s="6"/>
      <c r="EF236" s="124"/>
      <c r="EG236" s="124"/>
      <c r="EH236" s="125"/>
      <c r="EI236" s="125"/>
      <c r="EJ236" s="124"/>
      <c r="EK236" s="2"/>
      <c r="EL236" s="2"/>
    </row>
    <row x14ac:dyDescent="0.25" r="237" customHeight="1" ht="18.75">
      <c r="A237" s="290" t="s">
        <v>232</v>
      </c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2"/>
      <c r="P237" s="282"/>
      <c r="Q237" s="282"/>
      <c r="R237" s="282"/>
      <c r="S237" s="282"/>
      <c r="T237" s="282"/>
      <c r="U237" s="282"/>
      <c r="V237" s="282"/>
      <c r="W237" s="282"/>
      <c r="X237" s="282"/>
      <c r="Y237" s="282"/>
      <c r="Z237" s="282"/>
      <c r="AA237" s="282"/>
      <c r="AB237" s="282"/>
      <c r="AC237" s="282"/>
      <c r="AD237" s="282"/>
      <c r="AE237" s="282"/>
      <c r="AF237" s="282"/>
      <c r="AG237" s="282"/>
      <c r="AH237" s="282"/>
      <c r="AI237" s="282"/>
      <c r="AJ237" s="282"/>
      <c r="AK237" s="282"/>
      <c r="AL237" s="282">
        <v>56</v>
      </c>
      <c r="AM237" s="282">
        <v>48</v>
      </c>
      <c r="AN237" s="282">
        <v>112</v>
      </c>
      <c r="AO237" s="282">
        <v>142</v>
      </c>
      <c r="AP237" s="282">
        <v>216</v>
      </c>
      <c r="AQ237" s="282">
        <v>264</v>
      </c>
      <c r="AR237" s="282">
        <v>256</v>
      </c>
      <c r="AS237" s="282">
        <v>208</v>
      </c>
      <c r="AT237" s="282">
        <v>0</v>
      </c>
      <c r="AU237" s="282">
        <v>104</v>
      </c>
      <c r="AV237" s="282">
        <v>96</v>
      </c>
      <c r="AW237" s="282">
        <v>96</v>
      </c>
      <c r="AX237" s="282"/>
      <c r="AY237" s="273">
        <v>218</v>
      </c>
      <c r="AZ237" s="274">
        <v>200</v>
      </c>
      <c r="BA237" s="275">
        <v>100</v>
      </c>
      <c r="BB237" s="282">
        <v>100</v>
      </c>
      <c r="BC237" s="282">
        <v>100</v>
      </c>
      <c r="BD237" s="282">
        <v>100</v>
      </c>
      <c r="BE237" s="291">
        <v>100</v>
      </c>
      <c r="BF237" s="292">
        <v>100</v>
      </c>
      <c r="BG237" s="292">
        <v>100</v>
      </c>
      <c r="BH237" s="292">
        <v>100</v>
      </c>
      <c r="BI237" s="292">
        <v>100</v>
      </c>
      <c r="BJ237" s="293">
        <v>100</v>
      </c>
      <c r="BK237" s="292"/>
      <c r="BL237" s="124"/>
      <c r="BM237" s="294">
        <f>BM239/BM238</f>
      </c>
      <c r="BN237" s="124"/>
      <c r="BO237" s="6"/>
      <c r="BP237" s="124"/>
      <c r="BQ237" s="124"/>
      <c r="BR237" s="124"/>
      <c r="BS237" s="124"/>
      <c r="BT237" s="124"/>
      <c r="BU237" s="124"/>
      <c r="BV237" s="124"/>
      <c r="BW237" s="124"/>
      <c r="BX237" s="6"/>
      <c r="BY237" s="124"/>
      <c r="BZ237" s="124"/>
      <c r="CA237" s="124"/>
      <c r="CB237" s="124"/>
      <c r="CC237" s="124"/>
      <c r="CD237" s="124"/>
      <c r="CE237" s="124"/>
      <c r="CF237" s="124"/>
      <c r="CG237" s="124"/>
      <c r="CH237" s="124"/>
      <c r="CI237" s="124"/>
      <c r="CJ237" s="124"/>
      <c r="CK237" s="124"/>
      <c r="CL237" s="124"/>
      <c r="CM237" s="124"/>
      <c r="CN237" s="124"/>
      <c r="CO237" s="124"/>
      <c r="CP237" s="124"/>
      <c r="CQ237" s="124"/>
      <c r="CR237" s="124"/>
      <c r="CS237" s="124"/>
      <c r="CT237" s="124"/>
      <c r="CU237" s="124"/>
      <c r="CV237" s="124"/>
      <c r="CW237" s="124"/>
      <c r="CX237" s="124"/>
      <c r="CY237" s="124"/>
      <c r="CZ237" s="124"/>
      <c r="DA237" s="124"/>
      <c r="DB237" s="124"/>
      <c r="DC237" s="124"/>
      <c r="DD237" s="124"/>
      <c r="DE237" s="124"/>
      <c r="DF237" s="124"/>
      <c r="DG237" s="124"/>
      <c r="DH237" s="124"/>
      <c r="DI237" s="124"/>
      <c r="DJ237" s="124"/>
      <c r="DK237" s="198"/>
      <c r="DL237" s="198"/>
      <c r="DM237" s="144"/>
      <c r="DN237" s="198"/>
      <c r="DO237" s="144"/>
      <c r="DP237" s="198"/>
      <c r="DQ237" s="144"/>
      <c r="DR237" s="6"/>
      <c r="DS237" s="6"/>
      <c r="DT237" s="2"/>
      <c r="DU237" s="2"/>
      <c r="DV237" s="2"/>
      <c r="DW237" s="2"/>
      <c r="DX237" s="2"/>
      <c r="DY237" s="2"/>
      <c r="DZ237" s="2"/>
      <c r="EA237" s="2"/>
      <c r="EB237" s="125"/>
      <c r="EC237" s="6"/>
      <c r="ED237" s="6"/>
      <c r="EE237" s="6"/>
      <c r="EF237" s="124"/>
      <c r="EG237" s="124"/>
      <c r="EH237" s="125"/>
      <c r="EI237" s="125"/>
      <c r="EJ237" s="124"/>
      <c r="EK237" s="2"/>
      <c r="EL237" s="2"/>
    </row>
    <row x14ac:dyDescent="0.25" r="238" customHeight="1" ht="18.75">
      <c r="A238" s="290" t="s">
        <v>233</v>
      </c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2"/>
      <c r="P238" s="282"/>
      <c r="Q238" s="282"/>
      <c r="R238" s="282"/>
      <c r="S238" s="282"/>
      <c r="T238" s="282"/>
      <c r="U238" s="282"/>
      <c r="V238" s="282"/>
      <c r="W238" s="282"/>
      <c r="X238" s="282"/>
      <c r="Y238" s="282"/>
      <c r="Z238" s="282"/>
      <c r="AA238" s="282"/>
      <c r="AB238" s="282"/>
      <c r="AC238" s="282"/>
      <c r="AD238" s="282"/>
      <c r="AE238" s="282"/>
      <c r="AF238" s="282"/>
      <c r="AG238" s="282"/>
      <c r="AH238" s="282"/>
      <c r="AI238" s="282"/>
      <c r="AJ238" s="282"/>
      <c r="AK238" s="282"/>
      <c r="AL238" s="282">
        <v>234</v>
      </c>
      <c r="AM238" s="282">
        <v>0</v>
      </c>
      <c r="AN238" s="282">
        <v>89</v>
      </c>
      <c r="AO238" s="282">
        <v>370</v>
      </c>
      <c r="AP238" s="282">
        <v>210</v>
      </c>
      <c r="AQ238" s="282">
        <v>300</v>
      </c>
      <c r="AR238" s="282">
        <v>209</v>
      </c>
      <c r="AS238" s="282">
        <v>155</v>
      </c>
      <c r="AT238" s="282">
        <v>246</v>
      </c>
      <c r="AU238" s="282">
        <v>225</v>
      </c>
      <c r="AV238" s="282">
        <v>150</v>
      </c>
      <c r="AW238" s="282">
        <v>260</v>
      </c>
      <c r="AX238" s="282"/>
      <c r="AY238" s="273">
        <v>100</v>
      </c>
      <c r="AZ238" s="274">
        <v>110</v>
      </c>
      <c r="BA238" s="275">
        <v>120</v>
      </c>
      <c r="BB238" s="282">
        <v>200</v>
      </c>
      <c r="BC238" s="282">
        <v>200</v>
      </c>
      <c r="BD238" s="282">
        <v>200</v>
      </c>
      <c r="BE238" s="291"/>
      <c r="BF238" s="292">
        <v>120</v>
      </c>
      <c r="BG238" s="292">
        <v>120</v>
      </c>
      <c r="BH238" s="292">
        <v>100</v>
      </c>
      <c r="BI238" s="292">
        <v>100</v>
      </c>
      <c r="BJ238" s="293">
        <v>120</v>
      </c>
      <c r="BK238" s="292"/>
      <c r="BL238" s="124"/>
      <c r="BM238" s="295">
        <v>3341.8333333333335</v>
      </c>
      <c r="BN238" s="124"/>
      <c r="BO238" s="6"/>
      <c r="BP238" s="124"/>
      <c r="BQ238" s="124"/>
      <c r="BR238" s="124"/>
      <c r="BS238" s="124"/>
      <c r="BT238" s="124"/>
      <c r="BU238" s="124"/>
      <c r="BV238" s="124"/>
      <c r="BW238" s="124"/>
      <c r="BX238" s="6"/>
      <c r="BY238" s="124"/>
      <c r="BZ238" s="124"/>
      <c r="CA238" s="124"/>
      <c r="CB238" s="124"/>
      <c r="CC238" s="124"/>
      <c r="CD238" s="124"/>
      <c r="CE238" s="124"/>
      <c r="CF238" s="124"/>
      <c r="CG238" s="124"/>
      <c r="CH238" s="124"/>
      <c r="CI238" s="124"/>
      <c r="CJ238" s="124"/>
      <c r="CK238" s="124"/>
      <c r="CL238" s="124"/>
      <c r="CM238" s="124"/>
      <c r="CN238" s="124"/>
      <c r="CO238" s="124"/>
      <c r="CP238" s="124"/>
      <c r="CQ238" s="124"/>
      <c r="CR238" s="124"/>
      <c r="CS238" s="124"/>
      <c r="CT238" s="124"/>
      <c r="CU238" s="124"/>
      <c r="CV238" s="124"/>
      <c r="CW238" s="124"/>
      <c r="CX238" s="124"/>
      <c r="CY238" s="124"/>
      <c r="CZ238" s="124"/>
      <c r="DA238" s="124"/>
      <c r="DB238" s="124"/>
      <c r="DC238" s="124"/>
      <c r="DD238" s="124"/>
      <c r="DE238" s="124"/>
      <c r="DF238" s="124"/>
      <c r="DG238" s="124"/>
      <c r="DH238" s="124"/>
      <c r="DI238" s="124"/>
      <c r="DJ238" s="124"/>
      <c r="DK238" s="198"/>
      <c r="DL238" s="198"/>
      <c r="DM238" s="144"/>
      <c r="DN238" s="198"/>
      <c r="DO238" s="144"/>
      <c r="DP238" s="198"/>
      <c r="DQ238" s="144"/>
      <c r="DR238" s="6"/>
      <c r="DS238" s="6"/>
      <c r="DT238" s="2"/>
      <c r="DU238" s="2"/>
      <c r="DV238" s="2"/>
      <c r="DW238" s="2"/>
      <c r="DX238" s="2"/>
      <c r="DY238" s="2"/>
      <c r="DZ238" s="2"/>
      <c r="EA238" s="2"/>
      <c r="EB238" s="125"/>
      <c r="EC238" s="6"/>
      <c r="ED238" s="6"/>
      <c r="EE238" s="6"/>
      <c r="EF238" s="124"/>
      <c r="EG238" s="124"/>
      <c r="EH238" s="125"/>
      <c r="EI238" s="125"/>
      <c r="EJ238" s="124"/>
      <c r="EK238" s="2"/>
      <c r="EL238" s="2"/>
    </row>
    <row x14ac:dyDescent="0.25" r="239" customHeight="1" ht="18.75">
      <c r="A239" s="290" t="s">
        <v>234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82"/>
      <c r="AB239" s="282"/>
      <c r="AC239" s="282"/>
      <c r="AD239" s="282"/>
      <c r="AE239" s="282"/>
      <c r="AF239" s="282"/>
      <c r="AG239" s="282"/>
      <c r="AH239" s="282"/>
      <c r="AI239" s="282"/>
      <c r="AJ239" s="282"/>
      <c r="AK239" s="282"/>
      <c r="AL239" s="282">
        <v>668</v>
      </c>
      <c r="AM239" s="282">
        <v>560</v>
      </c>
      <c r="AN239" s="282">
        <v>172</v>
      </c>
      <c r="AO239" s="282">
        <v>0</v>
      </c>
      <c r="AP239" s="282">
        <v>50</v>
      </c>
      <c r="AQ239" s="282">
        <v>98</v>
      </c>
      <c r="AR239" s="282">
        <v>56</v>
      </c>
      <c r="AS239" s="282"/>
      <c r="AT239" s="282">
        <v>0</v>
      </c>
      <c r="AU239" s="282">
        <v>68</v>
      </c>
      <c r="AV239" s="282">
        <v>30</v>
      </c>
      <c r="AW239" s="282">
        <v>56</v>
      </c>
      <c r="AX239" s="282"/>
      <c r="AY239" s="273">
        <v>16</v>
      </c>
      <c r="AZ239" s="274">
        <v>100</v>
      </c>
      <c r="BA239" s="275">
        <v>80</v>
      </c>
      <c r="BB239" s="282">
        <v>150</v>
      </c>
      <c r="BC239" s="282">
        <v>85</v>
      </c>
      <c r="BD239" s="282">
        <v>90</v>
      </c>
      <c r="BE239" s="291">
        <v>100</v>
      </c>
      <c r="BF239" s="292">
        <v>100</v>
      </c>
      <c r="BG239" s="292">
        <v>120</v>
      </c>
      <c r="BH239" s="292">
        <v>172</v>
      </c>
      <c r="BI239" s="292">
        <v>200</v>
      </c>
      <c r="BJ239" s="293">
        <v>123</v>
      </c>
      <c r="BK239" s="292"/>
      <c r="BL239" s="124"/>
      <c r="BM239" s="295">
        <f>AVERAGE(AL235:AW235)</f>
      </c>
      <c r="BN239" s="124"/>
      <c r="BO239" s="6"/>
      <c r="BP239" s="124"/>
      <c r="BQ239" s="124"/>
      <c r="BR239" s="124"/>
      <c r="BS239" s="124"/>
      <c r="BT239" s="124"/>
      <c r="BU239" s="124"/>
      <c r="BV239" s="124"/>
      <c r="BW239" s="124"/>
      <c r="BX239" s="6"/>
      <c r="BY239" s="124"/>
      <c r="BZ239" s="124"/>
      <c r="CA239" s="124"/>
      <c r="CB239" s="124"/>
      <c r="CC239" s="124"/>
      <c r="CD239" s="124"/>
      <c r="CE239" s="124"/>
      <c r="CF239" s="124"/>
      <c r="CG239" s="124"/>
      <c r="CH239" s="124"/>
      <c r="CI239" s="124"/>
      <c r="CJ239" s="124"/>
      <c r="CK239" s="124"/>
      <c r="CL239" s="124"/>
      <c r="CM239" s="124"/>
      <c r="CN239" s="124"/>
      <c r="CO239" s="124"/>
      <c r="CP239" s="124"/>
      <c r="CQ239" s="124"/>
      <c r="CR239" s="124"/>
      <c r="CS239" s="124"/>
      <c r="CT239" s="124"/>
      <c r="CU239" s="124"/>
      <c r="CV239" s="124"/>
      <c r="CW239" s="124"/>
      <c r="CX239" s="124"/>
      <c r="CY239" s="124"/>
      <c r="CZ239" s="124"/>
      <c r="DA239" s="124"/>
      <c r="DB239" s="124"/>
      <c r="DC239" s="124"/>
      <c r="DD239" s="124"/>
      <c r="DE239" s="124"/>
      <c r="DF239" s="124"/>
      <c r="DG239" s="124"/>
      <c r="DH239" s="124"/>
      <c r="DI239" s="124"/>
      <c r="DJ239" s="124"/>
      <c r="DK239" s="198"/>
      <c r="DL239" s="198"/>
      <c r="DM239" s="144"/>
      <c r="DN239" s="198"/>
      <c r="DO239" s="144"/>
      <c r="DP239" s="198"/>
      <c r="DQ239" s="144"/>
      <c r="DR239" s="6"/>
      <c r="DS239" s="6"/>
      <c r="DT239" s="2"/>
      <c r="DU239" s="2"/>
      <c r="DV239" s="2"/>
      <c r="DW239" s="2"/>
      <c r="DX239" s="2"/>
      <c r="DY239" s="2"/>
      <c r="DZ239" s="2"/>
      <c r="EA239" s="2"/>
      <c r="EB239" s="125"/>
      <c r="EC239" s="6"/>
      <c r="ED239" s="6"/>
      <c r="EE239" s="6"/>
      <c r="EF239" s="124"/>
      <c r="EG239" s="124"/>
      <c r="EH239" s="125"/>
      <c r="EI239" s="125"/>
      <c r="EJ239" s="124"/>
      <c r="EK239" s="2"/>
      <c r="EL239" s="2"/>
    </row>
    <row x14ac:dyDescent="0.25" r="240" customHeight="1" ht="18.75">
      <c r="A240" s="290" t="s">
        <v>235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282"/>
      <c r="AA240" s="282"/>
      <c r="AB240" s="282"/>
      <c r="AC240" s="282"/>
      <c r="AD240" s="282"/>
      <c r="AE240" s="282"/>
      <c r="AF240" s="282"/>
      <c r="AG240" s="282"/>
      <c r="AH240" s="282"/>
      <c r="AI240" s="282"/>
      <c r="AJ240" s="282"/>
      <c r="AK240" s="282"/>
      <c r="AL240" s="282">
        <v>870</v>
      </c>
      <c r="AM240" s="282"/>
      <c r="AN240" s="282"/>
      <c r="AO240" s="282">
        <v>12</v>
      </c>
      <c r="AP240" s="282">
        <v>100</v>
      </c>
      <c r="AQ240" s="282"/>
      <c r="AR240" s="282"/>
      <c r="AS240" s="282"/>
      <c r="AT240" s="282">
        <v>30</v>
      </c>
      <c r="AU240" s="282"/>
      <c r="AV240" s="282"/>
      <c r="AW240" s="282"/>
      <c r="AX240" s="282"/>
      <c r="AY240" s="273" t="s">
        <v>236</v>
      </c>
      <c r="AZ240" s="274"/>
      <c r="BA240" s="275"/>
      <c r="BB240" s="282"/>
      <c r="BC240" s="282"/>
      <c r="BD240" s="282"/>
      <c r="BE240" s="291"/>
      <c r="BF240" s="292"/>
      <c r="BG240" s="292">
        <v>59.4</v>
      </c>
      <c r="BH240" s="292"/>
      <c r="BI240" s="292"/>
      <c r="BJ240" s="293">
        <v>59</v>
      </c>
      <c r="BK240" s="292"/>
      <c r="BL240" s="124"/>
      <c r="BM240" s="2"/>
      <c r="BN240" s="124"/>
      <c r="BO240" s="6"/>
      <c r="BP240" s="124"/>
      <c r="BQ240" s="124"/>
      <c r="BR240" s="124"/>
      <c r="BS240" s="124"/>
      <c r="BT240" s="124"/>
      <c r="BU240" s="124"/>
      <c r="BV240" s="124"/>
      <c r="BW240" s="124"/>
      <c r="BX240" s="6"/>
      <c r="BY240" s="124"/>
      <c r="BZ240" s="124"/>
      <c r="CA240" s="124"/>
      <c r="CB240" s="124"/>
      <c r="CC240" s="124"/>
      <c r="CD240" s="124"/>
      <c r="CE240" s="124"/>
      <c r="CF240" s="124"/>
      <c r="CG240" s="124"/>
      <c r="CH240" s="124"/>
      <c r="CI240" s="124"/>
      <c r="CJ240" s="124"/>
      <c r="CK240" s="124"/>
      <c r="CL240" s="124"/>
      <c r="CM240" s="124"/>
      <c r="CN240" s="124"/>
      <c r="CO240" s="124"/>
      <c r="CP240" s="124"/>
      <c r="CQ240" s="124"/>
      <c r="CR240" s="124"/>
      <c r="CS240" s="124"/>
      <c r="CT240" s="124"/>
      <c r="CU240" s="124"/>
      <c r="CV240" s="124"/>
      <c r="CW240" s="124"/>
      <c r="CX240" s="124"/>
      <c r="CY240" s="124"/>
      <c r="CZ240" s="124"/>
      <c r="DA240" s="124"/>
      <c r="DB240" s="124"/>
      <c r="DC240" s="124"/>
      <c r="DD240" s="124"/>
      <c r="DE240" s="124"/>
      <c r="DF240" s="124"/>
      <c r="DG240" s="124"/>
      <c r="DH240" s="124"/>
      <c r="DI240" s="124"/>
      <c r="DJ240" s="124"/>
      <c r="DK240" s="198"/>
      <c r="DL240" s="198"/>
      <c r="DM240" s="144"/>
      <c r="DN240" s="198"/>
      <c r="DO240" s="144"/>
      <c r="DP240" s="198"/>
      <c r="DQ240" s="144"/>
      <c r="DR240" s="6"/>
      <c r="DS240" s="6"/>
      <c r="DT240" s="2"/>
      <c r="DU240" s="2"/>
      <c r="DV240" s="2"/>
      <c r="DW240" s="2"/>
      <c r="DX240" s="2"/>
      <c r="DY240" s="2"/>
      <c r="DZ240" s="2"/>
      <c r="EA240" s="2"/>
      <c r="EB240" s="125"/>
      <c r="EC240" s="6"/>
      <c r="ED240" s="6"/>
      <c r="EE240" s="6"/>
      <c r="EF240" s="124"/>
      <c r="EG240" s="124"/>
      <c r="EH240" s="125"/>
      <c r="EI240" s="125"/>
      <c r="EJ240" s="124"/>
      <c r="EK240" s="2"/>
      <c r="EL240" s="2"/>
    </row>
    <row x14ac:dyDescent="0.25" r="241" customHeight="1" ht="18.75">
      <c r="A241" s="290" t="s">
        <v>201</v>
      </c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2"/>
      <c r="P241" s="282"/>
      <c r="Q241" s="282"/>
      <c r="R241" s="282"/>
      <c r="S241" s="282"/>
      <c r="T241" s="282"/>
      <c r="U241" s="282"/>
      <c r="V241" s="282"/>
      <c r="W241" s="282"/>
      <c r="X241" s="282"/>
      <c r="Y241" s="282"/>
      <c r="Z241" s="282"/>
      <c r="AA241" s="282"/>
      <c r="AB241" s="282"/>
      <c r="AC241" s="282"/>
      <c r="AD241" s="282"/>
      <c r="AE241" s="282"/>
      <c r="AF241" s="282"/>
      <c r="AG241" s="282"/>
      <c r="AH241" s="282"/>
      <c r="AI241" s="282"/>
      <c r="AJ241" s="282"/>
      <c r="AK241" s="282"/>
      <c r="AL241" s="282"/>
      <c r="AM241" s="282"/>
      <c r="AN241" s="282"/>
      <c r="AO241" s="282"/>
      <c r="AP241" s="282"/>
      <c r="AQ241" s="282"/>
      <c r="AR241" s="282"/>
      <c r="AS241" s="282"/>
      <c r="AT241" s="282">
        <v>0</v>
      </c>
      <c r="AU241" s="282"/>
      <c r="AV241" s="282">
        <v>0</v>
      </c>
      <c r="AW241" s="282"/>
      <c r="AX241" s="282"/>
      <c r="AY241" s="273" t="s">
        <v>236</v>
      </c>
      <c r="AZ241" s="274"/>
      <c r="BA241" s="275">
        <v>10</v>
      </c>
      <c r="BB241" s="282">
        <v>5</v>
      </c>
      <c r="BC241" s="282"/>
      <c r="BD241" s="282"/>
      <c r="BE241" s="291">
        <v>15</v>
      </c>
      <c r="BF241" s="292">
        <v>20</v>
      </c>
      <c r="BG241" s="292">
        <v>12</v>
      </c>
      <c r="BH241" s="292">
        <v>45</v>
      </c>
      <c r="BI241" s="292">
        <v>50</v>
      </c>
      <c r="BJ241" s="293">
        <v>30</v>
      </c>
      <c r="BK241" s="292"/>
      <c r="BL241" s="124"/>
      <c r="BM241" s="6"/>
      <c r="BN241" s="124"/>
      <c r="BO241" s="6"/>
      <c r="BP241" s="124"/>
      <c r="BQ241" s="124"/>
      <c r="BR241" s="124"/>
      <c r="BS241" s="124"/>
      <c r="BT241" s="124"/>
      <c r="BU241" s="124"/>
      <c r="BV241" s="124"/>
      <c r="BW241" s="124"/>
      <c r="BX241" s="6"/>
      <c r="BY241" s="124"/>
      <c r="BZ241" s="124"/>
      <c r="CA241" s="124"/>
      <c r="CB241" s="124"/>
      <c r="CC241" s="124"/>
      <c r="CD241" s="124"/>
      <c r="CE241" s="124"/>
      <c r="CF241" s="124"/>
      <c r="CG241" s="124"/>
      <c r="CH241" s="124"/>
      <c r="CI241" s="124"/>
      <c r="CJ241" s="124"/>
      <c r="CK241" s="124"/>
      <c r="CL241" s="124"/>
      <c r="CM241" s="124"/>
      <c r="CN241" s="124"/>
      <c r="CO241" s="124"/>
      <c r="CP241" s="124"/>
      <c r="CQ241" s="124"/>
      <c r="CR241" s="124"/>
      <c r="CS241" s="124"/>
      <c r="CT241" s="124"/>
      <c r="CU241" s="124"/>
      <c r="CV241" s="124"/>
      <c r="CW241" s="124"/>
      <c r="CX241" s="124"/>
      <c r="CY241" s="124"/>
      <c r="CZ241" s="124"/>
      <c r="DA241" s="124"/>
      <c r="DB241" s="124"/>
      <c r="DC241" s="124"/>
      <c r="DD241" s="124"/>
      <c r="DE241" s="124"/>
      <c r="DF241" s="124"/>
      <c r="DG241" s="124"/>
      <c r="DH241" s="124"/>
      <c r="DI241" s="124"/>
      <c r="DJ241" s="124"/>
      <c r="DK241" s="198"/>
      <c r="DL241" s="198"/>
      <c r="DM241" s="144"/>
      <c r="DN241" s="198"/>
      <c r="DO241" s="144"/>
      <c r="DP241" s="198"/>
      <c r="DQ241" s="144"/>
      <c r="DR241" s="6"/>
      <c r="DS241" s="6"/>
      <c r="DT241" s="2"/>
      <c r="DU241" s="2"/>
      <c r="DV241" s="2"/>
      <c r="DW241" s="2"/>
      <c r="DX241" s="2"/>
      <c r="DY241" s="2"/>
      <c r="DZ241" s="2"/>
      <c r="EA241" s="2"/>
      <c r="EB241" s="125"/>
      <c r="EC241" s="6"/>
      <c r="ED241" s="6"/>
      <c r="EE241" s="6"/>
      <c r="EF241" s="124"/>
      <c r="EG241" s="124"/>
      <c r="EH241" s="125"/>
      <c r="EI241" s="125"/>
      <c r="EJ241" s="124"/>
      <c r="EK241" s="2"/>
      <c r="EL241" s="2"/>
    </row>
    <row x14ac:dyDescent="0.25" r="242" customHeight="1" ht="18.75">
      <c r="A242" s="296" t="s">
        <v>237</v>
      </c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  <c r="Z242" s="297"/>
      <c r="AA242" s="297"/>
      <c r="AB242" s="297"/>
      <c r="AC242" s="297"/>
      <c r="AD242" s="297"/>
      <c r="AE242" s="297"/>
      <c r="AF242" s="297"/>
      <c r="AG242" s="297"/>
      <c r="AH242" s="297"/>
      <c r="AI242" s="297"/>
      <c r="AJ242" s="297"/>
      <c r="AK242" s="297"/>
      <c r="AL242" s="297"/>
      <c r="AM242" s="297"/>
      <c r="AN242" s="297">
        <v>15</v>
      </c>
      <c r="AO242" s="297"/>
      <c r="AP242" s="297">
        <v>101</v>
      </c>
      <c r="AQ242" s="297"/>
      <c r="AR242" s="297"/>
      <c r="AS242" s="297"/>
      <c r="AT242" s="297">
        <v>0</v>
      </c>
      <c r="AU242" s="297"/>
      <c r="AV242" s="297">
        <v>150</v>
      </c>
      <c r="AW242" s="297"/>
      <c r="AX242" s="297"/>
      <c r="AY242" s="298" t="s">
        <v>236</v>
      </c>
      <c r="AZ242" s="299"/>
      <c r="BA242" s="299">
        <v>31</v>
      </c>
      <c r="BB242" s="297">
        <v>40</v>
      </c>
      <c r="BC242" s="297">
        <v>40</v>
      </c>
      <c r="BD242" s="297"/>
      <c r="BE242" s="300">
        <v>15</v>
      </c>
      <c r="BF242" s="297">
        <v>20</v>
      </c>
      <c r="BG242" s="297">
        <v>11</v>
      </c>
      <c r="BH242" s="297">
        <v>30</v>
      </c>
      <c r="BI242" s="297">
        <v>40</v>
      </c>
      <c r="BJ242" s="301">
        <v>14</v>
      </c>
      <c r="BK242" s="297"/>
      <c r="BL242" s="124"/>
      <c r="BM242" s="2"/>
      <c r="BN242" s="124"/>
      <c r="BO242" s="6"/>
      <c r="BP242" s="124"/>
      <c r="BQ242" s="124"/>
      <c r="BR242" s="124"/>
      <c r="BS242" s="124"/>
      <c r="BT242" s="124"/>
      <c r="BU242" s="124"/>
      <c r="BV242" s="124"/>
      <c r="BW242" s="124"/>
      <c r="BX242" s="6"/>
      <c r="BY242" s="124"/>
      <c r="BZ242" s="124"/>
      <c r="CA242" s="124"/>
      <c r="CB242" s="124"/>
      <c r="CC242" s="124"/>
      <c r="CD242" s="124"/>
      <c r="CE242" s="124"/>
      <c r="CF242" s="124"/>
      <c r="CG242" s="124"/>
      <c r="CH242" s="124"/>
      <c r="CI242" s="124"/>
      <c r="CJ242" s="124"/>
      <c r="CK242" s="124"/>
      <c r="CL242" s="124"/>
      <c r="CM242" s="124"/>
      <c r="CN242" s="124"/>
      <c r="CO242" s="124"/>
      <c r="CP242" s="124"/>
      <c r="CQ242" s="124"/>
      <c r="CR242" s="124"/>
      <c r="CS242" s="124"/>
      <c r="CT242" s="124"/>
      <c r="CU242" s="124"/>
      <c r="CV242" s="124"/>
      <c r="CW242" s="124"/>
      <c r="CX242" s="124"/>
      <c r="CY242" s="124"/>
      <c r="CZ242" s="124"/>
      <c r="DA242" s="124"/>
      <c r="DB242" s="124"/>
      <c r="DC242" s="124"/>
      <c r="DD242" s="124"/>
      <c r="DE242" s="124"/>
      <c r="DF242" s="124"/>
      <c r="DG242" s="124"/>
      <c r="DH242" s="124"/>
      <c r="DI242" s="124"/>
      <c r="DJ242" s="124"/>
      <c r="DK242" s="302"/>
      <c r="DL242" s="302"/>
      <c r="DM242" s="303"/>
      <c r="DN242" s="302"/>
      <c r="DO242" s="303"/>
      <c r="DP242" s="302"/>
      <c r="DQ242" s="303"/>
      <c r="DR242" s="6"/>
      <c r="DS242" s="6"/>
      <c r="DT242" s="2"/>
      <c r="DU242" s="2"/>
      <c r="DV242" s="2"/>
      <c r="DW242" s="2"/>
      <c r="DX242" s="2"/>
      <c r="DY242" s="2"/>
      <c r="DZ242" s="2"/>
      <c r="EA242" s="2"/>
      <c r="EB242" s="125"/>
      <c r="EC242" s="6"/>
      <c r="ED242" s="6"/>
      <c r="EE242" s="6"/>
      <c r="EF242" s="124"/>
      <c r="EG242" s="124"/>
      <c r="EH242" s="125"/>
      <c r="EI242" s="125"/>
      <c r="EJ242" s="124"/>
      <c r="EK242" s="2"/>
      <c r="EL242" s="2"/>
    </row>
    <row x14ac:dyDescent="0.25" r="243" customHeight="1" ht="18.75">
      <c r="A243" s="290" t="s">
        <v>200</v>
      </c>
      <c r="B243" s="282"/>
      <c r="C243" s="282"/>
      <c r="D243" s="282"/>
      <c r="E243" s="282"/>
      <c r="F243" s="282"/>
      <c r="G243" s="282"/>
      <c r="H243" s="282"/>
      <c r="I243" s="282"/>
      <c r="J243" s="282"/>
      <c r="K243" s="282"/>
      <c r="L243" s="282"/>
      <c r="M243" s="282"/>
      <c r="N243" s="282"/>
      <c r="O243" s="282"/>
      <c r="P243" s="282"/>
      <c r="Q243" s="282"/>
      <c r="R243" s="282"/>
      <c r="S243" s="282"/>
      <c r="T243" s="282"/>
      <c r="U243" s="282"/>
      <c r="V243" s="282"/>
      <c r="W243" s="282"/>
      <c r="X243" s="282"/>
      <c r="Y243" s="282"/>
      <c r="Z243" s="282"/>
      <c r="AA243" s="282"/>
      <c r="AB243" s="282"/>
      <c r="AC243" s="282"/>
      <c r="AD243" s="282"/>
      <c r="AE243" s="282"/>
      <c r="AF243" s="282"/>
      <c r="AG243" s="282"/>
      <c r="AH243" s="282"/>
      <c r="AI243" s="282"/>
      <c r="AJ243" s="282"/>
      <c r="AK243" s="282"/>
      <c r="AL243" s="282">
        <v>6</v>
      </c>
      <c r="AM243" s="282">
        <v>4</v>
      </c>
      <c r="AN243" s="282"/>
      <c r="AO243" s="282">
        <v>16</v>
      </c>
      <c r="AP243" s="282">
        <v>8</v>
      </c>
      <c r="AQ243" s="282"/>
      <c r="AR243" s="282">
        <v>45</v>
      </c>
      <c r="AS243" s="282">
        <v>22</v>
      </c>
      <c r="AT243" s="282">
        <v>11</v>
      </c>
      <c r="AU243" s="282">
        <v>9</v>
      </c>
      <c r="AV243" s="282">
        <v>9</v>
      </c>
      <c r="AW243" s="282">
        <v>21</v>
      </c>
      <c r="AX243" s="282"/>
      <c r="AY243" s="273" t="s">
        <v>236</v>
      </c>
      <c r="AZ243" s="274"/>
      <c r="BA243" s="275">
        <v>50</v>
      </c>
      <c r="BB243" s="282">
        <v>51</v>
      </c>
      <c r="BC243" s="282">
        <v>50</v>
      </c>
      <c r="BD243" s="282">
        <v>23</v>
      </c>
      <c r="BE243" s="291">
        <v>53</v>
      </c>
      <c r="BF243" s="292">
        <v>69</v>
      </c>
      <c r="BG243" s="292">
        <v>80</v>
      </c>
      <c r="BH243" s="292">
        <v>100</v>
      </c>
      <c r="BI243" s="292">
        <v>100</v>
      </c>
      <c r="BJ243" s="293">
        <v>70</v>
      </c>
      <c r="BK243" s="292"/>
      <c r="BL243" s="124"/>
      <c r="BM243" s="2"/>
      <c r="BN243" s="124"/>
      <c r="BO243" s="6"/>
      <c r="BP243" s="124"/>
      <c r="BQ243" s="124"/>
      <c r="BR243" s="124"/>
      <c r="BS243" s="124"/>
      <c r="BT243" s="124"/>
      <c r="BU243" s="124"/>
      <c r="BV243" s="124"/>
      <c r="BW243" s="124"/>
      <c r="BX243" s="6"/>
      <c r="BY243" s="124"/>
      <c r="BZ243" s="124"/>
      <c r="CA243" s="124"/>
      <c r="CB243" s="124"/>
      <c r="CC243" s="124"/>
      <c r="CD243" s="124"/>
      <c r="CE243" s="124"/>
      <c r="CF243" s="124"/>
      <c r="CG243" s="124"/>
      <c r="CH243" s="124"/>
      <c r="CI243" s="124"/>
      <c r="CJ243" s="124"/>
      <c r="CK243" s="124"/>
      <c r="CL243" s="124"/>
      <c r="CM243" s="124"/>
      <c r="CN243" s="124"/>
      <c r="CO243" s="124"/>
      <c r="CP243" s="124"/>
      <c r="CQ243" s="124"/>
      <c r="CR243" s="124"/>
      <c r="CS243" s="124"/>
      <c r="CT243" s="124"/>
      <c r="CU243" s="124"/>
      <c r="CV243" s="124"/>
      <c r="CW243" s="124"/>
      <c r="CX243" s="124"/>
      <c r="CY243" s="124"/>
      <c r="CZ243" s="124"/>
      <c r="DA243" s="124"/>
      <c r="DB243" s="124"/>
      <c r="DC243" s="124"/>
      <c r="DD243" s="124"/>
      <c r="DE243" s="124"/>
      <c r="DF243" s="124"/>
      <c r="DG243" s="124"/>
      <c r="DH243" s="124"/>
      <c r="DI243" s="124"/>
      <c r="DJ243" s="124"/>
      <c r="DK243" s="198"/>
      <c r="DL243" s="198"/>
      <c r="DM243" s="144"/>
      <c r="DN243" s="198"/>
      <c r="DO243" s="144"/>
      <c r="DP243" s="198"/>
      <c r="DQ243" s="144"/>
      <c r="DR243" s="6"/>
      <c r="DS243" s="6"/>
      <c r="DT243" s="2"/>
      <c r="DU243" s="2"/>
      <c r="DV243" s="2"/>
      <c r="DW243" s="2"/>
      <c r="DX243" s="2"/>
      <c r="DY243" s="2"/>
      <c r="DZ243" s="2"/>
      <c r="EA243" s="2"/>
      <c r="EB243" s="125"/>
      <c r="EC243" s="6"/>
      <c r="ED243" s="6"/>
      <c r="EE243" s="6"/>
      <c r="EF243" s="124"/>
      <c r="EG243" s="124"/>
      <c r="EH243" s="125"/>
      <c r="EI243" s="125"/>
      <c r="EJ243" s="124"/>
      <c r="EK243" s="2"/>
      <c r="EL243" s="2"/>
    </row>
    <row x14ac:dyDescent="0.25" r="244" customHeight="1" ht="18.75">
      <c r="A244" s="290" t="s">
        <v>238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82"/>
      <c r="AB244" s="282"/>
      <c r="AC244" s="282"/>
      <c r="AD244" s="282"/>
      <c r="AE244" s="282"/>
      <c r="AF244" s="282"/>
      <c r="AG244" s="282"/>
      <c r="AH244" s="282"/>
      <c r="AI244" s="282"/>
      <c r="AJ244" s="282"/>
      <c r="AK244" s="282"/>
      <c r="AL244" s="282"/>
      <c r="AM244" s="282"/>
      <c r="AN244" s="282"/>
      <c r="AO244" s="282">
        <v>4</v>
      </c>
      <c r="AP244" s="282"/>
      <c r="AQ244" s="282"/>
      <c r="AR244" s="282">
        <v>3</v>
      </c>
      <c r="AS244" s="282"/>
      <c r="AT244" s="282">
        <v>0</v>
      </c>
      <c r="AU244" s="282"/>
      <c r="AV244" s="282">
        <v>0</v>
      </c>
      <c r="AW244" s="282">
        <v>9</v>
      </c>
      <c r="AX244" s="282"/>
      <c r="AY244" s="273" t="s">
        <v>236</v>
      </c>
      <c r="AZ244" s="274"/>
      <c r="BA244" s="275"/>
      <c r="BB244" s="282"/>
      <c r="BC244" s="282"/>
      <c r="BD244" s="282"/>
      <c r="BE244" s="291">
        <v>300</v>
      </c>
      <c r="BF244" s="292">
        <v>225</v>
      </c>
      <c r="BG244" s="292">
        <v>56</v>
      </c>
      <c r="BH244" s="292">
        <v>70</v>
      </c>
      <c r="BI244" s="292"/>
      <c r="BJ244" s="293">
        <v>40</v>
      </c>
      <c r="BK244" s="292"/>
      <c r="BL244" s="124"/>
      <c r="BM244" s="2"/>
      <c r="BN244" s="124"/>
      <c r="BO244" s="6"/>
      <c r="BP244" s="124"/>
      <c r="BQ244" s="124"/>
      <c r="BR244" s="124"/>
      <c r="BS244" s="124"/>
      <c r="BT244" s="124"/>
      <c r="BU244" s="124"/>
      <c r="BV244" s="124"/>
      <c r="BW244" s="124"/>
      <c r="BX244" s="6"/>
      <c r="BY244" s="124"/>
      <c r="BZ244" s="124"/>
      <c r="CA244" s="124"/>
      <c r="CB244" s="124"/>
      <c r="CC244" s="124"/>
      <c r="CD244" s="124"/>
      <c r="CE244" s="124"/>
      <c r="CF244" s="124"/>
      <c r="CG244" s="124"/>
      <c r="CH244" s="124"/>
      <c r="CI244" s="124"/>
      <c r="CJ244" s="124"/>
      <c r="CK244" s="124"/>
      <c r="CL244" s="124"/>
      <c r="CM244" s="124"/>
      <c r="CN244" s="124"/>
      <c r="CO244" s="124"/>
      <c r="CP244" s="124"/>
      <c r="CQ244" s="124"/>
      <c r="CR244" s="124"/>
      <c r="CS244" s="124"/>
      <c r="CT244" s="124"/>
      <c r="CU244" s="124"/>
      <c r="CV244" s="124"/>
      <c r="CW244" s="124"/>
      <c r="CX244" s="124"/>
      <c r="CY244" s="124"/>
      <c r="CZ244" s="124"/>
      <c r="DA244" s="124"/>
      <c r="DB244" s="124"/>
      <c r="DC244" s="124"/>
      <c r="DD244" s="124"/>
      <c r="DE244" s="124"/>
      <c r="DF244" s="124"/>
      <c r="DG244" s="124"/>
      <c r="DH244" s="124"/>
      <c r="DI244" s="124"/>
      <c r="DJ244" s="124"/>
      <c r="DK244" s="198"/>
      <c r="DL244" s="198"/>
      <c r="DM244" s="144"/>
      <c r="DN244" s="198"/>
      <c r="DO244" s="144"/>
      <c r="DP244" s="198"/>
      <c r="DQ244" s="144"/>
      <c r="DR244" s="6"/>
      <c r="DS244" s="6"/>
      <c r="DT244" s="2"/>
      <c r="DU244" s="2"/>
      <c r="DV244" s="2"/>
      <c r="DW244" s="2"/>
      <c r="DX244" s="2"/>
      <c r="DY244" s="2"/>
      <c r="DZ244" s="2"/>
      <c r="EA244" s="2"/>
      <c r="EB244" s="125"/>
      <c r="EC244" s="6"/>
      <c r="ED244" s="6"/>
      <c r="EE244" s="6"/>
      <c r="EF244" s="124"/>
      <c r="EG244" s="124"/>
      <c r="EH244" s="125"/>
      <c r="EI244" s="125"/>
      <c r="EJ244" s="124"/>
      <c r="EK244" s="2"/>
      <c r="EL244" s="2"/>
    </row>
    <row x14ac:dyDescent="0.25" r="245" customHeight="1" ht="18.75">
      <c r="A245" s="304" t="s">
        <v>239</v>
      </c>
      <c r="B245" s="305">
        <f>+SUM(B236:B244)</f>
      </c>
      <c r="C245" s="305">
        <f>+SUM(C236:C244)</f>
      </c>
      <c r="D245" s="305">
        <f>+SUM(D236:D244)</f>
      </c>
      <c r="E245" s="305">
        <f>+SUM(E236:E244)</f>
      </c>
      <c r="F245" s="305">
        <f>+SUM(F236:F244)</f>
      </c>
      <c r="G245" s="305">
        <f>+SUM(G236:G244)</f>
      </c>
      <c r="H245" s="305">
        <f>+SUM(H236:H244)</f>
      </c>
      <c r="I245" s="305">
        <f>+SUM(I236:I244)</f>
      </c>
      <c r="J245" s="305">
        <f>+SUM(J236:J244)</f>
      </c>
      <c r="K245" s="305">
        <f>+SUM(K236:K244)</f>
      </c>
      <c r="L245" s="305">
        <f>+SUM(L236:L244)</f>
      </c>
      <c r="M245" s="305">
        <f>+SUM(M236:M244)</f>
      </c>
      <c r="N245" s="305">
        <f>+SUM(N236:N244)</f>
      </c>
      <c r="O245" s="305">
        <f>+SUM(O236:O244)</f>
      </c>
      <c r="P245" s="305">
        <f>+SUM(P236:P244)</f>
      </c>
      <c r="Q245" s="305">
        <f>+SUM(Q236:Q244)</f>
      </c>
      <c r="R245" s="305">
        <f>+SUM(R236:R244)</f>
      </c>
      <c r="S245" s="305">
        <f>+SUM(S236:S244)</f>
      </c>
      <c r="T245" s="305">
        <f>+SUM(T236:T244)</f>
      </c>
      <c r="U245" s="305">
        <f>+SUM(U236:U244)</f>
      </c>
      <c r="V245" s="305">
        <f>+SUM(V236:V244)</f>
      </c>
      <c r="W245" s="305">
        <f>+SUM(W236:W244)</f>
      </c>
      <c r="X245" s="305">
        <f>+SUM(X236:X244)</f>
      </c>
      <c r="Y245" s="305">
        <f>+SUM(Y236:Y244)</f>
      </c>
      <c r="Z245" s="305">
        <f>+SUM(Z236:Z244)</f>
      </c>
      <c r="AA245" s="305">
        <f>+SUM(AA236:AA244)</f>
      </c>
      <c r="AB245" s="305">
        <f>+SUM(AB236:AB244)</f>
      </c>
      <c r="AC245" s="305">
        <f>+SUM(AC236:AC244)</f>
      </c>
      <c r="AD245" s="305">
        <f>+SUM(AD236:AD244)</f>
      </c>
      <c r="AE245" s="305">
        <f>+SUM(AE236:AE244)</f>
      </c>
      <c r="AF245" s="305">
        <f>+SUM(AF236:AF244)</f>
      </c>
      <c r="AG245" s="305">
        <f>+SUM(AG236:AG244)</f>
      </c>
      <c r="AH245" s="305">
        <f>+SUM(AH236:AH244)</f>
      </c>
      <c r="AI245" s="305">
        <f>+SUM(AI236:AI244)</f>
      </c>
      <c r="AJ245" s="305">
        <f>+SUM(AJ236:AJ244)</f>
      </c>
      <c r="AK245" s="305">
        <f>+SUM(AK236:AK244)</f>
      </c>
      <c r="AL245" s="305">
        <f>+SUM(AL236:AL244)</f>
      </c>
      <c r="AM245" s="305">
        <f>+SUM(AM236:AM244)</f>
      </c>
      <c r="AN245" s="305">
        <f>+SUM(AN236:AN244)</f>
      </c>
      <c r="AO245" s="305">
        <f>+SUM(AO236:AO244)</f>
      </c>
      <c r="AP245" s="305">
        <f>+SUM(AP236:AP244)</f>
      </c>
      <c r="AQ245" s="305">
        <f>+SUM(AQ236:AQ244)</f>
      </c>
      <c r="AR245" s="305">
        <f>+SUM(AR236:AR244)</f>
      </c>
      <c r="AS245" s="305">
        <f>+SUM(AS236:AS244)</f>
      </c>
      <c r="AT245" s="305">
        <f>+SUM(AT236:AT244)</f>
      </c>
      <c r="AU245" s="305">
        <f>+SUM(AU236:AU244)</f>
      </c>
      <c r="AV245" s="305">
        <f>+SUM(AV236:AV244)</f>
      </c>
      <c r="AW245" s="305">
        <f>+SUM(AW236:AW244)</f>
      </c>
      <c r="AX245" s="305"/>
      <c r="AY245" s="306">
        <f>+SUM(AY236:AY244)</f>
      </c>
      <c r="AZ245" s="307">
        <f>+SUM(AZ236:AZ244)</f>
      </c>
      <c r="BA245" s="308">
        <f>+SUM(BA236:BA244)</f>
      </c>
      <c r="BB245" s="305">
        <f>+SUM(BB236:BB244)</f>
      </c>
      <c r="BC245" s="305">
        <f>+SUM(BC236:BC244)</f>
      </c>
      <c r="BD245" s="305">
        <f>+SUM(BD236:BD244)</f>
      </c>
      <c r="BE245" s="309">
        <f>+SUM(BE236:BE244)</f>
      </c>
      <c r="BF245" s="310">
        <f>+SUM(BF236:BF244)</f>
      </c>
      <c r="BG245" s="310">
        <f>+SUM(BG236:BG244)</f>
      </c>
      <c r="BH245" s="310">
        <f>+SUM(BH236:BH244)</f>
      </c>
      <c r="BI245" s="310">
        <f>+SUM(BI236:BI244)</f>
      </c>
      <c r="BJ245" s="311">
        <f>+SUM(BJ236:BJ244)</f>
      </c>
      <c r="BK245" s="310"/>
      <c r="BL245" s="124"/>
      <c r="BM245" s="2"/>
      <c r="BN245" s="124"/>
      <c r="BO245" s="6"/>
      <c r="BP245" s="124"/>
      <c r="BQ245" s="124"/>
      <c r="BR245" s="124"/>
      <c r="BS245" s="124"/>
      <c r="BT245" s="124"/>
      <c r="BU245" s="124"/>
      <c r="BV245" s="124"/>
      <c r="BW245" s="124"/>
      <c r="BX245" s="6"/>
      <c r="BY245" s="124"/>
      <c r="BZ245" s="124"/>
      <c r="CA245" s="124"/>
      <c r="CB245" s="124"/>
      <c r="CC245" s="124"/>
      <c r="CD245" s="124"/>
      <c r="CE245" s="124"/>
      <c r="CF245" s="124"/>
      <c r="CG245" s="124"/>
      <c r="CH245" s="124"/>
      <c r="CI245" s="124"/>
      <c r="CJ245" s="124"/>
      <c r="CK245" s="124"/>
      <c r="CL245" s="124"/>
      <c r="CM245" s="124"/>
      <c r="CN245" s="124"/>
      <c r="CO245" s="124"/>
      <c r="CP245" s="124"/>
      <c r="CQ245" s="124"/>
      <c r="CR245" s="124"/>
      <c r="CS245" s="124"/>
      <c r="CT245" s="124"/>
      <c r="CU245" s="124"/>
      <c r="CV245" s="124"/>
      <c r="CW245" s="124"/>
      <c r="CX245" s="124"/>
      <c r="CY245" s="124"/>
      <c r="CZ245" s="124"/>
      <c r="DA245" s="124"/>
      <c r="DB245" s="124"/>
      <c r="DC245" s="124"/>
      <c r="DD245" s="124"/>
      <c r="DE245" s="124"/>
      <c r="DF245" s="124"/>
      <c r="DG245" s="124"/>
      <c r="DH245" s="124"/>
      <c r="DI245" s="124"/>
      <c r="DJ245" s="124"/>
      <c r="DK245" s="312"/>
      <c r="DL245" s="312"/>
      <c r="DM245" s="313"/>
      <c r="DN245" s="312"/>
      <c r="DO245" s="313"/>
      <c r="DP245" s="312"/>
      <c r="DQ245" s="313"/>
      <c r="DR245" s="6"/>
      <c r="DS245" s="6"/>
      <c r="DT245" s="2"/>
      <c r="DU245" s="2"/>
      <c r="DV245" s="2"/>
      <c r="DW245" s="2"/>
      <c r="DX245" s="2"/>
      <c r="DY245" s="2"/>
      <c r="DZ245" s="2"/>
      <c r="EA245" s="2"/>
      <c r="EB245" s="125"/>
      <c r="EC245" s="6"/>
      <c r="ED245" s="6"/>
      <c r="EE245" s="6"/>
      <c r="EF245" s="124"/>
      <c r="EG245" s="124"/>
      <c r="EH245" s="125"/>
      <c r="EI245" s="125"/>
      <c r="EJ245" s="124"/>
      <c r="EK245" s="2"/>
      <c r="EL245" s="2"/>
    </row>
    <row x14ac:dyDescent="0.25" r="246" customHeight="1" ht="13.5">
      <c r="A246" s="280" t="s">
        <v>24</v>
      </c>
      <c r="B246" s="315">
        <v>283</v>
      </c>
      <c r="C246" s="315">
        <v>260</v>
      </c>
      <c r="D246" s="315">
        <v>216</v>
      </c>
      <c r="E246" s="315">
        <v>104</v>
      </c>
      <c r="F246" s="315">
        <v>192</v>
      </c>
      <c r="G246" s="315">
        <v>207</v>
      </c>
      <c r="H246" s="315">
        <v>203</v>
      </c>
      <c r="I246" s="315">
        <v>323</v>
      </c>
      <c r="J246" s="315">
        <v>270</v>
      </c>
      <c r="K246" s="315">
        <v>240</v>
      </c>
      <c r="L246" s="315">
        <v>137</v>
      </c>
      <c r="M246" s="315">
        <v>405</v>
      </c>
      <c r="N246" s="268">
        <v>94</v>
      </c>
      <c r="O246" s="268">
        <v>222</v>
      </c>
      <c r="P246" s="268">
        <v>80</v>
      </c>
      <c r="Q246" s="268">
        <v>201</v>
      </c>
      <c r="R246" s="268">
        <v>140</v>
      </c>
      <c r="S246" s="268">
        <v>98</v>
      </c>
      <c r="T246" s="268">
        <v>220</v>
      </c>
      <c r="U246" s="268">
        <v>153</v>
      </c>
      <c r="V246" s="268">
        <v>182</v>
      </c>
      <c r="W246" s="268">
        <v>182</v>
      </c>
      <c r="X246" s="268">
        <v>182</v>
      </c>
      <c r="Y246" s="268">
        <v>238</v>
      </c>
      <c r="Z246" s="282">
        <v>126</v>
      </c>
      <c r="AA246" s="282">
        <v>168</v>
      </c>
      <c r="AB246" s="282">
        <v>196</v>
      </c>
      <c r="AC246" s="282">
        <v>168</v>
      </c>
      <c r="AD246" s="282">
        <v>140</v>
      </c>
      <c r="AE246" s="282">
        <v>182</v>
      </c>
      <c r="AF246" s="282">
        <v>182</v>
      </c>
      <c r="AG246" s="282">
        <v>182</v>
      </c>
      <c r="AH246" s="282">
        <v>182</v>
      </c>
      <c r="AI246" s="282">
        <v>182</v>
      </c>
      <c r="AJ246" s="282">
        <v>182</v>
      </c>
      <c r="AK246" s="282">
        <v>105</v>
      </c>
      <c r="AL246" s="282">
        <v>168</v>
      </c>
      <c r="AM246" s="282">
        <v>172</v>
      </c>
      <c r="AN246" s="282">
        <v>297</v>
      </c>
      <c r="AO246" s="282">
        <v>214</v>
      </c>
      <c r="AP246" s="282">
        <v>290</v>
      </c>
      <c r="AQ246" s="282">
        <v>254</v>
      </c>
      <c r="AR246" s="282">
        <v>266</v>
      </c>
      <c r="AS246" s="282">
        <v>273</v>
      </c>
      <c r="AT246" s="282">
        <v>266</v>
      </c>
      <c r="AU246" s="282">
        <f>AU256+(AT256-AT246)</f>
      </c>
      <c r="AV246" s="282">
        <f>AV256</f>
      </c>
      <c r="AW246" s="282">
        <f>280</f>
      </c>
      <c r="AX246" s="282"/>
      <c r="AY246" s="283">
        <f>AY256</f>
      </c>
      <c r="AZ246" s="284">
        <f>+AZ256</f>
      </c>
      <c r="BA246" s="285">
        <v>280</v>
      </c>
      <c r="BB246" s="316">
        <v>219</v>
      </c>
      <c r="BC246" s="316">
        <f>BC222*BM248</f>
      </c>
      <c r="BD246" s="316">
        <f>BD222*BM248</f>
      </c>
      <c r="BE246" s="317">
        <f>SUM(BE247:BE255)</f>
      </c>
      <c r="BF246" s="318">
        <f>BF212*BM248</f>
      </c>
      <c r="BG246" s="318">
        <f>BG212*BM248</f>
      </c>
      <c r="BH246" s="318">
        <f>BH212*BM248</f>
      </c>
      <c r="BI246" s="318">
        <f>BI212*BM248</f>
      </c>
      <c r="BJ246" s="319">
        <f>BJ212*BM248</f>
      </c>
      <c r="BK246" s="318"/>
      <c r="BL246" s="124"/>
      <c r="BM246" s="6"/>
      <c r="BN246" s="124"/>
      <c r="BO246" s="6"/>
      <c r="BP246" s="124"/>
      <c r="BQ246" s="124"/>
      <c r="BR246" s="124"/>
      <c r="BS246" s="124"/>
      <c r="BT246" s="124"/>
      <c r="BU246" s="124"/>
      <c r="BV246" s="124"/>
      <c r="BW246" s="124"/>
      <c r="BX246" s="6"/>
      <c r="BY246" s="124"/>
      <c r="BZ246" s="124"/>
      <c r="CA246" s="124"/>
      <c r="CB246" s="124"/>
      <c r="CC246" s="124"/>
      <c r="CD246" s="124"/>
      <c r="CE246" s="124"/>
      <c r="CF246" s="124"/>
      <c r="CG246" s="124"/>
      <c r="CH246" s="124"/>
      <c r="CI246" s="124"/>
      <c r="CJ246" s="124"/>
      <c r="CK246" s="124"/>
      <c r="CL246" s="124"/>
      <c r="CM246" s="124"/>
      <c r="CN246" s="124"/>
      <c r="CO246" s="124"/>
      <c r="CP246" s="124"/>
      <c r="CQ246" s="124"/>
      <c r="CR246" s="124"/>
      <c r="CS246" s="124"/>
      <c r="CT246" s="124"/>
      <c r="CU246" s="124"/>
      <c r="CV246" s="124"/>
      <c r="CW246" s="124"/>
      <c r="CX246" s="124"/>
      <c r="CY246" s="124"/>
      <c r="CZ246" s="124"/>
      <c r="DA246" s="124"/>
      <c r="DB246" s="124"/>
      <c r="DC246" s="124"/>
      <c r="DD246" s="124"/>
      <c r="DE246" s="124"/>
      <c r="DF246" s="124"/>
      <c r="DG246" s="124"/>
      <c r="DH246" s="124"/>
      <c r="DI246" s="124"/>
      <c r="DJ246" s="124"/>
      <c r="DK246" s="198">
        <f>SUM(B246:M246)</f>
      </c>
      <c r="DL246" s="198">
        <f>SUM(N246:Y246)</f>
      </c>
      <c r="DM246" s="144">
        <f>IFERROR(DL246/DK246*100,0)</f>
      </c>
      <c r="DN246" s="198">
        <f>SUM(Z246:AK246)</f>
      </c>
      <c r="DO246" s="144">
        <f>IFERROR(DN246/DL246*100,0)</f>
      </c>
      <c r="DP246" s="198">
        <f>SUM(AL246:AW246)</f>
      </c>
      <c r="DQ246" s="144">
        <f>IFERROR(DP246/DN246*100,0)</f>
      </c>
      <c r="DR246" s="185">
        <f>SUM(AY246:BJ246)</f>
      </c>
      <c r="DS246" s="249">
        <f>IFERROR(DR246/DP246*100,0)</f>
      </c>
      <c r="DT246" s="2"/>
      <c r="DU246" s="2"/>
      <c r="DV246" s="2"/>
      <c r="DW246" s="2"/>
      <c r="DX246" s="2"/>
      <c r="DY246" s="2"/>
      <c r="DZ246" s="2"/>
      <c r="EA246" s="2"/>
      <c r="EB246" s="125"/>
      <c r="EC246" s="6"/>
      <c r="ED246" s="6"/>
      <c r="EE246" s="6"/>
      <c r="EF246" s="124"/>
      <c r="EG246" s="124"/>
      <c r="EH246" s="125"/>
      <c r="EI246" s="125"/>
      <c r="EJ246" s="124"/>
      <c r="EK246" s="2"/>
      <c r="EL246" s="2"/>
    </row>
    <row x14ac:dyDescent="0.25" r="247" customHeight="1" ht="18.75">
      <c r="A247" s="290" t="s">
        <v>231</v>
      </c>
      <c r="B247" s="282"/>
      <c r="C247" s="282"/>
      <c r="D247" s="282"/>
      <c r="E247" s="282"/>
      <c r="F247" s="282"/>
      <c r="G247" s="282"/>
      <c r="H247" s="282"/>
      <c r="I247" s="282"/>
      <c r="J247" s="282"/>
      <c r="K247" s="282"/>
      <c r="L247" s="282"/>
      <c r="M247" s="282"/>
      <c r="N247" s="282"/>
      <c r="O247" s="282"/>
      <c r="P247" s="282"/>
      <c r="Q247" s="282"/>
      <c r="R247" s="282"/>
      <c r="S247" s="282"/>
      <c r="T247" s="282"/>
      <c r="U247" s="282"/>
      <c r="V247" s="282"/>
      <c r="W247" s="282"/>
      <c r="X247" s="282"/>
      <c r="Y247" s="282"/>
      <c r="Z247" s="282"/>
      <c r="AA247" s="282"/>
      <c r="AB247" s="282"/>
      <c r="AC247" s="282"/>
      <c r="AD247" s="282"/>
      <c r="AE247" s="282"/>
      <c r="AF247" s="282"/>
      <c r="AG247" s="282"/>
      <c r="AH247" s="282"/>
      <c r="AI247" s="282"/>
      <c r="AJ247" s="282"/>
      <c r="AK247" s="282"/>
      <c r="AL247" s="282"/>
      <c r="AM247" s="282"/>
      <c r="AN247" s="282"/>
      <c r="AO247" s="282"/>
      <c r="AP247" s="282"/>
      <c r="AQ247" s="282"/>
      <c r="AR247" s="282"/>
      <c r="AS247" s="282"/>
      <c r="AT247" s="282"/>
      <c r="AU247" s="282">
        <v>36</v>
      </c>
      <c r="AV247" s="282">
        <v>0</v>
      </c>
      <c r="AW247" s="282"/>
      <c r="AX247" s="282"/>
      <c r="AY247" s="273" t="s">
        <v>236</v>
      </c>
      <c r="AZ247" s="274"/>
      <c r="BA247" s="275"/>
      <c r="BB247" s="282"/>
      <c r="BC247" s="282"/>
      <c r="BD247" s="282"/>
      <c r="BE247" s="291"/>
      <c r="BF247" s="292"/>
      <c r="BG247" s="292"/>
      <c r="BH247" s="292"/>
      <c r="BI247" s="292"/>
      <c r="BJ247" s="293"/>
      <c r="BK247" s="292"/>
      <c r="BL247" s="124"/>
      <c r="BM247" s="2"/>
      <c r="BN247" s="124"/>
      <c r="BO247" s="6"/>
      <c r="BP247" s="124"/>
      <c r="BQ247" s="124"/>
      <c r="BR247" s="124"/>
      <c r="BS247" s="124"/>
      <c r="BT247" s="124"/>
      <c r="BU247" s="124"/>
      <c r="BV247" s="124"/>
      <c r="BW247" s="124"/>
      <c r="BX247" s="6"/>
      <c r="BY247" s="124"/>
      <c r="BZ247" s="124"/>
      <c r="CA247" s="124"/>
      <c r="CB247" s="124"/>
      <c r="CC247" s="124"/>
      <c r="CD247" s="124"/>
      <c r="CE247" s="124"/>
      <c r="CF247" s="124"/>
      <c r="CG247" s="124"/>
      <c r="CH247" s="124"/>
      <c r="CI247" s="124"/>
      <c r="CJ247" s="124"/>
      <c r="CK247" s="124"/>
      <c r="CL247" s="124"/>
      <c r="CM247" s="124"/>
      <c r="CN247" s="124"/>
      <c r="CO247" s="124"/>
      <c r="CP247" s="124"/>
      <c r="CQ247" s="124"/>
      <c r="CR247" s="124"/>
      <c r="CS247" s="124"/>
      <c r="CT247" s="124"/>
      <c r="CU247" s="124"/>
      <c r="CV247" s="124"/>
      <c r="CW247" s="124"/>
      <c r="CX247" s="124"/>
      <c r="CY247" s="124"/>
      <c r="CZ247" s="124"/>
      <c r="DA247" s="124"/>
      <c r="DB247" s="124"/>
      <c r="DC247" s="124"/>
      <c r="DD247" s="124"/>
      <c r="DE247" s="124"/>
      <c r="DF247" s="124"/>
      <c r="DG247" s="124"/>
      <c r="DH247" s="124"/>
      <c r="DI247" s="124"/>
      <c r="DJ247" s="124"/>
      <c r="DK247" s="198"/>
      <c r="DL247" s="198"/>
      <c r="DM247" s="144"/>
      <c r="DN247" s="198"/>
      <c r="DO247" s="144"/>
      <c r="DP247" s="198"/>
      <c r="DQ247" s="144"/>
      <c r="DR247" s="6"/>
      <c r="DS247" s="6"/>
      <c r="DT247" s="2"/>
      <c r="DU247" s="2"/>
      <c r="DV247" s="2"/>
      <c r="DW247" s="2"/>
      <c r="DX247" s="2"/>
      <c r="DY247" s="2"/>
      <c r="DZ247" s="2"/>
      <c r="EA247" s="2"/>
      <c r="EB247" s="125"/>
      <c r="EC247" s="6"/>
      <c r="ED247" s="6"/>
      <c r="EE247" s="6"/>
      <c r="EF247" s="124"/>
      <c r="EG247" s="124"/>
      <c r="EH247" s="125"/>
      <c r="EI247" s="125"/>
      <c r="EJ247" s="124"/>
      <c r="EK247" s="2"/>
      <c r="EL247" s="2"/>
    </row>
    <row x14ac:dyDescent="0.25" r="248" customHeight="1" ht="18.75">
      <c r="A248" s="290" t="s">
        <v>232</v>
      </c>
      <c r="B248" s="282"/>
      <c r="C248" s="282"/>
      <c r="D248" s="282"/>
      <c r="E248" s="282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82"/>
      <c r="Q248" s="282"/>
      <c r="R248" s="282"/>
      <c r="S248" s="282"/>
      <c r="T248" s="282"/>
      <c r="U248" s="282"/>
      <c r="V248" s="282"/>
      <c r="W248" s="282"/>
      <c r="X248" s="282"/>
      <c r="Y248" s="282"/>
      <c r="Z248" s="282"/>
      <c r="AA248" s="282"/>
      <c r="AB248" s="282"/>
      <c r="AC248" s="282"/>
      <c r="AD248" s="282"/>
      <c r="AE248" s="282"/>
      <c r="AF248" s="282"/>
      <c r="AG248" s="282"/>
      <c r="AH248" s="282"/>
      <c r="AI248" s="282"/>
      <c r="AJ248" s="282"/>
      <c r="AK248" s="282"/>
      <c r="AL248" s="282">
        <v>168</v>
      </c>
      <c r="AM248" s="282">
        <v>125</v>
      </c>
      <c r="AN248" s="282">
        <v>267</v>
      </c>
      <c r="AO248" s="282">
        <v>203</v>
      </c>
      <c r="AP248" s="282">
        <v>276</v>
      </c>
      <c r="AQ248" s="282">
        <v>254</v>
      </c>
      <c r="AR248" s="282">
        <v>254</v>
      </c>
      <c r="AS248" s="282">
        <v>273</v>
      </c>
      <c r="AT248" s="282">
        <v>266</v>
      </c>
      <c r="AU248" s="282">
        <v>168</v>
      </c>
      <c r="AV248" s="282">
        <v>268</v>
      </c>
      <c r="AW248" s="282">
        <v>268</v>
      </c>
      <c r="AX248" s="282"/>
      <c r="AY248" s="273">
        <v>280</v>
      </c>
      <c r="AZ248" s="274">
        <v>280</v>
      </c>
      <c r="BA248" s="275">
        <v>268</v>
      </c>
      <c r="BB248" s="276">
        <v>219</v>
      </c>
      <c r="BC248" s="276">
        <v>195</v>
      </c>
      <c r="BD248" s="276">
        <v>174</v>
      </c>
      <c r="BE248" s="277">
        <v>268</v>
      </c>
      <c r="BF248" s="278">
        <v>243</v>
      </c>
      <c r="BG248" s="278">
        <v>210</v>
      </c>
      <c r="BH248" s="278">
        <v>230</v>
      </c>
      <c r="BI248" s="278">
        <v>221</v>
      </c>
      <c r="BJ248" s="279">
        <v>209</v>
      </c>
      <c r="BK248" s="278"/>
      <c r="BL248" s="124"/>
      <c r="BM248" s="320">
        <f>BM250/BM249</f>
      </c>
      <c r="BN248" s="124"/>
      <c r="BO248" s="6"/>
      <c r="BP248" s="124"/>
      <c r="BQ248" s="124"/>
      <c r="BR248" s="124"/>
      <c r="BS248" s="124"/>
      <c r="BT248" s="124"/>
      <c r="BU248" s="124"/>
      <c r="BV248" s="124"/>
      <c r="BW248" s="124"/>
      <c r="BX248" s="6"/>
      <c r="BY248" s="124"/>
      <c r="BZ248" s="124"/>
      <c r="CA248" s="124"/>
      <c r="CB248" s="124"/>
      <c r="CC248" s="124"/>
      <c r="CD248" s="124"/>
      <c r="CE248" s="124"/>
      <c r="CF248" s="124"/>
      <c r="CG248" s="124"/>
      <c r="CH248" s="124"/>
      <c r="CI248" s="124"/>
      <c r="CJ248" s="124"/>
      <c r="CK248" s="124"/>
      <c r="CL248" s="124"/>
      <c r="CM248" s="124"/>
      <c r="CN248" s="124"/>
      <c r="CO248" s="124"/>
      <c r="CP248" s="124"/>
      <c r="CQ248" s="124"/>
      <c r="CR248" s="124"/>
      <c r="CS248" s="124"/>
      <c r="CT248" s="124"/>
      <c r="CU248" s="124"/>
      <c r="CV248" s="124"/>
      <c r="CW248" s="124"/>
      <c r="CX248" s="124"/>
      <c r="CY248" s="124"/>
      <c r="CZ248" s="124"/>
      <c r="DA248" s="124"/>
      <c r="DB248" s="124"/>
      <c r="DC248" s="124"/>
      <c r="DD248" s="124"/>
      <c r="DE248" s="124"/>
      <c r="DF248" s="124"/>
      <c r="DG248" s="124"/>
      <c r="DH248" s="124"/>
      <c r="DI248" s="124"/>
      <c r="DJ248" s="124"/>
      <c r="DK248" s="198"/>
      <c r="DL248" s="198"/>
      <c r="DM248" s="144"/>
      <c r="DN248" s="198"/>
      <c r="DO248" s="144"/>
      <c r="DP248" s="198"/>
      <c r="DQ248" s="144"/>
      <c r="DR248" s="6"/>
      <c r="DS248" s="6"/>
      <c r="DT248" s="2"/>
      <c r="DU248" s="2"/>
      <c r="DV248" s="2"/>
      <c r="DW248" s="2"/>
      <c r="DX248" s="2"/>
      <c r="DY248" s="2"/>
      <c r="DZ248" s="2"/>
      <c r="EA248" s="2"/>
      <c r="EB248" s="125"/>
      <c r="EC248" s="6"/>
      <c r="ED248" s="6"/>
      <c r="EE248" s="6"/>
      <c r="EF248" s="124"/>
      <c r="EG248" s="124"/>
      <c r="EH248" s="125"/>
      <c r="EI248" s="125"/>
      <c r="EJ248" s="124"/>
      <c r="EK248" s="2"/>
      <c r="EL248" s="2"/>
    </row>
    <row x14ac:dyDescent="0.25" r="249" customHeight="1" ht="18.75">
      <c r="A249" s="290" t="s">
        <v>233</v>
      </c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82"/>
      <c r="Q249" s="282"/>
      <c r="R249" s="282"/>
      <c r="S249" s="282"/>
      <c r="T249" s="282"/>
      <c r="U249" s="282"/>
      <c r="V249" s="282"/>
      <c r="W249" s="282"/>
      <c r="X249" s="282"/>
      <c r="Y249" s="282"/>
      <c r="Z249" s="282"/>
      <c r="AA249" s="282"/>
      <c r="AB249" s="282"/>
      <c r="AC249" s="282"/>
      <c r="AD249" s="282"/>
      <c r="AE249" s="282"/>
      <c r="AF249" s="282"/>
      <c r="AG249" s="282"/>
      <c r="AH249" s="282"/>
      <c r="AI249" s="282"/>
      <c r="AJ249" s="282"/>
      <c r="AK249" s="282"/>
      <c r="AL249" s="282"/>
      <c r="AM249" s="282">
        <v>30</v>
      </c>
      <c r="AN249" s="282"/>
      <c r="AO249" s="282"/>
      <c r="AP249" s="282"/>
      <c r="AQ249" s="282"/>
      <c r="AR249" s="282"/>
      <c r="AS249" s="282"/>
      <c r="AT249" s="282"/>
      <c r="AU249" s="282">
        <v>42</v>
      </c>
      <c r="AV249" s="282">
        <v>0</v>
      </c>
      <c r="AW249" s="282"/>
      <c r="AX249" s="282"/>
      <c r="AY249" s="273" t="s">
        <v>236</v>
      </c>
      <c r="AZ249" s="274"/>
      <c r="BA249" s="275"/>
      <c r="BB249" s="282"/>
      <c r="BC249" s="282"/>
      <c r="BD249" s="282"/>
      <c r="BE249" s="291"/>
      <c r="BF249" s="292"/>
      <c r="BG249" s="292"/>
      <c r="BH249" s="292"/>
      <c r="BI249" s="292"/>
      <c r="BJ249" s="293"/>
      <c r="BK249" s="292"/>
      <c r="BL249" s="124"/>
      <c r="BM249" s="321">
        <v>3341.8333333333335</v>
      </c>
      <c r="BN249" s="124"/>
      <c r="BO249" s="6"/>
      <c r="BP249" s="124"/>
      <c r="BQ249" s="124"/>
      <c r="BR249" s="124"/>
      <c r="BS249" s="124"/>
      <c r="BT249" s="124"/>
      <c r="BU249" s="124"/>
      <c r="BV249" s="124"/>
      <c r="BW249" s="124"/>
      <c r="BX249" s="6"/>
      <c r="BY249" s="124"/>
      <c r="BZ249" s="124"/>
      <c r="CA249" s="124"/>
      <c r="CB249" s="124"/>
      <c r="CC249" s="124"/>
      <c r="CD249" s="124"/>
      <c r="CE249" s="124"/>
      <c r="CF249" s="124"/>
      <c r="CG249" s="124"/>
      <c r="CH249" s="124"/>
      <c r="CI249" s="124"/>
      <c r="CJ249" s="124"/>
      <c r="CK249" s="124"/>
      <c r="CL249" s="124"/>
      <c r="CM249" s="124"/>
      <c r="CN249" s="124"/>
      <c r="CO249" s="124"/>
      <c r="CP249" s="124"/>
      <c r="CQ249" s="124"/>
      <c r="CR249" s="124"/>
      <c r="CS249" s="124"/>
      <c r="CT249" s="124"/>
      <c r="CU249" s="124"/>
      <c r="CV249" s="124"/>
      <c r="CW249" s="124"/>
      <c r="CX249" s="124"/>
      <c r="CY249" s="124"/>
      <c r="CZ249" s="124"/>
      <c r="DA249" s="124"/>
      <c r="DB249" s="124"/>
      <c r="DC249" s="124"/>
      <c r="DD249" s="124"/>
      <c r="DE249" s="124"/>
      <c r="DF249" s="124"/>
      <c r="DG249" s="124"/>
      <c r="DH249" s="124"/>
      <c r="DI249" s="124"/>
      <c r="DJ249" s="124"/>
      <c r="DK249" s="198"/>
      <c r="DL249" s="198"/>
      <c r="DM249" s="144"/>
      <c r="DN249" s="198"/>
      <c r="DO249" s="144"/>
      <c r="DP249" s="198"/>
      <c r="DQ249" s="144"/>
      <c r="DR249" s="6"/>
      <c r="DS249" s="6"/>
      <c r="DT249" s="2"/>
      <c r="DU249" s="2"/>
      <c r="DV249" s="2"/>
      <c r="DW249" s="2"/>
      <c r="DX249" s="2"/>
      <c r="DY249" s="2"/>
      <c r="DZ249" s="2"/>
      <c r="EA249" s="2"/>
      <c r="EB249" s="125"/>
      <c r="EC249" s="6"/>
      <c r="ED249" s="6"/>
      <c r="EE249" s="6"/>
      <c r="EF249" s="124"/>
      <c r="EG249" s="124"/>
      <c r="EH249" s="125"/>
      <c r="EI249" s="125"/>
      <c r="EJ249" s="124"/>
      <c r="EK249" s="2"/>
      <c r="EL249" s="2"/>
    </row>
    <row x14ac:dyDescent="0.25" r="250" customHeight="1" ht="18.75">
      <c r="A250" s="290" t="s">
        <v>234</v>
      </c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82"/>
      <c r="Q250" s="282"/>
      <c r="R250" s="282"/>
      <c r="S250" s="282"/>
      <c r="T250" s="282"/>
      <c r="U250" s="282"/>
      <c r="V250" s="282"/>
      <c r="W250" s="282"/>
      <c r="X250" s="282"/>
      <c r="Y250" s="282"/>
      <c r="Z250" s="282"/>
      <c r="AA250" s="282"/>
      <c r="AB250" s="282"/>
      <c r="AC250" s="282"/>
      <c r="AD250" s="282"/>
      <c r="AE250" s="282"/>
      <c r="AF250" s="282"/>
      <c r="AG250" s="282"/>
      <c r="AH250" s="282"/>
      <c r="AI250" s="282"/>
      <c r="AJ250" s="282"/>
      <c r="AK250" s="282"/>
      <c r="AL250" s="282"/>
      <c r="AM250" s="282"/>
      <c r="AN250" s="282">
        <v>30</v>
      </c>
      <c r="AO250" s="282"/>
      <c r="AP250" s="282"/>
      <c r="AQ250" s="282"/>
      <c r="AR250" s="282"/>
      <c r="AS250" s="282"/>
      <c r="AT250" s="282"/>
      <c r="AU250" s="282"/>
      <c r="AV250" s="282">
        <v>12</v>
      </c>
      <c r="AW250" s="282">
        <v>12</v>
      </c>
      <c r="AX250" s="282"/>
      <c r="AY250" s="273" t="s">
        <v>236</v>
      </c>
      <c r="AZ250" s="274"/>
      <c r="BA250" s="275"/>
      <c r="BB250" s="282"/>
      <c r="BC250" s="282"/>
      <c r="BD250" s="282"/>
      <c r="BE250" s="291"/>
      <c r="BF250" s="292"/>
      <c r="BG250" s="292"/>
      <c r="BH250" s="292"/>
      <c r="BI250" s="292"/>
      <c r="BJ250" s="293"/>
      <c r="BK250" s="292"/>
      <c r="BL250" s="124"/>
      <c r="BM250" s="321">
        <f>AVERAGE(AL246:AW246)</f>
      </c>
      <c r="BN250" s="124"/>
      <c r="BO250" s="6"/>
      <c r="BP250" s="124"/>
      <c r="BQ250" s="124"/>
      <c r="BR250" s="124"/>
      <c r="BS250" s="124"/>
      <c r="BT250" s="124"/>
      <c r="BU250" s="124"/>
      <c r="BV250" s="124"/>
      <c r="BW250" s="124"/>
      <c r="BX250" s="6"/>
      <c r="BY250" s="124"/>
      <c r="BZ250" s="124"/>
      <c r="CA250" s="124"/>
      <c r="CB250" s="124"/>
      <c r="CC250" s="124"/>
      <c r="CD250" s="124"/>
      <c r="CE250" s="124"/>
      <c r="CF250" s="124"/>
      <c r="CG250" s="124"/>
      <c r="CH250" s="124"/>
      <c r="CI250" s="124"/>
      <c r="CJ250" s="124"/>
      <c r="CK250" s="124"/>
      <c r="CL250" s="124"/>
      <c r="CM250" s="124"/>
      <c r="CN250" s="124"/>
      <c r="CO250" s="124"/>
      <c r="CP250" s="124"/>
      <c r="CQ250" s="124"/>
      <c r="CR250" s="124"/>
      <c r="CS250" s="124"/>
      <c r="CT250" s="124"/>
      <c r="CU250" s="124"/>
      <c r="CV250" s="124"/>
      <c r="CW250" s="124"/>
      <c r="CX250" s="124"/>
      <c r="CY250" s="124"/>
      <c r="CZ250" s="124"/>
      <c r="DA250" s="124"/>
      <c r="DB250" s="124"/>
      <c r="DC250" s="124"/>
      <c r="DD250" s="124"/>
      <c r="DE250" s="124"/>
      <c r="DF250" s="124"/>
      <c r="DG250" s="124"/>
      <c r="DH250" s="124"/>
      <c r="DI250" s="124"/>
      <c r="DJ250" s="124"/>
      <c r="DK250" s="198"/>
      <c r="DL250" s="198"/>
      <c r="DM250" s="144"/>
      <c r="DN250" s="198"/>
      <c r="DO250" s="144"/>
      <c r="DP250" s="198"/>
      <c r="DQ250" s="144"/>
      <c r="DR250" s="6"/>
      <c r="DS250" s="6"/>
      <c r="DT250" s="2"/>
      <c r="DU250" s="2"/>
      <c r="DV250" s="2"/>
      <c r="DW250" s="2"/>
      <c r="DX250" s="2"/>
      <c r="DY250" s="2"/>
      <c r="DZ250" s="2"/>
      <c r="EA250" s="2"/>
      <c r="EB250" s="125"/>
      <c r="EC250" s="6"/>
      <c r="ED250" s="6"/>
      <c r="EE250" s="6"/>
      <c r="EF250" s="124"/>
      <c r="EG250" s="124"/>
      <c r="EH250" s="125"/>
      <c r="EI250" s="125"/>
      <c r="EJ250" s="124"/>
      <c r="EK250" s="2"/>
      <c r="EL250" s="2"/>
    </row>
    <row x14ac:dyDescent="0.25" r="251" customHeight="1" ht="18.75">
      <c r="A251" s="290" t="s">
        <v>235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82"/>
      <c r="AB251" s="282"/>
      <c r="AC251" s="282"/>
      <c r="AD251" s="282"/>
      <c r="AE251" s="282"/>
      <c r="AF251" s="282"/>
      <c r="AG251" s="282"/>
      <c r="AH251" s="282"/>
      <c r="AI251" s="282"/>
      <c r="AJ251" s="282"/>
      <c r="AK251" s="282"/>
      <c r="AL251" s="282"/>
      <c r="AM251" s="282"/>
      <c r="AN251" s="282"/>
      <c r="AO251" s="282"/>
      <c r="AP251" s="282"/>
      <c r="AQ251" s="282"/>
      <c r="AR251" s="282"/>
      <c r="AS251" s="282"/>
      <c r="AT251" s="282"/>
      <c r="AU251" s="282"/>
      <c r="AV251" s="282">
        <v>0</v>
      </c>
      <c r="AW251" s="282"/>
      <c r="AX251" s="282"/>
      <c r="AY251" s="273" t="s">
        <v>236</v>
      </c>
      <c r="AZ251" s="274"/>
      <c r="BA251" s="275"/>
      <c r="BB251" s="282"/>
      <c r="BC251" s="282"/>
      <c r="BD251" s="282"/>
      <c r="BE251" s="291"/>
      <c r="BF251" s="292"/>
      <c r="BG251" s="292"/>
      <c r="BH251" s="292"/>
      <c r="BI251" s="292"/>
      <c r="BJ251" s="293"/>
      <c r="BK251" s="292"/>
      <c r="BL251" s="124"/>
      <c r="BM251" s="2"/>
      <c r="BN251" s="124"/>
      <c r="BO251" s="6"/>
      <c r="BP251" s="124"/>
      <c r="BQ251" s="124"/>
      <c r="BR251" s="124"/>
      <c r="BS251" s="124"/>
      <c r="BT251" s="124"/>
      <c r="BU251" s="124"/>
      <c r="BV251" s="124"/>
      <c r="BW251" s="124"/>
      <c r="BX251" s="6"/>
      <c r="BY251" s="124"/>
      <c r="BZ251" s="124"/>
      <c r="CA251" s="124"/>
      <c r="CB251" s="124"/>
      <c r="CC251" s="124"/>
      <c r="CD251" s="124"/>
      <c r="CE251" s="124"/>
      <c r="CF251" s="124"/>
      <c r="CG251" s="124"/>
      <c r="CH251" s="124"/>
      <c r="CI251" s="124"/>
      <c r="CJ251" s="124"/>
      <c r="CK251" s="124"/>
      <c r="CL251" s="124"/>
      <c r="CM251" s="124"/>
      <c r="CN251" s="124"/>
      <c r="CO251" s="124"/>
      <c r="CP251" s="124"/>
      <c r="CQ251" s="124"/>
      <c r="CR251" s="124"/>
      <c r="CS251" s="124"/>
      <c r="CT251" s="124"/>
      <c r="CU251" s="124"/>
      <c r="CV251" s="124"/>
      <c r="CW251" s="124"/>
      <c r="CX251" s="124"/>
      <c r="CY251" s="124"/>
      <c r="CZ251" s="124"/>
      <c r="DA251" s="124"/>
      <c r="DB251" s="124"/>
      <c r="DC251" s="124"/>
      <c r="DD251" s="124"/>
      <c r="DE251" s="124"/>
      <c r="DF251" s="124"/>
      <c r="DG251" s="124"/>
      <c r="DH251" s="124"/>
      <c r="DI251" s="124"/>
      <c r="DJ251" s="124"/>
      <c r="DK251" s="198"/>
      <c r="DL251" s="198"/>
      <c r="DM251" s="144"/>
      <c r="DN251" s="198"/>
      <c r="DO251" s="144"/>
      <c r="DP251" s="198"/>
      <c r="DQ251" s="144"/>
      <c r="DR251" s="6"/>
      <c r="DS251" s="6"/>
      <c r="DT251" s="2"/>
      <c r="DU251" s="2"/>
      <c r="DV251" s="2"/>
      <c r="DW251" s="2"/>
      <c r="DX251" s="2"/>
      <c r="DY251" s="2"/>
      <c r="DZ251" s="2"/>
      <c r="EA251" s="2"/>
      <c r="EB251" s="125"/>
      <c r="EC251" s="6"/>
      <c r="ED251" s="6"/>
      <c r="EE251" s="6"/>
      <c r="EF251" s="124"/>
      <c r="EG251" s="124"/>
      <c r="EH251" s="125"/>
      <c r="EI251" s="125"/>
      <c r="EJ251" s="124"/>
      <c r="EK251" s="2"/>
      <c r="EL251" s="2"/>
    </row>
    <row x14ac:dyDescent="0.25" r="252" customHeight="1" ht="18.75">
      <c r="A252" s="290" t="s">
        <v>201</v>
      </c>
      <c r="B252" s="282"/>
      <c r="C252" s="282"/>
      <c r="D252" s="282"/>
      <c r="E252" s="282"/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82"/>
      <c r="Q252" s="282"/>
      <c r="R252" s="282"/>
      <c r="S252" s="282"/>
      <c r="T252" s="282"/>
      <c r="U252" s="282"/>
      <c r="V252" s="282"/>
      <c r="W252" s="282"/>
      <c r="X252" s="282"/>
      <c r="Y252" s="282"/>
      <c r="Z252" s="282"/>
      <c r="AA252" s="282"/>
      <c r="AB252" s="282"/>
      <c r="AC252" s="282"/>
      <c r="AD252" s="282"/>
      <c r="AE252" s="282"/>
      <c r="AF252" s="282"/>
      <c r="AG252" s="282"/>
      <c r="AH252" s="282"/>
      <c r="AI252" s="282"/>
      <c r="AJ252" s="282"/>
      <c r="AK252" s="282"/>
      <c r="AL252" s="282"/>
      <c r="AM252" s="282"/>
      <c r="AN252" s="282"/>
      <c r="AO252" s="282"/>
      <c r="AP252" s="282"/>
      <c r="AQ252" s="282"/>
      <c r="AR252" s="282"/>
      <c r="AS252" s="282"/>
      <c r="AT252" s="282"/>
      <c r="AU252" s="282"/>
      <c r="AV252" s="282">
        <v>0</v>
      </c>
      <c r="AW252" s="282"/>
      <c r="AX252" s="282"/>
      <c r="AY252" s="273" t="s">
        <v>236</v>
      </c>
      <c r="AZ252" s="274"/>
      <c r="BA252" s="275"/>
      <c r="BB252" s="282"/>
      <c r="BC252" s="282"/>
      <c r="BD252" s="282"/>
      <c r="BE252" s="291"/>
      <c r="BF252" s="292"/>
      <c r="BG252" s="292"/>
      <c r="BH252" s="292"/>
      <c r="BI252" s="292"/>
      <c r="BJ252" s="293"/>
      <c r="BK252" s="292"/>
      <c r="BL252" s="124"/>
      <c r="BM252" s="6"/>
      <c r="BN252" s="124"/>
      <c r="BO252" s="124"/>
      <c r="BP252" s="124"/>
      <c r="BQ252" s="124"/>
      <c r="BR252" s="124"/>
      <c r="BS252" s="124"/>
      <c r="BT252" s="124"/>
      <c r="BU252" s="124"/>
      <c r="BV252" s="124"/>
      <c r="BW252" s="124"/>
      <c r="BX252" s="6"/>
      <c r="BY252" s="124"/>
      <c r="BZ252" s="124"/>
      <c r="CA252" s="124"/>
      <c r="CB252" s="124"/>
      <c r="CC252" s="124"/>
      <c r="CD252" s="124"/>
      <c r="CE252" s="124"/>
      <c r="CF252" s="124"/>
      <c r="CG252" s="124"/>
      <c r="CH252" s="124"/>
      <c r="CI252" s="124"/>
      <c r="CJ252" s="124"/>
      <c r="CK252" s="124"/>
      <c r="CL252" s="124"/>
      <c r="CM252" s="124"/>
      <c r="CN252" s="124"/>
      <c r="CO252" s="124"/>
      <c r="CP252" s="124"/>
      <c r="CQ252" s="124"/>
      <c r="CR252" s="124"/>
      <c r="CS252" s="124"/>
      <c r="CT252" s="124"/>
      <c r="CU252" s="124"/>
      <c r="CV252" s="124"/>
      <c r="CW252" s="124"/>
      <c r="CX252" s="124"/>
      <c r="CY252" s="124"/>
      <c r="CZ252" s="124"/>
      <c r="DA252" s="124"/>
      <c r="DB252" s="124"/>
      <c r="DC252" s="124"/>
      <c r="DD252" s="124"/>
      <c r="DE252" s="124"/>
      <c r="DF252" s="124"/>
      <c r="DG252" s="124"/>
      <c r="DH252" s="124"/>
      <c r="DI252" s="124"/>
      <c r="DJ252" s="124"/>
      <c r="DK252" s="198"/>
      <c r="DL252" s="198"/>
      <c r="DM252" s="144"/>
      <c r="DN252" s="198"/>
      <c r="DO252" s="144"/>
      <c r="DP252" s="198"/>
      <c r="DQ252" s="144"/>
      <c r="DR252" s="6"/>
      <c r="DS252" s="6"/>
      <c r="DT252" s="2"/>
      <c r="DU252" s="2"/>
      <c r="DV252" s="2"/>
      <c r="DW252" s="2"/>
      <c r="DX252" s="2"/>
      <c r="DY252" s="2"/>
      <c r="DZ252" s="2"/>
      <c r="EA252" s="2"/>
      <c r="EB252" s="125"/>
      <c r="EC252" s="6"/>
      <c r="ED252" s="6"/>
      <c r="EE252" s="6"/>
      <c r="EF252" s="124"/>
      <c r="EG252" s="124"/>
      <c r="EH252" s="125"/>
      <c r="EI252" s="125"/>
      <c r="EJ252" s="124"/>
      <c r="EK252" s="2"/>
      <c r="EL252" s="2"/>
    </row>
    <row x14ac:dyDescent="0.25" r="253" customHeight="1" ht="18.75">
      <c r="A253" s="296" t="s">
        <v>237</v>
      </c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297"/>
      <c r="P253" s="297"/>
      <c r="Q253" s="297"/>
      <c r="R253" s="297"/>
      <c r="S253" s="297"/>
      <c r="T253" s="297"/>
      <c r="U253" s="297"/>
      <c r="V253" s="297"/>
      <c r="W253" s="297"/>
      <c r="X253" s="297"/>
      <c r="Y253" s="297"/>
      <c r="Z253" s="297"/>
      <c r="AA253" s="297"/>
      <c r="AB253" s="297"/>
      <c r="AC253" s="297"/>
      <c r="AD253" s="297"/>
      <c r="AE253" s="297"/>
      <c r="AF253" s="297"/>
      <c r="AG253" s="297"/>
      <c r="AH253" s="297"/>
      <c r="AI253" s="297"/>
      <c r="AJ253" s="297"/>
      <c r="AK253" s="297"/>
      <c r="AL253" s="297"/>
      <c r="AM253" s="297"/>
      <c r="AN253" s="297"/>
      <c r="AO253" s="297"/>
      <c r="AP253" s="297"/>
      <c r="AQ253" s="297"/>
      <c r="AR253" s="297"/>
      <c r="AS253" s="297"/>
      <c r="AT253" s="297"/>
      <c r="AU253" s="297"/>
      <c r="AV253" s="297">
        <v>0</v>
      </c>
      <c r="AW253" s="297"/>
      <c r="AX253" s="297"/>
      <c r="AY253" s="298" t="s">
        <v>236</v>
      </c>
      <c r="AZ253" s="299"/>
      <c r="BA253" s="299"/>
      <c r="BB253" s="297"/>
      <c r="BC253" s="297"/>
      <c r="BD253" s="297"/>
      <c r="BE253" s="300"/>
      <c r="BF253" s="297"/>
      <c r="BG253" s="297"/>
      <c r="BH253" s="297"/>
      <c r="BI253" s="297"/>
      <c r="BJ253" s="301"/>
      <c r="BK253" s="297"/>
      <c r="BL253" s="124"/>
      <c r="BM253" s="2"/>
      <c r="BN253" s="124"/>
      <c r="BO253" s="6"/>
      <c r="BP253" s="124"/>
      <c r="BQ253" s="124"/>
      <c r="BR253" s="124"/>
      <c r="BS253" s="124"/>
      <c r="BT253" s="124"/>
      <c r="BU253" s="124"/>
      <c r="BV253" s="124"/>
      <c r="BW253" s="124"/>
      <c r="BX253" s="6"/>
      <c r="BY253" s="124"/>
      <c r="BZ253" s="124"/>
      <c r="CA253" s="124"/>
      <c r="CB253" s="124"/>
      <c r="CC253" s="124"/>
      <c r="CD253" s="124"/>
      <c r="CE253" s="124"/>
      <c r="CF253" s="124"/>
      <c r="CG253" s="124"/>
      <c r="CH253" s="124"/>
      <c r="CI253" s="124"/>
      <c r="CJ253" s="124"/>
      <c r="CK253" s="124"/>
      <c r="CL253" s="124"/>
      <c r="CM253" s="124"/>
      <c r="CN253" s="124"/>
      <c r="CO253" s="124"/>
      <c r="CP253" s="124"/>
      <c r="CQ253" s="124"/>
      <c r="CR253" s="124"/>
      <c r="CS253" s="124"/>
      <c r="CT253" s="124"/>
      <c r="CU253" s="124"/>
      <c r="CV253" s="124"/>
      <c r="CW253" s="124"/>
      <c r="CX253" s="124"/>
      <c r="CY253" s="124"/>
      <c r="CZ253" s="124"/>
      <c r="DA253" s="124"/>
      <c r="DB253" s="124"/>
      <c r="DC253" s="124"/>
      <c r="DD253" s="124"/>
      <c r="DE253" s="124"/>
      <c r="DF253" s="124"/>
      <c r="DG253" s="124"/>
      <c r="DH253" s="124"/>
      <c r="DI253" s="124"/>
      <c r="DJ253" s="124"/>
      <c r="DK253" s="302"/>
      <c r="DL253" s="302"/>
      <c r="DM253" s="303"/>
      <c r="DN253" s="302"/>
      <c r="DO253" s="303"/>
      <c r="DP253" s="302"/>
      <c r="DQ253" s="303"/>
      <c r="DR253" s="6"/>
      <c r="DS253" s="6"/>
      <c r="DT253" s="2"/>
      <c r="DU253" s="2"/>
      <c r="DV253" s="2"/>
      <c r="DW253" s="2"/>
      <c r="DX253" s="2"/>
      <c r="DY253" s="2"/>
      <c r="DZ253" s="2"/>
      <c r="EA253" s="2"/>
      <c r="EB253" s="125"/>
      <c r="EC253" s="6"/>
      <c r="ED253" s="6"/>
      <c r="EE253" s="6"/>
      <c r="EF253" s="124"/>
      <c r="EG253" s="124"/>
      <c r="EH253" s="125"/>
      <c r="EI253" s="125"/>
      <c r="EJ253" s="124"/>
      <c r="EK253" s="2"/>
      <c r="EL253" s="2"/>
    </row>
    <row x14ac:dyDescent="0.25" r="254" customHeight="1" ht="18.75">
      <c r="A254" s="290" t="s">
        <v>200</v>
      </c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82"/>
      <c r="Q254" s="282"/>
      <c r="R254" s="282"/>
      <c r="S254" s="282"/>
      <c r="T254" s="282"/>
      <c r="U254" s="282"/>
      <c r="V254" s="282"/>
      <c r="W254" s="282"/>
      <c r="X254" s="282"/>
      <c r="Y254" s="282"/>
      <c r="Z254" s="282"/>
      <c r="AA254" s="282"/>
      <c r="AB254" s="282"/>
      <c r="AC254" s="282"/>
      <c r="AD254" s="282"/>
      <c r="AE254" s="282"/>
      <c r="AF254" s="282"/>
      <c r="AG254" s="282"/>
      <c r="AH254" s="282"/>
      <c r="AI254" s="282"/>
      <c r="AJ254" s="282"/>
      <c r="AK254" s="282"/>
      <c r="AL254" s="282"/>
      <c r="AM254" s="282"/>
      <c r="AN254" s="282"/>
      <c r="AO254" s="282"/>
      <c r="AP254" s="282"/>
      <c r="AQ254" s="282"/>
      <c r="AR254" s="282"/>
      <c r="AS254" s="282"/>
      <c r="AT254" s="282"/>
      <c r="AU254" s="282"/>
      <c r="AV254" s="282">
        <v>0</v>
      </c>
      <c r="AW254" s="282"/>
      <c r="AX254" s="282"/>
      <c r="AY254" s="273"/>
      <c r="AZ254" s="274"/>
      <c r="BA254" s="275">
        <v>12</v>
      </c>
      <c r="BB254" s="282"/>
      <c r="BC254" s="282"/>
      <c r="BD254" s="282"/>
      <c r="BE254" s="291"/>
      <c r="BF254" s="292"/>
      <c r="BG254" s="292"/>
      <c r="BH254" s="292"/>
      <c r="BI254" s="292"/>
      <c r="BJ254" s="293"/>
      <c r="BK254" s="292"/>
      <c r="BL254" s="124"/>
      <c r="BM254" s="2"/>
      <c r="BN254" s="124"/>
      <c r="BO254" s="6"/>
      <c r="BP254" s="124"/>
      <c r="BQ254" s="124"/>
      <c r="BR254" s="124"/>
      <c r="BS254" s="124"/>
      <c r="BT254" s="124"/>
      <c r="BU254" s="124"/>
      <c r="BV254" s="124"/>
      <c r="BW254" s="124"/>
      <c r="BX254" s="6"/>
      <c r="BY254" s="124"/>
      <c r="BZ254" s="124"/>
      <c r="CA254" s="124"/>
      <c r="CB254" s="124"/>
      <c r="CC254" s="124"/>
      <c r="CD254" s="124"/>
      <c r="CE254" s="124"/>
      <c r="CF254" s="124"/>
      <c r="CG254" s="124"/>
      <c r="CH254" s="124"/>
      <c r="CI254" s="124"/>
      <c r="CJ254" s="124"/>
      <c r="CK254" s="124"/>
      <c r="CL254" s="124"/>
      <c r="CM254" s="124"/>
      <c r="CN254" s="124"/>
      <c r="CO254" s="124"/>
      <c r="CP254" s="124"/>
      <c r="CQ254" s="124"/>
      <c r="CR254" s="124"/>
      <c r="CS254" s="124"/>
      <c r="CT254" s="124"/>
      <c r="CU254" s="124"/>
      <c r="CV254" s="124"/>
      <c r="CW254" s="124"/>
      <c r="CX254" s="124"/>
      <c r="CY254" s="124"/>
      <c r="CZ254" s="124"/>
      <c r="DA254" s="124"/>
      <c r="DB254" s="124"/>
      <c r="DC254" s="124"/>
      <c r="DD254" s="124"/>
      <c r="DE254" s="124"/>
      <c r="DF254" s="124"/>
      <c r="DG254" s="124"/>
      <c r="DH254" s="124"/>
      <c r="DI254" s="124"/>
      <c r="DJ254" s="124"/>
      <c r="DK254" s="198"/>
      <c r="DL254" s="198"/>
      <c r="DM254" s="144"/>
      <c r="DN254" s="198"/>
      <c r="DO254" s="144"/>
      <c r="DP254" s="198"/>
      <c r="DQ254" s="144"/>
      <c r="DR254" s="6"/>
      <c r="DS254" s="6"/>
      <c r="DT254" s="2"/>
      <c r="DU254" s="2"/>
      <c r="DV254" s="2"/>
      <c r="DW254" s="2"/>
      <c r="DX254" s="2"/>
      <c r="DY254" s="2"/>
      <c r="DZ254" s="2"/>
      <c r="EA254" s="2"/>
      <c r="EB254" s="125"/>
      <c r="EC254" s="6"/>
      <c r="ED254" s="6"/>
      <c r="EE254" s="6"/>
      <c r="EF254" s="124"/>
      <c r="EG254" s="124"/>
      <c r="EH254" s="125"/>
      <c r="EI254" s="125"/>
      <c r="EJ254" s="124"/>
      <c r="EK254" s="2"/>
      <c r="EL254" s="2"/>
    </row>
    <row x14ac:dyDescent="0.25" r="255" customHeight="1" ht="18.75">
      <c r="A255" s="290" t="s">
        <v>238</v>
      </c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82"/>
      <c r="Q255" s="282"/>
      <c r="R255" s="282"/>
      <c r="S255" s="282"/>
      <c r="T255" s="282"/>
      <c r="U255" s="282"/>
      <c r="V255" s="282"/>
      <c r="W255" s="282"/>
      <c r="X255" s="282"/>
      <c r="Y255" s="282"/>
      <c r="Z255" s="282"/>
      <c r="AA255" s="282"/>
      <c r="AB255" s="282"/>
      <c r="AC255" s="282"/>
      <c r="AD255" s="282"/>
      <c r="AE255" s="282"/>
      <c r="AF255" s="282"/>
      <c r="AG255" s="282"/>
      <c r="AH255" s="282"/>
      <c r="AI255" s="282"/>
      <c r="AJ255" s="282"/>
      <c r="AK255" s="282"/>
      <c r="AL255" s="282"/>
      <c r="AM255" s="282"/>
      <c r="AN255" s="282"/>
      <c r="AO255" s="282"/>
      <c r="AP255" s="282"/>
      <c r="AQ255" s="282"/>
      <c r="AR255" s="282"/>
      <c r="AS255" s="282"/>
      <c r="AT255" s="282"/>
      <c r="AU255" s="282"/>
      <c r="AV255" s="282">
        <v>0</v>
      </c>
      <c r="AW255" s="282"/>
      <c r="AX255" s="282"/>
      <c r="AY255" s="273" t="s">
        <v>236</v>
      </c>
      <c r="AZ255" s="274"/>
      <c r="BA255" s="275"/>
      <c r="BB255" s="282"/>
      <c r="BC255" s="282"/>
      <c r="BD255" s="282"/>
      <c r="BE255" s="291"/>
      <c r="BF255" s="292"/>
      <c r="BG255" s="292"/>
      <c r="BH255" s="292"/>
      <c r="BI255" s="292"/>
      <c r="BJ255" s="293"/>
      <c r="BK255" s="292"/>
      <c r="BL255" s="124"/>
      <c r="BM255" s="2"/>
      <c r="BN255" s="124"/>
      <c r="BO255" s="6"/>
      <c r="BP255" s="124"/>
      <c r="BQ255" s="124"/>
      <c r="BR255" s="124"/>
      <c r="BS255" s="124"/>
      <c r="BT255" s="124"/>
      <c r="BU255" s="124"/>
      <c r="BV255" s="124"/>
      <c r="BW255" s="124"/>
      <c r="BX255" s="6"/>
      <c r="BY255" s="124"/>
      <c r="BZ255" s="124"/>
      <c r="CA255" s="124"/>
      <c r="CB255" s="124"/>
      <c r="CC255" s="124"/>
      <c r="CD255" s="124"/>
      <c r="CE255" s="124"/>
      <c r="CF255" s="124"/>
      <c r="CG255" s="124"/>
      <c r="CH255" s="124"/>
      <c r="CI255" s="124"/>
      <c r="CJ255" s="124"/>
      <c r="CK255" s="124"/>
      <c r="CL255" s="124"/>
      <c r="CM255" s="124"/>
      <c r="CN255" s="124"/>
      <c r="CO255" s="124"/>
      <c r="CP255" s="124"/>
      <c r="CQ255" s="124"/>
      <c r="CR255" s="124"/>
      <c r="CS255" s="124"/>
      <c r="CT255" s="124"/>
      <c r="CU255" s="124"/>
      <c r="CV255" s="124"/>
      <c r="CW255" s="124"/>
      <c r="CX255" s="124"/>
      <c r="CY255" s="124"/>
      <c r="CZ255" s="124"/>
      <c r="DA255" s="124"/>
      <c r="DB255" s="124"/>
      <c r="DC255" s="124"/>
      <c r="DD255" s="124"/>
      <c r="DE255" s="124"/>
      <c r="DF255" s="124"/>
      <c r="DG255" s="124"/>
      <c r="DH255" s="124"/>
      <c r="DI255" s="124"/>
      <c r="DJ255" s="124"/>
      <c r="DK255" s="198"/>
      <c r="DL255" s="198"/>
      <c r="DM255" s="144"/>
      <c r="DN255" s="198"/>
      <c r="DO255" s="144"/>
      <c r="DP255" s="198"/>
      <c r="DQ255" s="144"/>
      <c r="DR255" s="6"/>
      <c r="DS255" s="6"/>
      <c r="DT255" s="2"/>
      <c r="DU255" s="2"/>
      <c r="DV255" s="2"/>
      <c r="DW255" s="2"/>
      <c r="DX255" s="2"/>
      <c r="DY255" s="2"/>
      <c r="DZ255" s="2"/>
      <c r="EA255" s="2"/>
      <c r="EB255" s="125"/>
      <c r="EC255" s="6"/>
      <c r="ED255" s="6"/>
      <c r="EE255" s="6"/>
      <c r="EF255" s="124"/>
      <c r="EG255" s="124"/>
      <c r="EH255" s="125"/>
      <c r="EI255" s="125"/>
      <c r="EJ255" s="124"/>
      <c r="EK255" s="2"/>
      <c r="EL255" s="2"/>
    </row>
    <row x14ac:dyDescent="0.25" r="256" customHeight="1" ht="18.75">
      <c r="A256" s="304" t="s">
        <v>239</v>
      </c>
      <c r="B256" s="305">
        <f>+SUM(B247:B255)</f>
      </c>
      <c r="C256" s="305">
        <f>+SUM(C247:C255)</f>
      </c>
      <c r="D256" s="305">
        <f>+SUM(D247:D255)</f>
      </c>
      <c r="E256" s="305">
        <f>+SUM(E247:E255)</f>
      </c>
      <c r="F256" s="305">
        <f>+SUM(F247:F255)</f>
      </c>
      <c r="G256" s="305">
        <f>+SUM(G247:G255)</f>
      </c>
      <c r="H256" s="305">
        <f>+SUM(H247:H255)</f>
      </c>
      <c r="I256" s="305">
        <f>+SUM(I247:I255)</f>
      </c>
      <c r="J256" s="305">
        <f>+SUM(J247:J255)</f>
      </c>
      <c r="K256" s="305">
        <f>+SUM(K247:K255)</f>
      </c>
      <c r="L256" s="305">
        <f>+SUM(L247:L255)</f>
      </c>
      <c r="M256" s="305">
        <f>+SUM(M247:M255)</f>
      </c>
      <c r="N256" s="305">
        <f>+SUM(N247:N255)</f>
      </c>
      <c r="O256" s="305">
        <f>+SUM(O247:O255)</f>
      </c>
      <c r="P256" s="305">
        <f>+SUM(P247:P255)</f>
      </c>
      <c r="Q256" s="305">
        <f>+SUM(Q247:Q255)</f>
      </c>
      <c r="R256" s="305">
        <f>+SUM(R247:R255)</f>
      </c>
      <c r="S256" s="305">
        <f>+SUM(S247:S255)</f>
      </c>
      <c r="T256" s="305">
        <f>+SUM(T247:T255)</f>
      </c>
      <c r="U256" s="305">
        <f>+SUM(U247:U255)</f>
      </c>
      <c r="V256" s="305">
        <f>+SUM(V247:V255)</f>
      </c>
      <c r="W256" s="305">
        <f>+SUM(W247:W255)</f>
      </c>
      <c r="X256" s="305">
        <f>+SUM(X247:X255)</f>
      </c>
      <c r="Y256" s="305">
        <f>+SUM(Y247:Y255)</f>
      </c>
      <c r="Z256" s="305">
        <f>+SUM(Z247:Z255)</f>
      </c>
      <c r="AA256" s="305">
        <f>+SUM(AA247:AA255)</f>
      </c>
      <c r="AB256" s="305">
        <f>+SUM(AB247:AB255)</f>
      </c>
      <c r="AC256" s="305">
        <f>+SUM(AC247:AC255)</f>
      </c>
      <c r="AD256" s="305">
        <f>+SUM(AD247:AD255)</f>
      </c>
      <c r="AE256" s="305">
        <f>+SUM(AE247:AE255)</f>
      </c>
      <c r="AF256" s="305">
        <f>+SUM(AF247:AF255)</f>
      </c>
      <c r="AG256" s="305">
        <f>+SUM(AG247:AG255)</f>
      </c>
      <c r="AH256" s="305">
        <f>+SUM(AH247:AH255)</f>
      </c>
      <c r="AI256" s="305">
        <f>+SUM(AI247:AI255)</f>
      </c>
      <c r="AJ256" s="305">
        <f>+SUM(AJ247:AJ255)</f>
      </c>
      <c r="AK256" s="305">
        <f>+SUM(AK247:AK255)</f>
      </c>
      <c r="AL256" s="305">
        <f>+SUM(AL247:AL255)</f>
      </c>
      <c r="AM256" s="305">
        <f>+SUM(AM247:AM255)</f>
      </c>
      <c r="AN256" s="305">
        <f>+SUM(AN247:AN255)</f>
      </c>
      <c r="AO256" s="305">
        <f>+SUM(AO247:AO255)</f>
      </c>
      <c r="AP256" s="305">
        <f>+SUM(AP247:AP255)</f>
      </c>
      <c r="AQ256" s="305">
        <f>+SUM(AQ247:AQ255)</f>
      </c>
      <c r="AR256" s="305">
        <f>+SUM(AR247:AR255)</f>
      </c>
      <c r="AS256" s="305">
        <f>+SUM(AS247:AS255)</f>
      </c>
      <c r="AT256" s="305">
        <f>+SUM(AT247:AT255)</f>
      </c>
      <c r="AU256" s="305">
        <f>+SUM(AU247:AU255)</f>
      </c>
      <c r="AV256" s="305">
        <f>+SUM(AV247:AV255)</f>
      </c>
      <c r="AW256" s="305">
        <f>+SUM(AW247:AW255)</f>
      </c>
      <c r="AX256" s="305"/>
      <c r="AY256" s="306">
        <f>+SUM(AY247:AY255)</f>
      </c>
      <c r="AZ256" s="307">
        <f>+SUM(AZ247:AZ255)</f>
      </c>
      <c r="BA256" s="308">
        <f>+SUM(BA247:BA255)</f>
      </c>
      <c r="BB256" s="305">
        <f>+SUM(BB247:BB255)</f>
      </c>
      <c r="BC256" s="305">
        <f>+SUM(BC247:BC255)</f>
      </c>
      <c r="BD256" s="305">
        <f>+SUM(BD247:BD255)</f>
      </c>
      <c r="BE256" s="309">
        <f>+SUM(BE247:BE255)</f>
      </c>
      <c r="BF256" s="310">
        <f>+SUM(BF247:BF255)</f>
      </c>
      <c r="BG256" s="310">
        <f>+SUM(BG247:BG255)</f>
      </c>
      <c r="BH256" s="310">
        <f>+SUM(BH247:BH255)</f>
      </c>
      <c r="BI256" s="310">
        <f>+SUM(BI247:BI255)</f>
      </c>
      <c r="BJ256" s="311">
        <f>+SUM(BJ247:BJ255)</f>
      </c>
      <c r="BK256" s="310"/>
      <c r="BL256" s="124"/>
      <c r="BM256" s="2"/>
      <c r="BN256" s="124"/>
      <c r="BO256" s="6"/>
      <c r="BP256" s="124"/>
      <c r="BQ256" s="124"/>
      <c r="BR256" s="124"/>
      <c r="BS256" s="124"/>
      <c r="BT256" s="124"/>
      <c r="BU256" s="124"/>
      <c r="BV256" s="124"/>
      <c r="BW256" s="124"/>
      <c r="BX256" s="6"/>
      <c r="BY256" s="124"/>
      <c r="BZ256" s="124"/>
      <c r="CA256" s="124"/>
      <c r="CB256" s="124"/>
      <c r="CC256" s="124"/>
      <c r="CD256" s="124"/>
      <c r="CE256" s="124"/>
      <c r="CF256" s="124"/>
      <c r="CG256" s="124"/>
      <c r="CH256" s="124"/>
      <c r="CI256" s="124"/>
      <c r="CJ256" s="124"/>
      <c r="CK256" s="124"/>
      <c r="CL256" s="124"/>
      <c r="CM256" s="124"/>
      <c r="CN256" s="124"/>
      <c r="CO256" s="124"/>
      <c r="CP256" s="124"/>
      <c r="CQ256" s="124"/>
      <c r="CR256" s="124"/>
      <c r="CS256" s="124"/>
      <c r="CT256" s="124"/>
      <c r="CU256" s="124"/>
      <c r="CV256" s="124"/>
      <c r="CW256" s="124"/>
      <c r="CX256" s="124"/>
      <c r="CY256" s="124"/>
      <c r="CZ256" s="124"/>
      <c r="DA256" s="124"/>
      <c r="DB256" s="124"/>
      <c r="DC256" s="124"/>
      <c r="DD256" s="124"/>
      <c r="DE256" s="124"/>
      <c r="DF256" s="124"/>
      <c r="DG256" s="124"/>
      <c r="DH256" s="124"/>
      <c r="DI256" s="124"/>
      <c r="DJ256" s="124"/>
      <c r="DK256" s="312"/>
      <c r="DL256" s="312"/>
      <c r="DM256" s="313"/>
      <c r="DN256" s="312"/>
      <c r="DO256" s="313"/>
      <c r="DP256" s="312"/>
      <c r="DQ256" s="313"/>
      <c r="DR256" s="6"/>
      <c r="DS256" s="6"/>
      <c r="DT256" s="2"/>
      <c r="DU256" s="2"/>
      <c r="DV256" s="2"/>
      <c r="DW256" s="2"/>
      <c r="DX256" s="2"/>
      <c r="DY256" s="2"/>
      <c r="DZ256" s="2"/>
      <c r="EA256" s="2"/>
      <c r="EB256" s="125"/>
      <c r="EC256" s="6"/>
      <c r="ED256" s="6"/>
      <c r="EE256" s="6"/>
      <c r="EF256" s="124"/>
      <c r="EG256" s="124"/>
      <c r="EH256" s="125"/>
      <c r="EI256" s="125"/>
      <c r="EJ256" s="124"/>
      <c r="EK256" s="2"/>
      <c r="EL256" s="2"/>
    </row>
    <row x14ac:dyDescent="0.25" r="257" customHeight="1" ht="13.5">
      <c r="A257" s="280" t="s">
        <v>240</v>
      </c>
      <c r="B257" s="322">
        <v>20</v>
      </c>
      <c r="C257" s="322">
        <v>51</v>
      </c>
      <c r="D257" s="322">
        <v>112</v>
      </c>
      <c r="E257" s="322">
        <v>78</v>
      </c>
      <c r="F257" s="322">
        <v>54</v>
      </c>
      <c r="G257" s="322">
        <v>38</v>
      </c>
      <c r="H257" s="322">
        <v>96</v>
      </c>
      <c r="I257" s="322">
        <v>96</v>
      </c>
      <c r="J257" s="322">
        <v>58</v>
      </c>
      <c r="K257" s="322">
        <v>94</v>
      </c>
      <c r="L257" s="322">
        <v>256</v>
      </c>
      <c r="M257" s="322">
        <v>46</v>
      </c>
      <c r="N257" s="268">
        <v>116</v>
      </c>
      <c r="O257" s="268">
        <v>94</v>
      </c>
      <c r="P257" s="268">
        <v>70</v>
      </c>
      <c r="Q257" s="268">
        <v>35</v>
      </c>
      <c r="R257" s="268">
        <v>40</v>
      </c>
      <c r="S257" s="268">
        <v>12</v>
      </c>
      <c r="T257" s="268">
        <v>81</v>
      </c>
      <c r="U257" s="268">
        <v>200</v>
      </c>
      <c r="V257" s="268">
        <v>106</v>
      </c>
      <c r="W257" s="268">
        <v>270</v>
      </c>
      <c r="X257" s="268">
        <v>36</v>
      </c>
      <c r="Y257" s="268">
        <v>224</v>
      </c>
      <c r="Z257" s="282">
        <v>93</v>
      </c>
      <c r="AA257" s="282">
        <v>119</v>
      </c>
      <c r="AB257" s="282">
        <v>277</v>
      </c>
      <c r="AC257" s="282">
        <v>170</v>
      </c>
      <c r="AD257" s="282">
        <v>162</v>
      </c>
      <c r="AE257" s="282">
        <v>226</v>
      </c>
      <c r="AF257" s="282">
        <v>115</v>
      </c>
      <c r="AG257" s="282">
        <v>152</v>
      </c>
      <c r="AH257" s="282">
        <v>164</v>
      </c>
      <c r="AI257" s="282">
        <v>128</v>
      </c>
      <c r="AJ257" s="282">
        <v>107</v>
      </c>
      <c r="AK257" s="282">
        <v>326</v>
      </c>
      <c r="AL257" s="282">
        <v>111</v>
      </c>
      <c r="AM257" s="282">
        <v>259</v>
      </c>
      <c r="AN257" s="282">
        <v>239</v>
      </c>
      <c r="AO257" s="282">
        <v>135</v>
      </c>
      <c r="AP257" s="282">
        <v>263</v>
      </c>
      <c r="AQ257" s="282">
        <v>151</v>
      </c>
      <c r="AR257" s="282">
        <v>155</v>
      </c>
      <c r="AS257" s="282">
        <v>256</v>
      </c>
      <c r="AT257" s="282">
        <v>152</v>
      </c>
      <c r="AU257" s="282">
        <f>AU267+(AT267-AT257)</f>
      </c>
      <c r="AV257" s="282">
        <v>113</v>
      </c>
      <c r="AW257" s="282">
        <f>233</f>
      </c>
      <c r="AX257" s="282"/>
      <c r="AY257" s="283">
        <f>AY267</f>
      </c>
      <c r="AZ257" s="284">
        <f>+AZ267</f>
      </c>
      <c r="BA257" s="285">
        <v>198</v>
      </c>
      <c r="BB257" s="286">
        <v>164</v>
      </c>
      <c r="BC257" s="286">
        <f>BC222*BM258</f>
      </c>
      <c r="BD257" s="286">
        <f>BD222*BM258</f>
      </c>
      <c r="BE257" s="287">
        <f>BE212*BM258</f>
      </c>
      <c r="BF257" s="288">
        <f>BF212*BM258</f>
      </c>
      <c r="BG257" s="288">
        <f>BG212*BM258</f>
      </c>
      <c r="BH257" s="288">
        <f>BH212*BM258</f>
      </c>
      <c r="BI257" s="288">
        <f>BI212*BM258</f>
      </c>
      <c r="BJ257" s="289">
        <f>BJ212*BM258</f>
      </c>
      <c r="BK257" s="288"/>
      <c r="BL257" s="124"/>
      <c r="BM257" s="2"/>
      <c r="BN257" s="124"/>
      <c r="BO257" s="6"/>
      <c r="BP257" s="124"/>
      <c r="BQ257" s="124"/>
      <c r="BR257" s="124"/>
      <c r="BS257" s="124"/>
      <c r="BT257" s="124"/>
      <c r="BU257" s="124"/>
      <c r="BV257" s="124"/>
      <c r="BW257" s="124"/>
      <c r="BX257" s="6"/>
      <c r="BY257" s="124"/>
      <c r="BZ257" s="124"/>
      <c r="CA257" s="124"/>
      <c r="CB257" s="124"/>
      <c r="CC257" s="124"/>
      <c r="CD257" s="124"/>
      <c r="CE257" s="124"/>
      <c r="CF257" s="124"/>
      <c r="CG257" s="124"/>
      <c r="CH257" s="124"/>
      <c r="CI257" s="124"/>
      <c r="CJ257" s="124"/>
      <c r="CK257" s="124"/>
      <c r="CL257" s="124"/>
      <c r="CM257" s="124"/>
      <c r="CN257" s="124"/>
      <c r="CO257" s="124"/>
      <c r="CP257" s="124"/>
      <c r="CQ257" s="124"/>
      <c r="CR257" s="124"/>
      <c r="CS257" s="124"/>
      <c r="CT257" s="124"/>
      <c r="CU257" s="124"/>
      <c r="CV257" s="124"/>
      <c r="CW257" s="124"/>
      <c r="CX257" s="124"/>
      <c r="CY257" s="124"/>
      <c r="CZ257" s="124"/>
      <c r="DA257" s="124"/>
      <c r="DB257" s="124"/>
      <c r="DC257" s="124"/>
      <c r="DD257" s="124"/>
      <c r="DE257" s="124"/>
      <c r="DF257" s="124"/>
      <c r="DG257" s="124"/>
      <c r="DH257" s="124"/>
      <c r="DI257" s="124"/>
      <c r="DJ257" s="124"/>
      <c r="DK257" s="198">
        <f>SUM(B257:M257)</f>
      </c>
      <c r="DL257" s="198">
        <f>SUM(N257:Y257)</f>
      </c>
      <c r="DM257" s="144">
        <f>IFERROR(DL257/DK257*100,0)</f>
      </c>
      <c r="DN257" s="198">
        <f>SUM(Z257:AK257)</f>
      </c>
      <c r="DO257" s="144">
        <f>IFERROR(DN257/DL257*100,0)</f>
      </c>
      <c r="DP257" s="198">
        <f>SUM(AL257:AW257)</f>
      </c>
      <c r="DQ257" s="144">
        <f>IFERROR(DP257/DN257*100,0)</f>
      </c>
      <c r="DR257" s="185">
        <f>SUM(AY257:BJ257)</f>
      </c>
      <c r="DS257" s="249">
        <f>IFERROR(DR257/DP257*100,0)</f>
      </c>
      <c r="DT257" s="2"/>
      <c r="DU257" s="2"/>
      <c r="DV257" s="2"/>
      <c r="DW257" s="2"/>
      <c r="DX257" s="2"/>
      <c r="DY257" s="2"/>
      <c r="DZ257" s="2"/>
      <c r="EA257" s="2"/>
      <c r="EB257" s="125"/>
      <c r="EC257" s="6"/>
      <c r="ED257" s="6"/>
      <c r="EE257" s="6"/>
      <c r="EF257" s="124"/>
      <c r="EG257" s="124"/>
      <c r="EH257" s="125"/>
      <c r="EI257" s="125"/>
      <c r="EJ257" s="124"/>
      <c r="EK257" s="2"/>
      <c r="EL257" s="2"/>
    </row>
    <row x14ac:dyDescent="0.25" r="258" customHeight="1" ht="18.75">
      <c r="A258" s="290" t="s">
        <v>231</v>
      </c>
      <c r="B258" s="282"/>
      <c r="C258" s="282"/>
      <c r="D258" s="282"/>
      <c r="E258" s="282"/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82"/>
      <c r="Q258" s="282"/>
      <c r="R258" s="282"/>
      <c r="S258" s="282"/>
      <c r="T258" s="282"/>
      <c r="U258" s="282"/>
      <c r="V258" s="282"/>
      <c r="W258" s="282"/>
      <c r="X258" s="282"/>
      <c r="Y258" s="282"/>
      <c r="Z258" s="282"/>
      <c r="AA258" s="282"/>
      <c r="AB258" s="282"/>
      <c r="AC258" s="282"/>
      <c r="AD258" s="282"/>
      <c r="AE258" s="282"/>
      <c r="AF258" s="282"/>
      <c r="AG258" s="282"/>
      <c r="AH258" s="282"/>
      <c r="AI258" s="282"/>
      <c r="AJ258" s="282"/>
      <c r="AK258" s="282"/>
      <c r="AL258" s="282">
        <v>98</v>
      </c>
      <c r="AM258" s="282">
        <v>110</v>
      </c>
      <c r="AN258" s="282">
        <v>32</v>
      </c>
      <c r="AO258" s="282"/>
      <c r="AP258" s="282"/>
      <c r="AQ258" s="282">
        <v>107</v>
      </c>
      <c r="AR258" s="282">
        <v>70</v>
      </c>
      <c r="AS258" s="282">
        <v>124</v>
      </c>
      <c r="AT258" s="282">
        <v>40</v>
      </c>
      <c r="AU258" s="282">
        <v>98</v>
      </c>
      <c r="AV258" s="282">
        <v>50</v>
      </c>
      <c r="AW258" s="282">
        <v>32</v>
      </c>
      <c r="AX258" s="282"/>
      <c r="AY258" s="273">
        <v>72</v>
      </c>
      <c r="AZ258" s="274">
        <v>72</v>
      </c>
      <c r="BA258" s="275">
        <v>72</v>
      </c>
      <c r="BB258" s="276">
        <v>72</v>
      </c>
      <c r="BC258" s="276">
        <v>72</v>
      </c>
      <c r="BD258" s="276">
        <v>72</v>
      </c>
      <c r="BE258" s="291">
        <v>30</v>
      </c>
      <c r="BF258" s="292"/>
      <c r="BG258" s="292">
        <v>30</v>
      </c>
      <c r="BH258" s="292"/>
      <c r="BI258" s="292">
        <v>30</v>
      </c>
      <c r="BJ258" s="293"/>
      <c r="BK258" s="292"/>
      <c r="BL258" s="124"/>
      <c r="BM258" s="323">
        <f>BM260/BM259</f>
      </c>
      <c r="BN258" s="124"/>
      <c r="BO258" s="6"/>
      <c r="BP258" s="124"/>
      <c r="BQ258" s="124"/>
      <c r="BR258" s="124"/>
      <c r="BS258" s="124"/>
      <c r="BT258" s="124"/>
      <c r="BU258" s="124"/>
      <c r="BV258" s="124"/>
      <c r="BW258" s="124"/>
      <c r="BX258" s="6"/>
      <c r="BY258" s="124"/>
      <c r="BZ258" s="124"/>
      <c r="CA258" s="124"/>
      <c r="CB258" s="124"/>
      <c r="CC258" s="124"/>
      <c r="CD258" s="124"/>
      <c r="CE258" s="124"/>
      <c r="CF258" s="124"/>
      <c r="CG258" s="124"/>
      <c r="CH258" s="124"/>
      <c r="CI258" s="124"/>
      <c r="CJ258" s="124"/>
      <c r="CK258" s="124"/>
      <c r="CL258" s="124"/>
      <c r="CM258" s="124"/>
      <c r="CN258" s="124"/>
      <c r="CO258" s="124"/>
      <c r="CP258" s="124"/>
      <c r="CQ258" s="124"/>
      <c r="CR258" s="124"/>
      <c r="CS258" s="124"/>
      <c r="CT258" s="124"/>
      <c r="CU258" s="124"/>
      <c r="CV258" s="124"/>
      <c r="CW258" s="124"/>
      <c r="CX258" s="124"/>
      <c r="CY258" s="124"/>
      <c r="CZ258" s="124"/>
      <c r="DA258" s="124"/>
      <c r="DB258" s="124"/>
      <c r="DC258" s="124"/>
      <c r="DD258" s="124"/>
      <c r="DE258" s="124"/>
      <c r="DF258" s="124"/>
      <c r="DG258" s="124"/>
      <c r="DH258" s="124"/>
      <c r="DI258" s="124"/>
      <c r="DJ258" s="124"/>
      <c r="DK258" s="198"/>
      <c r="DL258" s="198"/>
      <c r="DM258" s="144"/>
      <c r="DN258" s="198"/>
      <c r="DO258" s="144"/>
      <c r="DP258" s="198"/>
      <c r="DQ258" s="144"/>
      <c r="DR258" s="6"/>
      <c r="DS258" s="6"/>
      <c r="DT258" s="2"/>
      <c r="DU258" s="2"/>
      <c r="DV258" s="2"/>
      <c r="DW258" s="2"/>
      <c r="DX258" s="2"/>
      <c r="DY258" s="2"/>
      <c r="DZ258" s="2"/>
      <c r="EA258" s="2"/>
      <c r="EB258" s="125"/>
      <c r="EC258" s="6"/>
      <c r="ED258" s="6"/>
      <c r="EE258" s="6"/>
      <c r="EF258" s="124"/>
      <c r="EG258" s="124"/>
      <c r="EH258" s="125"/>
      <c r="EI258" s="125"/>
      <c r="EJ258" s="124"/>
      <c r="EK258" s="2"/>
      <c r="EL258" s="2"/>
    </row>
    <row x14ac:dyDescent="0.25" r="259" customHeight="1" ht="18.75">
      <c r="A259" s="290" t="s">
        <v>232</v>
      </c>
      <c r="B259" s="282"/>
      <c r="C259" s="282"/>
      <c r="D259" s="282"/>
      <c r="E259" s="282"/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82"/>
      <c r="Q259" s="282"/>
      <c r="R259" s="282"/>
      <c r="S259" s="282"/>
      <c r="T259" s="282"/>
      <c r="U259" s="282"/>
      <c r="V259" s="282"/>
      <c r="W259" s="282"/>
      <c r="X259" s="282"/>
      <c r="Y259" s="282"/>
      <c r="Z259" s="282"/>
      <c r="AA259" s="282"/>
      <c r="AB259" s="282"/>
      <c r="AC259" s="282"/>
      <c r="AD259" s="282"/>
      <c r="AE259" s="282"/>
      <c r="AF259" s="282"/>
      <c r="AG259" s="282"/>
      <c r="AH259" s="282"/>
      <c r="AI259" s="282"/>
      <c r="AJ259" s="282"/>
      <c r="AK259" s="282"/>
      <c r="AL259" s="282"/>
      <c r="AM259" s="282"/>
      <c r="AN259" s="282"/>
      <c r="AO259" s="282">
        <v>64</v>
      </c>
      <c r="AP259" s="282"/>
      <c r="AQ259" s="282"/>
      <c r="AR259" s="282"/>
      <c r="AS259" s="282"/>
      <c r="AT259" s="282"/>
      <c r="AU259" s="282"/>
      <c r="AV259" s="282">
        <v>0</v>
      </c>
      <c r="AW259" s="282"/>
      <c r="AX259" s="282"/>
      <c r="AY259" s="273" t="s">
        <v>236</v>
      </c>
      <c r="AZ259" s="274"/>
      <c r="BA259" s="275"/>
      <c r="BB259" s="282"/>
      <c r="BC259" s="282"/>
      <c r="BD259" s="282"/>
      <c r="BE259" s="291"/>
      <c r="BF259" s="292"/>
      <c r="BG259" s="292"/>
      <c r="BH259" s="292"/>
      <c r="BI259" s="292"/>
      <c r="BJ259" s="293"/>
      <c r="BK259" s="292"/>
      <c r="BL259" s="124"/>
      <c r="BM259" s="324">
        <v>3341.8333333333335</v>
      </c>
      <c r="BN259" s="124"/>
      <c r="BO259" s="6"/>
      <c r="BP259" s="124"/>
      <c r="BQ259" s="124"/>
      <c r="BR259" s="124"/>
      <c r="BS259" s="124"/>
      <c r="BT259" s="124"/>
      <c r="BU259" s="124"/>
      <c r="BV259" s="124"/>
      <c r="BW259" s="124"/>
      <c r="BX259" s="6"/>
      <c r="BY259" s="124"/>
      <c r="BZ259" s="124"/>
      <c r="CA259" s="124"/>
      <c r="CB259" s="124"/>
      <c r="CC259" s="124"/>
      <c r="CD259" s="124"/>
      <c r="CE259" s="124"/>
      <c r="CF259" s="124"/>
      <c r="CG259" s="124"/>
      <c r="CH259" s="124"/>
      <c r="CI259" s="124"/>
      <c r="CJ259" s="124"/>
      <c r="CK259" s="124"/>
      <c r="CL259" s="124"/>
      <c r="CM259" s="124"/>
      <c r="CN259" s="124"/>
      <c r="CO259" s="124"/>
      <c r="CP259" s="124"/>
      <c r="CQ259" s="124"/>
      <c r="CR259" s="124"/>
      <c r="CS259" s="124"/>
      <c r="CT259" s="124"/>
      <c r="CU259" s="124"/>
      <c r="CV259" s="124"/>
      <c r="CW259" s="124"/>
      <c r="CX259" s="124"/>
      <c r="CY259" s="124"/>
      <c r="CZ259" s="124"/>
      <c r="DA259" s="124"/>
      <c r="DB259" s="124"/>
      <c r="DC259" s="124"/>
      <c r="DD259" s="124"/>
      <c r="DE259" s="124"/>
      <c r="DF259" s="124"/>
      <c r="DG259" s="124"/>
      <c r="DH259" s="124"/>
      <c r="DI259" s="124"/>
      <c r="DJ259" s="124"/>
      <c r="DK259" s="198"/>
      <c r="DL259" s="198"/>
      <c r="DM259" s="144"/>
      <c r="DN259" s="198"/>
      <c r="DO259" s="144"/>
      <c r="DP259" s="198"/>
      <c r="DQ259" s="144"/>
      <c r="DR259" s="6"/>
      <c r="DS259" s="6"/>
      <c r="DT259" s="2"/>
      <c r="DU259" s="2"/>
      <c r="DV259" s="2"/>
      <c r="DW259" s="2"/>
      <c r="DX259" s="2"/>
      <c r="DY259" s="2"/>
      <c r="DZ259" s="2"/>
      <c r="EA259" s="2"/>
      <c r="EB259" s="125"/>
      <c r="EC259" s="6"/>
      <c r="ED259" s="6"/>
      <c r="EE259" s="6"/>
      <c r="EF259" s="124"/>
      <c r="EG259" s="124"/>
      <c r="EH259" s="125"/>
      <c r="EI259" s="125"/>
      <c r="EJ259" s="124"/>
      <c r="EK259" s="2"/>
      <c r="EL259" s="2"/>
    </row>
    <row x14ac:dyDescent="0.25" r="260" customHeight="1" ht="18.75">
      <c r="A260" s="290" t="s">
        <v>233</v>
      </c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82"/>
      <c r="Q260" s="282"/>
      <c r="R260" s="282"/>
      <c r="S260" s="282"/>
      <c r="T260" s="282"/>
      <c r="U260" s="282"/>
      <c r="V260" s="282"/>
      <c r="W260" s="282"/>
      <c r="X260" s="282"/>
      <c r="Y260" s="282"/>
      <c r="Z260" s="282"/>
      <c r="AA260" s="282"/>
      <c r="AB260" s="282"/>
      <c r="AC260" s="282"/>
      <c r="AD260" s="282"/>
      <c r="AE260" s="282"/>
      <c r="AF260" s="282"/>
      <c r="AG260" s="282"/>
      <c r="AH260" s="282"/>
      <c r="AI260" s="282"/>
      <c r="AJ260" s="282"/>
      <c r="AK260" s="282"/>
      <c r="AL260" s="282"/>
      <c r="AM260" s="282">
        <v>131</v>
      </c>
      <c r="AN260" s="282">
        <v>84</v>
      </c>
      <c r="AO260" s="282">
        <v>36</v>
      </c>
      <c r="AP260" s="282">
        <v>263</v>
      </c>
      <c r="AQ260" s="282">
        <v>98</v>
      </c>
      <c r="AR260" s="282">
        <v>57</v>
      </c>
      <c r="AS260" s="282">
        <v>111</v>
      </c>
      <c r="AT260" s="282">
        <v>112</v>
      </c>
      <c r="AU260" s="282">
        <v>8</v>
      </c>
      <c r="AV260" s="282">
        <v>52</v>
      </c>
      <c r="AW260" s="282">
        <v>166</v>
      </c>
      <c r="AX260" s="282"/>
      <c r="AY260" s="273">
        <v>56</v>
      </c>
      <c r="AZ260" s="274">
        <v>50</v>
      </c>
      <c r="BA260" s="275">
        <v>58</v>
      </c>
      <c r="BB260" s="282">
        <v>50</v>
      </c>
      <c r="BC260" s="282">
        <v>50</v>
      </c>
      <c r="BD260" s="282">
        <v>50</v>
      </c>
      <c r="BE260" s="291">
        <v>112</v>
      </c>
      <c r="BF260" s="292">
        <v>50</v>
      </c>
      <c r="BG260" s="292">
        <v>50</v>
      </c>
      <c r="BH260" s="292">
        <v>112</v>
      </c>
      <c r="BI260" s="292">
        <v>50</v>
      </c>
      <c r="BJ260" s="293">
        <v>50</v>
      </c>
      <c r="BK260" s="292"/>
      <c r="BL260" s="124"/>
      <c r="BM260" s="324">
        <f>AVERAGE(AL257:AW257)</f>
      </c>
      <c r="BN260" s="124"/>
      <c r="BO260" s="6"/>
      <c r="BP260" s="124"/>
      <c r="BQ260" s="124"/>
      <c r="BR260" s="124"/>
      <c r="BS260" s="124"/>
      <c r="BT260" s="124"/>
      <c r="BU260" s="124"/>
      <c r="BV260" s="124"/>
      <c r="BW260" s="124"/>
      <c r="BX260" s="6"/>
      <c r="BY260" s="124"/>
      <c r="BZ260" s="124"/>
      <c r="CA260" s="124"/>
      <c r="CB260" s="124"/>
      <c r="CC260" s="124"/>
      <c r="CD260" s="124"/>
      <c r="CE260" s="124"/>
      <c r="CF260" s="124"/>
      <c r="CG260" s="124"/>
      <c r="CH260" s="124"/>
      <c r="CI260" s="124"/>
      <c r="CJ260" s="124"/>
      <c r="CK260" s="124"/>
      <c r="CL260" s="124"/>
      <c r="CM260" s="124"/>
      <c r="CN260" s="124"/>
      <c r="CO260" s="124"/>
      <c r="CP260" s="124"/>
      <c r="CQ260" s="124"/>
      <c r="CR260" s="124"/>
      <c r="CS260" s="124"/>
      <c r="CT260" s="124"/>
      <c r="CU260" s="124"/>
      <c r="CV260" s="124"/>
      <c r="CW260" s="124"/>
      <c r="CX260" s="124"/>
      <c r="CY260" s="124"/>
      <c r="CZ260" s="124"/>
      <c r="DA260" s="124"/>
      <c r="DB260" s="124"/>
      <c r="DC260" s="124"/>
      <c r="DD260" s="124"/>
      <c r="DE260" s="124"/>
      <c r="DF260" s="124"/>
      <c r="DG260" s="124"/>
      <c r="DH260" s="124"/>
      <c r="DI260" s="124"/>
      <c r="DJ260" s="124"/>
      <c r="DK260" s="198"/>
      <c r="DL260" s="198"/>
      <c r="DM260" s="144"/>
      <c r="DN260" s="198"/>
      <c r="DO260" s="144"/>
      <c r="DP260" s="198"/>
      <c r="DQ260" s="144"/>
      <c r="DR260" s="6"/>
      <c r="DS260" s="6"/>
      <c r="DT260" s="2"/>
      <c r="DU260" s="2"/>
      <c r="DV260" s="2"/>
      <c r="DW260" s="2"/>
      <c r="DX260" s="2"/>
      <c r="DY260" s="2"/>
      <c r="DZ260" s="2"/>
      <c r="EA260" s="2"/>
      <c r="EB260" s="125"/>
      <c r="EC260" s="6"/>
      <c r="ED260" s="6"/>
      <c r="EE260" s="6"/>
      <c r="EF260" s="124"/>
      <c r="EG260" s="124"/>
      <c r="EH260" s="125"/>
      <c r="EI260" s="125"/>
      <c r="EJ260" s="124"/>
      <c r="EK260" s="2"/>
      <c r="EL260" s="2"/>
    </row>
    <row x14ac:dyDescent="0.25" r="261" customHeight="1" ht="18.75">
      <c r="A261" s="290" t="s">
        <v>234</v>
      </c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82"/>
      <c r="Q261" s="282"/>
      <c r="R261" s="282"/>
      <c r="S261" s="282"/>
      <c r="T261" s="282"/>
      <c r="U261" s="282"/>
      <c r="V261" s="282"/>
      <c r="W261" s="282"/>
      <c r="X261" s="282"/>
      <c r="Y261" s="282"/>
      <c r="Z261" s="282"/>
      <c r="AA261" s="282"/>
      <c r="AB261" s="282"/>
      <c r="AC261" s="282"/>
      <c r="AD261" s="282"/>
      <c r="AE261" s="282"/>
      <c r="AF261" s="282"/>
      <c r="AG261" s="282"/>
      <c r="AH261" s="282"/>
      <c r="AI261" s="282"/>
      <c r="AJ261" s="282"/>
      <c r="AK261" s="282"/>
      <c r="AL261" s="282"/>
      <c r="AM261" s="282"/>
      <c r="AN261" s="282"/>
      <c r="AO261" s="282"/>
      <c r="AP261" s="282"/>
      <c r="AQ261" s="282"/>
      <c r="AR261" s="282"/>
      <c r="AS261" s="282"/>
      <c r="AT261" s="282"/>
      <c r="AU261" s="282">
        <v>60</v>
      </c>
      <c r="AV261" s="282">
        <v>0</v>
      </c>
      <c r="AW261" s="282"/>
      <c r="AX261" s="282"/>
      <c r="AY261" s="273" t="s">
        <v>236</v>
      </c>
      <c r="AZ261" s="274"/>
      <c r="BA261" s="275"/>
      <c r="BB261" s="282"/>
      <c r="BC261" s="282"/>
      <c r="BD261" s="282"/>
      <c r="BE261" s="291"/>
      <c r="BF261" s="292"/>
      <c r="BG261" s="292"/>
      <c r="BH261" s="292"/>
      <c r="BI261" s="292"/>
      <c r="BJ261" s="293"/>
      <c r="BK261" s="292"/>
      <c r="BL261" s="124"/>
      <c r="BM261" s="2"/>
      <c r="BN261" s="124"/>
      <c r="BO261" s="6"/>
      <c r="BP261" s="124"/>
      <c r="BQ261" s="124"/>
      <c r="BR261" s="124"/>
      <c r="BS261" s="124"/>
      <c r="BT261" s="124"/>
      <c r="BU261" s="124"/>
      <c r="BV261" s="124"/>
      <c r="BW261" s="124"/>
      <c r="BX261" s="6"/>
      <c r="BY261" s="124"/>
      <c r="BZ261" s="124"/>
      <c r="CA261" s="124"/>
      <c r="CB261" s="124"/>
      <c r="CC261" s="124"/>
      <c r="CD261" s="124"/>
      <c r="CE261" s="124"/>
      <c r="CF261" s="124"/>
      <c r="CG261" s="124"/>
      <c r="CH261" s="124"/>
      <c r="CI261" s="124"/>
      <c r="CJ261" s="124"/>
      <c r="CK261" s="124"/>
      <c r="CL261" s="124"/>
      <c r="CM261" s="124"/>
      <c r="CN261" s="124"/>
      <c r="CO261" s="124"/>
      <c r="CP261" s="124"/>
      <c r="CQ261" s="124"/>
      <c r="CR261" s="124"/>
      <c r="CS261" s="124"/>
      <c r="CT261" s="124"/>
      <c r="CU261" s="124"/>
      <c r="CV261" s="124"/>
      <c r="CW261" s="124"/>
      <c r="CX261" s="124"/>
      <c r="CY261" s="124"/>
      <c r="CZ261" s="124"/>
      <c r="DA261" s="124"/>
      <c r="DB261" s="124"/>
      <c r="DC261" s="124"/>
      <c r="DD261" s="124"/>
      <c r="DE261" s="124"/>
      <c r="DF261" s="124"/>
      <c r="DG261" s="124"/>
      <c r="DH261" s="124"/>
      <c r="DI261" s="124"/>
      <c r="DJ261" s="124"/>
      <c r="DK261" s="198"/>
      <c r="DL261" s="198"/>
      <c r="DM261" s="144"/>
      <c r="DN261" s="198"/>
      <c r="DO261" s="144"/>
      <c r="DP261" s="198"/>
      <c r="DQ261" s="144"/>
      <c r="DR261" s="6"/>
      <c r="DS261" s="6"/>
      <c r="DT261" s="2"/>
      <c r="DU261" s="2"/>
      <c r="DV261" s="2"/>
      <c r="DW261" s="2"/>
      <c r="DX261" s="2"/>
      <c r="DY261" s="2"/>
      <c r="DZ261" s="2"/>
      <c r="EA261" s="2"/>
      <c r="EB261" s="125"/>
      <c r="EC261" s="6"/>
      <c r="ED261" s="6"/>
      <c r="EE261" s="6"/>
      <c r="EF261" s="124"/>
      <c r="EG261" s="124"/>
      <c r="EH261" s="125"/>
      <c r="EI261" s="125"/>
      <c r="EJ261" s="124"/>
      <c r="EK261" s="2"/>
      <c r="EL261" s="2"/>
    </row>
    <row x14ac:dyDescent="0.25" r="262" customHeight="1" ht="18.75">
      <c r="A262" s="290" t="s">
        <v>235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  <c r="AD262" s="282"/>
      <c r="AE262" s="282"/>
      <c r="AF262" s="282"/>
      <c r="AG262" s="282"/>
      <c r="AH262" s="282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>
        <v>0</v>
      </c>
      <c r="AU262" s="282"/>
      <c r="AV262" s="282">
        <v>0</v>
      </c>
      <c r="AW262" s="282">
        <v>32</v>
      </c>
      <c r="AX262" s="282"/>
      <c r="AY262" s="273" t="s">
        <v>236</v>
      </c>
      <c r="AZ262" s="274"/>
      <c r="BA262" s="275"/>
      <c r="BB262" s="282"/>
      <c r="BC262" s="282"/>
      <c r="BD262" s="282"/>
      <c r="BE262" s="291">
        <v>3</v>
      </c>
      <c r="BF262" s="292">
        <v>40</v>
      </c>
      <c r="BG262" s="292">
        <v>40</v>
      </c>
      <c r="BH262" s="292">
        <v>36</v>
      </c>
      <c r="BI262" s="292">
        <v>40</v>
      </c>
      <c r="BJ262" s="293">
        <v>40</v>
      </c>
      <c r="BK262" s="292"/>
      <c r="BL262" s="124"/>
      <c r="BM262" s="6"/>
      <c r="BN262" s="124"/>
      <c r="BO262" s="6"/>
      <c r="BP262" s="124"/>
      <c r="BQ262" s="124"/>
      <c r="BR262" s="124"/>
      <c r="BS262" s="124"/>
      <c r="BT262" s="124"/>
      <c r="BU262" s="124"/>
      <c r="BV262" s="124"/>
      <c r="BW262" s="124"/>
      <c r="BX262" s="6"/>
      <c r="BY262" s="124"/>
      <c r="BZ262" s="124"/>
      <c r="CA262" s="124"/>
      <c r="CB262" s="124"/>
      <c r="CC262" s="124"/>
      <c r="CD262" s="124"/>
      <c r="CE262" s="124"/>
      <c r="CF262" s="124"/>
      <c r="CG262" s="124"/>
      <c r="CH262" s="124"/>
      <c r="CI262" s="124"/>
      <c r="CJ262" s="124"/>
      <c r="CK262" s="124"/>
      <c r="CL262" s="124"/>
      <c r="CM262" s="124"/>
      <c r="CN262" s="124"/>
      <c r="CO262" s="124"/>
      <c r="CP262" s="124"/>
      <c r="CQ262" s="124"/>
      <c r="CR262" s="124"/>
      <c r="CS262" s="124"/>
      <c r="CT262" s="124"/>
      <c r="CU262" s="124"/>
      <c r="CV262" s="124"/>
      <c r="CW262" s="124"/>
      <c r="CX262" s="124"/>
      <c r="CY262" s="124"/>
      <c r="CZ262" s="124"/>
      <c r="DA262" s="124"/>
      <c r="DB262" s="124"/>
      <c r="DC262" s="124"/>
      <c r="DD262" s="124"/>
      <c r="DE262" s="124"/>
      <c r="DF262" s="124"/>
      <c r="DG262" s="124"/>
      <c r="DH262" s="124"/>
      <c r="DI262" s="124"/>
      <c r="DJ262" s="124"/>
      <c r="DK262" s="198"/>
      <c r="DL262" s="198"/>
      <c r="DM262" s="144"/>
      <c r="DN262" s="198"/>
      <c r="DO262" s="144"/>
      <c r="DP262" s="198"/>
      <c r="DQ262" s="144"/>
      <c r="DR262" s="6"/>
      <c r="DS262" s="6"/>
      <c r="DT262" s="2"/>
      <c r="DU262" s="2"/>
      <c r="DV262" s="2"/>
      <c r="DW262" s="2"/>
      <c r="DX262" s="2"/>
      <c r="DY262" s="2"/>
      <c r="DZ262" s="2"/>
      <c r="EA262" s="2"/>
      <c r="EB262" s="125"/>
      <c r="EC262" s="6"/>
      <c r="ED262" s="6"/>
      <c r="EE262" s="6"/>
      <c r="EF262" s="124"/>
      <c r="EG262" s="124"/>
      <c r="EH262" s="125"/>
      <c r="EI262" s="125"/>
      <c r="EJ262" s="124"/>
      <c r="EK262" s="2"/>
      <c r="EL262" s="2"/>
    </row>
    <row x14ac:dyDescent="0.25" r="263" customHeight="1" ht="18.75">
      <c r="A263" s="290" t="s">
        <v>201</v>
      </c>
      <c r="B263" s="282"/>
      <c r="C263" s="282"/>
      <c r="D263" s="282"/>
      <c r="E263" s="282"/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82"/>
      <c r="Q263" s="282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>
        <v>0</v>
      </c>
      <c r="AU263" s="282"/>
      <c r="AV263" s="282">
        <v>0</v>
      </c>
      <c r="AW263" s="282"/>
      <c r="AX263" s="282"/>
      <c r="AY263" s="273" t="s">
        <v>236</v>
      </c>
      <c r="AZ263" s="274"/>
      <c r="BA263" s="275"/>
      <c r="BB263" s="282"/>
      <c r="BC263" s="282"/>
      <c r="BD263" s="282"/>
      <c r="BE263" s="291"/>
      <c r="BF263" s="292"/>
      <c r="BG263" s="292"/>
      <c r="BH263" s="292"/>
      <c r="BI263" s="292"/>
      <c r="BJ263" s="293"/>
      <c r="BK263" s="292"/>
      <c r="BL263" s="124"/>
      <c r="BM263" s="6"/>
      <c r="BN263" s="124"/>
      <c r="BO263" s="6"/>
      <c r="BP263" s="124"/>
      <c r="BQ263" s="124"/>
      <c r="BR263" s="124"/>
      <c r="BS263" s="124"/>
      <c r="BT263" s="124"/>
      <c r="BU263" s="124"/>
      <c r="BV263" s="124"/>
      <c r="BW263" s="124"/>
      <c r="BX263" s="6"/>
      <c r="BY263" s="124"/>
      <c r="BZ263" s="124"/>
      <c r="CA263" s="124"/>
      <c r="CB263" s="124"/>
      <c r="CC263" s="124"/>
      <c r="CD263" s="124"/>
      <c r="CE263" s="124"/>
      <c r="CF263" s="124"/>
      <c r="CG263" s="124"/>
      <c r="CH263" s="124"/>
      <c r="CI263" s="124"/>
      <c r="CJ263" s="124"/>
      <c r="CK263" s="124"/>
      <c r="CL263" s="124"/>
      <c r="CM263" s="124"/>
      <c r="CN263" s="124"/>
      <c r="CO263" s="124"/>
      <c r="CP263" s="124"/>
      <c r="CQ263" s="124"/>
      <c r="CR263" s="124"/>
      <c r="CS263" s="124"/>
      <c r="CT263" s="124"/>
      <c r="CU263" s="124"/>
      <c r="CV263" s="124"/>
      <c r="CW263" s="124"/>
      <c r="CX263" s="124"/>
      <c r="CY263" s="124"/>
      <c r="CZ263" s="124"/>
      <c r="DA263" s="124"/>
      <c r="DB263" s="124"/>
      <c r="DC263" s="124"/>
      <c r="DD263" s="124"/>
      <c r="DE263" s="124"/>
      <c r="DF263" s="124"/>
      <c r="DG263" s="124"/>
      <c r="DH263" s="124"/>
      <c r="DI263" s="124"/>
      <c r="DJ263" s="124"/>
      <c r="DK263" s="198"/>
      <c r="DL263" s="198"/>
      <c r="DM263" s="144"/>
      <c r="DN263" s="198"/>
      <c r="DO263" s="144"/>
      <c r="DP263" s="198"/>
      <c r="DQ263" s="144"/>
      <c r="DR263" s="6"/>
      <c r="DS263" s="6"/>
      <c r="DT263" s="2"/>
      <c r="DU263" s="2"/>
      <c r="DV263" s="2"/>
      <c r="DW263" s="2"/>
      <c r="DX263" s="2"/>
      <c r="DY263" s="2"/>
      <c r="DZ263" s="2"/>
      <c r="EA263" s="2"/>
      <c r="EB263" s="125"/>
      <c r="EC263" s="6"/>
      <c r="ED263" s="6"/>
      <c r="EE263" s="6"/>
      <c r="EF263" s="124"/>
      <c r="EG263" s="124"/>
      <c r="EH263" s="125"/>
      <c r="EI263" s="125"/>
      <c r="EJ263" s="124"/>
      <c r="EK263" s="2"/>
      <c r="EL263" s="2"/>
    </row>
    <row x14ac:dyDescent="0.25" r="264" customHeight="1" ht="18.75">
      <c r="A264" s="296" t="s">
        <v>237</v>
      </c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  <c r="AG264" s="297"/>
      <c r="AH264" s="297"/>
      <c r="AI264" s="297"/>
      <c r="AJ264" s="297"/>
      <c r="AK264" s="297"/>
      <c r="AL264" s="297">
        <v>13</v>
      </c>
      <c r="AM264" s="297">
        <v>18</v>
      </c>
      <c r="AN264" s="297">
        <v>123</v>
      </c>
      <c r="AO264" s="297"/>
      <c r="AP264" s="297"/>
      <c r="AQ264" s="297"/>
      <c r="AR264" s="297">
        <v>16</v>
      </c>
      <c r="AS264" s="297"/>
      <c r="AT264" s="297">
        <v>0</v>
      </c>
      <c r="AU264" s="297">
        <v>12</v>
      </c>
      <c r="AV264" s="297">
        <v>7</v>
      </c>
      <c r="AW264" s="297">
        <v>9</v>
      </c>
      <c r="AX264" s="297"/>
      <c r="AY264" s="298">
        <v>14</v>
      </c>
      <c r="AZ264" s="299"/>
      <c r="BA264" s="299">
        <v>48</v>
      </c>
      <c r="BB264" s="297">
        <v>30</v>
      </c>
      <c r="BC264" s="297">
        <v>12</v>
      </c>
      <c r="BD264" s="297"/>
      <c r="BE264" s="300">
        <v>18</v>
      </c>
      <c r="BF264" s="297">
        <v>21</v>
      </c>
      <c r="BG264" s="297"/>
      <c r="BH264" s="297"/>
      <c r="BI264" s="297"/>
      <c r="BJ264" s="301">
        <v>14</v>
      </c>
      <c r="BK264" s="297"/>
      <c r="BL264" s="124"/>
      <c r="BM264" s="2"/>
      <c r="BN264" s="124"/>
      <c r="BO264" s="6"/>
      <c r="BP264" s="124"/>
      <c r="BQ264" s="124"/>
      <c r="BR264" s="124"/>
      <c r="BS264" s="124"/>
      <c r="BT264" s="124"/>
      <c r="BU264" s="124"/>
      <c r="BV264" s="124"/>
      <c r="BW264" s="124"/>
      <c r="BX264" s="6"/>
      <c r="BY264" s="124"/>
      <c r="BZ264" s="124"/>
      <c r="CA264" s="124"/>
      <c r="CB264" s="124"/>
      <c r="CC264" s="124"/>
      <c r="CD264" s="124"/>
      <c r="CE264" s="124"/>
      <c r="CF264" s="124"/>
      <c r="CG264" s="124"/>
      <c r="CH264" s="124"/>
      <c r="CI264" s="124"/>
      <c r="CJ264" s="124"/>
      <c r="CK264" s="124"/>
      <c r="CL264" s="124"/>
      <c r="CM264" s="124"/>
      <c r="CN264" s="124"/>
      <c r="CO264" s="124"/>
      <c r="CP264" s="124"/>
      <c r="CQ264" s="124"/>
      <c r="CR264" s="124"/>
      <c r="CS264" s="124"/>
      <c r="CT264" s="124"/>
      <c r="CU264" s="124"/>
      <c r="CV264" s="124"/>
      <c r="CW264" s="124"/>
      <c r="CX264" s="124"/>
      <c r="CY264" s="124"/>
      <c r="CZ264" s="124"/>
      <c r="DA264" s="124"/>
      <c r="DB264" s="124"/>
      <c r="DC264" s="124"/>
      <c r="DD264" s="124"/>
      <c r="DE264" s="124"/>
      <c r="DF264" s="124"/>
      <c r="DG264" s="124"/>
      <c r="DH264" s="124"/>
      <c r="DI264" s="124"/>
      <c r="DJ264" s="124"/>
      <c r="DK264" s="302"/>
      <c r="DL264" s="302"/>
      <c r="DM264" s="303"/>
      <c r="DN264" s="302"/>
      <c r="DO264" s="303"/>
      <c r="DP264" s="302"/>
      <c r="DQ264" s="303"/>
      <c r="DR264" s="6"/>
      <c r="DS264" s="6"/>
      <c r="DT264" s="2"/>
      <c r="DU264" s="2"/>
      <c r="DV264" s="2"/>
      <c r="DW264" s="2"/>
      <c r="DX264" s="2"/>
      <c r="DY264" s="2"/>
      <c r="DZ264" s="2"/>
      <c r="EA264" s="2"/>
      <c r="EB264" s="125"/>
      <c r="EC264" s="6"/>
      <c r="ED264" s="6"/>
      <c r="EE264" s="6"/>
      <c r="EF264" s="124"/>
      <c r="EG264" s="124"/>
      <c r="EH264" s="125"/>
      <c r="EI264" s="125"/>
      <c r="EJ264" s="124"/>
      <c r="EK264" s="2"/>
      <c r="EL264" s="2"/>
    </row>
    <row x14ac:dyDescent="0.25" r="265" customHeight="1" ht="18.75">
      <c r="A265" s="290" t="s">
        <v>200</v>
      </c>
      <c r="B265" s="282"/>
      <c r="C265" s="282"/>
      <c r="D265" s="282"/>
      <c r="E265" s="282"/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82"/>
      <c r="Q265" s="282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  <c r="AD265" s="282"/>
      <c r="AE265" s="282"/>
      <c r="AF265" s="282"/>
      <c r="AG265" s="282"/>
      <c r="AH265" s="282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>
        <v>0</v>
      </c>
      <c r="AU265" s="282"/>
      <c r="AV265" s="282">
        <v>0</v>
      </c>
      <c r="AW265" s="282"/>
      <c r="AX265" s="282"/>
      <c r="AY265" s="273"/>
      <c r="AZ265" s="274"/>
      <c r="BA265" s="275">
        <v>20</v>
      </c>
      <c r="BB265" s="282">
        <v>12</v>
      </c>
      <c r="BC265" s="282">
        <v>12</v>
      </c>
      <c r="BD265" s="282">
        <v>8</v>
      </c>
      <c r="BE265" s="291"/>
      <c r="BF265" s="292">
        <v>30</v>
      </c>
      <c r="BG265" s="292">
        <v>16</v>
      </c>
      <c r="BH265" s="292">
        <v>24</v>
      </c>
      <c r="BI265" s="292">
        <v>25</v>
      </c>
      <c r="BJ265" s="293">
        <v>12</v>
      </c>
      <c r="BK265" s="292"/>
      <c r="BL265" s="124"/>
      <c r="BM265" s="2"/>
      <c r="BN265" s="124"/>
      <c r="BO265" s="6"/>
      <c r="BP265" s="124"/>
      <c r="BQ265" s="124"/>
      <c r="BR265" s="124"/>
      <c r="BS265" s="124"/>
      <c r="BT265" s="124"/>
      <c r="BU265" s="124"/>
      <c r="BV265" s="124"/>
      <c r="BW265" s="124"/>
      <c r="BX265" s="6"/>
      <c r="BY265" s="124"/>
      <c r="BZ265" s="124"/>
      <c r="CA265" s="124"/>
      <c r="CB265" s="124"/>
      <c r="CC265" s="124"/>
      <c r="CD265" s="124"/>
      <c r="CE265" s="124"/>
      <c r="CF265" s="124"/>
      <c r="CG265" s="124"/>
      <c r="CH265" s="124"/>
      <c r="CI265" s="124"/>
      <c r="CJ265" s="124"/>
      <c r="CK265" s="124"/>
      <c r="CL265" s="124"/>
      <c r="CM265" s="124"/>
      <c r="CN265" s="124"/>
      <c r="CO265" s="124"/>
      <c r="CP265" s="124"/>
      <c r="CQ265" s="124"/>
      <c r="CR265" s="124"/>
      <c r="CS265" s="124"/>
      <c r="CT265" s="124"/>
      <c r="CU265" s="124"/>
      <c r="CV265" s="124"/>
      <c r="CW265" s="124"/>
      <c r="CX265" s="124"/>
      <c r="CY265" s="124"/>
      <c r="CZ265" s="124"/>
      <c r="DA265" s="124"/>
      <c r="DB265" s="124"/>
      <c r="DC265" s="124"/>
      <c r="DD265" s="124"/>
      <c r="DE265" s="124"/>
      <c r="DF265" s="124"/>
      <c r="DG265" s="124"/>
      <c r="DH265" s="124"/>
      <c r="DI265" s="124"/>
      <c r="DJ265" s="124"/>
      <c r="DK265" s="198"/>
      <c r="DL265" s="198"/>
      <c r="DM265" s="144"/>
      <c r="DN265" s="198"/>
      <c r="DO265" s="144"/>
      <c r="DP265" s="198"/>
      <c r="DQ265" s="144"/>
      <c r="DR265" s="6"/>
      <c r="DS265" s="6"/>
      <c r="DT265" s="2"/>
      <c r="DU265" s="2"/>
      <c r="DV265" s="2"/>
      <c r="DW265" s="2"/>
      <c r="DX265" s="2"/>
      <c r="DY265" s="2"/>
      <c r="DZ265" s="2"/>
      <c r="EA265" s="2"/>
      <c r="EB265" s="125"/>
      <c r="EC265" s="6"/>
      <c r="ED265" s="6"/>
      <c r="EE265" s="6"/>
      <c r="EF265" s="124"/>
      <c r="EG265" s="124"/>
      <c r="EH265" s="125"/>
      <c r="EI265" s="125"/>
      <c r="EJ265" s="124"/>
      <c r="EK265" s="2"/>
      <c r="EL265" s="2"/>
    </row>
    <row x14ac:dyDescent="0.25" r="266" customHeight="1" ht="18.75">
      <c r="A266" s="290" t="s">
        <v>238</v>
      </c>
      <c r="B266" s="282"/>
      <c r="C266" s="282"/>
      <c r="D266" s="282"/>
      <c r="E266" s="282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82"/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>
        <v>0</v>
      </c>
      <c r="AU266" s="282"/>
      <c r="AV266" s="282">
        <v>0</v>
      </c>
      <c r="AW266" s="282"/>
      <c r="AX266" s="282"/>
      <c r="AY266" s="273" t="s">
        <v>236</v>
      </c>
      <c r="AZ266" s="274">
        <v>67</v>
      </c>
      <c r="BA266" s="275"/>
      <c r="BB266" s="282"/>
      <c r="BC266" s="282"/>
      <c r="BD266" s="282"/>
      <c r="BE266" s="291"/>
      <c r="BF266" s="292">
        <v>40</v>
      </c>
      <c r="BG266" s="292">
        <v>21</v>
      </c>
      <c r="BH266" s="292"/>
      <c r="BI266" s="292">
        <v>20</v>
      </c>
      <c r="BJ266" s="293">
        <v>40</v>
      </c>
      <c r="BK266" s="292"/>
      <c r="BL266" s="124"/>
      <c r="BM266" s="2"/>
      <c r="BN266" s="124"/>
      <c r="BO266" s="6"/>
      <c r="BP266" s="124"/>
      <c r="BQ266" s="124"/>
      <c r="BR266" s="124"/>
      <c r="BS266" s="124"/>
      <c r="BT266" s="124"/>
      <c r="BU266" s="124"/>
      <c r="BV266" s="124"/>
      <c r="BW266" s="124"/>
      <c r="BX266" s="6"/>
      <c r="BY266" s="124"/>
      <c r="BZ266" s="124"/>
      <c r="CA266" s="124"/>
      <c r="CB266" s="124"/>
      <c r="CC266" s="124"/>
      <c r="CD266" s="124"/>
      <c r="CE266" s="124"/>
      <c r="CF266" s="124"/>
      <c r="CG266" s="124"/>
      <c r="CH266" s="124"/>
      <c r="CI266" s="124"/>
      <c r="CJ266" s="124"/>
      <c r="CK266" s="124"/>
      <c r="CL266" s="124"/>
      <c r="CM266" s="124"/>
      <c r="CN266" s="124"/>
      <c r="CO266" s="124"/>
      <c r="CP266" s="124"/>
      <c r="CQ266" s="124"/>
      <c r="CR266" s="124"/>
      <c r="CS266" s="124"/>
      <c r="CT266" s="124"/>
      <c r="CU266" s="124"/>
      <c r="CV266" s="124"/>
      <c r="CW266" s="124"/>
      <c r="CX266" s="124"/>
      <c r="CY266" s="124"/>
      <c r="CZ266" s="124"/>
      <c r="DA266" s="124"/>
      <c r="DB266" s="124"/>
      <c r="DC266" s="124"/>
      <c r="DD266" s="124"/>
      <c r="DE266" s="124"/>
      <c r="DF266" s="124"/>
      <c r="DG266" s="124"/>
      <c r="DH266" s="124"/>
      <c r="DI266" s="124"/>
      <c r="DJ266" s="124"/>
      <c r="DK266" s="198"/>
      <c r="DL266" s="198"/>
      <c r="DM266" s="144"/>
      <c r="DN266" s="198"/>
      <c r="DO266" s="144"/>
      <c r="DP266" s="198"/>
      <c r="DQ266" s="144"/>
      <c r="DR266" s="6"/>
      <c r="DS266" s="6"/>
      <c r="DT266" s="2"/>
      <c r="DU266" s="2"/>
      <c r="DV266" s="2"/>
      <c r="DW266" s="2"/>
      <c r="DX266" s="2"/>
      <c r="DY266" s="2"/>
      <c r="DZ266" s="2"/>
      <c r="EA266" s="2"/>
      <c r="EB266" s="125"/>
      <c r="EC266" s="6"/>
      <c r="ED266" s="6"/>
      <c r="EE266" s="6"/>
      <c r="EF266" s="124"/>
      <c r="EG266" s="124"/>
      <c r="EH266" s="125"/>
      <c r="EI266" s="125"/>
      <c r="EJ266" s="124"/>
      <c r="EK266" s="2"/>
      <c r="EL266" s="2"/>
    </row>
    <row x14ac:dyDescent="0.25" r="267" customHeight="1" ht="18.75">
      <c r="A267" s="304" t="s">
        <v>239</v>
      </c>
      <c r="B267" s="305">
        <f>+SUM(B258:B266)</f>
      </c>
      <c r="C267" s="305">
        <f>+SUM(C258:C266)</f>
      </c>
      <c r="D267" s="305">
        <f>+SUM(D258:D266)</f>
      </c>
      <c r="E267" s="305">
        <f>+SUM(E258:E266)</f>
      </c>
      <c r="F267" s="305">
        <f>+SUM(F258:F266)</f>
      </c>
      <c r="G267" s="305">
        <f>+SUM(G258:G266)</f>
      </c>
      <c r="H267" s="305">
        <f>+SUM(H258:H266)</f>
      </c>
      <c r="I267" s="305">
        <f>+SUM(I258:I266)</f>
      </c>
      <c r="J267" s="305">
        <f>+SUM(J258:J266)</f>
      </c>
      <c r="K267" s="305">
        <f>+SUM(K258:K266)</f>
      </c>
      <c r="L267" s="305">
        <f>+SUM(L258:L266)</f>
      </c>
      <c r="M267" s="305">
        <f>+SUM(M258:M266)</f>
      </c>
      <c r="N267" s="305">
        <f>+SUM(N258:N266)</f>
      </c>
      <c r="O267" s="305">
        <f>+SUM(O258:O266)</f>
      </c>
      <c r="P267" s="305">
        <f>+SUM(P258:P266)</f>
      </c>
      <c r="Q267" s="305">
        <f>+SUM(Q258:Q266)</f>
      </c>
      <c r="R267" s="305">
        <f>+SUM(R258:R266)</f>
      </c>
      <c r="S267" s="305">
        <f>+SUM(S258:S266)</f>
      </c>
      <c r="T267" s="305">
        <f>+SUM(T258:T266)</f>
      </c>
      <c r="U267" s="305">
        <f>+SUM(U258:U266)</f>
      </c>
      <c r="V267" s="305">
        <f>+SUM(V258:V266)</f>
      </c>
      <c r="W267" s="305">
        <f>+SUM(W258:W266)</f>
      </c>
      <c r="X267" s="305">
        <f>+SUM(X258:X266)</f>
      </c>
      <c r="Y267" s="305">
        <f>+SUM(Y258:Y266)</f>
      </c>
      <c r="Z267" s="305">
        <f>+SUM(Z258:Z266)</f>
      </c>
      <c r="AA267" s="305">
        <f>+SUM(AA258:AA266)</f>
      </c>
      <c r="AB267" s="305">
        <f>+SUM(AB258:AB266)</f>
      </c>
      <c r="AC267" s="305">
        <f>+SUM(AC258:AC266)</f>
      </c>
      <c r="AD267" s="305">
        <f>+SUM(AD258:AD266)</f>
      </c>
      <c r="AE267" s="305">
        <f>+SUM(AE258:AE266)</f>
      </c>
      <c r="AF267" s="305">
        <f>+SUM(AF258:AF266)</f>
      </c>
      <c r="AG267" s="305">
        <f>+SUM(AG258:AG266)</f>
      </c>
      <c r="AH267" s="305">
        <f>+SUM(AH258:AH266)</f>
      </c>
      <c r="AI267" s="305">
        <f>+SUM(AI258:AI266)</f>
      </c>
      <c r="AJ267" s="305">
        <f>+SUM(AJ258:AJ266)</f>
      </c>
      <c r="AK267" s="305">
        <f>+SUM(AK258:AK266)</f>
      </c>
      <c r="AL267" s="305">
        <f>+SUM(AL258:AL266)</f>
      </c>
      <c r="AM267" s="305">
        <f>+SUM(AM258:AM266)</f>
      </c>
      <c r="AN267" s="305">
        <f>+SUM(AN258:AN266)</f>
      </c>
      <c r="AO267" s="305">
        <f>+SUM(AO258:AO266)</f>
      </c>
      <c r="AP267" s="305">
        <f>+SUM(AP258:AP266)</f>
      </c>
      <c r="AQ267" s="305">
        <f>+SUM(AQ258:AQ266)</f>
      </c>
      <c r="AR267" s="305">
        <f>+SUM(AR258:AR266)</f>
      </c>
      <c r="AS267" s="305">
        <f>+SUM(AS258:AS266)</f>
      </c>
      <c r="AT267" s="305">
        <f>+SUM(AT258:AT266)</f>
      </c>
      <c r="AU267" s="305">
        <f>+SUM(AU258:AU266)</f>
      </c>
      <c r="AV267" s="305">
        <f>+SUM(AV258:AV266)</f>
      </c>
      <c r="AW267" s="305">
        <f>+SUM(AW258:AW266)</f>
      </c>
      <c r="AX267" s="305"/>
      <c r="AY267" s="306">
        <f>+SUM(AY258:AY266)</f>
      </c>
      <c r="AZ267" s="307">
        <f>+SUM(AZ258:AZ266)</f>
      </c>
      <c r="BA267" s="308">
        <f>+SUM(BA258:BA266)</f>
      </c>
      <c r="BB267" s="305">
        <f>+SUM(BB258:BB266)</f>
      </c>
      <c r="BC267" s="305">
        <f>+SUM(BC258:BC266)</f>
      </c>
      <c r="BD267" s="305">
        <f>+SUM(BD258:BD266)</f>
      </c>
      <c r="BE267" s="309">
        <f>+SUM(BE258:BE266)</f>
      </c>
      <c r="BF267" s="310">
        <f>+SUM(BF258:BF266)</f>
      </c>
      <c r="BG267" s="310">
        <f>+SUM(BG258:BG266)</f>
      </c>
      <c r="BH267" s="310">
        <f>+SUM(BH258:BH266)</f>
      </c>
      <c r="BI267" s="310">
        <f>+SUM(BI258:BI266)</f>
      </c>
      <c r="BJ267" s="311">
        <f>+SUM(BJ258:BJ266)</f>
      </c>
      <c r="BK267" s="310"/>
      <c r="BL267" s="124"/>
      <c r="BM267" s="2"/>
      <c r="BN267" s="124"/>
      <c r="BO267" s="6"/>
      <c r="BP267" s="124"/>
      <c r="BQ267" s="124"/>
      <c r="BR267" s="124"/>
      <c r="BS267" s="124"/>
      <c r="BT267" s="124"/>
      <c r="BU267" s="124"/>
      <c r="BV267" s="124"/>
      <c r="BW267" s="124"/>
      <c r="BX267" s="6"/>
      <c r="BY267" s="124"/>
      <c r="BZ267" s="124"/>
      <c r="CA267" s="124"/>
      <c r="CB267" s="124"/>
      <c r="CC267" s="124"/>
      <c r="CD267" s="124"/>
      <c r="CE267" s="124"/>
      <c r="CF267" s="124"/>
      <c r="CG267" s="124"/>
      <c r="CH267" s="124"/>
      <c r="CI267" s="124"/>
      <c r="CJ267" s="124"/>
      <c r="CK267" s="124"/>
      <c r="CL267" s="124"/>
      <c r="CM267" s="124"/>
      <c r="CN267" s="124"/>
      <c r="CO267" s="124"/>
      <c r="CP267" s="124"/>
      <c r="CQ267" s="124"/>
      <c r="CR267" s="124"/>
      <c r="CS267" s="124"/>
      <c r="CT267" s="124"/>
      <c r="CU267" s="124"/>
      <c r="CV267" s="124"/>
      <c r="CW267" s="124"/>
      <c r="CX267" s="124"/>
      <c r="CY267" s="124"/>
      <c r="CZ267" s="124"/>
      <c r="DA267" s="124"/>
      <c r="DB267" s="124"/>
      <c r="DC267" s="124"/>
      <c r="DD267" s="124"/>
      <c r="DE267" s="124"/>
      <c r="DF267" s="124"/>
      <c r="DG267" s="124"/>
      <c r="DH267" s="124"/>
      <c r="DI267" s="124"/>
      <c r="DJ267" s="124"/>
      <c r="DK267" s="312"/>
      <c r="DL267" s="312"/>
      <c r="DM267" s="313"/>
      <c r="DN267" s="312"/>
      <c r="DO267" s="313"/>
      <c r="DP267" s="312"/>
      <c r="DQ267" s="313"/>
      <c r="DR267" s="6"/>
      <c r="DS267" s="6"/>
      <c r="DT267" s="2"/>
      <c r="DU267" s="2"/>
      <c r="DV267" s="2"/>
      <c r="DW267" s="2"/>
      <c r="DX267" s="2"/>
      <c r="DY267" s="2"/>
      <c r="DZ267" s="2"/>
      <c r="EA267" s="2"/>
      <c r="EB267" s="125"/>
      <c r="EC267" s="6"/>
      <c r="ED267" s="6"/>
      <c r="EE267" s="6"/>
      <c r="EF267" s="124"/>
      <c r="EG267" s="124"/>
      <c r="EH267" s="125"/>
      <c r="EI267" s="125"/>
      <c r="EJ267" s="124"/>
      <c r="EK267" s="2"/>
      <c r="EL267" s="2"/>
    </row>
    <row x14ac:dyDescent="0.25" r="268" customHeight="1" ht="18.75">
      <c r="A268" s="280" t="s">
        <v>33</v>
      </c>
      <c r="B268" s="325">
        <v>0</v>
      </c>
      <c r="C268" s="325">
        <v>44</v>
      </c>
      <c r="D268" s="325">
        <v>164</v>
      </c>
      <c r="E268" s="325">
        <v>0</v>
      </c>
      <c r="F268" s="325">
        <v>190</v>
      </c>
      <c r="G268" s="325">
        <v>17</v>
      </c>
      <c r="H268" s="325">
        <v>102</v>
      </c>
      <c r="I268" s="325">
        <v>85</v>
      </c>
      <c r="J268" s="325">
        <v>182</v>
      </c>
      <c r="K268" s="325">
        <v>156</v>
      </c>
      <c r="L268" s="325">
        <v>150</v>
      </c>
      <c r="M268" s="325">
        <v>204</v>
      </c>
      <c r="N268" s="268">
        <v>144</v>
      </c>
      <c r="O268" s="268">
        <v>164</v>
      </c>
      <c r="P268" s="268">
        <v>90</v>
      </c>
      <c r="Q268" s="268">
        <v>167</v>
      </c>
      <c r="R268" s="268">
        <v>137</v>
      </c>
      <c r="S268" s="268">
        <v>69</v>
      </c>
      <c r="T268" s="268">
        <v>32</v>
      </c>
      <c r="U268" s="268">
        <v>32</v>
      </c>
      <c r="V268" s="268">
        <v>0</v>
      </c>
      <c r="W268" s="268">
        <v>53</v>
      </c>
      <c r="X268" s="268">
        <v>15</v>
      </c>
      <c r="Y268" s="268">
        <v>109</v>
      </c>
      <c r="Z268" s="282">
        <v>14</v>
      </c>
      <c r="AA268" s="282">
        <v>88</v>
      </c>
      <c r="AB268" s="282">
        <v>6</v>
      </c>
      <c r="AC268" s="282">
        <v>165</v>
      </c>
      <c r="AD268" s="282">
        <v>198</v>
      </c>
      <c r="AE268" s="282">
        <v>178</v>
      </c>
      <c r="AF268" s="282">
        <v>210</v>
      </c>
      <c r="AG268" s="282">
        <v>174</v>
      </c>
      <c r="AH268" s="282">
        <v>69</v>
      </c>
      <c r="AI268" s="282">
        <v>58</v>
      </c>
      <c r="AJ268" s="282">
        <v>0</v>
      </c>
      <c r="AK268" s="282">
        <v>0</v>
      </c>
      <c r="AL268" s="282">
        <v>2</v>
      </c>
      <c r="AM268" s="282">
        <v>15</v>
      </c>
      <c r="AN268" s="282">
        <v>2</v>
      </c>
      <c r="AO268" s="282">
        <v>104</v>
      </c>
      <c r="AP268" s="282">
        <v>3</v>
      </c>
      <c r="AQ268" s="282">
        <v>263</v>
      </c>
      <c r="AR268" s="282">
        <v>156</v>
      </c>
      <c r="AS268" s="282">
        <v>150</v>
      </c>
      <c r="AT268" s="282">
        <v>212</v>
      </c>
      <c r="AU268" s="282">
        <f>AU278+(AT278-AT268)</f>
      </c>
      <c r="AV268" s="282">
        <v>365</v>
      </c>
      <c r="AW268" s="282">
        <f>131</f>
      </c>
      <c r="AX268" s="282"/>
      <c r="AY268" s="283">
        <f>AY278</f>
      </c>
      <c r="AZ268" s="284">
        <f>+AZ278</f>
      </c>
      <c r="BA268" s="285">
        <v>166</v>
      </c>
      <c r="BB268" s="286">
        <v>80</v>
      </c>
      <c r="BC268" s="286">
        <v>80</v>
      </c>
      <c r="BD268" s="286">
        <v>80</v>
      </c>
      <c r="BE268" s="287">
        <v>80</v>
      </c>
      <c r="BF268" s="288">
        <v>80</v>
      </c>
      <c r="BG268" s="288">
        <v>80</v>
      </c>
      <c r="BH268" s="288">
        <v>80</v>
      </c>
      <c r="BI268" s="288">
        <v>80</v>
      </c>
      <c r="BJ268" s="289">
        <v>80</v>
      </c>
      <c r="BK268" s="288"/>
      <c r="BL268" s="124"/>
      <c r="BM268" s="323">
        <f>BM270/BM269</f>
      </c>
      <c r="BN268" s="124"/>
      <c r="BO268" s="6"/>
      <c r="BP268" s="124"/>
      <c r="BQ268" s="124"/>
      <c r="BR268" s="124"/>
      <c r="BS268" s="124"/>
      <c r="BT268" s="124"/>
      <c r="BU268" s="124"/>
      <c r="BV268" s="124"/>
      <c r="BW268" s="124"/>
      <c r="BX268" s="6"/>
      <c r="BY268" s="124"/>
      <c r="BZ268" s="124"/>
      <c r="CA268" s="124"/>
      <c r="CB268" s="124"/>
      <c r="CC268" s="124"/>
      <c r="CD268" s="124"/>
      <c r="CE268" s="124"/>
      <c r="CF268" s="124"/>
      <c r="CG268" s="124"/>
      <c r="CH268" s="124"/>
      <c r="CI268" s="124"/>
      <c r="CJ268" s="124"/>
      <c r="CK268" s="124"/>
      <c r="CL268" s="124"/>
      <c r="CM268" s="124"/>
      <c r="CN268" s="124"/>
      <c r="CO268" s="124"/>
      <c r="CP268" s="124"/>
      <c r="CQ268" s="124"/>
      <c r="CR268" s="124"/>
      <c r="CS268" s="124"/>
      <c r="CT268" s="124"/>
      <c r="CU268" s="124"/>
      <c r="CV268" s="124"/>
      <c r="CW268" s="124"/>
      <c r="CX268" s="124"/>
      <c r="CY268" s="124"/>
      <c r="CZ268" s="124"/>
      <c r="DA268" s="124"/>
      <c r="DB268" s="124"/>
      <c r="DC268" s="124"/>
      <c r="DD268" s="124"/>
      <c r="DE268" s="124"/>
      <c r="DF268" s="124"/>
      <c r="DG268" s="124"/>
      <c r="DH268" s="124"/>
      <c r="DI268" s="124"/>
      <c r="DJ268" s="124">
        <f>130/80</f>
      </c>
      <c r="DK268" s="198">
        <f>SUM(B268:M268)</f>
      </c>
      <c r="DL268" s="198">
        <f>SUM(N268:Y268)</f>
      </c>
      <c r="DM268" s="144">
        <f>IFERROR(DL268/DK268*100,0)</f>
      </c>
      <c r="DN268" s="198">
        <f>SUM(Z268:AK268)</f>
      </c>
      <c r="DO268" s="144">
        <f>IFERROR(DN268/DL268*100,0)</f>
      </c>
      <c r="DP268" s="198">
        <f>SUM(AL268:AW268)</f>
      </c>
      <c r="DQ268" s="144">
        <f>IFERROR(DP268/DN268*100,0)</f>
      </c>
      <c r="DR268" s="185">
        <f>SUM(AY268:BJ268)</f>
      </c>
      <c r="DS268" s="249">
        <f>IFERROR(DR268/DP268*100,0)</f>
      </c>
      <c r="DT268" s="2"/>
      <c r="DU268" s="2"/>
      <c r="DV268" s="2"/>
      <c r="DW268" s="2"/>
      <c r="DX268" s="2"/>
      <c r="DY268" s="2"/>
      <c r="DZ268" s="2"/>
      <c r="EA268" s="2"/>
      <c r="EB268" s="125"/>
      <c r="EC268" s="6"/>
      <c r="ED268" s="6"/>
      <c r="EE268" s="6"/>
      <c r="EF268" s="124"/>
      <c r="EG268" s="124"/>
      <c r="EH268" s="125"/>
      <c r="EI268" s="125"/>
      <c r="EJ268" s="124"/>
      <c r="EK268" s="2"/>
      <c r="EL268" s="2"/>
    </row>
    <row x14ac:dyDescent="0.25" r="269" customHeight="1" ht="18.75">
      <c r="A269" s="290" t="s">
        <v>231</v>
      </c>
      <c r="B269" s="282"/>
      <c r="C269" s="282"/>
      <c r="D269" s="282"/>
      <c r="E269" s="282"/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82"/>
      <c r="Q269" s="282"/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  <c r="AD269" s="282"/>
      <c r="AE269" s="282"/>
      <c r="AF269" s="282"/>
      <c r="AG269" s="282"/>
      <c r="AH269" s="282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>
        <v>0</v>
      </c>
      <c r="AU269" s="282">
        <v>50</v>
      </c>
      <c r="AV269" s="282">
        <v>111</v>
      </c>
      <c r="AW269" s="282">
        <v>12</v>
      </c>
      <c r="AX269" s="282"/>
      <c r="AY269" s="273">
        <v>12</v>
      </c>
      <c r="AZ269" s="274"/>
      <c r="BA269" s="275"/>
      <c r="BB269" s="282"/>
      <c r="BC269" s="282"/>
      <c r="BD269" s="282"/>
      <c r="BE269" s="291"/>
      <c r="BF269" s="292"/>
      <c r="BG269" s="292"/>
      <c r="BH269" s="292"/>
      <c r="BI269" s="292"/>
      <c r="BJ269" s="293"/>
      <c r="BK269" s="292"/>
      <c r="BL269" s="124"/>
      <c r="BM269" s="324">
        <v>3341.8333333333335</v>
      </c>
      <c r="BN269" s="124"/>
      <c r="BO269" s="6"/>
      <c r="BP269" s="124"/>
      <c r="BQ269" s="124"/>
      <c r="BR269" s="124"/>
      <c r="BS269" s="124"/>
      <c r="BT269" s="124"/>
      <c r="BU269" s="124"/>
      <c r="BV269" s="124"/>
      <c r="BW269" s="124"/>
      <c r="BX269" s="6"/>
      <c r="BY269" s="124"/>
      <c r="BZ269" s="124"/>
      <c r="CA269" s="124"/>
      <c r="CB269" s="124"/>
      <c r="CC269" s="124"/>
      <c r="CD269" s="124"/>
      <c r="CE269" s="124"/>
      <c r="CF269" s="124"/>
      <c r="CG269" s="124"/>
      <c r="CH269" s="124"/>
      <c r="CI269" s="124"/>
      <c r="CJ269" s="124"/>
      <c r="CK269" s="124"/>
      <c r="CL269" s="124"/>
      <c r="CM269" s="124"/>
      <c r="CN269" s="124"/>
      <c r="CO269" s="124"/>
      <c r="CP269" s="124"/>
      <c r="CQ269" s="124"/>
      <c r="CR269" s="124"/>
      <c r="CS269" s="124"/>
      <c r="CT269" s="124"/>
      <c r="CU269" s="124"/>
      <c r="CV269" s="124"/>
      <c r="CW269" s="124"/>
      <c r="CX269" s="124"/>
      <c r="CY269" s="124"/>
      <c r="CZ269" s="124"/>
      <c r="DA269" s="124"/>
      <c r="DB269" s="124"/>
      <c r="DC269" s="124"/>
      <c r="DD269" s="124"/>
      <c r="DE269" s="124"/>
      <c r="DF269" s="124"/>
      <c r="DG269" s="124"/>
      <c r="DH269" s="124"/>
      <c r="DI269" s="124"/>
      <c r="DJ269" s="124"/>
      <c r="DK269" s="198"/>
      <c r="DL269" s="198"/>
      <c r="DM269" s="144"/>
      <c r="DN269" s="198"/>
      <c r="DO269" s="144"/>
      <c r="DP269" s="198"/>
      <c r="DQ269" s="144"/>
      <c r="DR269" s="6"/>
      <c r="DS269" s="6"/>
      <c r="DT269" s="2"/>
      <c r="DU269" s="2"/>
      <c r="DV269" s="2"/>
      <c r="DW269" s="2"/>
      <c r="DX269" s="2"/>
      <c r="DY269" s="2"/>
      <c r="DZ269" s="2"/>
      <c r="EA269" s="2"/>
      <c r="EB269" s="125"/>
      <c r="EC269" s="6"/>
      <c r="ED269" s="6"/>
      <c r="EE269" s="6"/>
      <c r="EF269" s="124"/>
      <c r="EG269" s="124"/>
      <c r="EH269" s="125"/>
      <c r="EI269" s="125"/>
      <c r="EJ269" s="124"/>
      <c r="EK269" s="2"/>
      <c r="EL269" s="2"/>
    </row>
    <row x14ac:dyDescent="0.25" r="270" customHeight="1" ht="18.75">
      <c r="A270" s="290" t="s">
        <v>232</v>
      </c>
      <c r="B270" s="282"/>
      <c r="C270" s="282"/>
      <c r="D270" s="282"/>
      <c r="E270" s="282"/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82"/>
      <c r="Q270" s="282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  <c r="AD270" s="282"/>
      <c r="AE270" s="282"/>
      <c r="AF270" s="282"/>
      <c r="AG270" s="282"/>
      <c r="AH270" s="282"/>
      <c r="AI270" s="282"/>
      <c r="AJ270" s="282"/>
      <c r="AK270" s="282"/>
      <c r="AL270" s="282"/>
      <c r="AM270" s="282"/>
      <c r="AN270" s="282"/>
      <c r="AO270" s="282">
        <v>104</v>
      </c>
      <c r="AP270" s="282"/>
      <c r="AQ270" s="282">
        <v>164</v>
      </c>
      <c r="AR270" s="282">
        <v>70</v>
      </c>
      <c r="AS270" s="282">
        <v>114</v>
      </c>
      <c r="AT270" s="282">
        <v>114</v>
      </c>
      <c r="AU270" s="282">
        <v>135</v>
      </c>
      <c r="AV270" s="282">
        <v>162</v>
      </c>
      <c r="AW270" s="282">
        <v>82</v>
      </c>
      <c r="AX270" s="282"/>
      <c r="AY270" s="273">
        <v>82</v>
      </c>
      <c r="AZ270" s="274">
        <v>90</v>
      </c>
      <c r="BA270" s="275">
        <v>90</v>
      </c>
      <c r="BB270" s="282">
        <v>16</v>
      </c>
      <c r="BC270" s="282">
        <v>16</v>
      </c>
      <c r="BD270" s="282">
        <v>16</v>
      </c>
      <c r="BE270" s="291">
        <v>16</v>
      </c>
      <c r="BF270" s="292">
        <v>16</v>
      </c>
      <c r="BG270" s="292">
        <v>16</v>
      </c>
      <c r="BH270" s="292">
        <v>16</v>
      </c>
      <c r="BI270" s="292">
        <v>16</v>
      </c>
      <c r="BJ270" s="293">
        <v>16</v>
      </c>
      <c r="BK270" s="292"/>
      <c r="BL270" s="124"/>
      <c r="BM270" s="324">
        <f>AVERAGE(AL268:AW268)</f>
      </c>
      <c r="BN270" s="124"/>
      <c r="BO270" s="6"/>
      <c r="BP270" s="124"/>
      <c r="BQ270" s="124"/>
      <c r="BR270" s="124"/>
      <c r="BS270" s="124"/>
      <c r="BT270" s="124"/>
      <c r="BU270" s="124"/>
      <c r="BV270" s="124"/>
      <c r="BW270" s="124"/>
      <c r="BX270" s="6"/>
      <c r="BY270" s="124"/>
      <c r="BZ270" s="124"/>
      <c r="CA270" s="124"/>
      <c r="CB270" s="124"/>
      <c r="CC270" s="124"/>
      <c r="CD270" s="124"/>
      <c r="CE270" s="124"/>
      <c r="CF270" s="124"/>
      <c r="CG270" s="124"/>
      <c r="CH270" s="124"/>
      <c r="CI270" s="124"/>
      <c r="CJ270" s="124"/>
      <c r="CK270" s="124"/>
      <c r="CL270" s="124"/>
      <c r="CM270" s="124"/>
      <c r="CN270" s="124"/>
      <c r="CO270" s="124"/>
      <c r="CP270" s="124"/>
      <c r="CQ270" s="124"/>
      <c r="CR270" s="124"/>
      <c r="CS270" s="124"/>
      <c r="CT270" s="124"/>
      <c r="CU270" s="124"/>
      <c r="CV270" s="124"/>
      <c r="CW270" s="124"/>
      <c r="CX270" s="124"/>
      <c r="CY270" s="124"/>
      <c r="CZ270" s="124"/>
      <c r="DA270" s="124"/>
      <c r="DB270" s="124"/>
      <c r="DC270" s="124"/>
      <c r="DD270" s="124"/>
      <c r="DE270" s="124"/>
      <c r="DF270" s="124"/>
      <c r="DG270" s="124"/>
      <c r="DH270" s="124"/>
      <c r="DI270" s="124"/>
      <c r="DJ270" s="124"/>
      <c r="DK270" s="198"/>
      <c r="DL270" s="198"/>
      <c r="DM270" s="144"/>
      <c r="DN270" s="198"/>
      <c r="DO270" s="144"/>
      <c r="DP270" s="198"/>
      <c r="DQ270" s="144"/>
      <c r="DR270" s="6"/>
      <c r="DS270" s="6"/>
      <c r="DT270" s="2"/>
      <c r="DU270" s="2"/>
      <c r="DV270" s="2"/>
      <c r="DW270" s="2"/>
      <c r="DX270" s="2"/>
      <c r="DY270" s="2"/>
      <c r="DZ270" s="2"/>
      <c r="EA270" s="2"/>
      <c r="EB270" s="125"/>
      <c r="EC270" s="6"/>
      <c r="ED270" s="6"/>
      <c r="EE270" s="6"/>
      <c r="EF270" s="124"/>
      <c r="EG270" s="124"/>
      <c r="EH270" s="125"/>
      <c r="EI270" s="125"/>
      <c r="EJ270" s="124"/>
      <c r="EK270" s="2"/>
      <c r="EL270" s="2"/>
    </row>
    <row x14ac:dyDescent="0.25" r="271" customHeight="1" ht="18.75">
      <c r="A271" s="290" t="s">
        <v>233</v>
      </c>
      <c r="B271" s="282"/>
      <c r="C271" s="282"/>
      <c r="D271" s="282"/>
      <c r="E271" s="282"/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2"/>
      <c r="X271" s="282"/>
      <c r="Y271" s="282"/>
      <c r="Z271" s="282"/>
      <c r="AA271" s="282"/>
      <c r="AB271" s="282"/>
      <c r="AC271" s="282"/>
      <c r="AD271" s="282"/>
      <c r="AE271" s="282"/>
      <c r="AF271" s="282"/>
      <c r="AG271" s="282"/>
      <c r="AH271" s="282"/>
      <c r="AI271" s="282"/>
      <c r="AJ271" s="282"/>
      <c r="AK271" s="282"/>
      <c r="AL271" s="282"/>
      <c r="AM271" s="282">
        <v>15</v>
      </c>
      <c r="AN271" s="326">
        <v>76</v>
      </c>
      <c r="AO271" s="282"/>
      <c r="AP271" s="282"/>
      <c r="AQ271" s="282"/>
      <c r="AR271" s="282"/>
      <c r="AS271" s="282"/>
      <c r="AT271" s="282">
        <v>0</v>
      </c>
      <c r="AU271" s="282"/>
      <c r="AV271" s="282">
        <v>32</v>
      </c>
      <c r="AW271" s="282"/>
      <c r="AX271" s="282"/>
      <c r="AY271" s="273" t="s">
        <v>236</v>
      </c>
      <c r="AZ271" s="274"/>
      <c r="BA271" s="275"/>
      <c r="BB271" s="282"/>
      <c r="BC271" s="282"/>
      <c r="BD271" s="282"/>
      <c r="BE271" s="291"/>
      <c r="BF271" s="292"/>
      <c r="BG271" s="292"/>
      <c r="BH271" s="292"/>
      <c r="BI271" s="292"/>
      <c r="BJ271" s="293"/>
      <c r="BK271" s="292"/>
      <c r="BL271" s="124"/>
      <c r="BM271" s="2"/>
      <c r="BN271" s="124"/>
      <c r="BO271" s="6"/>
      <c r="BP271" s="124"/>
      <c r="BQ271" s="124"/>
      <c r="BR271" s="124"/>
      <c r="BS271" s="124"/>
      <c r="BT271" s="124"/>
      <c r="BU271" s="124"/>
      <c r="BV271" s="124"/>
      <c r="BW271" s="124"/>
      <c r="BX271" s="6"/>
      <c r="BY271" s="124"/>
      <c r="BZ271" s="124"/>
      <c r="CA271" s="124"/>
      <c r="CB271" s="124"/>
      <c r="CC271" s="124"/>
      <c r="CD271" s="124"/>
      <c r="CE271" s="124"/>
      <c r="CF271" s="124"/>
      <c r="CG271" s="124"/>
      <c r="CH271" s="124"/>
      <c r="CI271" s="124"/>
      <c r="CJ271" s="124"/>
      <c r="CK271" s="124"/>
      <c r="CL271" s="124"/>
      <c r="CM271" s="124"/>
      <c r="CN271" s="124"/>
      <c r="CO271" s="124"/>
      <c r="CP271" s="124"/>
      <c r="CQ271" s="124"/>
      <c r="CR271" s="124"/>
      <c r="CS271" s="124"/>
      <c r="CT271" s="124"/>
      <c r="CU271" s="124"/>
      <c r="CV271" s="124"/>
      <c r="CW271" s="124"/>
      <c r="CX271" s="124"/>
      <c r="CY271" s="124"/>
      <c r="CZ271" s="124"/>
      <c r="DA271" s="124"/>
      <c r="DB271" s="124"/>
      <c r="DC271" s="124"/>
      <c r="DD271" s="124"/>
      <c r="DE271" s="124"/>
      <c r="DF271" s="124"/>
      <c r="DG271" s="124"/>
      <c r="DH271" s="124"/>
      <c r="DI271" s="124"/>
      <c r="DJ271" s="124"/>
      <c r="DK271" s="198"/>
      <c r="DL271" s="198"/>
      <c r="DM271" s="144"/>
      <c r="DN271" s="198"/>
      <c r="DO271" s="144"/>
      <c r="DP271" s="198"/>
      <c r="DQ271" s="144"/>
      <c r="DR271" s="6"/>
      <c r="DS271" s="6"/>
      <c r="DT271" s="2"/>
      <c r="DU271" s="2"/>
      <c r="DV271" s="2"/>
      <c r="DW271" s="2"/>
      <c r="DX271" s="2"/>
      <c r="DY271" s="2"/>
      <c r="DZ271" s="2"/>
      <c r="EA271" s="2"/>
      <c r="EB271" s="125"/>
      <c r="EC271" s="6"/>
      <c r="ED271" s="6"/>
      <c r="EE271" s="6"/>
      <c r="EF271" s="124"/>
      <c r="EG271" s="124"/>
      <c r="EH271" s="125"/>
      <c r="EI271" s="125"/>
      <c r="EJ271" s="124"/>
      <c r="EK271" s="2"/>
      <c r="EL271" s="2"/>
    </row>
    <row x14ac:dyDescent="0.25" r="272" customHeight="1" ht="18.75">
      <c r="A272" s="290" t="s">
        <v>234</v>
      </c>
      <c r="B272" s="282"/>
      <c r="C272" s="282"/>
      <c r="D272" s="282"/>
      <c r="E272" s="282"/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82"/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  <c r="AC272" s="282"/>
      <c r="AD272" s="282"/>
      <c r="AE272" s="282"/>
      <c r="AF272" s="282"/>
      <c r="AG272" s="282"/>
      <c r="AH272" s="282"/>
      <c r="AI272" s="282"/>
      <c r="AJ272" s="282"/>
      <c r="AK272" s="282"/>
      <c r="AL272" s="282"/>
      <c r="AM272" s="282"/>
      <c r="AN272" s="282"/>
      <c r="AO272" s="282"/>
      <c r="AP272" s="282"/>
      <c r="AQ272" s="282">
        <v>52</v>
      </c>
      <c r="AR272" s="282"/>
      <c r="AS272" s="282"/>
      <c r="AT272" s="282"/>
      <c r="AU272" s="282"/>
      <c r="AV272" s="282">
        <v>0</v>
      </c>
      <c r="AW272" s="282"/>
      <c r="AX272" s="282"/>
      <c r="AY272" s="273" t="s">
        <v>236</v>
      </c>
      <c r="AZ272" s="274"/>
      <c r="BA272" s="275">
        <v>12</v>
      </c>
      <c r="BB272" s="282"/>
      <c r="BC272" s="282"/>
      <c r="BD272" s="282"/>
      <c r="BE272" s="291"/>
      <c r="BF272" s="292"/>
      <c r="BG272" s="292"/>
      <c r="BH272" s="292"/>
      <c r="BI272" s="292"/>
      <c r="BJ272" s="293"/>
      <c r="BK272" s="292"/>
      <c r="BL272" s="124"/>
      <c r="BM272" s="6"/>
      <c r="BN272" s="124"/>
      <c r="BO272" s="6"/>
      <c r="BP272" s="124"/>
      <c r="BQ272" s="124"/>
      <c r="BR272" s="124"/>
      <c r="BS272" s="124"/>
      <c r="BT272" s="124"/>
      <c r="BU272" s="124"/>
      <c r="BV272" s="124"/>
      <c r="BW272" s="124"/>
      <c r="BX272" s="6"/>
      <c r="BY272" s="124"/>
      <c r="BZ272" s="124"/>
      <c r="CA272" s="124"/>
      <c r="CB272" s="124"/>
      <c r="CC272" s="124"/>
      <c r="CD272" s="124"/>
      <c r="CE272" s="124"/>
      <c r="CF272" s="124"/>
      <c r="CG272" s="124"/>
      <c r="CH272" s="124"/>
      <c r="CI272" s="124"/>
      <c r="CJ272" s="124"/>
      <c r="CK272" s="124"/>
      <c r="CL272" s="124"/>
      <c r="CM272" s="124"/>
      <c r="CN272" s="124"/>
      <c r="CO272" s="124"/>
      <c r="CP272" s="124"/>
      <c r="CQ272" s="124"/>
      <c r="CR272" s="124"/>
      <c r="CS272" s="124"/>
      <c r="CT272" s="124"/>
      <c r="CU272" s="124"/>
      <c r="CV272" s="124"/>
      <c r="CW272" s="124"/>
      <c r="CX272" s="124"/>
      <c r="CY272" s="124"/>
      <c r="CZ272" s="124"/>
      <c r="DA272" s="124"/>
      <c r="DB272" s="124"/>
      <c r="DC272" s="124"/>
      <c r="DD272" s="124"/>
      <c r="DE272" s="124"/>
      <c r="DF272" s="124"/>
      <c r="DG272" s="124"/>
      <c r="DH272" s="124"/>
      <c r="DI272" s="124"/>
      <c r="DJ272" s="124"/>
      <c r="DK272" s="198"/>
      <c r="DL272" s="198"/>
      <c r="DM272" s="144"/>
      <c r="DN272" s="198"/>
      <c r="DO272" s="144"/>
      <c r="DP272" s="198"/>
      <c r="DQ272" s="144"/>
      <c r="DR272" s="6"/>
      <c r="DS272" s="6"/>
      <c r="DT272" s="2"/>
      <c r="DU272" s="2"/>
      <c r="DV272" s="2"/>
      <c r="DW272" s="2"/>
      <c r="DX272" s="2"/>
      <c r="DY272" s="2"/>
      <c r="DZ272" s="2"/>
      <c r="EA272" s="2"/>
      <c r="EB272" s="125"/>
      <c r="EC272" s="6"/>
      <c r="ED272" s="6"/>
      <c r="EE272" s="6"/>
      <c r="EF272" s="124"/>
      <c r="EG272" s="124"/>
      <c r="EH272" s="125"/>
      <c r="EI272" s="125"/>
      <c r="EJ272" s="124"/>
      <c r="EK272" s="2"/>
      <c r="EL272" s="2"/>
    </row>
    <row x14ac:dyDescent="0.25" r="273" customHeight="1" ht="18.75">
      <c r="A273" s="290" t="s">
        <v>235</v>
      </c>
      <c r="B273" s="282"/>
      <c r="C273" s="282"/>
      <c r="D273" s="282"/>
      <c r="E273" s="282"/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82"/>
      <c r="Q273" s="282"/>
      <c r="R273" s="282"/>
      <c r="S273" s="282"/>
      <c r="T273" s="282"/>
      <c r="U273" s="282"/>
      <c r="V273" s="282"/>
      <c r="W273" s="282"/>
      <c r="X273" s="282"/>
      <c r="Y273" s="282"/>
      <c r="Z273" s="282"/>
      <c r="AA273" s="282"/>
      <c r="AB273" s="282"/>
      <c r="AC273" s="282"/>
      <c r="AD273" s="282"/>
      <c r="AE273" s="282"/>
      <c r="AF273" s="282"/>
      <c r="AG273" s="282"/>
      <c r="AH273" s="282"/>
      <c r="AI273" s="282"/>
      <c r="AJ273" s="282"/>
      <c r="AK273" s="282"/>
      <c r="AL273" s="282"/>
      <c r="AM273" s="282"/>
      <c r="AN273" s="282"/>
      <c r="AO273" s="282"/>
      <c r="AP273" s="282"/>
      <c r="AQ273" s="282"/>
      <c r="AR273" s="282">
        <v>84</v>
      </c>
      <c r="AS273" s="282"/>
      <c r="AT273" s="282">
        <v>0</v>
      </c>
      <c r="AU273" s="282"/>
      <c r="AV273" s="282">
        <v>0</v>
      </c>
      <c r="AW273" s="282"/>
      <c r="AX273" s="282"/>
      <c r="AY273" s="273" t="s">
        <v>236</v>
      </c>
      <c r="AZ273" s="274"/>
      <c r="BA273" s="275"/>
      <c r="BB273" s="282"/>
      <c r="BC273" s="282"/>
      <c r="BD273" s="282"/>
      <c r="BE273" s="291"/>
      <c r="BF273" s="292"/>
      <c r="BG273" s="292"/>
      <c r="BH273" s="292"/>
      <c r="BI273" s="292"/>
      <c r="BJ273" s="293"/>
      <c r="BK273" s="292"/>
      <c r="BL273" s="124"/>
      <c r="BM273" s="2"/>
      <c r="BN273" s="124"/>
      <c r="BO273" s="6"/>
      <c r="BP273" s="124"/>
      <c r="BQ273" s="124"/>
      <c r="BR273" s="124"/>
      <c r="BS273" s="124"/>
      <c r="BT273" s="124"/>
      <c r="BU273" s="124"/>
      <c r="BV273" s="124"/>
      <c r="BW273" s="124"/>
      <c r="BX273" s="6"/>
      <c r="BY273" s="124"/>
      <c r="BZ273" s="124"/>
      <c r="CA273" s="124"/>
      <c r="CB273" s="124"/>
      <c r="CC273" s="124"/>
      <c r="CD273" s="124"/>
      <c r="CE273" s="124"/>
      <c r="CF273" s="124"/>
      <c r="CG273" s="124"/>
      <c r="CH273" s="124"/>
      <c r="CI273" s="124"/>
      <c r="CJ273" s="124"/>
      <c r="CK273" s="124"/>
      <c r="CL273" s="124"/>
      <c r="CM273" s="124"/>
      <c r="CN273" s="124"/>
      <c r="CO273" s="124"/>
      <c r="CP273" s="124"/>
      <c r="CQ273" s="124"/>
      <c r="CR273" s="124"/>
      <c r="CS273" s="124"/>
      <c r="CT273" s="124"/>
      <c r="CU273" s="124"/>
      <c r="CV273" s="124"/>
      <c r="CW273" s="124"/>
      <c r="CX273" s="124"/>
      <c r="CY273" s="124"/>
      <c r="CZ273" s="124"/>
      <c r="DA273" s="124"/>
      <c r="DB273" s="124"/>
      <c r="DC273" s="124"/>
      <c r="DD273" s="124"/>
      <c r="DE273" s="124"/>
      <c r="DF273" s="124"/>
      <c r="DG273" s="124"/>
      <c r="DH273" s="124"/>
      <c r="DI273" s="124"/>
      <c r="DJ273" s="124"/>
      <c r="DK273" s="198"/>
      <c r="DL273" s="198"/>
      <c r="DM273" s="144"/>
      <c r="DN273" s="198"/>
      <c r="DO273" s="144"/>
      <c r="DP273" s="198"/>
      <c r="DQ273" s="144"/>
      <c r="DR273" s="6"/>
      <c r="DS273" s="6"/>
      <c r="DT273" s="2"/>
      <c r="DU273" s="2"/>
      <c r="DV273" s="2"/>
      <c r="DW273" s="2"/>
      <c r="DX273" s="2"/>
      <c r="DY273" s="2"/>
      <c r="DZ273" s="2"/>
      <c r="EA273" s="2"/>
      <c r="EB273" s="125"/>
      <c r="EC273" s="6"/>
      <c r="ED273" s="6"/>
      <c r="EE273" s="6"/>
      <c r="EF273" s="124"/>
      <c r="EG273" s="124"/>
      <c r="EH273" s="125"/>
      <c r="EI273" s="125"/>
      <c r="EJ273" s="124"/>
      <c r="EK273" s="2"/>
      <c r="EL273" s="2"/>
    </row>
    <row x14ac:dyDescent="0.25" r="274" customHeight="1" ht="18.75">
      <c r="A274" s="290" t="s">
        <v>201</v>
      </c>
      <c r="B274" s="282"/>
      <c r="C274" s="282"/>
      <c r="D274" s="282"/>
      <c r="E274" s="282"/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82"/>
      <c r="Q274" s="282"/>
      <c r="R274" s="282"/>
      <c r="S274" s="282"/>
      <c r="T274" s="282"/>
      <c r="U274" s="282"/>
      <c r="V274" s="282"/>
      <c r="W274" s="282"/>
      <c r="X274" s="282"/>
      <c r="Y274" s="282"/>
      <c r="Z274" s="282"/>
      <c r="AA274" s="282"/>
      <c r="AB274" s="282"/>
      <c r="AC274" s="282"/>
      <c r="AD274" s="282"/>
      <c r="AE274" s="282"/>
      <c r="AF274" s="282"/>
      <c r="AG274" s="282"/>
      <c r="AH274" s="282"/>
      <c r="AI274" s="282"/>
      <c r="AJ274" s="282"/>
      <c r="AK274" s="282"/>
      <c r="AL274" s="282"/>
      <c r="AM274" s="282"/>
      <c r="AN274" s="282"/>
      <c r="AO274" s="282"/>
      <c r="AP274" s="282"/>
      <c r="AQ274" s="282"/>
      <c r="AR274" s="282"/>
      <c r="AS274" s="282"/>
      <c r="AT274" s="282">
        <v>0</v>
      </c>
      <c r="AU274" s="282"/>
      <c r="AV274" s="282">
        <v>0</v>
      </c>
      <c r="AW274" s="282"/>
      <c r="AX274" s="282"/>
      <c r="AY274" s="273" t="s">
        <v>236</v>
      </c>
      <c r="AZ274" s="274"/>
      <c r="BA274" s="275"/>
      <c r="BB274" s="282"/>
      <c r="BC274" s="282"/>
      <c r="BD274" s="282"/>
      <c r="BE274" s="291"/>
      <c r="BF274" s="292"/>
      <c r="BG274" s="292"/>
      <c r="BH274" s="292"/>
      <c r="BI274" s="292"/>
      <c r="BJ274" s="293"/>
      <c r="BK274" s="292"/>
      <c r="BL274" s="124"/>
      <c r="BM274" s="124"/>
      <c r="BN274" s="124"/>
      <c r="BO274" s="6"/>
      <c r="BP274" s="124"/>
      <c r="BQ274" s="124"/>
      <c r="BR274" s="124"/>
      <c r="BS274" s="124"/>
      <c r="BT274" s="124"/>
      <c r="BU274" s="124"/>
      <c r="BV274" s="124"/>
      <c r="BW274" s="124"/>
      <c r="BX274" s="6"/>
      <c r="BY274" s="124"/>
      <c r="BZ274" s="124"/>
      <c r="CA274" s="124"/>
      <c r="CB274" s="124"/>
      <c r="CC274" s="124"/>
      <c r="CD274" s="124"/>
      <c r="CE274" s="124"/>
      <c r="CF274" s="124"/>
      <c r="CG274" s="124"/>
      <c r="CH274" s="124"/>
      <c r="CI274" s="124"/>
      <c r="CJ274" s="124"/>
      <c r="CK274" s="124"/>
      <c r="CL274" s="124"/>
      <c r="CM274" s="124"/>
      <c r="CN274" s="124"/>
      <c r="CO274" s="124"/>
      <c r="CP274" s="124"/>
      <c r="CQ274" s="124"/>
      <c r="CR274" s="124"/>
      <c r="CS274" s="124"/>
      <c r="CT274" s="124"/>
      <c r="CU274" s="124"/>
      <c r="CV274" s="124"/>
      <c r="CW274" s="124"/>
      <c r="CX274" s="124"/>
      <c r="CY274" s="124"/>
      <c r="CZ274" s="124"/>
      <c r="DA274" s="124"/>
      <c r="DB274" s="124"/>
      <c r="DC274" s="124"/>
      <c r="DD274" s="124"/>
      <c r="DE274" s="124"/>
      <c r="DF274" s="124"/>
      <c r="DG274" s="124"/>
      <c r="DH274" s="124"/>
      <c r="DI274" s="124"/>
      <c r="DJ274" s="124"/>
      <c r="DK274" s="198"/>
      <c r="DL274" s="198"/>
      <c r="DM274" s="144"/>
      <c r="DN274" s="198"/>
      <c r="DO274" s="144"/>
      <c r="DP274" s="198"/>
      <c r="DQ274" s="144"/>
      <c r="DR274" s="6"/>
      <c r="DS274" s="6"/>
      <c r="DT274" s="2"/>
      <c r="DU274" s="2"/>
      <c r="DV274" s="2"/>
      <c r="DW274" s="2"/>
      <c r="DX274" s="2"/>
      <c r="DY274" s="2"/>
      <c r="DZ274" s="2"/>
      <c r="EA274" s="2"/>
      <c r="EB274" s="125"/>
      <c r="EC274" s="6"/>
      <c r="ED274" s="6"/>
      <c r="EE274" s="6"/>
      <c r="EF274" s="124"/>
      <c r="EG274" s="124"/>
      <c r="EH274" s="125"/>
      <c r="EI274" s="125"/>
      <c r="EJ274" s="124"/>
      <c r="EK274" s="2"/>
      <c r="EL274" s="2"/>
    </row>
    <row x14ac:dyDescent="0.25" r="275" customHeight="1" ht="18.75">
      <c r="A275" s="296" t="s">
        <v>237</v>
      </c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297"/>
      <c r="P275" s="297"/>
      <c r="Q275" s="297"/>
      <c r="R275" s="297"/>
      <c r="S275" s="297"/>
      <c r="T275" s="297"/>
      <c r="U275" s="297"/>
      <c r="V275" s="297"/>
      <c r="W275" s="297"/>
      <c r="X275" s="297"/>
      <c r="Y275" s="297"/>
      <c r="Z275" s="297"/>
      <c r="AA275" s="297"/>
      <c r="AB275" s="297"/>
      <c r="AC275" s="297"/>
      <c r="AD275" s="297"/>
      <c r="AE275" s="297"/>
      <c r="AF275" s="297"/>
      <c r="AG275" s="297"/>
      <c r="AH275" s="297"/>
      <c r="AI275" s="297"/>
      <c r="AJ275" s="297"/>
      <c r="AK275" s="297"/>
      <c r="AL275" s="297"/>
      <c r="AM275" s="297"/>
      <c r="AN275" s="297"/>
      <c r="AO275" s="297"/>
      <c r="AP275" s="297"/>
      <c r="AQ275" s="297"/>
      <c r="AR275" s="297"/>
      <c r="AS275" s="297"/>
      <c r="AT275" s="297">
        <v>0</v>
      </c>
      <c r="AU275" s="297"/>
      <c r="AV275" s="297">
        <v>36</v>
      </c>
      <c r="AW275" s="297">
        <v>36</v>
      </c>
      <c r="AX275" s="297"/>
      <c r="AY275" s="298">
        <v>40</v>
      </c>
      <c r="AZ275" s="299">
        <v>40</v>
      </c>
      <c r="BA275" s="299">
        <v>40</v>
      </c>
      <c r="BB275" s="297">
        <v>40</v>
      </c>
      <c r="BC275" s="297">
        <v>40</v>
      </c>
      <c r="BD275" s="297">
        <v>40</v>
      </c>
      <c r="BE275" s="300">
        <v>40</v>
      </c>
      <c r="BF275" s="297">
        <v>40</v>
      </c>
      <c r="BG275" s="297">
        <v>40</v>
      </c>
      <c r="BH275" s="297">
        <v>40</v>
      </c>
      <c r="BI275" s="297">
        <v>40</v>
      </c>
      <c r="BJ275" s="301">
        <v>40</v>
      </c>
      <c r="BK275" s="297"/>
      <c r="BL275" s="124"/>
      <c r="BM275" s="2"/>
      <c r="BN275" s="124"/>
      <c r="BO275" s="6"/>
      <c r="BP275" s="124"/>
      <c r="BQ275" s="124"/>
      <c r="BR275" s="124"/>
      <c r="BS275" s="124"/>
      <c r="BT275" s="124"/>
      <c r="BU275" s="124"/>
      <c r="BV275" s="124"/>
      <c r="BW275" s="124"/>
      <c r="BX275" s="6"/>
      <c r="BY275" s="124"/>
      <c r="BZ275" s="124"/>
      <c r="CA275" s="124"/>
      <c r="CB275" s="124"/>
      <c r="CC275" s="124"/>
      <c r="CD275" s="124"/>
      <c r="CE275" s="124"/>
      <c r="CF275" s="124"/>
      <c r="CG275" s="124"/>
      <c r="CH275" s="124"/>
      <c r="CI275" s="124"/>
      <c r="CJ275" s="124"/>
      <c r="CK275" s="124"/>
      <c r="CL275" s="124"/>
      <c r="CM275" s="124"/>
      <c r="CN275" s="124"/>
      <c r="CO275" s="124"/>
      <c r="CP275" s="124"/>
      <c r="CQ275" s="124"/>
      <c r="CR275" s="124"/>
      <c r="CS275" s="124"/>
      <c r="CT275" s="124"/>
      <c r="CU275" s="124"/>
      <c r="CV275" s="124"/>
      <c r="CW275" s="124"/>
      <c r="CX275" s="124"/>
      <c r="CY275" s="124"/>
      <c r="CZ275" s="124"/>
      <c r="DA275" s="124"/>
      <c r="DB275" s="124"/>
      <c r="DC275" s="124"/>
      <c r="DD275" s="124"/>
      <c r="DE275" s="124"/>
      <c r="DF275" s="124"/>
      <c r="DG275" s="124"/>
      <c r="DH275" s="124"/>
      <c r="DI275" s="124"/>
      <c r="DJ275" s="124"/>
      <c r="DK275" s="302"/>
      <c r="DL275" s="302"/>
      <c r="DM275" s="303"/>
      <c r="DN275" s="302"/>
      <c r="DO275" s="303"/>
      <c r="DP275" s="302"/>
      <c r="DQ275" s="303"/>
      <c r="DR275" s="6"/>
      <c r="DS275" s="6"/>
      <c r="DT275" s="2"/>
      <c r="DU275" s="2"/>
      <c r="DV275" s="2"/>
      <c r="DW275" s="2"/>
      <c r="DX275" s="2"/>
      <c r="DY275" s="2"/>
      <c r="DZ275" s="2"/>
      <c r="EA275" s="2"/>
      <c r="EB275" s="125"/>
      <c r="EC275" s="6"/>
      <c r="ED275" s="6"/>
      <c r="EE275" s="6"/>
      <c r="EF275" s="124"/>
      <c r="EG275" s="124"/>
      <c r="EH275" s="125"/>
      <c r="EI275" s="125"/>
      <c r="EJ275" s="124"/>
      <c r="EK275" s="2"/>
      <c r="EL275" s="2"/>
    </row>
    <row x14ac:dyDescent="0.25" r="276" customHeight="1" ht="18.75">
      <c r="A276" s="290" t="s">
        <v>200</v>
      </c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82"/>
      <c r="Q276" s="282"/>
      <c r="R276" s="282"/>
      <c r="S276" s="282"/>
      <c r="T276" s="282"/>
      <c r="U276" s="282"/>
      <c r="V276" s="282"/>
      <c r="W276" s="282"/>
      <c r="X276" s="282"/>
      <c r="Y276" s="282"/>
      <c r="Z276" s="282"/>
      <c r="AA276" s="282"/>
      <c r="AB276" s="282"/>
      <c r="AC276" s="282"/>
      <c r="AD276" s="282"/>
      <c r="AE276" s="282"/>
      <c r="AF276" s="282"/>
      <c r="AG276" s="282"/>
      <c r="AH276" s="282"/>
      <c r="AI276" s="282"/>
      <c r="AJ276" s="282"/>
      <c r="AK276" s="282"/>
      <c r="AL276" s="282">
        <v>2</v>
      </c>
      <c r="AM276" s="282">
        <v>14</v>
      </c>
      <c r="AN276" s="282"/>
      <c r="AO276" s="282"/>
      <c r="AP276" s="282">
        <v>17</v>
      </c>
      <c r="AQ276" s="282">
        <v>12</v>
      </c>
      <c r="AR276" s="282"/>
      <c r="AS276" s="282">
        <v>36</v>
      </c>
      <c r="AT276" s="282">
        <v>21</v>
      </c>
      <c r="AU276" s="282">
        <v>16</v>
      </c>
      <c r="AV276" s="282">
        <v>86</v>
      </c>
      <c r="AW276" s="282">
        <v>1</v>
      </c>
      <c r="AX276" s="282"/>
      <c r="AY276" s="273">
        <v>32</v>
      </c>
      <c r="AZ276" s="274">
        <v>36</v>
      </c>
      <c r="BA276" s="275">
        <v>24</v>
      </c>
      <c r="BB276" s="282">
        <v>24</v>
      </c>
      <c r="BC276" s="282">
        <v>24</v>
      </c>
      <c r="BD276" s="282">
        <v>24</v>
      </c>
      <c r="BE276" s="291">
        <v>40</v>
      </c>
      <c r="BF276" s="292">
        <v>24</v>
      </c>
      <c r="BG276" s="292">
        <v>24</v>
      </c>
      <c r="BH276" s="292">
        <v>24</v>
      </c>
      <c r="BI276" s="292">
        <v>24</v>
      </c>
      <c r="BJ276" s="293">
        <v>24</v>
      </c>
      <c r="BK276" s="292"/>
      <c r="BL276" s="124"/>
      <c r="BM276" s="2"/>
      <c r="BN276" s="124"/>
      <c r="BO276" s="6"/>
      <c r="BP276" s="124"/>
      <c r="BQ276" s="124"/>
      <c r="BR276" s="124"/>
      <c r="BS276" s="124"/>
      <c r="BT276" s="124"/>
      <c r="BU276" s="124"/>
      <c r="BV276" s="124"/>
      <c r="BW276" s="124"/>
      <c r="BX276" s="6"/>
      <c r="BY276" s="124"/>
      <c r="BZ276" s="124"/>
      <c r="CA276" s="124"/>
      <c r="CB276" s="124"/>
      <c r="CC276" s="124"/>
      <c r="CD276" s="124"/>
      <c r="CE276" s="124"/>
      <c r="CF276" s="124"/>
      <c r="CG276" s="124"/>
      <c r="CH276" s="124"/>
      <c r="CI276" s="124"/>
      <c r="CJ276" s="124"/>
      <c r="CK276" s="124"/>
      <c r="CL276" s="124"/>
      <c r="CM276" s="124"/>
      <c r="CN276" s="124"/>
      <c r="CO276" s="124"/>
      <c r="CP276" s="124"/>
      <c r="CQ276" s="124"/>
      <c r="CR276" s="124"/>
      <c r="CS276" s="124"/>
      <c r="CT276" s="124"/>
      <c r="CU276" s="124"/>
      <c r="CV276" s="124"/>
      <c r="CW276" s="124"/>
      <c r="CX276" s="124"/>
      <c r="CY276" s="124"/>
      <c r="CZ276" s="124"/>
      <c r="DA276" s="124"/>
      <c r="DB276" s="124"/>
      <c r="DC276" s="124"/>
      <c r="DD276" s="124"/>
      <c r="DE276" s="124"/>
      <c r="DF276" s="124"/>
      <c r="DG276" s="124"/>
      <c r="DH276" s="124"/>
      <c r="DI276" s="124"/>
      <c r="DJ276" s="124"/>
      <c r="DK276" s="198"/>
      <c r="DL276" s="198"/>
      <c r="DM276" s="144"/>
      <c r="DN276" s="198"/>
      <c r="DO276" s="144"/>
      <c r="DP276" s="198"/>
      <c r="DQ276" s="144"/>
      <c r="DR276" s="6"/>
      <c r="DS276" s="6"/>
      <c r="DT276" s="2"/>
      <c r="DU276" s="2"/>
      <c r="DV276" s="2"/>
      <c r="DW276" s="2"/>
      <c r="DX276" s="2"/>
      <c r="DY276" s="2"/>
      <c r="DZ276" s="2"/>
      <c r="EA276" s="2"/>
      <c r="EB276" s="125"/>
      <c r="EC276" s="6"/>
      <c r="ED276" s="6"/>
      <c r="EE276" s="6"/>
      <c r="EF276" s="124"/>
      <c r="EG276" s="124"/>
      <c r="EH276" s="125"/>
      <c r="EI276" s="125"/>
      <c r="EJ276" s="124"/>
      <c r="EK276" s="2"/>
      <c r="EL276" s="2"/>
    </row>
    <row x14ac:dyDescent="0.25" r="277" customHeight="1" ht="18.75">
      <c r="A277" s="290" t="s">
        <v>238</v>
      </c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82"/>
      <c r="Q277" s="282"/>
      <c r="R277" s="282"/>
      <c r="S277" s="282"/>
      <c r="T277" s="282"/>
      <c r="U277" s="282"/>
      <c r="V277" s="282"/>
      <c r="W277" s="282"/>
      <c r="X277" s="282"/>
      <c r="Y277" s="282"/>
      <c r="Z277" s="282"/>
      <c r="AA277" s="282"/>
      <c r="AB277" s="282"/>
      <c r="AC277" s="282"/>
      <c r="AD277" s="282"/>
      <c r="AE277" s="282"/>
      <c r="AF277" s="282"/>
      <c r="AG277" s="282"/>
      <c r="AH277" s="282"/>
      <c r="AI277" s="282"/>
      <c r="AJ277" s="282"/>
      <c r="AK277" s="282"/>
      <c r="AL277" s="282"/>
      <c r="AM277" s="282"/>
      <c r="AN277" s="282"/>
      <c r="AO277" s="282"/>
      <c r="AP277" s="282"/>
      <c r="AQ277" s="282"/>
      <c r="AR277" s="282">
        <v>2</v>
      </c>
      <c r="AS277" s="282"/>
      <c r="AT277" s="282">
        <v>90</v>
      </c>
      <c r="AU277" s="282"/>
      <c r="AV277" s="282">
        <v>0</v>
      </c>
      <c r="AW277" s="282"/>
      <c r="AX277" s="282"/>
      <c r="AY277" s="273" t="s">
        <v>236</v>
      </c>
      <c r="AZ277" s="274"/>
      <c r="BA277" s="275"/>
      <c r="BB277" s="282"/>
      <c r="BC277" s="282"/>
      <c r="BD277" s="282"/>
      <c r="BE277" s="291"/>
      <c r="BF277" s="292"/>
      <c r="BG277" s="292"/>
      <c r="BH277" s="292"/>
      <c r="BI277" s="292"/>
      <c r="BJ277" s="293"/>
      <c r="BK277" s="292"/>
      <c r="BL277" s="124"/>
      <c r="BM277" s="2"/>
      <c r="BN277" s="124"/>
      <c r="BO277" s="6"/>
      <c r="BP277" s="124"/>
      <c r="BQ277" s="124"/>
      <c r="BR277" s="124"/>
      <c r="BS277" s="124"/>
      <c r="BT277" s="124"/>
      <c r="BU277" s="124"/>
      <c r="BV277" s="124"/>
      <c r="BW277" s="124"/>
      <c r="BX277" s="6"/>
      <c r="BY277" s="124"/>
      <c r="BZ277" s="124"/>
      <c r="CA277" s="124"/>
      <c r="CB277" s="124"/>
      <c r="CC277" s="124"/>
      <c r="CD277" s="124"/>
      <c r="CE277" s="124"/>
      <c r="CF277" s="124"/>
      <c r="CG277" s="124"/>
      <c r="CH277" s="124"/>
      <c r="CI277" s="124"/>
      <c r="CJ277" s="124"/>
      <c r="CK277" s="124"/>
      <c r="CL277" s="124"/>
      <c r="CM277" s="124"/>
      <c r="CN277" s="124"/>
      <c r="CO277" s="124"/>
      <c r="CP277" s="124"/>
      <c r="CQ277" s="124"/>
      <c r="CR277" s="124"/>
      <c r="CS277" s="124"/>
      <c r="CT277" s="124"/>
      <c r="CU277" s="124"/>
      <c r="CV277" s="124"/>
      <c r="CW277" s="124"/>
      <c r="CX277" s="124"/>
      <c r="CY277" s="124"/>
      <c r="CZ277" s="124"/>
      <c r="DA277" s="124"/>
      <c r="DB277" s="124"/>
      <c r="DC277" s="124"/>
      <c r="DD277" s="124"/>
      <c r="DE277" s="124"/>
      <c r="DF277" s="124"/>
      <c r="DG277" s="124"/>
      <c r="DH277" s="124"/>
      <c r="DI277" s="124"/>
      <c r="DJ277" s="124"/>
      <c r="DK277" s="198"/>
      <c r="DL277" s="198"/>
      <c r="DM277" s="144"/>
      <c r="DN277" s="198"/>
      <c r="DO277" s="144"/>
      <c r="DP277" s="198"/>
      <c r="DQ277" s="144"/>
      <c r="DR277" s="6"/>
      <c r="DS277" s="6"/>
      <c r="DT277" s="2"/>
      <c r="DU277" s="2"/>
      <c r="DV277" s="2"/>
      <c r="DW277" s="2"/>
      <c r="DX277" s="2"/>
      <c r="DY277" s="2"/>
      <c r="DZ277" s="2"/>
      <c r="EA277" s="2"/>
      <c r="EB277" s="125"/>
      <c r="EC277" s="6"/>
      <c r="ED277" s="6"/>
      <c r="EE277" s="6"/>
      <c r="EF277" s="124"/>
      <c r="EG277" s="124"/>
      <c r="EH277" s="125"/>
      <c r="EI277" s="125"/>
      <c r="EJ277" s="124"/>
      <c r="EK277" s="2"/>
      <c r="EL277" s="2"/>
    </row>
    <row x14ac:dyDescent="0.25" r="278" customHeight="1" ht="18.75">
      <c r="A278" s="304" t="s">
        <v>239</v>
      </c>
      <c r="B278" s="282">
        <f>+SUM(B269:B277)</f>
      </c>
      <c r="C278" s="282">
        <f>+SUM(C269:C277)</f>
      </c>
      <c r="D278" s="282">
        <f>+SUM(D269:D277)</f>
      </c>
      <c r="E278" s="282">
        <f>+SUM(E269:E277)</f>
      </c>
      <c r="F278" s="282">
        <f>+SUM(F269:F277)</f>
      </c>
      <c r="G278" s="282">
        <f>+SUM(G269:G277)</f>
      </c>
      <c r="H278" s="282">
        <f>+SUM(H269:H277)</f>
      </c>
      <c r="I278" s="282">
        <f>+SUM(I269:I277)</f>
      </c>
      <c r="J278" s="282">
        <f>+SUM(J269:J277)</f>
      </c>
      <c r="K278" s="282">
        <f>+SUM(K269:K277)</f>
      </c>
      <c r="L278" s="282">
        <f>+SUM(L269:L277)</f>
      </c>
      <c r="M278" s="282">
        <f>+SUM(M269:M277)</f>
      </c>
      <c r="N278" s="282">
        <f>+SUM(N269:N277)</f>
      </c>
      <c r="O278" s="282">
        <f>+SUM(O269:O277)</f>
      </c>
      <c r="P278" s="282">
        <f>+SUM(P269:P277)</f>
      </c>
      <c r="Q278" s="282">
        <f>+SUM(Q269:Q277)</f>
      </c>
      <c r="R278" s="282">
        <f>+SUM(R269:R277)</f>
      </c>
      <c r="S278" s="282">
        <f>+SUM(S269:S277)</f>
      </c>
      <c r="T278" s="282">
        <f>+SUM(T269:T277)</f>
      </c>
      <c r="U278" s="282">
        <f>+SUM(U269:U277)</f>
      </c>
      <c r="V278" s="282">
        <f>+SUM(V269:V277)</f>
      </c>
      <c r="W278" s="282">
        <f>+SUM(W269:W277)</f>
      </c>
      <c r="X278" s="282">
        <f>+SUM(X269:X277)</f>
      </c>
      <c r="Y278" s="282">
        <f>+SUM(Y269:Y277)</f>
      </c>
      <c r="Z278" s="282">
        <f>+SUM(Z269:Z277)</f>
      </c>
      <c r="AA278" s="282">
        <f>+SUM(AA269:AA277)</f>
      </c>
      <c r="AB278" s="282">
        <f>+SUM(AB269:AB277)</f>
      </c>
      <c r="AC278" s="282">
        <f>+SUM(AC269:AC277)</f>
      </c>
      <c r="AD278" s="282">
        <f>+SUM(AD269:AD277)</f>
      </c>
      <c r="AE278" s="282">
        <f>+SUM(AE269:AE277)</f>
      </c>
      <c r="AF278" s="282">
        <f>+SUM(AF269:AF277)</f>
      </c>
      <c r="AG278" s="282">
        <f>+SUM(AG269:AG277)</f>
      </c>
      <c r="AH278" s="282">
        <f>+SUM(AH269:AH277)</f>
      </c>
      <c r="AI278" s="282">
        <f>+SUM(AI269:AI277)</f>
      </c>
      <c r="AJ278" s="282">
        <f>+SUM(AJ269:AJ277)</f>
      </c>
      <c r="AK278" s="282">
        <f>+SUM(AK269:AK277)</f>
      </c>
      <c r="AL278" s="282">
        <f>+SUM(AL269:AL277)</f>
      </c>
      <c r="AM278" s="282">
        <f>+SUM(AM269:AM277)</f>
      </c>
      <c r="AN278" s="282">
        <f>+SUM(AN269:AN277)</f>
      </c>
      <c r="AO278" s="282">
        <f>+SUM(AO269:AO277)</f>
      </c>
      <c r="AP278" s="282">
        <f>+SUM(AP269:AP277)</f>
      </c>
      <c r="AQ278" s="282">
        <f>+SUM(AQ269:AQ277)</f>
      </c>
      <c r="AR278" s="282">
        <f>+SUM(AR269:AR277)</f>
      </c>
      <c r="AS278" s="282">
        <f>+SUM(AS269:AS277)</f>
      </c>
      <c r="AT278" s="282">
        <f>+SUM(AT269:AT277)</f>
      </c>
      <c r="AU278" s="282">
        <f>+SUM(AU269:AU277)</f>
      </c>
      <c r="AV278" s="282">
        <f>+SUM(AV269:AV277)</f>
      </c>
      <c r="AW278" s="282">
        <f>+SUM(AW269:AW277)</f>
      </c>
      <c r="AX278" s="282"/>
      <c r="AY278" s="327">
        <f>+SUM(AY269:AY277)</f>
      </c>
      <c r="AZ278" s="328">
        <f>+SUM(AZ269:AZ277)</f>
      </c>
      <c r="BA278" s="329">
        <f>+SUM(BA269:BA277)</f>
      </c>
      <c r="BB278" s="330">
        <f>+SUM(BB269:BB277)</f>
      </c>
      <c r="BC278" s="330">
        <f>+SUM(BC269:BC277)</f>
      </c>
      <c r="BD278" s="330">
        <f>+SUM(BD269:BD277)</f>
      </c>
      <c r="BE278" s="331">
        <v>80</v>
      </c>
      <c r="BF278" s="332">
        <f>+SUM(BF269:BF277)</f>
      </c>
      <c r="BG278" s="332">
        <f>+SUM(BG269:BG277)</f>
      </c>
      <c r="BH278" s="332">
        <f>+SUM(BH269:BH277)</f>
      </c>
      <c r="BI278" s="332">
        <f>+SUM(BI269:BI277)</f>
      </c>
      <c r="BJ278" s="333">
        <f>+SUM(BJ269:BJ277)</f>
      </c>
      <c r="BK278" s="332"/>
      <c r="BL278" s="124"/>
      <c r="BM278" s="2"/>
      <c r="BN278" s="124"/>
      <c r="BO278" s="6"/>
      <c r="BP278" s="124"/>
      <c r="BQ278" s="124"/>
      <c r="BR278" s="124"/>
      <c r="BS278" s="124"/>
      <c r="BT278" s="124"/>
      <c r="BU278" s="124"/>
      <c r="BV278" s="124"/>
      <c r="BW278" s="124"/>
      <c r="BX278" s="6"/>
      <c r="BY278" s="124"/>
      <c r="BZ278" s="124"/>
      <c r="CA278" s="124"/>
      <c r="CB278" s="124"/>
      <c r="CC278" s="124"/>
      <c r="CD278" s="124"/>
      <c r="CE278" s="124"/>
      <c r="CF278" s="124"/>
      <c r="CG278" s="124"/>
      <c r="CH278" s="124"/>
      <c r="CI278" s="124"/>
      <c r="CJ278" s="124"/>
      <c r="CK278" s="124"/>
      <c r="CL278" s="124"/>
      <c r="CM278" s="124"/>
      <c r="CN278" s="124"/>
      <c r="CO278" s="124"/>
      <c r="CP278" s="124"/>
      <c r="CQ278" s="124"/>
      <c r="CR278" s="124"/>
      <c r="CS278" s="124"/>
      <c r="CT278" s="124"/>
      <c r="CU278" s="124"/>
      <c r="CV278" s="124"/>
      <c r="CW278" s="124"/>
      <c r="CX278" s="124"/>
      <c r="CY278" s="124"/>
      <c r="CZ278" s="124"/>
      <c r="DA278" s="124"/>
      <c r="DB278" s="124"/>
      <c r="DC278" s="124"/>
      <c r="DD278" s="124"/>
      <c r="DE278" s="124"/>
      <c r="DF278" s="124"/>
      <c r="DG278" s="124"/>
      <c r="DH278" s="124"/>
      <c r="DI278" s="124"/>
      <c r="DJ278" s="124"/>
      <c r="DK278" s="198"/>
      <c r="DL278" s="198"/>
      <c r="DM278" s="144"/>
      <c r="DN278" s="198"/>
      <c r="DO278" s="144"/>
      <c r="DP278" s="198"/>
      <c r="DQ278" s="144"/>
      <c r="DR278" s="6"/>
      <c r="DS278" s="6"/>
      <c r="DT278" s="2"/>
      <c r="DU278" s="2"/>
      <c r="DV278" s="2"/>
      <c r="DW278" s="2"/>
      <c r="DX278" s="2"/>
      <c r="DY278" s="2"/>
      <c r="DZ278" s="2"/>
      <c r="EA278" s="2"/>
      <c r="EB278" s="125"/>
      <c r="EC278" s="6"/>
      <c r="ED278" s="6"/>
      <c r="EE278" s="6"/>
      <c r="EF278" s="124"/>
      <c r="EG278" s="124"/>
      <c r="EH278" s="125"/>
      <c r="EI278" s="125"/>
      <c r="EJ278" s="124"/>
      <c r="EK278" s="2"/>
      <c r="EL278" s="2"/>
    </row>
    <row x14ac:dyDescent="0.25" r="279" customHeight="1" ht="18.75">
      <c r="A279" s="280" t="s">
        <v>241</v>
      </c>
      <c r="B279" s="322">
        <v>202</v>
      </c>
      <c r="C279" s="322">
        <v>104</v>
      </c>
      <c r="D279" s="322">
        <v>108</v>
      </c>
      <c r="E279" s="322">
        <v>432</v>
      </c>
      <c r="F279" s="322">
        <v>324</v>
      </c>
      <c r="G279" s="322">
        <v>48</v>
      </c>
      <c r="H279" s="322">
        <v>32</v>
      </c>
      <c r="I279" s="322">
        <v>902</v>
      </c>
      <c r="J279" s="322">
        <v>146</v>
      </c>
      <c r="K279" s="322">
        <v>72</v>
      </c>
      <c r="L279" s="322">
        <v>72</v>
      </c>
      <c r="M279" s="322">
        <v>72</v>
      </c>
      <c r="N279" s="268">
        <v>72</v>
      </c>
      <c r="O279" s="268">
        <v>214</v>
      </c>
      <c r="P279" s="268">
        <v>628</v>
      </c>
      <c r="Q279" s="268">
        <v>0</v>
      </c>
      <c r="R279" s="268">
        <v>0</v>
      </c>
      <c r="S279" s="268">
        <v>0</v>
      </c>
      <c r="T279" s="268">
        <v>0</v>
      </c>
      <c r="U279" s="268">
        <v>0</v>
      </c>
      <c r="V279" s="268">
        <v>0</v>
      </c>
      <c r="W279" s="268">
        <v>296</v>
      </c>
      <c r="X279" s="268">
        <v>312</v>
      </c>
      <c r="Y279" s="268">
        <v>105</v>
      </c>
      <c r="Z279" s="282">
        <v>216</v>
      </c>
      <c r="AA279" s="282">
        <v>486</v>
      </c>
      <c r="AB279" s="282">
        <v>0</v>
      </c>
      <c r="AC279" s="282">
        <v>72</v>
      </c>
      <c r="AD279" s="282">
        <v>0</v>
      </c>
      <c r="AE279" s="282">
        <v>216</v>
      </c>
      <c r="AF279" s="282">
        <v>0</v>
      </c>
      <c r="AG279" s="282">
        <v>0</v>
      </c>
      <c r="AH279" s="282">
        <v>72</v>
      </c>
      <c r="AI279" s="282">
        <v>72</v>
      </c>
      <c r="AJ279" s="282">
        <v>72</v>
      </c>
      <c r="AK279" s="282">
        <v>102</v>
      </c>
      <c r="AL279" s="282">
        <v>72</v>
      </c>
      <c r="AM279" s="282">
        <v>0</v>
      </c>
      <c r="AN279" s="282">
        <v>0</v>
      </c>
      <c r="AO279" s="282">
        <v>0</v>
      </c>
      <c r="AP279" s="282">
        <v>0</v>
      </c>
      <c r="AQ279" s="282">
        <v>0</v>
      </c>
      <c r="AR279" s="282">
        <v>0</v>
      </c>
      <c r="AS279" s="282">
        <v>0</v>
      </c>
      <c r="AT279" s="282">
        <v>0</v>
      </c>
      <c r="AU279" s="282">
        <f>AU289+(AT289-AT279)</f>
      </c>
      <c r="AV279" s="282">
        <f>AV289</f>
      </c>
      <c r="AW279" s="282">
        <f>AW289</f>
      </c>
      <c r="AX279" s="282"/>
      <c r="AY279" s="273"/>
      <c r="AZ279" s="274">
        <f>+AZ289</f>
      </c>
      <c r="BA279" s="275">
        <f>+BA289</f>
      </c>
      <c r="BB279" s="282">
        <f>+BB289</f>
      </c>
      <c r="BC279" s="282">
        <f>+BC289</f>
      </c>
      <c r="BD279" s="282">
        <f>+BD289</f>
      </c>
      <c r="BE279" s="291">
        <f>+BE289</f>
      </c>
      <c r="BF279" s="292">
        <f>+BF289</f>
      </c>
      <c r="BG279" s="292">
        <f>+BG289</f>
      </c>
      <c r="BH279" s="292">
        <f>+BH289</f>
      </c>
      <c r="BI279" s="292">
        <f>+BI289</f>
      </c>
      <c r="BJ279" s="293">
        <f>+BJ289</f>
      </c>
      <c r="BK279" s="292"/>
      <c r="BL279" s="124"/>
      <c r="BM279" s="2"/>
      <c r="BN279" s="124"/>
      <c r="BO279" s="6"/>
      <c r="BP279" s="124"/>
      <c r="BQ279" s="124"/>
      <c r="BR279" s="124"/>
      <c r="BS279" s="124"/>
      <c r="BT279" s="124"/>
      <c r="BU279" s="124"/>
      <c r="BV279" s="124"/>
      <c r="BW279" s="124"/>
      <c r="BX279" s="6"/>
      <c r="BY279" s="124"/>
      <c r="BZ279" s="124"/>
      <c r="CA279" s="124"/>
      <c r="CB279" s="124"/>
      <c r="CC279" s="124"/>
      <c r="CD279" s="124"/>
      <c r="CE279" s="124"/>
      <c r="CF279" s="124"/>
      <c r="CG279" s="124"/>
      <c r="CH279" s="124"/>
      <c r="CI279" s="124"/>
      <c r="CJ279" s="124"/>
      <c r="CK279" s="124"/>
      <c r="CL279" s="124"/>
      <c r="CM279" s="124"/>
      <c r="CN279" s="124"/>
      <c r="CO279" s="124"/>
      <c r="CP279" s="124"/>
      <c r="CQ279" s="124"/>
      <c r="CR279" s="124"/>
      <c r="CS279" s="124"/>
      <c r="CT279" s="124"/>
      <c r="CU279" s="124"/>
      <c r="CV279" s="124"/>
      <c r="CW279" s="124"/>
      <c r="CX279" s="124"/>
      <c r="CY279" s="124"/>
      <c r="CZ279" s="124"/>
      <c r="DA279" s="124"/>
      <c r="DB279" s="124"/>
      <c r="DC279" s="124"/>
      <c r="DD279" s="124"/>
      <c r="DE279" s="124"/>
      <c r="DF279" s="124"/>
      <c r="DG279" s="124"/>
      <c r="DH279" s="124"/>
      <c r="DI279" s="124"/>
      <c r="DJ279" s="124"/>
      <c r="DK279" s="198">
        <f>SUM(B279:M279)</f>
      </c>
      <c r="DL279" s="198">
        <f>SUM(N279:Y279)</f>
      </c>
      <c r="DM279" s="144">
        <f>IFERROR(DL279/DK279*100,0)</f>
      </c>
      <c r="DN279" s="198">
        <f>SUM(Z279:AK279)</f>
      </c>
      <c r="DO279" s="144">
        <f>IFERROR(DN279/DL279*100,0)</f>
      </c>
      <c r="DP279" s="198">
        <f>SUM(AL279:AW279)</f>
      </c>
      <c r="DQ279" s="144">
        <f>IFERROR(DP279/DN279*100,0)</f>
      </c>
      <c r="DR279" s="185">
        <f>SUM(AY279:BJ279)</f>
      </c>
      <c r="DS279" s="249">
        <f>IFERROR(DR279/DP279*100,0)</f>
      </c>
      <c r="DT279" s="2"/>
      <c r="DU279" s="2"/>
      <c r="DV279" s="2"/>
      <c r="DW279" s="2"/>
      <c r="DX279" s="2"/>
      <c r="DY279" s="2"/>
      <c r="DZ279" s="2"/>
      <c r="EA279" s="2"/>
      <c r="EB279" s="125"/>
      <c r="EC279" s="6"/>
      <c r="ED279" s="6"/>
      <c r="EE279" s="6"/>
      <c r="EF279" s="124"/>
      <c r="EG279" s="124"/>
      <c r="EH279" s="125"/>
      <c r="EI279" s="125"/>
      <c r="EJ279" s="124"/>
      <c r="EK279" s="2"/>
      <c r="EL279" s="2"/>
    </row>
    <row x14ac:dyDescent="0.25" r="280" customHeight="1" ht="18.75">
      <c r="A280" s="290" t="s">
        <v>231</v>
      </c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82"/>
      <c r="Q280" s="282"/>
      <c r="R280" s="282"/>
      <c r="S280" s="282"/>
      <c r="T280" s="282"/>
      <c r="U280" s="282"/>
      <c r="V280" s="282"/>
      <c r="W280" s="282"/>
      <c r="X280" s="282"/>
      <c r="Y280" s="282"/>
      <c r="Z280" s="282"/>
      <c r="AA280" s="282"/>
      <c r="AB280" s="282"/>
      <c r="AC280" s="282"/>
      <c r="AD280" s="282"/>
      <c r="AE280" s="282"/>
      <c r="AF280" s="282"/>
      <c r="AG280" s="282"/>
      <c r="AH280" s="282"/>
      <c r="AI280" s="282"/>
      <c r="AJ280" s="282"/>
      <c r="AK280" s="282"/>
      <c r="AL280" s="282"/>
      <c r="AM280" s="282"/>
      <c r="AN280" s="282"/>
      <c r="AO280" s="282"/>
      <c r="AP280" s="282"/>
      <c r="AQ280" s="282"/>
      <c r="AR280" s="282"/>
      <c r="AS280" s="282"/>
      <c r="AT280" s="282"/>
      <c r="AU280" s="282"/>
      <c r="AV280" s="282"/>
      <c r="AW280" s="282"/>
      <c r="AX280" s="282"/>
      <c r="AY280" s="273"/>
      <c r="AZ280" s="274"/>
      <c r="BA280" s="275"/>
      <c r="BB280" s="282"/>
      <c r="BC280" s="282"/>
      <c r="BD280" s="282"/>
      <c r="BE280" s="291"/>
      <c r="BF280" s="292"/>
      <c r="BG280" s="292"/>
      <c r="BH280" s="292"/>
      <c r="BI280" s="292"/>
      <c r="BJ280" s="293"/>
      <c r="BK280" s="292"/>
      <c r="BL280" s="124"/>
      <c r="BM280" s="6">
        <f>SUM(BB278:BJ279)</f>
      </c>
      <c r="BN280" s="124"/>
      <c r="BO280" s="6"/>
      <c r="BP280" s="124"/>
      <c r="BQ280" s="124"/>
      <c r="BR280" s="124"/>
      <c r="BS280" s="124"/>
      <c r="BT280" s="124"/>
      <c r="BU280" s="124"/>
      <c r="BV280" s="124"/>
      <c r="BW280" s="124"/>
      <c r="BX280" s="6"/>
      <c r="BY280" s="124"/>
      <c r="BZ280" s="124"/>
      <c r="CA280" s="124"/>
      <c r="CB280" s="124"/>
      <c r="CC280" s="124"/>
      <c r="CD280" s="124"/>
      <c r="CE280" s="124"/>
      <c r="CF280" s="124"/>
      <c r="CG280" s="124"/>
      <c r="CH280" s="124"/>
      <c r="CI280" s="124"/>
      <c r="CJ280" s="124"/>
      <c r="CK280" s="124"/>
      <c r="CL280" s="124"/>
      <c r="CM280" s="124"/>
      <c r="CN280" s="124"/>
      <c r="CO280" s="124"/>
      <c r="CP280" s="124"/>
      <c r="CQ280" s="124"/>
      <c r="CR280" s="124"/>
      <c r="CS280" s="124"/>
      <c r="CT280" s="124"/>
      <c r="CU280" s="124"/>
      <c r="CV280" s="124"/>
      <c r="CW280" s="124"/>
      <c r="CX280" s="124"/>
      <c r="CY280" s="124"/>
      <c r="CZ280" s="124"/>
      <c r="DA280" s="124"/>
      <c r="DB280" s="124"/>
      <c r="DC280" s="124"/>
      <c r="DD280" s="124"/>
      <c r="DE280" s="124"/>
      <c r="DF280" s="124"/>
      <c r="DG280" s="124"/>
      <c r="DH280" s="124"/>
      <c r="DI280" s="124"/>
      <c r="DJ280" s="124"/>
      <c r="DK280" s="198"/>
      <c r="DL280" s="198"/>
      <c r="DM280" s="144"/>
      <c r="DN280" s="198"/>
      <c r="DO280" s="144"/>
      <c r="DP280" s="198"/>
      <c r="DQ280" s="144"/>
      <c r="DR280" s="6"/>
      <c r="DS280" s="6"/>
      <c r="DT280" s="2"/>
      <c r="DU280" s="2"/>
      <c r="DV280" s="2"/>
      <c r="DW280" s="2"/>
      <c r="DX280" s="2"/>
      <c r="DY280" s="2"/>
      <c r="DZ280" s="2"/>
      <c r="EA280" s="2"/>
      <c r="EB280" s="125"/>
      <c r="EC280" s="6"/>
      <c r="ED280" s="6"/>
      <c r="EE280" s="6"/>
      <c r="EF280" s="124"/>
      <c r="EG280" s="124"/>
      <c r="EH280" s="125"/>
      <c r="EI280" s="125"/>
      <c r="EJ280" s="124"/>
      <c r="EK280" s="2"/>
      <c r="EL280" s="2"/>
    </row>
    <row x14ac:dyDescent="0.25" r="281" customHeight="1" ht="18.75">
      <c r="A281" s="290" t="s">
        <v>232</v>
      </c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/>
      <c r="R281" s="282"/>
      <c r="S281" s="282"/>
      <c r="T281" s="282"/>
      <c r="U281" s="282"/>
      <c r="V281" s="282"/>
      <c r="W281" s="282"/>
      <c r="X281" s="282"/>
      <c r="Y281" s="282"/>
      <c r="Z281" s="282"/>
      <c r="AA281" s="282"/>
      <c r="AB281" s="282"/>
      <c r="AC281" s="282"/>
      <c r="AD281" s="282"/>
      <c r="AE281" s="282"/>
      <c r="AF281" s="282"/>
      <c r="AG281" s="282"/>
      <c r="AH281" s="282"/>
      <c r="AI281" s="282"/>
      <c r="AJ281" s="282"/>
      <c r="AK281" s="282"/>
      <c r="AL281" s="282"/>
      <c r="AM281" s="282"/>
      <c r="AN281" s="282"/>
      <c r="AO281" s="282"/>
      <c r="AP281" s="282"/>
      <c r="AQ281" s="282"/>
      <c r="AR281" s="282"/>
      <c r="AS281" s="282"/>
      <c r="AT281" s="282"/>
      <c r="AU281" s="282"/>
      <c r="AV281" s="282"/>
      <c r="AW281" s="282"/>
      <c r="AX281" s="282"/>
      <c r="AY281" s="273"/>
      <c r="AZ281" s="274"/>
      <c r="BA281" s="275"/>
      <c r="BB281" s="282"/>
      <c r="BC281" s="282"/>
      <c r="BD281" s="282"/>
      <c r="BE281" s="291"/>
      <c r="BF281" s="292"/>
      <c r="BG281" s="292"/>
      <c r="BH281" s="292"/>
      <c r="BI281" s="292"/>
      <c r="BJ281" s="293"/>
      <c r="BK281" s="292"/>
      <c r="BL281" s="124"/>
      <c r="BM281" s="2"/>
      <c r="BN281" s="124"/>
      <c r="BO281" s="6"/>
      <c r="BP281" s="124"/>
      <c r="BQ281" s="124"/>
      <c r="BR281" s="124"/>
      <c r="BS281" s="124"/>
      <c r="BT281" s="124"/>
      <c r="BU281" s="124"/>
      <c r="BV281" s="124"/>
      <c r="BW281" s="124"/>
      <c r="BX281" s="6"/>
      <c r="BY281" s="124"/>
      <c r="BZ281" s="124"/>
      <c r="CA281" s="124"/>
      <c r="CB281" s="124"/>
      <c r="CC281" s="124"/>
      <c r="CD281" s="124"/>
      <c r="CE281" s="124"/>
      <c r="CF281" s="124"/>
      <c r="CG281" s="124"/>
      <c r="CH281" s="124"/>
      <c r="CI281" s="124"/>
      <c r="CJ281" s="124"/>
      <c r="CK281" s="124"/>
      <c r="CL281" s="124"/>
      <c r="CM281" s="124"/>
      <c r="CN281" s="124"/>
      <c r="CO281" s="124"/>
      <c r="CP281" s="124"/>
      <c r="CQ281" s="124"/>
      <c r="CR281" s="124"/>
      <c r="CS281" s="124"/>
      <c r="CT281" s="124"/>
      <c r="CU281" s="124"/>
      <c r="CV281" s="124"/>
      <c r="CW281" s="124"/>
      <c r="CX281" s="124"/>
      <c r="CY281" s="124"/>
      <c r="CZ281" s="124"/>
      <c r="DA281" s="124"/>
      <c r="DB281" s="124"/>
      <c r="DC281" s="124"/>
      <c r="DD281" s="124"/>
      <c r="DE281" s="124"/>
      <c r="DF281" s="124"/>
      <c r="DG281" s="124"/>
      <c r="DH281" s="124"/>
      <c r="DI281" s="124"/>
      <c r="DJ281" s="124"/>
      <c r="DK281" s="198"/>
      <c r="DL281" s="198"/>
      <c r="DM281" s="144"/>
      <c r="DN281" s="198"/>
      <c r="DO281" s="144"/>
      <c r="DP281" s="198"/>
      <c r="DQ281" s="144"/>
      <c r="DR281" s="6"/>
      <c r="DS281" s="6"/>
      <c r="DT281" s="2"/>
      <c r="DU281" s="2"/>
      <c r="DV281" s="2"/>
      <c r="DW281" s="2"/>
      <c r="DX281" s="2"/>
      <c r="DY281" s="2"/>
      <c r="DZ281" s="2"/>
      <c r="EA281" s="2"/>
      <c r="EB281" s="125"/>
      <c r="EC281" s="6"/>
      <c r="ED281" s="6"/>
      <c r="EE281" s="6"/>
      <c r="EF281" s="124"/>
      <c r="EG281" s="124"/>
      <c r="EH281" s="125"/>
      <c r="EI281" s="125"/>
      <c r="EJ281" s="124"/>
      <c r="EK281" s="2"/>
      <c r="EL281" s="2"/>
    </row>
    <row x14ac:dyDescent="0.25" r="282" customHeight="1" ht="18.75">
      <c r="A282" s="290" t="s">
        <v>233</v>
      </c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82"/>
      <c r="Q282" s="282"/>
      <c r="R282" s="282"/>
      <c r="S282" s="282"/>
      <c r="T282" s="282"/>
      <c r="U282" s="282"/>
      <c r="V282" s="282"/>
      <c r="W282" s="282"/>
      <c r="X282" s="282"/>
      <c r="Y282" s="282"/>
      <c r="Z282" s="282"/>
      <c r="AA282" s="282"/>
      <c r="AB282" s="282"/>
      <c r="AC282" s="282"/>
      <c r="AD282" s="282"/>
      <c r="AE282" s="282"/>
      <c r="AF282" s="282"/>
      <c r="AG282" s="282"/>
      <c r="AH282" s="282"/>
      <c r="AI282" s="282"/>
      <c r="AJ282" s="282"/>
      <c r="AK282" s="282"/>
      <c r="AL282" s="282"/>
      <c r="AM282" s="282"/>
      <c r="AN282" s="282"/>
      <c r="AO282" s="282"/>
      <c r="AP282" s="282"/>
      <c r="AQ282" s="282"/>
      <c r="AR282" s="282"/>
      <c r="AS282" s="282"/>
      <c r="AT282" s="282"/>
      <c r="AU282" s="282"/>
      <c r="AV282" s="282"/>
      <c r="AW282" s="282"/>
      <c r="AX282" s="282"/>
      <c r="AY282" s="273"/>
      <c r="AZ282" s="274"/>
      <c r="BA282" s="275"/>
      <c r="BB282" s="282"/>
      <c r="BC282" s="282"/>
      <c r="BD282" s="282"/>
      <c r="BE282" s="291"/>
      <c r="BF282" s="292"/>
      <c r="BG282" s="292"/>
      <c r="BH282" s="292"/>
      <c r="BI282" s="292"/>
      <c r="BJ282" s="293"/>
      <c r="BK282" s="292"/>
      <c r="BL282" s="124"/>
      <c r="BM282" s="2"/>
      <c r="BN282" s="124"/>
      <c r="BO282" s="6"/>
      <c r="BP282" s="124"/>
      <c r="BQ282" s="124"/>
      <c r="BR282" s="124"/>
      <c r="BS282" s="124"/>
      <c r="BT282" s="124"/>
      <c r="BU282" s="124"/>
      <c r="BV282" s="124"/>
      <c r="BW282" s="124"/>
      <c r="BX282" s="6"/>
      <c r="BY282" s="124"/>
      <c r="BZ282" s="124"/>
      <c r="CA282" s="124"/>
      <c r="CB282" s="124"/>
      <c r="CC282" s="124"/>
      <c r="CD282" s="124"/>
      <c r="CE282" s="124"/>
      <c r="CF282" s="124"/>
      <c r="CG282" s="124"/>
      <c r="CH282" s="124"/>
      <c r="CI282" s="124"/>
      <c r="CJ282" s="124"/>
      <c r="CK282" s="124"/>
      <c r="CL282" s="124"/>
      <c r="CM282" s="124"/>
      <c r="CN282" s="124"/>
      <c r="CO282" s="124"/>
      <c r="CP282" s="124"/>
      <c r="CQ282" s="124"/>
      <c r="CR282" s="124"/>
      <c r="CS282" s="124"/>
      <c r="CT282" s="124"/>
      <c r="CU282" s="124"/>
      <c r="CV282" s="124"/>
      <c r="CW282" s="124"/>
      <c r="CX282" s="124"/>
      <c r="CY282" s="124"/>
      <c r="CZ282" s="124"/>
      <c r="DA282" s="124"/>
      <c r="DB282" s="124"/>
      <c r="DC282" s="124"/>
      <c r="DD282" s="124"/>
      <c r="DE282" s="124"/>
      <c r="DF282" s="124"/>
      <c r="DG282" s="124"/>
      <c r="DH282" s="124"/>
      <c r="DI282" s="124"/>
      <c r="DJ282" s="124"/>
      <c r="DK282" s="198"/>
      <c r="DL282" s="198"/>
      <c r="DM282" s="144"/>
      <c r="DN282" s="198"/>
      <c r="DO282" s="144"/>
      <c r="DP282" s="198"/>
      <c r="DQ282" s="144"/>
      <c r="DR282" s="6"/>
      <c r="DS282" s="6"/>
      <c r="DT282" s="2"/>
      <c r="DU282" s="2"/>
      <c r="DV282" s="2"/>
      <c r="DW282" s="2"/>
      <c r="DX282" s="2"/>
      <c r="DY282" s="2"/>
      <c r="DZ282" s="2"/>
      <c r="EA282" s="2"/>
      <c r="EB282" s="125"/>
      <c r="EC282" s="6"/>
      <c r="ED282" s="6"/>
      <c r="EE282" s="6"/>
      <c r="EF282" s="124"/>
      <c r="EG282" s="124"/>
      <c r="EH282" s="125"/>
      <c r="EI282" s="125"/>
      <c r="EJ282" s="124"/>
      <c r="EK282" s="2"/>
      <c r="EL282" s="2"/>
    </row>
    <row x14ac:dyDescent="0.25" r="283" customHeight="1" ht="18.75">
      <c r="A283" s="290" t="s">
        <v>234</v>
      </c>
      <c r="B283" s="282"/>
      <c r="C283" s="282"/>
      <c r="D283" s="282"/>
      <c r="E283" s="282"/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82"/>
      <c r="Q283" s="282"/>
      <c r="R283" s="282"/>
      <c r="S283" s="282"/>
      <c r="T283" s="282"/>
      <c r="U283" s="282"/>
      <c r="V283" s="282"/>
      <c r="W283" s="282"/>
      <c r="X283" s="282"/>
      <c r="Y283" s="282"/>
      <c r="Z283" s="282"/>
      <c r="AA283" s="282"/>
      <c r="AB283" s="282"/>
      <c r="AC283" s="282"/>
      <c r="AD283" s="282"/>
      <c r="AE283" s="282"/>
      <c r="AF283" s="282"/>
      <c r="AG283" s="282"/>
      <c r="AH283" s="282"/>
      <c r="AI283" s="282"/>
      <c r="AJ283" s="282"/>
      <c r="AK283" s="282"/>
      <c r="AL283" s="282"/>
      <c r="AM283" s="282"/>
      <c r="AN283" s="282"/>
      <c r="AO283" s="282"/>
      <c r="AP283" s="282"/>
      <c r="AQ283" s="282"/>
      <c r="AR283" s="282"/>
      <c r="AS283" s="282"/>
      <c r="AT283" s="282"/>
      <c r="AU283" s="282"/>
      <c r="AV283" s="282"/>
      <c r="AW283" s="282"/>
      <c r="AX283" s="282"/>
      <c r="AY283" s="273"/>
      <c r="AZ283" s="274"/>
      <c r="BA283" s="275"/>
      <c r="BB283" s="282"/>
      <c r="BC283" s="282"/>
      <c r="BD283" s="282"/>
      <c r="BE283" s="291"/>
      <c r="BF283" s="292"/>
      <c r="BG283" s="292"/>
      <c r="BH283" s="292"/>
      <c r="BI283" s="292"/>
      <c r="BJ283" s="293"/>
      <c r="BK283" s="292"/>
      <c r="BL283" s="124"/>
      <c r="BM283" s="2"/>
      <c r="BN283" s="124"/>
      <c r="BO283" s="6"/>
      <c r="BP283" s="124"/>
      <c r="BQ283" s="124"/>
      <c r="BR283" s="124"/>
      <c r="BS283" s="124"/>
      <c r="BT283" s="124"/>
      <c r="BU283" s="124"/>
      <c r="BV283" s="124"/>
      <c r="BW283" s="124"/>
      <c r="BX283" s="6"/>
      <c r="BY283" s="124"/>
      <c r="BZ283" s="124"/>
      <c r="CA283" s="124"/>
      <c r="CB283" s="124"/>
      <c r="CC283" s="124"/>
      <c r="CD283" s="124"/>
      <c r="CE283" s="124"/>
      <c r="CF283" s="124"/>
      <c r="CG283" s="124"/>
      <c r="CH283" s="124"/>
      <c r="CI283" s="124"/>
      <c r="CJ283" s="124"/>
      <c r="CK283" s="124"/>
      <c r="CL283" s="124"/>
      <c r="CM283" s="124"/>
      <c r="CN283" s="124"/>
      <c r="CO283" s="124"/>
      <c r="CP283" s="124"/>
      <c r="CQ283" s="124"/>
      <c r="CR283" s="124"/>
      <c r="CS283" s="124"/>
      <c r="CT283" s="124"/>
      <c r="CU283" s="124"/>
      <c r="CV283" s="124"/>
      <c r="CW283" s="124"/>
      <c r="CX283" s="124"/>
      <c r="CY283" s="124"/>
      <c r="CZ283" s="124"/>
      <c r="DA283" s="124"/>
      <c r="DB283" s="124"/>
      <c r="DC283" s="124"/>
      <c r="DD283" s="124"/>
      <c r="DE283" s="124"/>
      <c r="DF283" s="124"/>
      <c r="DG283" s="124"/>
      <c r="DH283" s="124"/>
      <c r="DI283" s="124"/>
      <c r="DJ283" s="124"/>
      <c r="DK283" s="198"/>
      <c r="DL283" s="198"/>
      <c r="DM283" s="144"/>
      <c r="DN283" s="198"/>
      <c r="DO283" s="144"/>
      <c r="DP283" s="198"/>
      <c r="DQ283" s="144"/>
      <c r="DR283" s="6"/>
      <c r="DS283" s="6"/>
      <c r="DT283" s="2"/>
      <c r="DU283" s="2"/>
      <c r="DV283" s="2"/>
      <c r="DW283" s="2"/>
      <c r="DX283" s="2"/>
      <c r="DY283" s="2"/>
      <c r="DZ283" s="2"/>
      <c r="EA283" s="2"/>
      <c r="EB283" s="125"/>
      <c r="EC283" s="6"/>
      <c r="ED283" s="6"/>
      <c r="EE283" s="6"/>
      <c r="EF283" s="124"/>
      <c r="EG283" s="124"/>
      <c r="EH283" s="125"/>
      <c r="EI283" s="125"/>
      <c r="EJ283" s="124"/>
      <c r="EK283" s="2"/>
      <c r="EL283" s="2"/>
    </row>
    <row x14ac:dyDescent="0.25" r="284" customHeight="1" ht="18.75">
      <c r="A284" s="290" t="s">
        <v>235</v>
      </c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82"/>
      <c r="AG284" s="282"/>
      <c r="AH284" s="282"/>
      <c r="AI284" s="282"/>
      <c r="AJ284" s="282"/>
      <c r="AK284" s="282"/>
      <c r="AL284" s="282"/>
      <c r="AM284" s="282"/>
      <c r="AN284" s="282"/>
      <c r="AO284" s="282"/>
      <c r="AP284" s="282"/>
      <c r="AQ284" s="282"/>
      <c r="AR284" s="282"/>
      <c r="AS284" s="282"/>
      <c r="AT284" s="282"/>
      <c r="AU284" s="282"/>
      <c r="AV284" s="282"/>
      <c r="AW284" s="282"/>
      <c r="AX284" s="282"/>
      <c r="AY284" s="273"/>
      <c r="AZ284" s="274"/>
      <c r="BA284" s="275"/>
      <c r="BB284" s="282"/>
      <c r="BC284" s="282"/>
      <c r="BD284" s="282"/>
      <c r="BE284" s="291"/>
      <c r="BF284" s="292"/>
      <c r="BG284" s="292"/>
      <c r="BH284" s="292"/>
      <c r="BI284" s="292"/>
      <c r="BJ284" s="293"/>
      <c r="BK284" s="292"/>
      <c r="BL284" s="124"/>
      <c r="BM284" s="2"/>
      <c r="BN284" s="124"/>
      <c r="BO284" s="6"/>
      <c r="BP284" s="124"/>
      <c r="BQ284" s="124"/>
      <c r="BR284" s="124"/>
      <c r="BS284" s="124"/>
      <c r="BT284" s="124"/>
      <c r="BU284" s="124"/>
      <c r="BV284" s="124"/>
      <c r="BW284" s="124"/>
      <c r="BX284" s="6"/>
      <c r="BY284" s="124"/>
      <c r="BZ284" s="124"/>
      <c r="CA284" s="124"/>
      <c r="CB284" s="124"/>
      <c r="CC284" s="124"/>
      <c r="CD284" s="124"/>
      <c r="CE284" s="124"/>
      <c r="CF284" s="124"/>
      <c r="CG284" s="124"/>
      <c r="CH284" s="124"/>
      <c r="CI284" s="124"/>
      <c r="CJ284" s="124"/>
      <c r="CK284" s="124"/>
      <c r="CL284" s="124"/>
      <c r="CM284" s="124"/>
      <c r="CN284" s="124"/>
      <c r="CO284" s="124"/>
      <c r="CP284" s="124"/>
      <c r="CQ284" s="124"/>
      <c r="CR284" s="124"/>
      <c r="CS284" s="124"/>
      <c r="CT284" s="124"/>
      <c r="CU284" s="124"/>
      <c r="CV284" s="124"/>
      <c r="CW284" s="124"/>
      <c r="CX284" s="124"/>
      <c r="CY284" s="124"/>
      <c r="CZ284" s="124"/>
      <c r="DA284" s="124"/>
      <c r="DB284" s="124"/>
      <c r="DC284" s="124"/>
      <c r="DD284" s="124"/>
      <c r="DE284" s="124"/>
      <c r="DF284" s="124"/>
      <c r="DG284" s="124"/>
      <c r="DH284" s="124"/>
      <c r="DI284" s="124"/>
      <c r="DJ284" s="124"/>
      <c r="DK284" s="198"/>
      <c r="DL284" s="198"/>
      <c r="DM284" s="144"/>
      <c r="DN284" s="198"/>
      <c r="DO284" s="144"/>
      <c r="DP284" s="198"/>
      <c r="DQ284" s="144"/>
      <c r="DR284" s="6"/>
      <c r="DS284" s="6"/>
      <c r="DT284" s="2"/>
      <c r="DU284" s="2"/>
      <c r="DV284" s="2"/>
      <c r="DW284" s="2"/>
      <c r="DX284" s="2"/>
      <c r="DY284" s="2"/>
      <c r="DZ284" s="2"/>
      <c r="EA284" s="2"/>
      <c r="EB284" s="125"/>
      <c r="EC284" s="6"/>
      <c r="ED284" s="6"/>
      <c r="EE284" s="6"/>
      <c r="EF284" s="124"/>
      <c r="EG284" s="124"/>
      <c r="EH284" s="125"/>
      <c r="EI284" s="125"/>
      <c r="EJ284" s="124"/>
      <c r="EK284" s="2"/>
      <c r="EL284" s="2"/>
    </row>
    <row x14ac:dyDescent="0.25" r="285" customHeight="1" ht="18.75">
      <c r="A285" s="290" t="s">
        <v>201</v>
      </c>
      <c r="B285" s="282"/>
      <c r="C285" s="282"/>
      <c r="D285" s="282"/>
      <c r="E285" s="282"/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82"/>
      <c r="Q285" s="282"/>
      <c r="R285" s="282"/>
      <c r="S285" s="282"/>
      <c r="T285" s="282"/>
      <c r="U285" s="282"/>
      <c r="V285" s="282"/>
      <c r="W285" s="282"/>
      <c r="X285" s="282"/>
      <c r="Y285" s="282"/>
      <c r="Z285" s="282"/>
      <c r="AA285" s="282"/>
      <c r="AB285" s="282"/>
      <c r="AC285" s="282"/>
      <c r="AD285" s="282"/>
      <c r="AE285" s="282"/>
      <c r="AF285" s="282"/>
      <c r="AG285" s="282"/>
      <c r="AH285" s="282"/>
      <c r="AI285" s="282"/>
      <c r="AJ285" s="282"/>
      <c r="AK285" s="282"/>
      <c r="AL285" s="282"/>
      <c r="AM285" s="282"/>
      <c r="AN285" s="282"/>
      <c r="AO285" s="282"/>
      <c r="AP285" s="282"/>
      <c r="AQ285" s="282"/>
      <c r="AR285" s="282"/>
      <c r="AS285" s="282"/>
      <c r="AT285" s="282"/>
      <c r="AU285" s="282"/>
      <c r="AV285" s="282"/>
      <c r="AW285" s="282"/>
      <c r="AX285" s="282"/>
      <c r="AY285" s="273"/>
      <c r="AZ285" s="274"/>
      <c r="BA285" s="275"/>
      <c r="BB285" s="282"/>
      <c r="BC285" s="282"/>
      <c r="BD285" s="282"/>
      <c r="BE285" s="291"/>
      <c r="BF285" s="292"/>
      <c r="BG285" s="292"/>
      <c r="BH285" s="292"/>
      <c r="BI285" s="292"/>
      <c r="BJ285" s="293"/>
      <c r="BK285" s="292"/>
      <c r="BL285" s="124"/>
      <c r="BM285" s="2"/>
      <c r="BN285" s="124"/>
      <c r="BO285" s="6"/>
      <c r="BP285" s="124"/>
      <c r="BQ285" s="124"/>
      <c r="BR285" s="124"/>
      <c r="BS285" s="124"/>
      <c r="BT285" s="124"/>
      <c r="BU285" s="124"/>
      <c r="BV285" s="124"/>
      <c r="BW285" s="124"/>
      <c r="BX285" s="6"/>
      <c r="BY285" s="124"/>
      <c r="BZ285" s="124"/>
      <c r="CA285" s="124"/>
      <c r="CB285" s="124"/>
      <c r="CC285" s="124"/>
      <c r="CD285" s="124"/>
      <c r="CE285" s="124"/>
      <c r="CF285" s="124"/>
      <c r="CG285" s="124"/>
      <c r="CH285" s="124"/>
      <c r="CI285" s="124"/>
      <c r="CJ285" s="124"/>
      <c r="CK285" s="124"/>
      <c r="CL285" s="124"/>
      <c r="CM285" s="124"/>
      <c r="CN285" s="124"/>
      <c r="CO285" s="124"/>
      <c r="CP285" s="124"/>
      <c r="CQ285" s="124"/>
      <c r="CR285" s="124"/>
      <c r="CS285" s="124"/>
      <c r="CT285" s="124"/>
      <c r="CU285" s="124"/>
      <c r="CV285" s="124"/>
      <c r="CW285" s="124"/>
      <c r="CX285" s="124"/>
      <c r="CY285" s="124"/>
      <c r="CZ285" s="124"/>
      <c r="DA285" s="124"/>
      <c r="DB285" s="124"/>
      <c r="DC285" s="124"/>
      <c r="DD285" s="124"/>
      <c r="DE285" s="124"/>
      <c r="DF285" s="124"/>
      <c r="DG285" s="124"/>
      <c r="DH285" s="124"/>
      <c r="DI285" s="124"/>
      <c r="DJ285" s="124"/>
      <c r="DK285" s="198"/>
      <c r="DL285" s="198"/>
      <c r="DM285" s="144"/>
      <c r="DN285" s="198"/>
      <c r="DO285" s="144"/>
      <c r="DP285" s="198"/>
      <c r="DQ285" s="144"/>
      <c r="DR285" s="6"/>
      <c r="DS285" s="6"/>
      <c r="DT285" s="2"/>
      <c r="DU285" s="2"/>
      <c r="DV285" s="2"/>
      <c r="DW285" s="2"/>
      <c r="DX285" s="2"/>
      <c r="DY285" s="2"/>
      <c r="DZ285" s="2"/>
      <c r="EA285" s="2"/>
      <c r="EB285" s="125"/>
      <c r="EC285" s="6"/>
      <c r="ED285" s="6"/>
      <c r="EE285" s="6"/>
      <c r="EF285" s="124"/>
      <c r="EG285" s="124"/>
      <c r="EH285" s="125"/>
      <c r="EI285" s="125"/>
      <c r="EJ285" s="124"/>
      <c r="EK285" s="2"/>
      <c r="EL285" s="2"/>
    </row>
    <row x14ac:dyDescent="0.25" r="286" customHeight="1" ht="18.75">
      <c r="A286" s="290" t="s">
        <v>237</v>
      </c>
      <c r="B286" s="282"/>
      <c r="C286" s="282"/>
      <c r="D286" s="282"/>
      <c r="E286" s="282"/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82"/>
      <c r="Q286" s="282"/>
      <c r="R286" s="282"/>
      <c r="S286" s="282"/>
      <c r="T286" s="282"/>
      <c r="U286" s="282"/>
      <c r="V286" s="282"/>
      <c r="W286" s="282"/>
      <c r="X286" s="282"/>
      <c r="Y286" s="282"/>
      <c r="Z286" s="282"/>
      <c r="AA286" s="282"/>
      <c r="AB286" s="282"/>
      <c r="AC286" s="282"/>
      <c r="AD286" s="282"/>
      <c r="AE286" s="282"/>
      <c r="AF286" s="282"/>
      <c r="AG286" s="282"/>
      <c r="AH286" s="282"/>
      <c r="AI286" s="282"/>
      <c r="AJ286" s="282"/>
      <c r="AK286" s="282"/>
      <c r="AL286" s="282">
        <v>72</v>
      </c>
      <c r="AM286" s="282"/>
      <c r="AN286" s="282"/>
      <c r="AO286" s="282"/>
      <c r="AP286" s="282"/>
      <c r="AQ286" s="282"/>
      <c r="AR286" s="282"/>
      <c r="AS286" s="282"/>
      <c r="AT286" s="282"/>
      <c r="AU286" s="282"/>
      <c r="AV286" s="282"/>
      <c r="AW286" s="282"/>
      <c r="AX286" s="282"/>
      <c r="AY286" s="273"/>
      <c r="AZ286" s="274"/>
      <c r="BA286" s="275"/>
      <c r="BB286" s="282"/>
      <c r="BC286" s="282"/>
      <c r="BD286" s="282"/>
      <c r="BE286" s="291"/>
      <c r="BF286" s="292"/>
      <c r="BG286" s="292"/>
      <c r="BH286" s="292"/>
      <c r="BI286" s="292"/>
      <c r="BJ286" s="293"/>
      <c r="BK286" s="292"/>
      <c r="BL286" s="124"/>
      <c r="BM286" s="2"/>
      <c r="BN286" s="124"/>
      <c r="BO286" s="6"/>
      <c r="BP286" s="124"/>
      <c r="BQ286" s="124"/>
      <c r="BR286" s="124"/>
      <c r="BS286" s="124"/>
      <c r="BT286" s="124"/>
      <c r="BU286" s="124"/>
      <c r="BV286" s="124"/>
      <c r="BW286" s="124"/>
      <c r="BX286" s="6"/>
      <c r="BY286" s="124"/>
      <c r="BZ286" s="124"/>
      <c r="CA286" s="124"/>
      <c r="CB286" s="124"/>
      <c r="CC286" s="124"/>
      <c r="CD286" s="124"/>
      <c r="CE286" s="124"/>
      <c r="CF286" s="124"/>
      <c r="CG286" s="124"/>
      <c r="CH286" s="124"/>
      <c r="CI286" s="124"/>
      <c r="CJ286" s="124"/>
      <c r="CK286" s="124"/>
      <c r="CL286" s="124"/>
      <c r="CM286" s="124"/>
      <c r="CN286" s="124"/>
      <c r="CO286" s="124"/>
      <c r="CP286" s="124"/>
      <c r="CQ286" s="124"/>
      <c r="CR286" s="124"/>
      <c r="CS286" s="124"/>
      <c r="CT286" s="124"/>
      <c r="CU286" s="124"/>
      <c r="CV286" s="124"/>
      <c r="CW286" s="124"/>
      <c r="CX286" s="124"/>
      <c r="CY286" s="124"/>
      <c r="CZ286" s="124"/>
      <c r="DA286" s="124"/>
      <c r="DB286" s="124"/>
      <c r="DC286" s="124"/>
      <c r="DD286" s="124"/>
      <c r="DE286" s="124"/>
      <c r="DF286" s="124"/>
      <c r="DG286" s="124"/>
      <c r="DH286" s="124"/>
      <c r="DI286" s="124"/>
      <c r="DJ286" s="124"/>
      <c r="DK286" s="198"/>
      <c r="DL286" s="198"/>
      <c r="DM286" s="144"/>
      <c r="DN286" s="198"/>
      <c r="DO286" s="144"/>
      <c r="DP286" s="198"/>
      <c r="DQ286" s="144"/>
      <c r="DR286" s="6"/>
      <c r="DS286" s="6"/>
      <c r="DT286" s="2"/>
      <c r="DU286" s="2"/>
      <c r="DV286" s="2"/>
      <c r="DW286" s="2"/>
      <c r="DX286" s="2"/>
      <c r="DY286" s="2"/>
      <c r="DZ286" s="2"/>
      <c r="EA286" s="2"/>
      <c r="EB286" s="125"/>
      <c r="EC286" s="6"/>
      <c r="ED286" s="6"/>
      <c r="EE286" s="6"/>
      <c r="EF286" s="124"/>
      <c r="EG286" s="124"/>
      <c r="EH286" s="125"/>
      <c r="EI286" s="125"/>
      <c r="EJ286" s="124"/>
      <c r="EK286" s="2"/>
      <c r="EL286" s="2"/>
    </row>
    <row x14ac:dyDescent="0.25" r="287" customHeight="1" ht="18.75">
      <c r="A287" s="290" t="s">
        <v>200</v>
      </c>
      <c r="B287" s="282"/>
      <c r="C287" s="282"/>
      <c r="D287" s="282"/>
      <c r="E287" s="282"/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82"/>
      <c r="Q287" s="282"/>
      <c r="R287" s="282"/>
      <c r="S287" s="282"/>
      <c r="T287" s="282"/>
      <c r="U287" s="282"/>
      <c r="V287" s="282"/>
      <c r="W287" s="282"/>
      <c r="X287" s="282"/>
      <c r="Y287" s="282"/>
      <c r="Z287" s="282"/>
      <c r="AA287" s="282"/>
      <c r="AB287" s="282"/>
      <c r="AC287" s="282"/>
      <c r="AD287" s="282"/>
      <c r="AE287" s="282"/>
      <c r="AF287" s="282"/>
      <c r="AG287" s="282"/>
      <c r="AH287" s="282"/>
      <c r="AI287" s="282"/>
      <c r="AJ287" s="282"/>
      <c r="AK287" s="282"/>
      <c r="AL287" s="282"/>
      <c r="AM287" s="282"/>
      <c r="AN287" s="282"/>
      <c r="AO287" s="282"/>
      <c r="AP287" s="282"/>
      <c r="AQ287" s="282"/>
      <c r="AR287" s="282"/>
      <c r="AS287" s="282"/>
      <c r="AT287" s="282"/>
      <c r="AU287" s="282"/>
      <c r="AV287" s="282"/>
      <c r="AW287" s="282"/>
      <c r="AX287" s="282"/>
      <c r="AY287" s="273"/>
      <c r="AZ287" s="274"/>
      <c r="BA287" s="275"/>
      <c r="BB287" s="282"/>
      <c r="BC287" s="282"/>
      <c r="BD287" s="282"/>
      <c r="BE287" s="291"/>
      <c r="BF287" s="292"/>
      <c r="BG287" s="292"/>
      <c r="BH287" s="292"/>
      <c r="BI287" s="292"/>
      <c r="BJ287" s="293"/>
      <c r="BK287" s="292"/>
      <c r="BL287" s="124"/>
      <c r="BM287" s="2"/>
      <c r="BN287" s="124"/>
      <c r="BO287" s="6"/>
      <c r="BP287" s="124"/>
      <c r="BQ287" s="124"/>
      <c r="BR287" s="124"/>
      <c r="BS287" s="124"/>
      <c r="BT287" s="124"/>
      <c r="BU287" s="124"/>
      <c r="BV287" s="124"/>
      <c r="BW287" s="124"/>
      <c r="BX287" s="6"/>
      <c r="BY287" s="124"/>
      <c r="BZ287" s="124"/>
      <c r="CA287" s="124"/>
      <c r="CB287" s="124"/>
      <c r="CC287" s="124"/>
      <c r="CD287" s="124"/>
      <c r="CE287" s="124"/>
      <c r="CF287" s="124"/>
      <c r="CG287" s="124"/>
      <c r="CH287" s="124"/>
      <c r="CI287" s="124"/>
      <c r="CJ287" s="124"/>
      <c r="CK287" s="124"/>
      <c r="CL287" s="124"/>
      <c r="CM287" s="124"/>
      <c r="CN287" s="124"/>
      <c r="CO287" s="124"/>
      <c r="CP287" s="124"/>
      <c r="CQ287" s="124"/>
      <c r="CR287" s="124"/>
      <c r="CS287" s="124"/>
      <c r="CT287" s="124"/>
      <c r="CU287" s="124"/>
      <c r="CV287" s="124"/>
      <c r="CW287" s="124"/>
      <c r="CX287" s="124"/>
      <c r="CY287" s="124"/>
      <c r="CZ287" s="124"/>
      <c r="DA287" s="124"/>
      <c r="DB287" s="124"/>
      <c r="DC287" s="124"/>
      <c r="DD287" s="124"/>
      <c r="DE287" s="124"/>
      <c r="DF287" s="124"/>
      <c r="DG287" s="124"/>
      <c r="DH287" s="124"/>
      <c r="DI287" s="124"/>
      <c r="DJ287" s="124"/>
      <c r="DK287" s="198"/>
      <c r="DL287" s="198"/>
      <c r="DM287" s="144"/>
      <c r="DN287" s="198"/>
      <c r="DO287" s="144"/>
      <c r="DP287" s="198"/>
      <c r="DQ287" s="144"/>
      <c r="DR287" s="6"/>
      <c r="DS287" s="6"/>
      <c r="DT287" s="2"/>
      <c r="DU287" s="2"/>
      <c r="DV287" s="2"/>
      <c r="DW287" s="2"/>
      <c r="DX287" s="2"/>
      <c r="DY287" s="2"/>
      <c r="DZ287" s="2"/>
      <c r="EA287" s="2"/>
      <c r="EB287" s="125"/>
      <c r="EC287" s="6"/>
      <c r="ED287" s="6"/>
      <c r="EE287" s="6"/>
      <c r="EF287" s="124"/>
      <c r="EG287" s="124"/>
      <c r="EH287" s="125"/>
      <c r="EI287" s="125"/>
      <c r="EJ287" s="124"/>
      <c r="EK287" s="2"/>
      <c r="EL287" s="2"/>
    </row>
    <row x14ac:dyDescent="0.25" r="288" customHeight="1" ht="18.75">
      <c r="A288" s="290" t="s">
        <v>238</v>
      </c>
      <c r="B288" s="282"/>
      <c r="C288" s="282"/>
      <c r="D288" s="282"/>
      <c r="E288" s="282"/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/>
      <c r="R288" s="282"/>
      <c r="S288" s="282"/>
      <c r="T288" s="282"/>
      <c r="U288" s="282"/>
      <c r="V288" s="282"/>
      <c r="W288" s="282"/>
      <c r="X288" s="282"/>
      <c r="Y288" s="282"/>
      <c r="Z288" s="282"/>
      <c r="AA288" s="282"/>
      <c r="AB288" s="282"/>
      <c r="AC288" s="282"/>
      <c r="AD288" s="282"/>
      <c r="AE288" s="282"/>
      <c r="AF288" s="282"/>
      <c r="AG288" s="282"/>
      <c r="AH288" s="282"/>
      <c r="AI288" s="282"/>
      <c r="AJ288" s="282"/>
      <c r="AK288" s="282"/>
      <c r="AL288" s="282"/>
      <c r="AM288" s="282"/>
      <c r="AN288" s="282"/>
      <c r="AO288" s="282"/>
      <c r="AP288" s="282"/>
      <c r="AQ288" s="282"/>
      <c r="AR288" s="282"/>
      <c r="AS288" s="282"/>
      <c r="AT288" s="282"/>
      <c r="AU288" s="282"/>
      <c r="AV288" s="282"/>
      <c r="AW288" s="282"/>
      <c r="AX288" s="282"/>
      <c r="AY288" s="273"/>
      <c r="AZ288" s="274"/>
      <c r="BA288" s="275"/>
      <c r="BB288" s="282"/>
      <c r="BC288" s="282"/>
      <c r="BD288" s="282"/>
      <c r="BE288" s="291"/>
      <c r="BF288" s="292"/>
      <c r="BG288" s="292"/>
      <c r="BH288" s="292"/>
      <c r="BI288" s="292"/>
      <c r="BJ288" s="293"/>
      <c r="BK288" s="292"/>
      <c r="BL288" s="124"/>
      <c r="BM288" s="2"/>
      <c r="BN288" s="124"/>
      <c r="BO288" s="6"/>
      <c r="BP288" s="124"/>
      <c r="BQ288" s="124"/>
      <c r="BR288" s="124"/>
      <c r="BS288" s="124"/>
      <c r="BT288" s="124"/>
      <c r="BU288" s="124"/>
      <c r="BV288" s="124"/>
      <c r="BW288" s="124"/>
      <c r="BX288" s="6"/>
      <c r="BY288" s="124"/>
      <c r="BZ288" s="124"/>
      <c r="CA288" s="124"/>
      <c r="CB288" s="124"/>
      <c r="CC288" s="124"/>
      <c r="CD288" s="124"/>
      <c r="CE288" s="124"/>
      <c r="CF288" s="124"/>
      <c r="CG288" s="124"/>
      <c r="CH288" s="124"/>
      <c r="CI288" s="124"/>
      <c r="CJ288" s="124"/>
      <c r="CK288" s="124"/>
      <c r="CL288" s="124"/>
      <c r="CM288" s="124"/>
      <c r="CN288" s="124"/>
      <c r="CO288" s="124"/>
      <c r="CP288" s="124"/>
      <c r="CQ288" s="124"/>
      <c r="CR288" s="124"/>
      <c r="CS288" s="124"/>
      <c r="CT288" s="124"/>
      <c r="CU288" s="124"/>
      <c r="CV288" s="124"/>
      <c r="CW288" s="124"/>
      <c r="CX288" s="124"/>
      <c r="CY288" s="124"/>
      <c r="CZ288" s="124"/>
      <c r="DA288" s="124"/>
      <c r="DB288" s="124"/>
      <c r="DC288" s="124"/>
      <c r="DD288" s="124"/>
      <c r="DE288" s="124"/>
      <c r="DF288" s="124"/>
      <c r="DG288" s="124"/>
      <c r="DH288" s="124"/>
      <c r="DI288" s="124"/>
      <c r="DJ288" s="124"/>
      <c r="DK288" s="198"/>
      <c r="DL288" s="198"/>
      <c r="DM288" s="144"/>
      <c r="DN288" s="198"/>
      <c r="DO288" s="144"/>
      <c r="DP288" s="198"/>
      <c r="DQ288" s="144"/>
      <c r="DR288" s="6"/>
      <c r="DS288" s="6"/>
      <c r="DT288" s="2"/>
      <c r="DU288" s="2"/>
      <c r="DV288" s="2"/>
      <c r="DW288" s="2"/>
      <c r="DX288" s="2"/>
      <c r="DY288" s="2"/>
      <c r="DZ288" s="2"/>
      <c r="EA288" s="2"/>
      <c r="EB288" s="125"/>
      <c r="EC288" s="6"/>
      <c r="ED288" s="6"/>
      <c r="EE288" s="6"/>
      <c r="EF288" s="124"/>
      <c r="EG288" s="124"/>
      <c r="EH288" s="125"/>
      <c r="EI288" s="125"/>
      <c r="EJ288" s="124"/>
      <c r="EK288" s="2"/>
      <c r="EL288" s="2"/>
    </row>
    <row x14ac:dyDescent="0.25" r="289" customHeight="1" ht="18.75">
      <c r="A289" s="304" t="s">
        <v>239</v>
      </c>
      <c r="B289" s="282">
        <f>+SUM(B280:B288)</f>
      </c>
      <c r="C289" s="282">
        <f>+SUM(C280:C288)</f>
      </c>
      <c r="D289" s="282">
        <f>+SUM(D280:D288)</f>
      </c>
      <c r="E289" s="282">
        <f>+SUM(E280:E288)</f>
      </c>
      <c r="F289" s="282">
        <f>+SUM(F280:F288)</f>
      </c>
      <c r="G289" s="282">
        <f>+SUM(G280:G288)</f>
      </c>
      <c r="H289" s="282">
        <f>+SUM(H280:H288)</f>
      </c>
      <c r="I289" s="282">
        <f>+SUM(I280:I288)</f>
      </c>
      <c r="J289" s="282">
        <f>+SUM(J280:J288)</f>
      </c>
      <c r="K289" s="282">
        <f>+SUM(K280:K288)</f>
      </c>
      <c r="L289" s="282">
        <f>+SUM(L280:L288)</f>
      </c>
      <c r="M289" s="282">
        <f>+SUM(M280:M288)</f>
      </c>
      <c r="N289" s="282">
        <f>+SUM(N280:N288)</f>
      </c>
      <c r="O289" s="282">
        <f>+SUM(O280:O288)</f>
      </c>
      <c r="P289" s="282">
        <f>+SUM(P280:P288)</f>
      </c>
      <c r="Q289" s="282">
        <f>+SUM(Q280:Q288)</f>
      </c>
      <c r="R289" s="282">
        <f>+SUM(R280:R288)</f>
      </c>
      <c r="S289" s="282">
        <f>+SUM(S280:S288)</f>
      </c>
      <c r="T289" s="282">
        <f>+SUM(T280:T288)</f>
      </c>
      <c r="U289" s="282">
        <f>+SUM(U280:U288)</f>
      </c>
      <c r="V289" s="282">
        <f>+SUM(V280:V288)</f>
      </c>
      <c r="W289" s="282">
        <f>+SUM(W280:W288)</f>
      </c>
      <c r="X289" s="282">
        <f>+SUM(X280:X288)</f>
      </c>
      <c r="Y289" s="282">
        <f>+SUM(Y280:Y288)</f>
      </c>
      <c r="Z289" s="282">
        <f>+SUM(Z280:Z288)</f>
      </c>
      <c r="AA289" s="282">
        <f>+SUM(AA280:AA288)</f>
      </c>
      <c r="AB289" s="282">
        <f>+SUM(AB280:AB288)</f>
      </c>
      <c r="AC289" s="282">
        <f>+SUM(AC280:AC288)</f>
      </c>
      <c r="AD289" s="282">
        <f>+SUM(AD280:AD288)</f>
      </c>
      <c r="AE289" s="282">
        <f>+SUM(AE280:AE288)</f>
      </c>
      <c r="AF289" s="282">
        <f>+SUM(AF280:AF288)</f>
      </c>
      <c r="AG289" s="282">
        <f>+SUM(AG280:AG288)</f>
      </c>
      <c r="AH289" s="282">
        <f>+SUM(AH280:AH288)</f>
      </c>
      <c r="AI289" s="282">
        <f>+SUM(AI280:AI288)</f>
      </c>
      <c r="AJ289" s="282">
        <f>+SUM(AJ280:AJ288)</f>
      </c>
      <c r="AK289" s="282">
        <f>+SUM(AK280:AK288)</f>
      </c>
      <c r="AL289" s="282">
        <f>+SUM(AL280:AL288)</f>
      </c>
      <c r="AM289" s="282">
        <f>+SUM(AM280:AM288)</f>
      </c>
      <c r="AN289" s="282">
        <f>+SUM(AN280:AN288)</f>
      </c>
      <c r="AO289" s="282">
        <f>+SUM(AO280:AO288)</f>
      </c>
      <c r="AP289" s="282">
        <f>+SUM(AP280:AP288)</f>
      </c>
      <c r="AQ289" s="282">
        <f>+SUM(AQ280:AQ288)</f>
      </c>
      <c r="AR289" s="282">
        <f>+SUM(AR280:AR288)</f>
      </c>
      <c r="AS289" s="282">
        <f>+SUM(AS280:AS288)</f>
      </c>
      <c r="AT289" s="282">
        <f>+SUM(AT280:AT288)</f>
      </c>
      <c r="AU289" s="282">
        <f>+SUM(AU280:AU288)</f>
      </c>
      <c r="AV289" s="282">
        <f>+SUM(AV280:AV288)</f>
      </c>
      <c r="AW289" s="282">
        <f>+SUM(AW280:AW288)</f>
      </c>
      <c r="AX289" s="282"/>
      <c r="AY289" s="273"/>
      <c r="AZ289" s="274">
        <f>+SUM(AZ280:AZ288)</f>
      </c>
      <c r="BA289" s="275">
        <f>+SUM(BA280:BA288)</f>
      </c>
      <c r="BB289" s="282">
        <f>+SUM(BB280:BB288)</f>
      </c>
      <c r="BC289" s="282">
        <f>+SUM(BC280:BC288)</f>
      </c>
      <c r="BD289" s="282">
        <f>+SUM(BD280:BD288)</f>
      </c>
      <c r="BE289" s="291">
        <f>+SUM(BE280:BE288)</f>
      </c>
      <c r="BF289" s="292">
        <f>+SUM(BF280:BF288)</f>
      </c>
      <c r="BG289" s="292">
        <f>+SUM(BG280:BG288)</f>
      </c>
      <c r="BH289" s="292">
        <f>+SUM(BH280:BH288)</f>
      </c>
      <c r="BI289" s="292">
        <f>+SUM(BI280:BI288)</f>
      </c>
      <c r="BJ289" s="293">
        <f>+SUM(BJ280:BJ288)</f>
      </c>
      <c r="BK289" s="292"/>
      <c r="BL289" s="124"/>
      <c r="BM289" s="2"/>
      <c r="BN289" s="124"/>
      <c r="BO289" s="6"/>
      <c r="BP289" s="124"/>
      <c r="BQ289" s="124"/>
      <c r="BR289" s="124"/>
      <c r="BS289" s="124"/>
      <c r="BT289" s="124"/>
      <c r="BU289" s="124"/>
      <c r="BV289" s="124"/>
      <c r="BW289" s="124"/>
      <c r="BX289" s="6"/>
      <c r="BY289" s="124"/>
      <c r="BZ289" s="124"/>
      <c r="CA289" s="124"/>
      <c r="CB289" s="124"/>
      <c r="CC289" s="124"/>
      <c r="CD289" s="124"/>
      <c r="CE289" s="124"/>
      <c r="CF289" s="124"/>
      <c r="CG289" s="124"/>
      <c r="CH289" s="124"/>
      <c r="CI289" s="124"/>
      <c r="CJ289" s="124"/>
      <c r="CK289" s="124"/>
      <c r="CL289" s="124"/>
      <c r="CM289" s="124"/>
      <c r="CN289" s="124"/>
      <c r="CO289" s="124"/>
      <c r="CP289" s="124"/>
      <c r="CQ289" s="124"/>
      <c r="CR289" s="124"/>
      <c r="CS289" s="124"/>
      <c r="CT289" s="124"/>
      <c r="CU289" s="124"/>
      <c r="CV289" s="124"/>
      <c r="CW289" s="124"/>
      <c r="CX289" s="124"/>
      <c r="CY289" s="124"/>
      <c r="CZ289" s="124"/>
      <c r="DA289" s="124"/>
      <c r="DB289" s="124"/>
      <c r="DC289" s="124"/>
      <c r="DD289" s="124"/>
      <c r="DE289" s="124"/>
      <c r="DF289" s="124"/>
      <c r="DG289" s="124"/>
      <c r="DH289" s="124"/>
      <c r="DI289" s="124"/>
      <c r="DJ289" s="124"/>
      <c r="DK289" s="198"/>
      <c r="DL289" s="198"/>
      <c r="DM289" s="144"/>
      <c r="DN289" s="198"/>
      <c r="DO289" s="144"/>
      <c r="DP289" s="198"/>
      <c r="DQ289" s="144"/>
      <c r="DR289" s="6"/>
      <c r="DS289" s="6"/>
      <c r="DT289" s="2"/>
      <c r="DU289" s="2"/>
      <c r="DV289" s="2"/>
      <c r="DW289" s="2"/>
      <c r="DX289" s="2"/>
      <c r="DY289" s="2"/>
      <c r="DZ289" s="2"/>
      <c r="EA289" s="2"/>
      <c r="EB289" s="125"/>
      <c r="EC289" s="6"/>
      <c r="ED289" s="6"/>
      <c r="EE289" s="6"/>
      <c r="EF289" s="124"/>
      <c r="EG289" s="124"/>
      <c r="EH289" s="125"/>
      <c r="EI289" s="125"/>
      <c r="EJ289" s="124"/>
      <c r="EK289" s="2"/>
      <c r="EL289" s="2"/>
    </row>
    <row x14ac:dyDescent="0.25" r="290" customHeight="1" ht="18.75">
      <c r="A290" s="280" t="s">
        <v>242</v>
      </c>
      <c r="B290" s="322">
        <v>134</v>
      </c>
      <c r="C290" s="322">
        <v>164</v>
      </c>
      <c r="D290" s="322">
        <v>111</v>
      </c>
      <c r="E290" s="322">
        <v>193</v>
      </c>
      <c r="F290" s="322">
        <v>49</v>
      </c>
      <c r="G290" s="322">
        <v>66</v>
      </c>
      <c r="H290" s="322">
        <v>235</v>
      </c>
      <c r="I290" s="322">
        <v>120</v>
      </c>
      <c r="J290" s="322">
        <v>147</v>
      </c>
      <c r="K290" s="322">
        <v>550</v>
      </c>
      <c r="L290" s="322">
        <v>107</v>
      </c>
      <c r="M290" s="322">
        <v>75</v>
      </c>
      <c r="N290" s="268">
        <v>7</v>
      </c>
      <c r="O290" s="268">
        <v>0</v>
      </c>
      <c r="P290" s="268">
        <v>0</v>
      </c>
      <c r="Q290" s="268">
        <v>48</v>
      </c>
      <c r="R290" s="268">
        <v>44</v>
      </c>
      <c r="S290" s="268">
        <v>41</v>
      </c>
      <c r="T290" s="268">
        <v>36</v>
      </c>
      <c r="U290" s="268">
        <v>60</v>
      </c>
      <c r="V290" s="268">
        <v>62</v>
      </c>
      <c r="W290" s="268">
        <v>70</v>
      </c>
      <c r="X290" s="268">
        <v>104</v>
      </c>
      <c r="Y290" s="268">
        <v>164</v>
      </c>
      <c r="Z290" s="282">
        <v>126</v>
      </c>
      <c r="AA290" s="282">
        <v>5</v>
      </c>
      <c r="AB290" s="282">
        <v>173</v>
      </c>
      <c r="AC290" s="282">
        <v>168</v>
      </c>
      <c r="AD290" s="282">
        <v>81</v>
      </c>
      <c r="AE290" s="282">
        <v>102</v>
      </c>
      <c r="AF290" s="282">
        <v>72</v>
      </c>
      <c r="AG290" s="282">
        <v>72</v>
      </c>
      <c r="AH290" s="282">
        <v>54</v>
      </c>
      <c r="AI290" s="282">
        <v>6</v>
      </c>
      <c r="AJ290" s="282">
        <v>0</v>
      </c>
      <c r="AK290" s="282">
        <v>0</v>
      </c>
      <c r="AL290" s="282">
        <v>6</v>
      </c>
      <c r="AM290" s="282">
        <v>1</v>
      </c>
      <c r="AN290" s="282">
        <v>35</v>
      </c>
      <c r="AO290" s="282">
        <v>0</v>
      </c>
      <c r="AP290" s="282">
        <v>52</v>
      </c>
      <c r="AQ290" s="282">
        <v>26</v>
      </c>
      <c r="AR290" s="282">
        <v>0</v>
      </c>
      <c r="AS290" s="282">
        <v>0</v>
      </c>
      <c r="AT290" s="282">
        <v>14</v>
      </c>
      <c r="AU290" s="282">
        <v>0</v>
      </c>
      <c r="AV290" s="282">
        <v>122</v>
      </c>
      <c r="AW290" s="282">
        <v>34</v>
      </c>
      <c r="AX290" s="272"/>
      <c r="AY290" s="260"/>
      <c r="AZ290" s="284">
        <f>+AZ300</f>
      </c>
      <c r="BA290" s="262">
        <f>+BA300</f>
      </c>
      <c r="BB290" s="334">
        <f>+BB300</f>
      </c>
      <c r="BC290" s="334">
        <f>+BC300</f>
      </c>
      <c r="BD290" s="334">
        <f>+BD300</f>
      </c>
      <c r="BE290" s="335">
        <f>+BE300</f>
      </c>
      <c r="BF290" s="336">
        <f>+BF300</f>
      </c>
      <c r="BG290" s="336">
        <f>+BG300</f>
      </c>
      <c r="BH290" s="336">
        <f>+BH300</f>
      </c>
      <c r="BI290" s="336">
        <f>+BI300</f>
      </c>
      <c r="BJ290" s="337">
        <f>+BJ300</f>
      </c>
      <c r="BK290" s="336"/>
      <c r="BL290" s="124"/>
      <c r="BM290" s="2"/>
      <c r="BN290" s="124"/>
      <c r="BO290" s="6"/>
      <c r="BP290" s="124"/>
      <c r="BQ290" s="124"/>
      <c r="BR290" s="124"/>
      <c r="BS290" s="124"/>
      <c r="BT290" s="124"/>
      <c r="BU290" s="124"/>
      <c r="BV290" s="124"/>
      <c r="BW290" s="124"/>
      <c r="BX290" s="6"/>
      <c r="BY290" s="124"/>
      <c r="BZ290" s="124"/>
      <c r="CA290" s="124"/>
      <c r="CB290" s="124"/>
      <c r="CC290" s="124"/>
      <c r="CD290" s="124"/>
      <c r="CE290" s="124"/>
      <c r="CF290" s="124"/>
      <c r="CG290" s="124"/>
      <c r="CH290" s="124"/>
      <c r="CI290" s="124"/>
      <c r="CJ290" s="124"/>
      <c r="CK290" s="124"/>
      <c r="CL290" s="124"/>
      <c r="CM290" s="124"/>
      <c r="CN290" s="124"/>
      <c r="CO290" s="124"/>
      <c r="CP290" s="124"/>
      <c r="CQ290" s="124"/>
      <c r="CR290" s="124"/>
      <c r="CS290" s="124"/>
      <c r="CT290" s="124"/>
      <c r="CU290" s="124"/>
      <c r="CV290" s="124"/>
      <c r="CW290" s="124"/>
      <c r="CX290" s="124"/>
      <c r="CY290" s="124"/>
      <c r="CZ290" s="124"/>
      <c r="DA290" s="124"/>
      <c r="DB290" s="124"/>
      <c r="DC290" s="124"/>
      <c r="DD290" s="124"/>
      <c r="DE290" s="124"/>
      <c r="DF290" s="124"/>
      <c r="DG290" s="124"/>
      <c r="DH290" s="124"/>
      <c r="DI290" s="124"/>
      <c r="DJ290" s="124"/>
      <c r="DK290" s="198">
        <f>SUM(B290:M290)</f>
      </c>
      <c r="DL290" s="198">
        <f>SUM(N290:Y290)</f>
      </c>
      <c r="DM290" s="144">
        <f>IFERROR(DL290/DK290*100,0)</f>
      </c>
      <c r="DN290" s="198">
        <f>SUM(Z290:AK290)</f>
      </c>
      <c r="DO290" s="144">
        <f>IFERROR(DN290/DL290*100,0)</f>
      </c>
      <c r="DP290" s="198">
        <f>SUM(AL290:AW290)</f>
      </c>
      <c r="DQ290" s="144">
        <f>IFERROR(DP290/DN290*100,0)</f>
      </c>
      <c r="DR290" s="185">
        <f>SUM(AY290:BJ290)</f>
      </c>
      <c r="DS290" s="249">
        <f>IFERROR(DR290/DP290*100,0)</f>
      </c>
      <c r="DT290" s="2"/>
      <c r="DU290" s="2"/>
      <c r="DV290" s="2"/>
      <c r="DW290" s="2"/>
      <c r="DX290" s="2"/>
      <c r="DY290" s="2"/>
      <c r="DZ290" s="2"/>
      <c r="EA290" s="2"/>
      <c r="EB290" s="125"/>
      <c r="EC290" s="6"/>
      <c r="ED290" s="6"/>
      <c r="EE290" s="6"/>
      <c r="EF290" s="124"/>
      <c r="EG290" s="124"/>
      <c r="EH290" s="125"/>
      <c r="EI290" s="125"/>
      <c r="EJ290" s="124"/>
      <c r="EK290" s="2"/>
      <c r="EL290" s="2"/>
    </row>
    <row x14ac:dyDescent="0.25" r="291" customHeight="1" ht="18.75">
      <c r="A291" s="290" t="s">
        <v>231</v>
      </c>
      <c r="B291" s="282"/>
      <c r="C291" s="282"/>
      <c r="D291" s="282"/>
      <c r="E291" s="282"/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82"/>
      <c r="Q291" s="282"/>
      <c r="R291" s="282"/>
      <c r="S291" s="282"/>
      <c r="T291" s="282"/>
      <c r="U291" s="282"/>
      <c r="V291" s="282"/>
      <c r="W291" s="282"/>
      <c r="X291" s="282"/>
      <c r="Y291" s="282"/>
      <c r="Z291" s="282"/>
      <c r="AA291" s="282"/>
      <c r="AB291" s="282"/>
      <c r="AC291" s="282"/>
      <c r="AD291" s="282"/>
      <c r="AE291" s="282"/>
      <c r="AF291" s="282"/>
      <c r="AG291" s="282"/>
      <c r="AH291" s="282"/>
      <c r="AI291" s="282"/>
      <c r="AJ291" s="282"/>
      <c r="AK291" s="282"/>
      <c r="AL291" s="282"/>
      <c r="AM291" s="282"/>
      <c r="AN291" s="282"/>
      <c r="AO291" s="282"/>
      <c r="AP291" s="282"/>
      <c r="AQ291" s="282"/>
      <c r="AR291" s="282"/>
      <c r="AS291" s="282"/>
      <c r="AT291" s="282"/>
      <c r="AU291" s="282"/>
      <c r="AV291" s="282"/>
      <c r="AW291" s="282">
        <v>12</v>
      </c>
      <c r="AX291" s="282"/>
      <c r="AY291" s="273"/>
      <c r="AZ291" s="274">
        <v>24</v>
      </c>
      <c r="BA291" s="275">
        <v>24</v>
      </c>
      <c r="BB291" s="282">
        <v>24</v>
      </c>
      <c r="BC291" s="282">
        <v>24</v>
      </c>
      <c r="BD291" s="282">
        <v>24</v>
      </c>
      <c r="BE291" s="291">
        <v>24</v>
      </c>
      <c r="BF291" s="292">
        <v>24</v>
      </c>
      <c r="BG291" s="292">
        <v>24</v>
      </c>
      <c r="BH291" s="292">
        <v>24</v>
      </c>
      <c r="BI291" s="292">
        <v>24</v>
      </c>
      <c r="BJ291" s="293">
        <v>24</v>
      </c>
      <c r="BK291" s="292"/>
      <c r="BL291" s="124"/>
      <c r="BM291" s="2">
        <f>AVERAGE(AL290:AW290)</f>
      </c>
      <c r="BN291" s="124"/>
      <c r="BO291" s="6"/>
      <c r="BP291" s="124"/>
      <c r="BQ291" s="124"/>
      <c r="BR291" s="124"/>
      <c r="BS291" s="124"/>
      <c r="BT291" s="124"/>
      <c r="BU291" s="124"/>
      <c r="BV291" s="124"/>
      <c r="BW291" s="124"/>
      <c r="BX291" s="6"/>
      <c r="BY291" s="124"/>
      <c r="BZ291" s="124"/>
      <c r="CA291" s="124"/>
      <c r="CB291" s="124"/>
      <c r="CC291" s="124"/>
      <c r="CD291" s="124"/>
      <c r="CE291" s="124"/>
      <c r="CF291" s="124"/>
      <c r="CG291" s="124"/>
      <c r="CH291" s="124"/>
      <c r="CI291" s="124"/>
      <c r="CJ291" s="124"/>
      <c r="CK291" s="124"/>
      <c r="CL291" s="124"/>
      <c r="CM291" s="124"/>
      <c r="CN291" s="124"/>
      <c r="CO291" s="124"/>
      <c r="CP291" s="124"/>
      <c r="CQ291" s="124"/>
      <c r="CR291" s="124"/>
      <c r="CS291" s="124"/>
      <c r="CT291" s="124"/>
      <c r="CU291" s="124"/>
      <c r="CV291" s="124"/>
      <c r="CW291" s="124"/>
      <c r="CX291" s="124"/>
      <c r="CY291" s="124"/>
      <c r="CZ291" s="124"/>
      <c r="DA291" s="124"/>
      <c r="DB291" s="124"/>
      <c r="DC291" s="124"/>
      <c r="DD291" s="124"/>
      <c r="DE291" s="124"/>
      <c r="DF291" s="124"/>
      <c r="DG291" s="124"/>
      <c r="DH291" s="124"/>
      <c r="DI291" s="124"/>
      <c r="DJ291" s="124"/>
      <c r="DK291" s="198"/>
      <c r="DL291" s="198"/>
      <c r="DM291" s="144"/>
      <c r="DN291" s="198"/>
      <c r="DO291" s="144"/>
      <c r="DP291" s="198"/>
      <c r="DQ291" s="144"/>
      <c r="DR291" s="6"/>
      <c r="DS291" s="6"/>
      <c r="DT291" s="2"/>
      <c r="DU291" s="2"/>
      <c r="DV291" s="2"/>
      <c r="DW291" s="2"/>
      <c r="DX291" s="2"/>
      <c r="DY291" s="2"/>
      <c r="DZ291" s="2"/>
      <c r="EA291" s="2"/>
      <c r="EB291" s="125"/>
      <c r="EC291" s="6"/>
      <c r="ED291" s="6"/>
      <c r="EE291" s="6"/>
      <c r="EF291" s="124"/>
      <c r="EG291" s="124"/>
      <c r="EH291" s="125"/>
      <c r="EI291" s="125"/>
      <c r="EJ291" s="124"/>
      <c r="EK291" s="2"/>
      <c r="EL291" s="2"/>
    </row>
    <row x14ac:dyDescent="0.25" r="292" customHeight="1" ht="18.75">
      <c r="A292" s="290" t="s">
        <v>232</v>
      </c>
      <c r="B292" s="282"/>
      <c r="C292" s="282"/>
      <c r="D292" s="282"/>
      <c r="E292" s="282"/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/>
      <c r="R292" s="282"/>
      <c r="S292" s="282"/>
      <c r="T292" s="282"/>
      <c r="U292" s="282"/>
      <c r="V292" s="282"/>
      <c r="W292" s="282"/>
      <c r="X292" s="282"/>
      <c r="Y292" s="282"/>
      <c r="Z292" s="282"/>
      <c r="AA292" s="282"/>
      <c r="AB292" s="282"/>
      <c r="AC292" s="282"/>
      <c r="AD292" s="282"/>
      <c r="AE292" s="282"/>
      <c r="AF292" s="282"/>
      <c r="AG292" s="282"/>
      <c r="AH292" s="282"/>
      <c r="AI292" s="282"/>
      <c r="AJ292" s="282"/>
      <c r="AK292" s="282"/>
      <c r="AL292" s="282"/>
      <c r="AM292" s="282"/>
      <c r="AN292" s="282"/>
      <c r="AO292" s="282"/>
      <c r="AP292" s="282"/>
      <c r="AQ292" s="282"/>
      <c r="AR292" s="282"/>
      <c r="AS292" s="282"/>
      <c r="AT292" s="282"/>
      <c r="AU292" s="282"/>
      <c r="AV292" s="282"/>
      <c r="AW292" s="282"/>
      <c r="AX292" s="282"/>
      <c r="AY292" s="273"/>
      <c r="AZ292" s="274"/>
      <c r="BA292" s="275"/>
      <c r="BB292" s="282"/>
      <c r="BC292" s="282"/>
      <c r="BD292" s="282"/>
      <c r="BE292" s="291"/>
      <c r="BF292" s="292"/>
      <c r="BG292" s="292"/>
      <c r="BH292" s="292"/>
      <c r="BI292" s="292"/>
      <c r="BJ292" s="293"/>
      <c r="BK292" s="292"/>
      <c r="BL292" s="124"/>
      <c r="BM292" s="2">
        <v>3341.8333333333335</v>
      </c>
      <c r="BN292" s="124"/>
      <c r="BO292" s="6"/>
      <c r="BP292" s="124"/>
      <c r="BQ292" s="124"/>
      <c r="BR292" s="124"/>
      <c r="BS292" s="124"/>
      <c r="BT292" s="124"/>
      <c r="BU292" s="124"/>
      <c r="BV292" s="124"/>
      <c r="BW292" s="124"/>
      <c r="BX292" s="6"/>
      <c r="BY292" s="124"/>
      <c r="BZ292" s="124"/>
      <c r="CA292" s="124"/>
      <c r="CB292" s="124"/>
      <c r="CC292" s="124"/>
      <c r="CD292" s="124"/>
      <c r="CE292" s="124"/>
      <c r="CF292" s="124"/>
      <c r="CG292" s="124"/>
      <c r="CH292" s="124"/>
      <c r="CI292" s="124"/>
      <c r="CJ292" s="124"/>
      <c r="CK292" s="124"/>
      <c r="CL292" s="124"/>
      <c r="CM292" s="124"/>
      <c r="CN292" s="124"/>
      <c r="CO292" s="124"/>
      <c r="CP292" s="124"/>
      <c r="CQ292" s="124"/>
      <c r="CR292" s="124"/>
      <c r="CS292" s="124"/>
      <c r="CT292" s="124"/>
      <c r="CU292" s="124"/>
      <c r="CV292" s="124"/>
      <c r="CW292" s="124"/>
      <c r="CX292" s="124"/>
      <c r="CY292" s="124"/>
      <c r="CZ292" s="124"/>
      <c r="DA292" s="124"/>
      <c r="DB292" s="124"/>
      <c r="DC292" s="124"/>
      <c r="DD292" s="124"/>
      <c r="DE292" s="124"/>
      <c r="DF292" s="124"/>
      <c r="DG292" s="124"/>
      <c r="DH292" s="124"/>
      <c r="DI292" s="124"/>
      <c r="DJ292" s="124"/>
      <c r="DK292" s="198"/>
      <c r="DL292" s="198"/>
      <c r="DM292" s="144"/>
      <c r="DN292" s="198"/>
      <c r="DO292" s="144"/>
      <c r="DP292" s="198"/>
      <c r="DQ292" s="144"/>
      <c r="DR292" s="6"/>
      <c r="DS292" s="6"/>
      <c r="DT292" s="2"/>
      <c r="DU292" s="2"/>
      <c r="DV292" s="2"/>
      <c r="DW292" s="2"/>
      <c r="DX292" s="2"/>
      <c r="DY292" s="2"/>
      <c r="DZ292" s="2"/>
      <c r="EA292" s="2"/>
      <c r="EB292" s="125"/>
      <c r="EC292" s="6"/>
      <c r="ED292" s="6"/>
      <c r="EE292" s="6"/>
      <c r="EF292" s="124"/>
      <c r="EG292" s="124"/>
      <c r="EH292" s="125"/>
      <c r="EI292" s="125"/>
      <c r="EJ292" s="124"/>
      <c r="EK292" s="2"/>
      <c r="EL292" s="2"/>
    </row>
    <row x14ac:dyDescent="0.25" r="293" customHeight="1" ht="18.75">
      <c r="A293" s="290" t="s">
        <v>233</v>
      </c>
      <c r="B293" s="282"/>
      <c r="C293" s="282"/>
      <c r="D293" s="282"/>
      <c r="E293" s="282"/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82"/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  <c r="AC293" s="282"/>
      <c r="AD293" s="282"/>
      <c r="AE293" s="282"/>
      <c r="AF293" s="282"/>
      <c r="AG293" s="282"/>
      <c r="AH293" s="282"/>
      <c r="AI293" s="282"/>
      <c r="AJ293" s="282"/>
      <c r="AK293" s="282"/>
      <c r="AL293" s="282">
        <v>6</v>
      </c>
      <c r="AM293" s="282">
        <v>1</v>
      </c>
      <c r="AN293" s="282">
        <v>35</v>
      </c>
      <c r="AO293" s="282"/>
      <c r="AP293" s="282">
        <v>18</v>
      </c>
      <c r="AQ293" s="282">
        <v>10</v>
      </c>
      <c r="AR293" s="282"/>
      <c r="AS293" s="282"/>
      <c r="AT293" s="282">
        <v>14</v>
      </c>
      <c r="AU293" s="282">
        <v>77</v>
      </c>
      <c r="AV293" s="282">
        <v>72</v>
      </c>
      <c r="AW293" s="282">
        <v>12</v>
      </c>
      <c r="AX293" s="282"/>
      <c r="AY293" s="273"/>
      <c r="AZ293" s="274">
        <v>12</v>
      </c>
      <c r="BA293" s="275">
        <v>12</v>
      </c>
      <c r="BB293" s="282">
        <v>12</v>
      </c>
      <c r="BC293" s="282">
        <v>12</v>
      </c>
      <c r="BD293" s="282">
        <v>12</v>
      </c>
      <c r="BE293" s="291">
        <v>12</v>
      </c>
      <c r="BF293" s="292">
        <v>12</v>
      </c>
      <c r="BG293" s="292">
        <v>12</v>
      </c>
      <c r="BH293" s="292">
        <v>12</v>
      </c>
      <c r="BI293" s="292">
        <v>12</v>
      </c>
      <c r="BJ293" s="293">
        <v>12</v>
      </c>
      <c r="BK293" s="292"/>
      <c r="BL293" s="124"/>
      <c r="BM293" s="338">
        <f>BM291/BM292</f>
      </c>
      <c r="BN293" s="124"/>
      <c r="BO293" s="6"/>
      <c r="BP293" s="124"/>
      <c r="BQ293" s="124"/>
      <c r="BR293" s="124"/>
      <c r="BS293" s="124"/>
      <c r="BT293" s="124"/>
      <c r="BU293" s="124"/>
      <c r="BV293" s="124"/>
      <c r="BW293" s="124"/>
      <c r="BX293" s="6"/>
      <c r="BY293" s="124"/>
      <c r="BZ293" s="124"/>
      <c r="CA293" s="124"/>
      <c r="CB293" s="124"/>
      <c r="CC293" s="124"/>
      <c r="CD293" s="124"/>
      <c r="CE293" s="124"/>
      <c r="CF293" s="124"/>
      <c r="CG293" s="124"/>
      <c r="CH293" s="124"/>
      <c r="CI293" s="124"/>
      <c r="CJ293" s="124"/>
      <c r="CK293" s="124"/>
      <c r="CL293" s="124"/>
      <c r="CM293" s="124"/>
      <c r="CN293" s="124"/>
      <c r="CO293" s="124"/>
      <c r="CP293" s="124"/>
      <c r="CQ293" s="124"/>
      <c r="CR293" s="124"/>
      <c r="CS293" s="124"/>
      <c r="CT293" s="124"/>
      <c r="CU293" s="124"/>
      <c r="CV293" s="124"/>
      <c r="CW293" s="124"/>
      <c r="CX293" s="124"/>
      <c r="CY293" s="124"/>
      <c r="CZ293" s="124"/>
      <c r="DA293" s="124"/>
      <c r="DB293" s="124"/>
      <c r="DC293" s="124"/>
      <c r="DD293" s="124"/>
      <c r="DE293" s="124"/>
      <c r="DF293" s="124"/>
      <c r="DG293" s="124"/>
      <c r="DH293" s="124"/>
      <c r="DI293" s="124"/>
      <c r="DJ293" s="124"/>
      <c r="DK293" s="198"/>
      <c r="DL293" s="198"/>
      <c r="DM293" s="144"/>
      <c r="DN293" s="198"/>
      <c r="DO293" s="144"/>
      <c r="DP293" s="198"/>
      <c r="DQ293" s="144"/>
      <c r="DR293" s="6"/>
      <c r="DS293" s="6"/>
      <c r="DT293" s="2"/>
      <c r="DU293" s="2"/>
      <c r="DV293" s="2"/>
      <c r="DW293" s="2"/>
      <c r="DX293" s="2"/>
      <c r="DY293" s="2"/>
      <c r="DZ293" s="2"/>
      <c r="EA293" s="2"/>
      <c r="EB293" s="125"/>
      <c r="EC293" s="6"/>
      <c r="ED293" s="6"/>
      <c r="EE293" s="6"/>
      <c r="EF293" s="124"/>
      <c r="EG293" s="124"/>
      <c r="EH293" s="125"/>
      <c r="EI293" s="125"/>
      <c r="EJ293" s="124"/>
      <c r="EK293" s="2"/>
      <c r="EL293" s="2"/>
    </row>
    <row x14ac:dyDescent="0.25" r="294" customHeight="1" ht="18.75">
      <c r="A294" s="290" t="s">
        <v>234</v>
      </c>
      <c r="B294" s="282"/>
      <c r="C294" s="282"/>
      <c r="D294" s="282"/>
      <c r="E294" s="282"/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82"/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  <c r="AA294" s="282"/>
      <c r="AB294" s="282"/>
      <c r="AC294" s="282"/>
      <c r="AD294" s="282"/>
      <c r="AE294" s="282"/>
      <c r="AF294" s="282"/>
      <c r="AG294" s="282"/>
      <c r="AH294" s="282"/>
      <c r="AI294" s="282"/>
      <c r="AJ294" s="282"/>
      <c r="AK294" s="282"/>
      <c r="AL294" s="282"/>
      <c r="AM294" s="282"/>
      <c r="AN294" s="282"/>
      <c r="AO294" s="282"/>
      <c r="AP294" s="282"/>
      <c r="AQ294" s="282"/>
      <c r="AR294" s="282"/>
      <c r="AS294" s="282"/>
      <c r="AT294" s="282"/>
      <c r="AU294" s="282"/>
      <c r="AV294" s="282"/>
      <c r="AW294" s="282"/>
      <c r="AX294" s="282"/>
      <c r="AY294" s="273"/>
      <c r="AZ294" s="274"/>
      <c r="BA294" s="275"/>
      <c r="BB294" s="282"/>
      <c r="BC294" s="282"/>
      <c r="BD294" s="282"/>
      <c r="BE294" s="291"/>
      <c r="BF294" s="292"/>
      <c r="BG294" s="292"/>
      <c r="BH294" s="292"/>
      <c r="BI294" s="292"/>
      <c r="BJ294" s="293"/>
      <c r="BK294" s="292"/>
      <c r="BL294" s="124"/>
      <c r="BM294" s="2"/>
      <c r="BN294" s="124"/>
      <c r="BO294" s="6"/>
      <c r="BP294" s="124"/>
      <c r="BQ294" s="124"/>
      <c r="BR294" s="124"/>
      <c r="BS294" s="124"/>
      <c r="BT294" s="124"/>
      <c r="BU294" s="124"/>
      <c r="BV294" s="124"/>
      <c r="BW294" s="124"/>
      <c r="BX294" s="6"/>
      <c r="BY294" s="124"/>
      <c r="BZ294" s="124"/>
      <c r="CA294" s="124"/>
      <c r="CB294" s="124"/>
      <c r="CC294" s="124"/>
      <c r="CD294" s="124"/>
      <c r="CE294" s="124"/>
      <c r="CF294" s="124"/>
      <c r="CG294" s="124"/>
      <c r="CH294" s="124"/>
      <c r="CI294" s="124"/>
      <c r="CJ294" s="124"/>
      <c r="CK294" s="124"/>
      <c r="CL294" s="124"/>
      <c r="CM294" s="124"/>
      <c r="CN294" s="124"/>
      <c r="CO294" s="124"/>
      <c r="CP294" s="124"/>
      <c r="CQ294" s="124"/>
      <c r="CR294" s="124"/>
      <c r="CS294" s="124"/>
      <c r="CT294" s="124"/>
      <c r="CU294" s="124"/>
      <c r="CV294" s="124"/>
      <c r="CW294" s="124"/>
      <c r="CX294" s="124"/>
      <c r="CY294" s="124"/>
      <c r="CZ294" s="124"/>
      <c r="DA294" s="124"/>
      <c r="DB294" s="124"/>
      <c r="DC294" s="124"/>
      <c r="DD294" s="124"/>
      <c r="DE294" s="124"/>
      <c r="DF294" s="124"/>
      <c r="DG294" s="124"/>
      <c r="DH294" s="124"/>
      <c r="DI294" s="124"/>
      <c r="DJ294" s="124"/>
      <c r="DK294" s="198"/>
      <c r="DL294" s="198"/>
      <c r="DM294" s="144"/>
      <c r="DN294" s="198"/>
      <c r="DO294" s="144"/>
      <c r="DP294" s="198"/>
      <c r="DQ294" s="144"/>
      <c r="DR294" s="6"/>
      <c r="DS294" s="6"/>
      <c r="DT294" s="2"/>
      <c r="DU294" s="2"/>
      <c r="DV294" s="2"/>
      <c r="DW294" s="2"/>
      <c r="DX294" s="2"/>
      <c r="DY294" s="2"/>
      <c r="DZ294" s="2"/>
      <c r="EA294" s="2"/>
      <c r="EB294" s="125"/>
      <c r="EC294" s="6"/>
      <c r="ED294" s="6"/>
      <c r="EE294" s="6"/>
      <c r="EF294" s="124"/>
      <c r="EG294" s="124"/>
      <c r="EH294" s="125"/>
      <c r="EI294" s="125"/>
      <c r="EJ294" s="124"/>
      <c r="EK294" s="2"/>
      <c r="EL294" s="2"/>
    </row>
    <row x14ac:dyDescent="0.25" r="295" customHeight="1" ht="18.75">
      <c r="A295" s="290" t="s">
        <v>235</v>
      </c>
      <c r="B295" s="282"/>
      <c r="C295" s="282"/>
      <c r="D295" s="282"/>
      <c r="E295" s="282"/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82"/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  <c r="AC295" s="282"/>
      <c r="AD295" s="282"/>
      <c r="AE295" s="282"/>
      <c r="AF295" s="282"/>
      <c r="AG295" s="282"/>
      <c r="AH295" s="282"/>
      <c r="AI295" s="282"/>
      <c r="AJ295" s="282"/>
      <c r="AK295" s="282"/>
      <c r="AL295" s="282"/>
      <c r="AM295" s="282"/>
      <c r="AN295" s="282"/>
      <c r="AO295" s="282"/>
      <c r="AP295" s="282">
        <v>41</v>
      </c>
      <c r="AQ295" s="282">
        <v>16</v>
      </c>
      <c r="AR295" s="282"/>
      <c r="AS295" s="282"/>
      <c r="AT295" s="282"/>
      <c r="AU295" s="282"/>
      <c r="AV295" s="282"/>
      <c r="AW295" s="282"/>
      <c r="AX295" s="282"/>
      <c r="AY295" s="273"/>
      <c r="AZ295" s="274"/>
      <c r="BA295" s="275"/>
      <c r="BB295" s="282"/>
      <c r="BC295" s="282"/>
      <c r="BD295" s="282"/>
      <c r="BE295" s="291"/>
      <c r="BF295" s="292"/>
      <c r="BG295" s="292"/>
      <c r="BH295" s="292"/>
      <c r="BI295" s="292"/>
      <c r="BJ295" s="293"/>
      <c r="BK295" s="292"/>
      <c r="BL295" s="124"/>
      <c r="BM295" s="2"/>
      <c r="BN295" s="124"/>
      <c r="BO295" s="6"/>
      <c r="BP295" s="124"/>
      <c r="BQ295" s="124"/>
      <c r="BR295" s="124"/>
      <c r="BS295" s="124"/>
      <c r="BT295" s="124"/>
      <c r="BU295" s="124"/>
      <c r="BV295" s="124"/>
      <c r="BW295" s="124"/>
      <c r="BX295" s="6"/>
      <c r="BY295" s="124"/>
      <c r="BZ295" s="124"/>
      <c r="CA295" s="124"/>
      <c r="CB295" s="124"/>
      <c r="CC295" s="124"/>
      <c r="CD295" s="124"/>
      <c r="CE295" s="124"/>
      <c r="CF295" s="124"/>
      <c r="CG295" s="124"/>
      <c r="CH295" s="124"/>
      <c r="CI295" s="124"/>
      <c r="CJ295" s="124"/>
      <c r="CK295" s="124"/>
      <c r="CL295" s="124"/>
      <c r="CM295" s="124"/>
      <c r="CN295" s="124"/>
      <c r="CO295" s="124"/>
      <c r="CP295" s="124"/>
      <c r="CQ295" s="124"/>
      <c r="CR295" s="124"/>
      <c r="CS295" s="124"/>
      <c r="CT295" s="124"/>
      <c r="CU295" s="124"/>
      <c r="CV295" s="124"/>
      <c r="CW295" s="124"/>
      <c r="CX295" s="124"/>
      <c r="CY295" s="124"/>
      <c r="CZ295" s="124"/>
      <c r="DA295" s="124"/>
      <c r="DB295" s="124"/>
      <c r="DC295" s="124"/>
      <c r="DD295" s="124"/>
      <c r="DE295" s="124"/>
      <c r="DF295" s="124"/>
      <c r="DG295" s="124"/>
      <c r="DH295" s="124"/>
      <c r="DI295" s="124"/>
      <c r="DJ295" s="124"/>
      <c r="DK295" s="198"/>
      <c r="DL295" s="198"/>
      <c r="DM295" s="144"/>
      <c r="DN295" s="198"/>
      <c r="DO295" s="144"/>
      <c r="DP295" s="198"/>
      <c r="DQ295" s="144"/>
      <c r="DR295" s="6"/>
      <c r="DS295" s="6"/>
      <c r="DT295" s="2"/>
      <c r="DU295" s="2"/>
      <c r="DV295" s="2"/>
      <c r="DW295" s="2"/>
      <c r="DX295" s="2"/>
      <c r="DY295" s="2"/>
      <c r="DZ295" s="2"/>
      <c r="EA295" s="2"/>
      <c r="EB295" s="125"/>
      <c r="EC295" s="6"/>
      <c r="ED295" s="6"/>
      <c r="EE295" s="6"/>
      <c r="EF295" s="124"/>
      <c r="EG295" s="124"/>
      <c r="EH295" s="125"/>
      <c r="EI295" s="125"/>
      <c r="EJ295" s="124"/>
      <c r="EK295" s="2"/>
      <c r="EL295" s="2"/>
    </row>
    <row x14ac:dyDescent="0.25" r="296" customHeight="1" ht="18.75">
      <c r="A296" s="290" t="s">
        <v>201</v>
      </c>
      <c r="B296" s="282"/>
      <c r="C296" s="282"/>
      <c r="D296" s="282"/>
      <c r="E296" s="282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82"/>
      <c r="Q296" s="282"/>
      <c r="R296" s="282"/>
      <c r="S296" s="282"/>
      <c r="T296" s="282"/>
      <c r="U296" s="282"/>
      <c r="V296" s="282"/>
      <c r="W296" s="282"/>
      <c r="X296" s="282"/>
      <c r="Y296" s="282"/>
      <c r="Z296" s="282"/>
      <c r="AA296" s="282"/>
      <c r="AB296" s="282"/>
      <c r="AC296" s="282"/>
      <c r="AD296" s="282"/>
      <c r="AE296" s="282"/>
      <c r="AF296" s="282"/>
      <c r="AG296" s="282"/>
      <c r="AH296" s="282"/>
      <c r="AI296" s="282"/>
      <c r="AJ296" s="282"/>
      <c r="AK296" s="282"/>
      <c r="AL296" s="282"/>
      <c r="AM296" s="282"/>
      <c r="AN296" s="282"/>
      <c r="AO296" s="282"/>
      <c r="AP296" s="282"/>
      <c r="AQ296" s="282"/>
      <c r="AR296" s="282"/>
      <c r="AS296" s="282"/>
      <c r="AT296" s="282"/>
      <c r="AU296" s="282"/>
      <c r="AV296" s="282"/>
      <c r="AW296" s="282"/>
      <c r="AX296" s="282"/>
      <c r="AY296" s="273"/>
      <c r="AZ296" s="274"/>
      <c r="BA296" s="275"/>
      <c r="BB296" s="282"/>
      <c r="BC296" s="282"/>
      <c r="BD296" s="282"/>
      <c r="BE296" s="291"/>
      <c r="BF296" s="292"/>
      <c r="BG296" s="292"/>
      <c r="BH296" s="292"/>
      <c r="BI296" s="292"/>
      <c r="BJ296" s="293"/>
      <c r="BK296" s="292"/>
      <c r="BL296" s="124"/>
      <c r="BM296" s="6"/>
      <c r="BN296" s="124"/>
      <c r="BO296" s="6"/>
      <c r="BP296" s="124"/>
      <c r="BQ296" s="124"/>
      <c r="BR296" s="124"/>
      <c r="BS296" s="124"/>
      <c r="BT296" s="124"/>
      <c r="BU296" s="124"/>
      <c r="BV296" s="124"/>
      <c r="BW296" s="124"/>
      <c r="BX296" s="6"/>
      <c r="BY296" s="124"/>
      <c r="BZ296" s="124"/>
      <c r="CA296" s="124"/>
      <c r="CB296" s="124"/>
      <c r="CC296" s="124"/>
      <c r="CD296" s="124"/>
      <c r="CE296" s="124"/>
      <c r="CF296" s="124"/>
      <c r="CG296" s="124"/>
      <c r="CH296" s="124"/>
      <c r="CI296" s="124"/>
      <c r="CJ296" s="124"/>
      <c r="CK296" s="124"/>
      <c r="CL296" s="124"/>
      <c r="CM296" s="124"/>
      <c r="CN296" s="124"/>
      <c r="CO296" s="124"/>
      <c r="CP296" s="124"/>
      <c r="CQ296" s="124"/>
      <c r="CR296" s="124"/>
      <c r="CS296" s="124"/>
      <c r="CT296" s="124"/>
      <c r="CU296" s="124"/>
      <c r="CV296" s="124"/>
      <c r="CW296" s="124"/>
      <c r="CX296" s="124"/>
      <c r="CY296" s="124"/>
      <c r="CZ296" s="124"/>
      <c r="DA296" s="124"/>
      <c r="DB296" s="124"/>
      <c r="DC296" s="124"/>
      <c r="DD296" s="124"/>
      <c r="DE296" s="124"/>
      <c r="DF296" s="124"/>
      <c r="DG296" s="124"/>
      <c r="DH296" s="124"/>
      <c r="DI296" s="124"/>
      <c r="DJ296" s="124"/>
      <c r="DK296" s="198"/>
      <c r="DL296" s="198"/>
      <c r="DM296" s="144"/>
      <c r="DN296" s="198"/>
      <c r="DO296" s="144"/>
      <c r="DP296" s="198"/>
      <c r="DQ296" s="144"/>
      <c r="DR296" s="6"/>
      <c r="DS296" s="6"/>
      <c r="DT296" s="2"/>
      <c r="DU296" s="2"/>
      <c r="DV296" s="2"/>
      <c r="DW296" s="2"/>
      <c r="DX296" s="2"/>
      <c r="DY296" s="2"/>
      <c r="DZ296" s="2"/>
      <c r="EA296" s="2"/>
      <c r="EB296" s="125"/>
      <c r="EC296" s="6"/>
      <c r="ED296" s="6"/>
      <c r="EE296" s="6"/>
      <c r="EF296" s="124"/>
      <c r="EG296" s="124"/>
      <c r="EH296" s="125"/>
      <c r="EI296" s="125"/>
      <c r="EJ296" s="124"/>
      <c r="EK296" s="2"/>
      <c r="EL296" s="2"/>
    </row>
    <row x14ac:dyDescent="0.25" r="297" customHeight="1" ht="18.75">
      <c r="A297" s="296" t="s">
        <v>237</v>
      </c>
      <c r="B297" s="297"/>
      <c r="C297" s="297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297"/>
      <c r="P297" s="297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7"/>
      <c r="AJ297" s="297"/>
      <c r="AK297" s="297"/>
      <c r="AL297" s="297"/>
      <c r="AM297" s="297"/>
      <c r="AN297" s="297"/>
      <c r="AO297" s="297"/>
      <c r="AP297" s="297"/>
      <c r="AQ297" s="297"/>
      <c r="AR297" s="297"/>
      <c r="AS297" s="297"/>
      <c r="AT297" s="297"/>
      <c r="AU297" s="297"/>
      <c r="AV297" s="297"/>
      <c r="AW297" s="297"/>
      <c r="AX297" s="297"/>
      <c r="AY297" s="298"/>
      <c r="AZ297" s="299"/>
      <c r="BA297" s="299"/>
      <c r="BB297" s="297"/>
      <c r="BC297" s="297"/>
      <c r="BD297" s="297"/>
      <c r="BE297" s="300"/>
      <c r="BF297" s="297"/>
      <c r="BG297" s="297"/>
      <c r="BH297" s="297"/>
      <c r="BI297" s="297"/>
      <c r="BJ297" s="301"/>
      <c r="BK297" s="297"/>
      <c r="BL297" s="124"/>
      <c r="BM297" s="2"/>
      <c r="BN297" s="124"/>
      <c r="BO297" s="6"/>
      <c r="BP297" s="124"/>
      <c r="BQ297" s="124"/>
      <c r="BR297" s="124"/>
      <c r="BS297" s="124"/>
      <c r="BT297" s="124"/>
      <c r="BU297" s="124"/>
      <c r="BV297" s="124"/>
      <c r="BW297" s="124"/>
      <c r="BX297" s="6"/>
      <c r="BY297" s="124"/>
      <c r="BZ297" s="124"/>
      <c r="CA297" s="124"/>
      <c r="CB297" s="124"/>
      <c r="CC297" s="124"/>
      <c r="CD297" s="124"/>
      <c r="CE297" s="124"/>
      <c r="CF297" s="124"/>
      <c r="CG297" s="124"/>
      <c r="CH297" s="124"/>
      <c r="CI297" s="124"/>
      <c r="CJ297" s="124"/>
      <c r="CK297" s="124"/>
      <c r="CL297" s="124"/>
      <c r="CM297" s="124"/>
      <c r="CN297" s="124"/>
      <c r="CO297" s="124"/>
      <c r="CP297" s="124"/>
      <c r="CQ297" s="124"/>
      <c r="CR297" s="124"/>
      <c r="CS297" s="124"/>
      <c r="CT297" s="124"/>
      <c r="CU297" s="124"/>
      <c r="CV297" s="124"/>
      <c r="CW297" s="124"/>
      <c r="CX297" s="124"/>
      <c r="CY297" s="124"/>
      <c r="CZ297" s="124"/>
      <c r="DA297" s="124"/>
      <c r="DB297" s="124"/>
      <c r="DC297" s="124"/>
      <c r="DD297" s="124"/>
      <c r="DE297" s="124"/>
      <c r="DF297" s="124"/>
      <c r="DG297" s="124"/>
      <c r="DH297" s="124"/>
      <c r="DI297" s="124"/>
      <c r="DJ297" s="124"/>
      <c r="DK297" s="302"/>
      <c r="DL297" s="302"/>
      <c r="DM297" s="303"/>
      <c r="DN297" s="302"/>
      <c r="DO297" s="303"/>
      <c r="DP297" s="302"/>
      <c r="DQ297" s="303"/>
      <c r="DR297" s="6"/>
      <c r="DS297" s="6"/>
      <c r="DT297" s="2"/>
      <c r="DU297" s="2"/>
      <c r="DV297" s="2"/>
      <c r="DW297" s="2"/>
      <c r="DX297" s="2"/>
      <c r="DY297" s="2"/>
      <c r="DZ297" s="2"/>
      <c r="EA297" s="2"/>
      <c r="EB297" s="125"/>
      <c r="EC297" s="6"/>
      <c r="ED297" s="6"/>
      <c r="EE297" s="6"/>
      <c r="EF297" s="124"/>
      <c r="EG297" s="124"/>
      <c r="EH297" s="125"/>
      <c r="EI297" s="125"/>
      <c r="EJ297" s="124"/>
      <c r="EK297" s="2"/>
      <c r="EL297" s="2"/>
    </row>
    <row x14ac:dyDescent="0.25" r="298" customHeight="1" ht="18.75">
      <c r="A298" s="290" t="s">
        <v>200</v>
      </c>
      <c r="B298" s="282"/>
      <c r="C298" s="282"/>
      <c r="D298" s="282"/>
      <c r="E298" s="282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82"/>
      <c r="Q298" s="282"/>
      <c r="R298" s="282"/>
      <c r="S298" s="282"/>
      <c r="T298" s="282"/>
      <c r="U298" s="282"/>
      <c r="V298" s="282"/>
      <c r="W298" s="282"/>
      <c r="X298" s="282"/>
      <c r="Y298" s="282"/>
      <c r="Z298" s="282"/>
      <c r="AA298" s="282"/>
      <c r="AB298" s="282"/>
      <c r="AC298" s="282"/>
      <c r="AD298" s="282"/>
      <c r="AE298" s="282"/>
      <c r="AF298" s="282"/>
      <c r="AG298" s="282"/>
      <c r="AH298" s="282"/>
      <c r="AI298" s="282"/>
      <c r="AJ298" s="282"/>
      <c r="AK298" s="282"/>
      <c r="AL298" s="282"/>
      <c r="AM298" s="282"/>
      <c r="AN298" s="282"/>
      <c r="AO298" s="282"/>
      <c r="AP298" s="282"/>
      <c r="AQ298" s="282"/>
      <c r="AR298" s="282"/>
      <c r="AS298" s="282"/>
      <c r="AT298" s="282"/>
      <c r="AU298" s="282"/>
      <c r="AV298" s="282"/>
      <c r="AW298" s="282"/>
      <c r="AX298" s="282"/>
      <c r="AY298" s="273"/>
      <c r="AZ298" s="274"/>
      <c r="BA298" s="275"/>
      <c r="BB298" s="282"/>
      <c r="BC298" s="282">
        <v>50</v>
      </c>
      <c r="BD298" s="282">
        <v>50</v>
      </c>
      <c r="BE298" s="291"/>
      <c r="BF298" s="292"/>
      <c r="BG298" s="292"/>
      <c r="BH298" s="292"/>
      <c r="BI298" s="292"/>
      <c r="BJ298" s="293"/>
      <c r="BK298" s="292"/>
      <c r="BL298" s="124"/>
      <c r="BM298" s="2"/>
      <c r="BN298" s="124"/>
      <c r="BO298" s="6"/>
      <c r="BP298" s="124"/>
      <c r="BQ298" s="124"/>
      <c r="BR298" s="124"/>
      <c r="BS298" s="124"/>
      <c r="BT298" s="124"/>
      <c r="BU298" s="124"/>
      <c r="BV298" s="124"/>
      <c r="BW298" s="124"/>
      <c r="BX298" s="6"/>
      <c r="BY298" s="124"/>
      <c r="BZ298" s="124"/>
      <c r="CA298" s="124"/>
      <c r="CB298" s="124"/>
      <c r="CC298" s="124"/>
      <c r="CD298" s="124"/>
      <c r="CE298" s="124"/>
      <c r="CF298" s="124"/>
      <c r="CG298" s="124"/>
      <c r="CH298" s="124"/>
      <c r="CI298" s="124"/>
      <c r="CJ298" s="124"/>
      <c r="CK298" s="124"/>
      <c r="CL298" s="124"/>
      <c r="CM298" s="124"/>
      <c r="CN298" s="124"/>
      <c r="CO298" s="124"/>
      <c r="CP298" s="124"/>
      <c r="CQ298" s="124"/>
      <c r="CR298" s="124"/>
      <c r="CS298" s="124"/>
      <c r="CT298" s="124"/>
      <c r="CU298" s="124"/>
      <c r="CV298" s="124"/>
      <c r="CW298" s="124"/>
      <c r="CX298" s="124"/>
      <c r="CY298" s="124"/>
      <c r="CZ298" s="124"/>
      <c r="DA298" s="124"/>
      <c r="DB298" s="124"/>
      <c r="DC298" s="124"/>
      <c r="DD298" s="124"/>
      <c r="DE298" s="124"/>
      <c r="DF298" s="124"/>
      <c r="DG298" s="124"/>
      <c r="DH298" s="124"/>
      <c r="DI298" s="124"/>
      <c r="DJ298" s="124"/>
      <c r="DK298" s="198"/>
      <c r="DL298" s="198"/>
      <c r="DM298" s="144"/>
      <c r="DN298" s="198"/>
      <c r="DO298" s="144"/>
      <c r="DP298" s="198"/>
      <c r="DQ298" s="144"/>
      <c r="DR298" s="6"/>
      <c r="DS298" s="6"/>
      <c r="DT298" s="2"/>
      <c r="DU298" s="2"/>
      <c r="DV298" s="2"/>
      <c r="DW298" s="2"/>
      <c r="DX298" s="2"/>
      <c r="DY298" s="2"/>
      <c r="DZ298" s="2"/>
      <c r="EA298" s="2"/>
      <c r="EB298" s="125"/>
      <c r="EC298" s="6"/>
      <c r="ED298" s="6"/>
      <c r="EE298" s="6"/>
      <c r="EF298" s="124"/>
      <c r="EG298" s="124"/>
      <c r="EH298" s="125"/>
      <c r="EI298" s="125"/>
      <c r="EJ298" s="124"/>
      <c r="EK298" s="2"/>
      <c r="EL298" s="2"/>
    </row>
    <row x14ac:dyDescent="0.25" r="299" customHeight="1" ht="18.75">
      <c r="A299" s="290" t="s">
        <v>238</v>
      </c>
      <c r="B299" s="282"/>
      <c r="C299" s="282"/>
      <c r="D299" s="282"/>
      <c r="E299" s="282"/>
      <c r="F299" s="282"/>
      <c r="G299" s="282"/>
      <c r="H299" s="282"/>
      <c r="I299" s="282"/>
      <c r="J299" s="282"/>
      <c r="K299" s="282"/>
      <c r="L299" s="282"/>
      <c r="M299" s="282"/>
      <c r="N299" s="282"/>
      <c r="O299" s="282"/>
      <c r="P299" s="282"/>
      <c r="Q299" s="282"/>
      <c r="R299" s="282"/>
      <c r="S299" s="282"/>
      <c r="T299" s="282"/>
      <c r="U299" s="282"/>
      <c r="V299" s="282"/>
      <c r="W299" s="282"/>
      <c r="X299" s="282"/>
      <c r="Y299" s="282"/>
      <c r="Z299" s="282"/>
      <c r="AA299" s="282"/>
      <c r="AB299" s="282"/>
      <c r="AC299" s="282"/>
      <c r="AD299" s="282"/>
      <c r="AE299" s="282"/>
      <c r="AF299" s="282"/>
      <c r="AG299" s="282"/>
      <c r="AH299" s="282"/>
      <c r="AI299" s="282"/>
      <c r="AJ299" s="282"/>
      <c r="AK299" s="282"/>
      <c r="AL299" s="282"/>
      <c r="AM299" s="282"/>
      <c r="AN299" s="282"/>
      <c r="AO299" s="282"/>
      <c r="AP299" s="282"/>
      <c r="AQ299" s="282"/>
      <c r="AR299" s="282"/>
      <c r="AS299" s="282"/>
      <c r="AT299" s="282"/>
      <c r="AU299" s="282"/>
      <c r="AV299" s="282">
        <v>60</v>
      </c>
      <c r="AW299" s="282"/>
      <c r="AX299" s="282"/>
      <c r="AY299" s="273"/>
      <c r="AZ299" s="274">
        <v>32</v>
      </c>
      <c r="BA299" s="275">
        <v>36</v>
      </c>
      <c r="BB299" s="282"/>
      <c r="BC299" s="282"/>
      <c r="BD299" s="282"/>
      <c r="BE299" s="291"/>
      <c r="BF299" s="292"/>
      <c r="BG299" s="292"/>
      <c r="BH299" s="292"/>
      <c r="BI299" s="292"/>
      <c r="BJ299" s="293"/>
      <c r="BK299" s="292"/>
      <c r="BL299" s="124"/>
      <c r="BM299" s="2"/>
      <c r="BN299" s="124"/>
      <c r="BO299" s="6"/>
      <c r="BP299" s="124"/>
      <c r="BQ299" s="124"/>
      <c r="BR299" s="124"/>
      <c r="BS299" s="124"/>
      <c r="BT299" s="124"/>
      <c r="BU299" s="124"/>
      <c r="BV299" s="124"/>
      <c r="BW299" s="124"/>
      <c r="BX299" s="6"/>
      <c r="BY299" s="124"/>
      <c r="BZ299" s="124"/>
      <c r="CA299" s="124"/>
      <c r="CB299" s="124"/>
      <c r="CC299" s="124"/>
      <c r="CD299" s="124"/>
      <c r="CE299" s="124"/>
      <c r="CF299" s="124"/>
      <c r="CG299" s="124"/>
      <c r="CH299" s="124"/>
      <c r="CI299" s="124"/>
      <c r="CJ299" s="124"/>
      <c r="CK299" s="124"/>
      <c r="CL299" s="124"/>
      <c r="CM299" s="124"/>
      <c r="CN299" s="124"/>
      <c r="CO299" s="124"/>
      <c r="CP299" s="124"/>
      <c r="CQ299" s="124"/>
      <c r="CR299" s="124"/>
      <c r="CS299" s="124"/>
      <c r="CT299" s="124"/>
      <c r="CU299" s="124"/>
      <c r="CV299" s="124"/>
      <c r="CW299" s="124"/>
      <c r="CX299" s="124"/>
      <c r="CY299" s="124"/>
      <c r="CZ299" s="124"/>
      <c r="DA299" s="124"/>
      <c r="DB299" s="124"/>
      <c r="DC299" s="124"/>
      <c r="DD299" s="124"/>
      <c r="DE299" s="124"/>
      <c r="DF299" s="124"/>
      <c r="DG299" s="124"/>
      <c r="DH299" s="124"/>
      <c r="DI299" s="124"/>
      <c r="DJ299" s="124"/>
      <c r="DK299" s="198"/>
      <c r="DL299" s="198"/>
      <c r="DM299" s="144"/>
      <c r="DN299" s="198"/>
      <c r="DO299" s="144"/>
      <c r="DP299" s="198"/>
      <c r="DQ299" s="144"/>
      <c r="DR299" s="6"/>
      <c r="DS299" s="6"/>
      <c r="DT299" s="2"/>
      <c r="DU299" s="2"/>
      <c r="DV299" s="2"/>
      <c r="DW299" s="2"/>
      <c r="DX299" s="2"/>
      <c r="DY299" s="2"/>
      <c r="DZ299" s="2"/>
      <c r="EA299" s="2"/>
      <c r="EB299" s="125"/>
      <c r="EC299" s="6"/>
      <c r="ED299" s="6"/>
      <c r="EE299" s="6"/>
      <c r="EF299" s="124"/>
      <c r="EG299" s="124"/>
      <c r="EH299" s="125"/>
      <c r="EI299" s="125"/>
      <c r="EJ299" s="124"/>
      <c r="EK299" s="2"/>
      <c r="EL299" s="2"/>
    </row>
    <row x14ac:dyDescent="0.25" r="300" customHeight="1" ht="18.75">
      <c r="A300" s="304" t="s">
        <v>239</v>
      </c>
      <c r="B300" s="282">
        <f>+SUM(B291:B299)</f>
      </c>
      <c r="C300" s="282">
        <f>+SUM(C291:C299)</f>
      </c>
      <c r="D300" s="282">
        <f>+SUM(D291:D299)</f>
      </c>
      <c r="E300" s="282">
        <f>+SUM(E291:E299)</f>
      </c>
      <c r="F300" s="282">
        <f>+SUM(F291:F299)</f>
      </c>
      <c r="G300" s="282">
        <f>+SUM(G291:G299)</f>
      </c>
      <c r="H300" s="282">
        <f>+SUM(H291:H299)</f>
      </c>
      <c r="I300" s="282">
        <f>+SUM(I291:I299)</f>
      </c>
      <c r="J300" s="282">
        <f>+SUM(J291:J299)</f>
      </c>
      <c r="K300" s="282">
        <f>+SUM(K291:K299)</f>
      </c>
      <c r="L300" s="282">
        <f>+SUM(L291:L299)</f>
      </c>
      <c r="M300" s="282">
        <f>+SUM(M291:M299)</f>
      </c>
      <c r="N300" s="282">
        <f>+SUM(N291:N299)</f>
      </c>
      <c r="O300" s="282">
        <f>+SUM(O291:O299)</f>
      </c>
      <c r="P300" s="282">
        <f>+SUM(P291:P299)</f>
      </c>
      <c r="Q300" s="282">
        <f>+SUM(Q291:Q299)</f>
      </c>
      <c r="R300" s="282">
        <f>+SUM(R291:R299)</f>
      </c>
      <c r="S300" s="282">
        <f>+SUM(S291:S299)</f>
      </c>
      <c r="T300" s="282">
        <f>+SUM(T291:T299)</f>
      </c>
      <c r="U300" s="282">
        <f>+SUM(U291:U299)</f>
      </c>
      <c r="V300" s="282">
        <f>+SUM(V291:V299)</f>
      </c>
      <c r="W300" s="282">
        <f>+SUM(W291:W299)</f>
      </c>
      <c r="X300" s="282">
        <f>+SUM(X291:X299)</f>
      </c>
      <c r="Y300" s="282">
        <f>+SUM(Y291:Y299)</f>
      </c>
      <c r="Z300" s="282">
        <f>+SUM(Z291:Z299)</f>
      </c>
      <c r="AA300" s="282">
        <f>+SUM(AA291:AA299)</f>
      </c>
      <c r="AB300" s="282">
        <f>+SUM(AB291:AB299)</f>
      </c>
      <c r="AC300" s="282">
        <f>+SUM(AC291:AC299)</f>
      </c>
      <c r="AD300" s="282">
        <f>+SUM(AD291:AD299)</f>
      </c>
      <c r="AE300" s="282">
        <f>+SUM(AE291:AE299)</f>
      </c>
      <c r="AF300" s="282">
        <f>+SUM(AF291:AF299)</f>
      </c>
      <c r="AG300" s="282">
        <f>+SUM(AG291:AG299)</f>
      </c>
      <c r="AH300" s="282">
        <f>+SUM(AH291:AH299)</f>
      </c>
      <c r="AI300" s="282">
        <f>+SUM(AI291:AI299)</f>
      </c>
      <c r="AJ300" s="282">
        <f>+SUM(AJ291:AJ299)</f>
      </c>
      <c r="AK300" s="282">
        <f>+SUM(AK291:AK299)</f>
      </c>
      <c r="AL300" s="282">
        <f>+SUM(AL291:AL299)</f>
      </c>
      <c r="AM300" s="282">
        <f>+SUM(AM291:AM299)</f>
      </c>
      <c r="AN300" s="282">
        <f>+SUM(AN291:AN299)</f>
      </c>
      <c r="AO300" s="282">
        <f>+SUM(AO291:AO299)</f>
      </c>
      <c r="AP300" s="282">
        <f>+SUM(AP291:AP299)</f>
      </c>
      <c r="AQ300" s="282">
        <f>+SUM(AQ291:AQ299)</f>
      </c>
      <c r="AR300" s="282">
        <f>+SUM(AR291:AR299)</f>
      </c>
      <c r="AS300" s="282">
        <f>+SUM(AS291:AS299)</f>
      </c>
      <c r="AT300" s="282">
        <f>+SUM(AT291:AT299)</f>
      </c>
      <c r="AU300" s="282">
        <f>+SUM(AU291:AU299)</f>
      </c>
      <c r="AV300" s="282">
        <f>+SUM(AV291:AV299)</f>
      </c>
      <c r="AW300" s="282">
        <f>+SUM(AW291:AW299)</f>
      </c>
      <c r="AX300" s="282"/>
      <c r="AY300" s="273"/>
      <c r="AZ300" s="328">
        <v>69</v>
      </c>
      <c r="BA300" s="275">
        <f>+SUM(BA291:BA299)</f>
      </c>
      <c r="BB300" s="282">
        <f>+SUM(BB291:BB299)</f>
      </c>
      <c r="BC300" s="282">
        <f>+SUM(BC291:BC299)</f>
      </c>
      <c r="BD300" s="282">
        <f>+SUM(BD291:BD299)</f>
      </c>
      <c r="BE300" s="291">
        <f>+SUM(BE291:BE299)</f>
      </c>
      <c r="BF300" s="292">
        <f>+SUM(BF291:BF299)</f>
      </c>
      <c r="BG300" s="292">
        <f>+SUM(BG291:BG299)</f>
      </c>
      <c r="BH300" s="292">
        <f>+SUM(BH291:BH299)</f>
      </c>
      <c r="BI300" s="292">
        <f>+SUM(BI291:BI299)</f>
      </c>
      <c r="BJ300" s="293">
        <f>+SUM(BJ291:BJ299)</f>
      </c>
      <c r="BK300" s="292"/>
      <c r="BL300" s="124"/>
      <c r="BM300" s="2"/>
      <c r="BN300" s="124"/>
      <c r="BO300" s="6"/>
      <c r="BP300" s="124"/>
      <c r="BQ300" s="124"/>
      <c r="BR300" s="124"/>
      <c r="BS300" s="124"/>
      <c r="BT300" s="124"/>
      <c r="BU300" s="124"/>
      <c r="BV300" s="124"/>
      <c r="BW300" s="124"/>
      <c r="BX300" s="6"/>
      <c r="BY300" s="124"/>
      <c r="BZ300" s="124"/>
      <c r="CA300" s="124"/>
      <c r="CB300" s="124"/>
      <c r="CC300" s="124"/>
      <c r="CD300" s="124"/>
      <c r="CE300" s="124"/>
      <c r="CF300" s="124"/>
      <c r="CG300" s="124"/>
      <c r="CH300" s="124"/>
      <c r="CI300" s="124"/>
      <c r="CJ300" s="124"/>
      <c r="CK300" s="124"/>
      <c r="CL300" s="124"/>
      <c r="CM300" s="124"/>
      <c r="CN300" s="124"/>
      <c r="CO300" s="124"/>
      <c r="CP300" s="124"/>
      <c r="CQ300" s="124"/>
      <c r="CR300" s="124"/>
      <c r="CS300" s="124"/>
      <c r="CT300" s="124"/>
      <c r="CU300" s="124"/>
      <c r="CV300" s="124"/>
      <c r="CW300" s="124"/>
      <c r="CX300" s="124"/>
      <c r="CY300" s="124"/>
      <c r="CZ300" s="124"/>
      <c r="DA300" s="124"/>
      <c r="DB300" s="124"/>
      <c r="DC300" s="124"/>
      <c r="DD300" s="124"/>
      <c r="DE300" s="124"/>
      <c r="DF300" s="124"/>
      <c r="DG300" s="124"/>
      <c r="DH300" s="124"/>
      <c r="DI300" s="124"/>
      <c r="DJ300" s="124"/>
      <c r="DK300" s="198"/>
      <c r="DL300" s="198"/>
      <c r="DM300" s="144"/>
      <c r="DN300" s="198"/>
      <c r="DO300" s="144"/>
      <c r="DP300" s="198"/>
      <c r="DQ300" s="144"/>
      <c r="DR300" s="185">
        <f>SUM(AY300:BJ300)</f>
      </c>
      <c r="DS300" s="249">
        <f>IFERROR(DR300/DP300*100,0)</f>
      </c>
      <c r="DT300" s="2"/>
      <c r="DU300" s="2"/>
      <c r="DV300" s="2"/>
      <c r="DW300" s="2"/>
      <c r="DX300" s="2"/>
      <c r="DY300" s="2"/>
      <c r="DZ300" s="2"/>
      <c r="EA300" s="2"/>
      <c r="EB300" s="125"/>
      <c r="EC300" s="6"/>
      <c r="ED300" s="6"/>
      <c r="EE300" s="6"/>
      <c r="EF300" s="124"/>
      <c r="EG300" s="124"/>
      <c r="EH300" s="125"/>
      <c r="EI300" s="125"/>
      <c r="EJ300" s="124"/>
      <c r="EK300" s="2"/>
      <c r="EL300" s="2"/>
    </row>
    <row x14ac:dyDescent="0.25" r="301" customHeight="1" ht="18.75">
      <c r="A301" s="280" t="s">
        <v>243</v>
      </c>
      <c r="B301" s="322">
        <v>101</v>
      </c>
      <c r="C301" s="322">
        <v>110</v>
      </c>
      <c r="D301" s="322">
        <v>0</v>
      </c>
      <c r="E301" s="322">
        <v>92</v>
      </c>
      <c r="F301" s="322">
        <v>26</v>
      </c>
      <c r="G301" s="322">
        <v>50</v>
      </c>
      <c r="H301" s="322">
        <v>119</v>
      </c>
      <c r="I301" s="322">
        <v>104</v>
      </c>
      <c r="J301" s="322">
        <v>173</v>
      </c>
      <c r="K301" s="322">
        <v>139</v>
      </c>
      <c r="L301" s="322">
        <v>81</v>
      </c>
      <c r="M301" s="322">
        <v>228</v>
      </c>
      <c r="N301" s="268">
        <v>73</v>
      </c>
      <c r="O301" s="268">
        <v>39</v>
      </c>
      <c r="P301" s="268">
        <v>57</v>
      </c>
      <c r="Q301" s="268">
        <v>43</v>
      </c>
      <c r="R301" s="268">
        <v>73</v>
      </c>
      <c r="S301" s="268">
        <v>43</v>
      </c>
      <c r="T301" s="268">
        <v>51</v>
      </c>
      <c r="U301" s="268">
        <v>62</v>
      </c>
      <c r="V301" s="268">
        <v>142</v>
      </c>
      <c r="W301" s="268">
        <v>31</v>
      </c>
      <c r="X301" s="268">
        <v>38</v>
      </c>
      <c r="Y301" s="268">
        <v>104</v>
      </c>
      <c r="Z301" s="282">
        <v>0</v>
      </c>
      <c r="AA301" s="282">
        <v>128</v>
      </c>
      <c r="AB301" s="282">
        <v>0</v>
      </c>
      <c r="AC301" s="282">
        <v>83</v>
      </c>
      <c r="AD301" s="282">
        <v>15</v>
      </c>
      <c r="AE301" s="282">
        <v>1</v>
      </c>
      <c r="AF301" s="282">
        <v>147</v>
      </c>
      <c r="AG301" s="282">
        <v>4</v>
      </c>
      <c r="AH301" s="282">
        <v>2</v>
      </c>
      <c r="AI301" s="282">
        <v>1</v>
      </c>
      <c r="AJ301" s="282">
        <v>0</v>
      </c>
      <c r="AK301" s="282">
        <v>0</v>
      </c>
      <c r="AL301" s="282">
        <v>0</v>
      </c>
      <c r="AM301" s="282">
        <v>0</v>
      </c>
      <c r="AN301" s="282">
        <v>14</v>
      </c>
      <c r="AO301" s="282">
        <v>0</v>
      </c>
      <c r="AP301" s="282">
        <v>0</v>
      </c>
      <c r="AQ301" s="282">
        <v>0</v>
      </c>
      <c r="AR301" s="282">
        <v>6</v>
      </c>
      <c r="AS301" s="282">
        <v>9</v>
      </c>
      <c r="AT301" s="282">
        <v>0</v>
      </c>
      <c r="AU301" s="282">
        <f>AU311+(AT311-AT301)</f>
      </c>
      <c r="AV301" s="282">
        <v>13</v>
      </c>
      <c r="AW301" s="282">
        <v>122</v>
      </c>
      <c r="AX301" s="282"/>
      <c r="AY301" s="260"/>
      <c r="AZ301" s="261">
        <f>+AZ311</f>
      </c>
      <c r="BA301" s="262">
        <f>+BA311</f>
      </c>
      <c r="BB301" s="334">
        <f>+BB311</f>
      </c>
      <c r="BC301" s="334">
        <f>+BC311</f>
      </c>
      <c r="BD301" s="334">
        <f>+BD311</f>
      </c>
      <c r="BE301" s="335">
        <f>+BE311</f>
      </c>
      <c r="BF301" s="336">
        <f>+BF311</f>
      </c>
      <c r="BG301" s="336">
        <f>+BG311</f>
      </c>
      <c r="BH301" s="336">
        <f>+BH311</f>
      </c>
      <c r="BI301" s="336">
        <f>+BI311</f>
      </c>
      <c r="BJ301" s="337">
        <f>+BJ311</f>
      </c>
      <c r="BK301" s="336"/>
      <c r="BL301" s="124"/>
      <c r="BM301" s="2"/>
      <c r="BN301" s="124"/>
      <c r="BO301" s="6"/>
      <c r="BP301" s="124"/>
      <c r="BQ301" s="124"/>
      <c r="BR301" s="124"/>
      <c r="BS301" s="124"/>
      <c r="BT301" s="124"/>
      <c r="BU301" s="124"/>
      <c r="BV301" s="124"/>
      <c r="BW301" s="124"/>
      <c r="BX301" s="6"/>
      <c r="BY301" s="124"/>
      <c r="BZ301" s="124"/>
      <c r="CA301" s="124"/>
      <c r="CB301" s="124"/>
      <c r="CC301" s="124"/>
      <c r="CD301" s="124"/>
      <c r="CE301" s="124"/>
      <c r="CF301" s="124"/>
      <c r="CG301" s="124"/>
      <c r="CH301" s="124"/>
      <c r="CI301" s="124"/>
      <c r="CJ301" s="124"/>
      <c r="CK301" s="124"/>
      <c r="CL301" s="124"/>
      <c r="CM301" s="124"/>
      <c r="CN301" s="124"/>
      <c r="CO301" s="124"/>
      <c r="CP301" s="124"/>
      <c r="CQ301" s="124"/>
      <c r="CR301" s="124"/>
      <c r="CS301" s="124"/>
      <c r="CT301" s="124"/>
      <c r="CU301" s="124"/>
      <c r="CV301" s="124"/>
      <c r="CW301" s="124"/>
      <c r="CX301" s="124"/>
      <c r="CY301" s="124"/>
      <c r="CZ301" s="124"/>
      <c r="DA301" s="124"/>
      <c r="DB301" s="124"/>
      <c r="DC301" s="124"/>
      <c r="DD301" s="124"/>
      <c r="DE301" s="124"/>
      <c r="DF301" s="124"/>
      <c r="DG301" s="124"/>
      <c r="DH301" s="124"/>
      <c r="DI301" s="124"/>
      <c r="DJ301" s="124"/>
      <c r="DK301" s="198">
        <f>SUM(B301:M301)</f>
      </c>
      <c r="DL301" s="198">
        <f>SUM(N301:Y301)</f>
      </c>
      <c r="DM301" s="144">
        <f>IFERROR(DL301/DK301*100,0)</f>
      </c>
      <c r="DN301" s="198">
        <f>SUM(Z301:AK301)</f>
      </c>
      <c r="DO301" s="144">
        <f>IFERROR(DN301/DL301*100,0)</f>
      </c>
      <c r="DP301" s="198">
        <f>SUM(AL301:AW301)</f>
      </c>
      <c r="DQ301" s="144">
        <f>IFERROR(DP301/DN301*100,0)</f>
      </c>
      <c r="DR301" s="6"/>
      <c r="DS301" s="6"/>
      <c r="DT301" s="2"/>
      <c r="DU301" s="2"/>
      <c r="DV301" s="2"/>
      <c r="DW301" s="2"/>
      <c r="DX301" s="2"/>
      <c r="DY301" s="2"/>
      <c r="DZ301" s="2"/>
      <c r="EA301" s="2"/>
      <c r="EB301" s="125"/>
      <c r="EC301" s="6"/>
      <c r="ED301" s="6"/>
      <c r="EE301" s="6"/>
      <c r="EF301" s="124"/>
      <c r="EG301" s="124"/>
      <c r="EH301" s="125"/>
      <c r="EI301" s="125"/>
      <c r="EJ301" s="124"/>
      <c r="EK301" s="2"/>
      <c r="EL301" s="2"/>
    </row>
    <row x14ac:dyDescent="0.25" r="302" customHeight="1" ht="18.75">
      <c r="A302" s="290" t="s">
        <v>231</v>
      </c>
      <c r="B302" s="282"/>
      <c r="C302" s="282"/>
      <c r="D302" s="282"/>
      <c r="E302" s="282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82"/>
      <c r="Q302" s="282"/>
      <c r="R302" s="282"/>
      <c r="S302" s="282"/>
      <c r="T302" s="282"/>
      <c r="U302" s="282"/>
      <c r="V302" s="282"/>
      <c r="W302" s="282"/>
      <c r="X302" s="282"/>
      <c r="Y302" s="282"/>
      <c r="Z302" s="282"/>
      <c r="AA302" s="282"/>
      <c r="AB302" s="282"/>
      <c r="AC302" s="282"/>
      <c r="AD302" s="282"/>
      <c r="AE302" s="282"/>
      <c r="AF302" s="282"/>
      <c r="AG302" s="282"/>
      <c r="AH302" s="282"/>
      <c r="AI302" s="282"/>
      <c r="AJ302" s="282"/>
      <c r="AK302" s="282"/>
      <c r="AL302" s="282"/>
      <c r="AM302" s="282"/>
      <c r="AN302" s="282"/>
      <c r="AO302" s="282"/>
      <c r="AP302" s="282"/>
      <c r="AQ302" s="282"/>
      <c r="AR302" s="282"/>
      <c r="AS302" s="282"/>
      <c r="AT302" s="282"/>
      <c r="AU302" s="282"/>
      <c r="AV302" s="282"/>
      <c r="AW302" s="282"/>
      <c r="AX302" s="282"/>
      <c r="AY302" s="273"/>
      <c r="AZ302" s="274"/>
      <c r="BA302" s="275"/>
      <c r="BB302" s="282"/>
      <c r="BC302" s="282"/>
      <c r="BD302" s="282"/>
      <c r="BE302" s="291"/>
      <c r="BF302" s="292"/>
      <c r="BG302" s="292"/>
      <c r="BH302" s="292"/>
      <c r="BI302" s="292"/>
      <c r="BJ302" s="293"/>
      <c r="BK302" s="292"/>
      <c r="BL302" s="124"/>
      <c r="BM302" s="2"/>
      <c r="BN302" s="124"/>
      <c r="BO302" s="6"/>
      <c r="BP302" s="124"/>
      <c r="BQ302" s="124"/>
      <c r="BR302" s="124"/>
      <c r="BS302" s="124"/>
      <c r="BT302" s="124"/>
      <c r="BU302" s="124"/>
      <c r="BV302" s="124"/>
      <c r="BW302" s="124"/>
      <c r="BX302" s="6"/>
      <c r="BY302" s="124"/>
      <c r="BZ302" s="124"/>
      <c r="CA302" s="124"/>
      <c r="CB302" s="124"/>
      <c r="CC302" s="124"/>
      <c r="CD302" s="124"/>
      <c r="CE302" s="124"/>
      <c r="CF302" s="124"/>
      <c r="CG302" s="124"/>
      <c r="CH302" s="124"/>
      <c r="CI302" s="124"/>
      <c r="CJ302" s="124"/>
      <c r="CK302" s="124"/>
      <c r="CL302" s="124"/>
      <c r="CM302" s="124"/>
      <c r="CN302" s="124"/>
      <c r="CO302" s="124"/>
      <c r="CP302" s="124"/>
      <c r="CQ302" s="124"/>
      <c r="CR302" s="124"/>
      <c r="CS302" s="124"/>
      <c r="CT302" s="124"/>
      <c r="CU302" s="124"/>
      <c r="CV302" s="124"/>
      <c r="CW302" s="124"/>
      <c r="CX302" s="124"/>
      <c r="CY302" s="124"/>
      <c r="CZ302" s="124"/>
      <c r="DA302" s="124"/>
      <c r="DB302" s="124"/>
      <c r="DC302" s="124"/>
      <c r="DD302" s="124"/>
      <c r="DE302" s="124"/>
      <c r="DF302" s="124"/>
      <c r="DG302" s="124"/>
      <c r="DH302" s="124"/>
      <c r="DI302" s="124"/>
      <c r="DJ302" s="124"/>
      <c r="DK302" s="198"/>
      <c r="DL302" s="198"/>
      <c r="DM302" s="144"/>
      <c r="DN302" s="198"/>
      <c r="DO302" s="144"/>
      <c r="DP302" s="198"/>
      <c r="DQ302" s="144"/>
      <c r="DR302" s="6"/>
      <c r="DS302" s="6"/>
      <c r="DT302" s="2"/>
      <c r="DU302" s="2"/>
      <c r="DV302" s="2"/>
      <c r="DW302" s="2"/>
      <c r="DX302" s="2"/>
      <c r="DY302" s="2"/>
      <c r="DZ302" s="2"/>
      <c r="EA302" s="2"/>
      <c r="EB302" s="125"/>
      <c r="EC302" s="6"/>
      <c r="ED302" s="6"/>
      <c r="EE302" s="6"/>
      <c r="EF302" s="124"/>
      <c r="EG302" s="124"/>
      <c r="EH302" s="125"/>
      <c r="EI302" s="125"/>
      <c r="EJ302" s="124"/>
      <c r="EK302" s="2"/>
      <c r="EL302" s="2"/>
    </row>
    <row x14ac:dyDescent="0.25" r="303" customHeight="1" ht="18.75">
      <c r="A303" s="290" t="s">
        <v>232</v>
      </c>
      <c r="B303" s="282"/>
      <c r="C303" s="282"/>
      <c r="D303" s="282"/>
      <c r="E303" s="282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82"/>
      <c r="Q303" s="282"/>
      <c r="R303" s="282"/>
      <c r="S303" s="282"/>
      <c r="T303" s="282"/>
      <c r="U303" s="282"/>
      <c r="V303" s="282"/>
      <c r="W303" s="282"/>
      <c r="X303" s="282"/>
      <c r="Y303" s="282"/>
      <c r="Z303" s="282"/>
      <c r="AA303" s="282"/>
      <c r="AB303" s="282"/>
      <c r="AC303" s="282"/>
      <c r="AD303" s="282"/>
      <c r="AE303" s="282"/>
      <c r="AF303" s="282"/>
      <c r="AG303" s="282"/>
      <c r="AH303" s="282"/>
      <c r="AI303" s="282"/>
      <c r="AJ303" s="282"/>
      <c r="AK303" s="282"/>
      <c r="AL303" s="282"/>
      <c r="AM303" s="282"/>
      <c r="AN303" s="282"/>
      <c r="AO303" s="282"/>
      <c r="AP303" s="282"/>
      <c r="AQ303" s="282"/>
      <c r="AR303" s="282"/>
      <c r="AS303" s="282"/>
      <c r="AT303" s="282"/>
      <c r="AU303" s="282"/>
      <c r="AV303" s="282"/>
      <c r="AW303" s="282"/>
      <c r="AX303" s="282"/>
      <c r="AY303" s="273"/>
      <c r="AZ303" s="274"/>
      <c r="BA303" s="275"/>
      <c r="BB303" s="282"/>
      <c r="BC303" s="282"/>
      <c r="BD303" s="282"/>
      <c r="BE303" s="291"/>
      <c r="BF303" s="292"/>
      <c r="BG303" s="292"/>
      <c r="BH303" s="292"/>
      <c r="BI303" s="292"/>
      <c r="BJ303" s="293"/>
      <c r="BK303" s="292"/>
      <c r="BL303" s="124"/>
      <c r="BM303" s="2"/>
      <c r="BN303" s="124"/>
      <c r="BO303" s="6"/>
      <c r="BP303" s="124"/>
      <c r="BQ303" s="124"/>
      <c r="BR303" s="124"/>
      <c r="BS303" s="124"/>
      <c r="BT303" s="124"/>
      <c r="BU303" s="124"/>
      <c r="BV303" s="124"/>
      <c r="BW303" s="124"/>
      <c r="BX303" s="6"/>
      <c r="BY303" s="124"/>
      <c r="BZ303" s="124"/>
      <c r="CA303" s="124"/>
      <c r="CB303" s="124"/>
      <c r="CC303" s="124"/>
      <c r="CD303" s="124"/>
      <c r="CE303" s="124"/>
      <c r="CF303" s="124"/>
      <c r="CG303" s="124"/>
      <c r="CH303" s="124"/>
      <c r="CI303" s="124"/>
      <c r="CJ303" s="124"/>
      <c r="CK303" s="124"/>
      <c r="CL303" s="124"/>
      <c r="CM303" s="124"/>
      <c r="CN303" s="124"/>
      <c r="CO303" s="124"/>
      <c r="CP303" s="124"/>
      <c r="CQ303" s="124"/>
      <c r="CR303" s="124"/>
      <c r="CS303" s="124"/>
      <c r="CT303" s="124"/>
      <c r="CU303" s="124"/>
      <c r="CV303" s="124"/>
      <c r="CW303" s="124"/>
      <c r="CX303" s="124"/>
      <c r="CY303" s="124"/>
      <c r="CZ303" s="124"/>
      <c r="DA303" s="124"/>
      <c r="DB303" s="124"/>
      <c r="DC303" s="124"/>
      <c r="DD303" s="124"/>
      <c r="DE303" s="124"/>
      <c r="DF303" s="124"/>
      <c r="DG303" s="124"/>
      <c r="DH303" s="124"/>
      <c r="DI303" s="124"/>
      <c r="DJ303" s="124"/>
      <c r="DK303" s="198"/>
      <c r="DL303" s="198"/>
      <c r="DM303" s="144"/>
      <c r="DN303" s="198"/>
      <c r="DO303" s="144"/>
      <c r="DP303" s="198"/>
      <c r="DQ303" s="144"/>
      <c r="DR303" s="6"/>
      <c r="DS303" s="6"/>
      <c r="DT303" s="2"/>
      <c r="DU303" s="2"/>
      <c r="DV303" s="2"/>
      <c r="DW303" s="2"/>
      <c r="DX303" s="2"/>
      <c r="DY303" s="2"/>
      <c r="DZ303" s="2"/>
      <c r="EA303" s="2"/>
      <c r="EB303" s="125"/>
      <c r="EC303" s="6"/>
      <c r="ED303" s="6"/>
      <c r="EE303" s="6"/>
      <c r="EF303" s="124"/>
      <c r="EG303" s="124"/>
      <c r="EH303" s="125"/>
      <c r="EI303" s="125"/>
      <c r="EJ303" s="124"/>
      <c r="EK303" s="2"/>
      <c r="EL303" s="2"/>
    </row>
    <row x14ac:dyDescent="0.25" r="304" customHeight="1" ht="18.75">
      <c r="A304" s="290" t="s">
        <v>233</v>
      </c>
      <c r="B304" s="282"/>
      <c r="C304" s="282"/>
      <c r="D304" s="282"/>
      <c r="E304" s="282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82"/>
      <c r="Q304" s="282"/>
      <c r="R304" s="282"/>
      <c r="S304" s="282"/>
      <c r="T304" s="282"/>
      <c r="U304" s="282"/>
      <c r="V304" s="282"/>
      <c r="W304" s="282"/>
      <c r="X304" s="282"/>
      <c r="Y304" s="282"/>
      <c r="Z304" s="282"/>
      <c r="AA304" s="282"/>
      <c r="AB304" s="282"/>
      <c r="AC304" s="282"/>
      <c r="AD304" s="282"/>
      <c r="AE304" s="282"/>
      <c r="AF304" s="282"/>
      <c r="AG304" s="282"/>
      <c r="AH304" s="282"/>
      <c r="AI304" s="282"/>
      <c r="AJ304" s="282"/>
      <c r="AK304" s="282"/>
      <c r="AL304" s="282"/>
      <c r="AM304" s="282"/>
      <c r="AN304" s="282"/>
      <c r="AO304" s="282"/>
      <c r="AP304" s="282"/>
      <c r="AQ304" s="282"/>
      <c r="AR304" s="282"/>
      <c r="AS304" s="282"/>
      <c r="AT304" s="282"/>
      <c r="AU304" s="282"/>
      <c r="AV304" s="282"/>
      <c r="AW304" s="282">
        <v>4</v>
      </c>
      <c r="AX304" s="282"/>
      <c r="AY304" s="273"/>
      <c r="AZ304" s="274"/>
      <c r="BA304" s="275"/>
      <c r="BB304" s="282"/>
      <c r="BC304" s="282">
        <v>50</v>
      </c>
      <c r="BD304" s="282">
        <v>38</v>
      </c>
      <c r="BE304" s="291"/>
      <c r="BF304" s="292"/>
      <c r="BG304" s="292"/>
      <c r="BH304" s="292"/>
      <c r="BI304" s="292"/>
      <c r="BJ304" s="293"/>
      <c r="BK304" s="292"/>
      <c r="BL304" s="124"/>
      <c r="BM304" s="2"/>
      <c r="BN304" s="124"/>
      <c r="BO304" s="6"/>
      <c r="BP304" s="124"/>
      <c r="BQ304" s="124"/>
      <c r="BR304" s="124"/>
      <c r="BS304" s="124"/>
      <c r="BT304" s="124"/>
      <c r="BU304" s="124"/>
      <c r="BV304" s="124"/>
      <c r="BW304" s="124"/>
      <c r="BX304" s="6"/>
      <c r="BY304" s="124"/>
      <c r="BZ304" s="124"/>
      <c r="CA304" s="124"/>
      <c r="CB304" s="124"/>
      <c r="CC304" s="124"/>
      <c r="CD304" s="124"/>
      <c r="CE304" s="124"/>
      <c r="CF304" s="124"/>
      <c r="CG304" s="124"/>
      <c r="CH304" s="124"/>
      <c r="CI304" s="124"/>
      <c r="CJ304" s="124"/>
      <c r="CK304" s="124"/>
      <c r="CL304" s="124"/>
      <c r="CM304" s="124"/>
      <c r="CN304" s="124"/>
      <c r="CO304" s="124"/>
      <c r="CP304" s="124"/>
      <c r="CQ304" s="124"/>
      <c r="CR304" s="124"/>
      <c r="CS304" s="124"/>
      <c r="CT304" s="124"/>
      <c r="CU304" s="124"/>
      <c r="CV304" s="124"/>
      <c r="CW304" s="124"/>
      <c r="CX304" s="124"/>
      <c r="CY304" s="124"/>
      <c r="CZ304" s="124"/>
      <c r="DA304" s="124"/>
      <c r="DB304" s="124"/>
      <c r="DC304" s="124"/>
      <c r="DD304" s="124"/>
      <c r="DE304" s="124"/>
      <c r="DF304" s="124"/>
      <c r="DG304" s="124"/>
      <c r="DH304" s="124"/>
      <c r="DI304" s="124"/>
      <c r="DJ304" s="124"/>
      <c r="DK304" s="198"/>
      <c r="DL304" s="198"/>
      <c r="DM304" s="144"/>
      <c r="DN304" s="198"/>
      <c r="DO304" s="144"/>
      <c r="DP304" s="198"/>
      <c r="DQ304" s="144"/>
      <c r="DR304" s="6"/>
      <c r="DS304" s="6"/>
      <c r="DT304" s="2"/>
      <c r="DU304" s="2"/>
      <c r="DV304" s="2"/>
      <c r="DW304" s="2"/>
      <c r="DX304" s="2"/>
      <c r="DY304" s="2"/>
      <c r="DZ304" s="2"/>
      <c r="EA304" s="2"/>
      <c r="EB304" s="125"/>
      <c r="EC304" s="6"/>
      <c r="ED304" s="6"/>
      <c r="EE304" s="6"/>
      <c r="EF304" s="124"/>
      <c r="EG304" s="124"/>
      <c r="EH304" s="125"/>
      <c r="EI304" s="125"/>
      <c r="EJ304" s="124"/>
      <c r="EK304" s="2"/>
      <c r="EL304" s="2"/>
    </row>
    <row x14ac:dyDescent="0.25" r="305" customHeight="1" ht="18.75">
      <c r="A305" s="290" t="s">
        <v>234</v>
      </c>
      <c r="B305" s="282"/>
      <c r="C305" s="282"/>
      <c r="D305" s="282"/>
      <c r="E305" s="282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  <c r="AC305" s="282"/>
      <c r="AD305" s="282"/>
      <c r="AE305" s="282"/>
      <c r="AF305" s="282"/>
      <c r="AG305" s="282"/>
      <c r="AH305" s="282"/>
      <c r="AI305" s="282"/>
      <c r="AJ305" s="282"/>
      <c r="AK305" s="282"/>
      <c r="AL305" s="282"/>
      <c r="AM305" s="282"/>
      <c r="AN305" s="282"/>
      <c r="AO305" s="282"/>
      <c r="AP305" s="282"/>
      <c r="AQ305" s="282"/>
      <c r="AR305" s="282"/>
      <c r="AS305" s="282"/>
      <c r="AT305" s="282"/>
      <c r="AU305" s="282"/>
      <c r="AV305" s="282"/>
      <c r="AW305" s="282"/>
      <c r="AX305" s="282"/>
      <c r="AY305" s="273"/>
      <c r="AZ305" s="274"/>
      <c r="BA305" s="275"/>
      <c r="BB305" s="282"/>
      <c r="BC305" s="282"/>
      <c r="BD305" s="282"/>
      <c r="BE305" s="291"/>
      <c r="BF305" s="292"/>
      <c r="BG305" s="292"/>
      <c r="BH305" s="292"/>
      <c r="BI305" s="292"/>
      <c r="BJ305" s="293"/>
      <c r="BK305" s="292"/>
      <c r="BL305" s="124"/>
      <c r="BM305" s="2"/>
      <c r="BN305" s="124"/>
      <c r="BO305" s="6"/>
      <c r="BP305" s="124"/>
      <c r="BQ305" s="124"/>
      <c r="BR305" s="124"/>
      <c r="BS305" s="124"/>
      <c r="BT305" s="124"/>
      <c r="BU305" s="124"/>
      <c r="BV305" s="124"/>
      <c r="BW305" s="124"/>
      <c r="BX305" s="6"/>
      <c r="BY305" s="124"/>
      <c r="BZ305" s="124"/>
      <c r="CA305" s="124"/>
      <c r="CB305" s="124"/>
      <c r="CC305" s="124"/>
      <c r="CD305" s="124"/>
      <c r="CE305" s="124"/>
      <c r="CF305" s="124"/>
      <c r="CG305" s="124"/>
      <c r="CH305" s="124"/>
      <c r="CI305" s="124"/>
      <c r="CJ305" s="124"/>
      <c r="CK305" s="124"/>
      <c r="CL305" s="124"/>
      <c r="CM305" s="124"/>
      <c r="CN305" s="124"/>
      <c r="CO305" s="124"/>
      <c r="CP305" s="124"/>
      <c r="CQ305" s="124"/>
      <c r="CR305" s="124"/>
      <c r="CS305" s="124"/>
      <c r="CT305" s="124"/>
      <c r="CU305" s="124"/>
      <c r="CV305" s="124"/>
      <c r="CW305" s="124"/>
      <c r="CX305" s="124"/>
      <c r="CY305" s="124"/>
      <c r="CZ305" s="124"/>
      <c r="DA305" s="124"/>
      <c r="DB305" s="124"/>
      <c r="DC305" s="124"/>
      <c r="DD305" s="124"/>
      <c r="DE305" s="124"/>
      <c r="DF305" s="124"/>
      <c r="DG305" s="124"/>
      <c r="DH305" s="124"/>
      <c r="DI305" s="124"/>
      <c r="DJ305" s="124"/>
      <c r="DK305" s="198"/>
      <c r="DL305" s="198"/>
      <c r="DM305" s="144"/>
      <c r="DN305" s="198"/>
      <c r="DO305" s="144"/>
      <c r="DP305" s="198"/>
      <c r="DQ305" s="144"/>
      <c r="DR305" s="6"/>
      <c r="DS305" s="6"/>
      <c r="DT305" s="2"/>
      <c r="DU305" s="2"/>
      <c r="DV305" s="2"/>
      <c r="DW305" s="2"/>
      <c r="DX305" s="2"/>
      <c r="DY305" s="2"/>
      <c r="DZ305" s="2"/>
      <c r="EA305" s="2"/>
      <c r="EB305" s="125"/>
      <c r="EC305" s="6"/>
      <c r="ED305" s="6"/>
      <c r="EE305" s="6"/>
      <c r="EF305" s="124"/>
      <c r="EG305" s="124"/>
      <c r="EH305" s="125"/>
      <c r="EI305" s="125"/>
      <c r="EJ305" s="124"/>
      <c r="EK305" s="2"/>
      <c r="EL305" s="2"/>
    </row>
    <row x14ac:dyDescent="0.25" r="306" customHeight="1" ht="18.75">
      <c r="A306" s="290" t="s">
        <v>235</v>
      </c>
      <c r="B306" s="282"/>
      <c r="C306" s="282"/>
      <c r="D306" s="282"/>
      <c r="E306" s="282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  <c r="AC306" s="282"/>
      <c r="AD306" s="282"/>
      <c r="AE306" s="282"/>
      <c r="AF306" s="282"/>
      <c r="AG306" s="282"/>
      <c r="AH306" s="282"/>
      <c r="AI306" s="282"/>
      <c r="AJ306" s="282"/>
      <c r="AK306" s="282"/>
      <c r="AL306" s="282"/>
      <c r="AM306" s="282"/>
      <c r="AN306" s="282"/>
      <c r="AO306" s="282"/>
      <c r="AP306" s="282"/>
      <c r="AQ306" s="282"/>
      <c r="AR306" s="282"/>
      <c r="AS306" s="282"/>
      <c r="AT306" s="282"/>
      <c r="AU306" s="282"/>
      <c r="AV306" s="282"/>
      <c r="AW306" s="282">
        <v>42</v>
      </c>
      <c r="AX306" s="282"/>
      <c r="AY306" s="273"/>
      <c r="AZ306" s="274"/>
      <c r="BA306" s="275"/>
      <c r="BB306" s="282"/>
      <c r="BC306" s="282"/>
      <c r="BD306" s="282"/>
      <c r="BE306" s="291"/>
      <c r="BF306" s="292"/>
      <c r="BG306" s="292"/>
      <c r="BH306" s="292"/>
      <c r="BI306" s="292"/>
      <c r="BJ306" s="293"/>
      <c r="BK306" s="292"/>
      <c r="BL306" s="124"/>
      <c r="BM306" s="2"/>
      <c r="BN306" s="124"/>
      <c r="BO306" s="6"/>
      <c r="BP306" s="124"/>
      <c r="BQ306" s="124"/>
      <c r="BR306" s="124"/>
      <c r="BS306" s="124"/>
      <c r="BT306" s="124"/>
      <c r="BU306" s="124"/>
      <c r="BV306" s="124"/>
      <c r="BW306" s="124"/>
      <c r="BX306" s="6"/>
      <c r="BY306" s="124"/>
      <c r="BZ306" s="124"/>
      <c r="CA306" s="124"/>
      <c r="CB306" s="124"/>
      <c r="CC306" s="124"/>
      <c r="CD306" s="124"/>
      <c r="CE306" s="124"/>
      <c r="CF306" s="124"/>
      <c r="CG306" s="124"/>
      <c r="CH306" s="124"/>
      <c r="CI306" s="124"/>
      <c r="CJ306" s="124"/>
      <c r="CK306" s="124"/>
      <c r="CL306" s="124"/>
      <c r="CM306" s="124"/>
      <c r="CN306" s="124"/>
      <c r="CO306" s="124"/>
      <c r="CP306" s="124"/>
      <c r="CQ306" s="124"/>
      <c r="CR306" s="124"/>
      <c r="CS306" s="124"/>
      <c r="CT306" s="124"/>
      <c r="CU306" s="124"/>
      <c r="CV306" s="124"/>
      <c r="CW306" s="124"/>
      <c r="CX306" s="124"/>
      <c r="CY306" s="124"/>
      <c r="CZ306" s="124"/>
      <c r="DA306" s="124"/>
      <c r="DB306" s="124"/>
      <c r="DC306" s="124"/>
      <c r="DD306" s="124"/>
      <c r="DE306" s="124"/>
      <c r="DF306" s="124"/>
      <c r="DG306" s="124"/>
      <c r="DH306" s="124"/>
      <c r="DI306" s="124"/>
      <c r="DJ306" s="124"/>
      <c r="DK306" s="198"/>
      <c r="DL306" s="198"/>
      <c r="DM306" s="144"/>
      <c r="DN306" s="198"/>
      <c r="DO306" s="144"/>
      <c r="DP306" s="198"/>
      <c r="DQ306" s="144"/>
      <c r="DR306" s="6"/>
      <c r="DS306" s="6"/>
      <c r="DT306" s="2"/>
      <c r="DU306" s="2"/>
      <c r="DV306" s="2"/>
      <c r="DW306" s="2"/>
      <c r="DX306" s="2"/>
      <c r="DY306" s="2"/>
      <c r="DZ306" s="2"/>
      <c r="EA306" s="2"/>
      <c r="EB306" s="125"/>
      <c r="EC306" s="6"/>
      <c r="ED306" s="6"/>
      <c r="EE306" s="6"/>
      <c r="EF306" s="124"/>
      <c r="EG306" s="124"/>
      <c r="EH306" s="125"/>
      <c r="EI306" s="125"/>
      <c r="EJ306" s="124"/>
      <c r="EK306" s="2"/>
      <c r="EL306" s="2"/>
    </row>
    <row x14ac:dyDescent="0.25" r="307" customHeight="1" ht="18.75">
      <c r="A307" s="290" t="s">
        <v>201</v>
      </c>
      <c r="B307" s="282"/>
      <c r="C307" s="282"/>
      <c r="D307" s="282"/>
      <c r="E307" s="282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82"/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  <c r="AA307" s="282"/>
      <c r="AB307" s="282"/>
      <c r="AC307" s="282"/>
      <c r="AD307" s="282"/>
      <c r="AE307" s="282"/>
      <c r="AF307" s="282"/>
      <c r="AG307" s="282"/>
      <c r="AH307" s="282"/>
      <c r="AI307" s="282"/>
      <c r="AJ307" s="282"/>
      <c r="AK307" s="282"/>
      <c r="AL307" s="282"/>
      <c r="AM307" s="282"/>
      <c r="AN307" s="282"/>
      <c r="AO307" s="282"/>
      <c r="AP307" s="282"/>
      <c r="AQ307" s="282"/>
      <c r="AR307" s="282"/>
      <c r="AS307" s="282"/>
      <c r="AT307" s="282"/>
      <c r="AU307" s="282"/>
      <c r="AV307" s="282"/>
      <c r="AW307" s="282"/>
      <c r="AX307" s="282"/>
      <c r="AY307" s="273"/>
      <c r="AZ307" s="274"/>
      <c r="BA307" s="275"/>
      <c r="BB307" s="282"/>
      <c r="BC307" s="282"/>
      <c r="BD307" s="282"/>
      <c r="BE307" s="291"/>
      <c r="BF307" s="292"/>
      <c r="BG307" s="292"/>
      <c r="BH307" s="292"/>
      <c r="BI307" s="292"/>
      <c r="BJ307" s="293"/>
      <c r="BK307" s="292"/>
      <c r="BL307" s="124"/>
      <c r="BM307" s="2"/>
      <c r="BN307" s="124"/>
      <c r="BO307" s="6"/>
      <c r="BP307" s="124"/>
      <c r="BQ307" s="124"/>
      <c r="BR307" s="124"/>
      <c r="BS307" s="124"/>
      <c r="BT307" s="124"/>
      <c r="BU307" s="124"/>
      <c r="BV307" s="124"/>
      <c r="BW307" s="124"/>
      <c r="BX307" s="6"/>
      <c r="BY307" s="124"/>
      <c r="BZ307" s="124"/>
      <c r="CA307" s="124"/>
      <c r="CB307" s="124"/>
      <c r="CC307" s="124"/>
      <c r="CD307" s="124"/>
      <c r="CE307" s="124"/>
      <c r="CF307" s="124"/>
      <c r="CG307" s="124"/>
      <c r="CH307" s="124"/>
      <c r="CI307" s="124"/>
      <c r="CJ307" s="124"/>
      <c r="CK307" s="124"/>
      <c r="CL307" s="124"/>
      <c r="CM307" s="124"/>
      <c r="CN307" s="124"/>
      <c r="CO307" s="124"/>
      <c r="CP307" s="124"/>
      <c r="CQ307" s="124"/>
      <c r="CR307" s="124"/>
      <c r="CS307" s="124"/>
      <c r="CT307" s="124"/>
      <c r="CU307" s="124"/>
      <c r="CV307" s="124"/>
      <c r="CW307" s="124"/>
      <c r="CX307" s="124"/>
      <c r="CY307" s="124"/>
      <c r="CZ307" s="124"/>
      <c r="DA307" s="124"/>
      <c r="DB307" s="124"/>
      <c r="DC307" s="124"/>
      <c r="DD307" s="124"/>
      <c r="DE307" s="124"/>
      <c r="DF307" s="124"/>
      <c r="DG307" s="124"/>
      <c r="DH307" s="124"/>
      <c r="DI307" s="124"/>
      <c r="DJ307" s="124"/>
      <c r="DK307" s="198"/>
      <c r="DL307" s="198"/>
      <c r="DM307" s="144"/>
      <c r="DN307" s="198"/>
      <c r="DO307" s="144"/>
      <c r="DP307" s="198"/>
      <c r="DQ307" s="144"/>
      <c r="DR307" s="6"/>
      <c r="DS307" s="6"/>
      <c r="DT307" s="2"/>
      <c r="DU307" s="2"/>
      <c r="DV307" s="2"/>
      <c r="DW307" s="2"/>
      <c r="DX307" s="2"/>
      <c r="DY307" s="2"/>
      <c r="DZ307" s="2"/>
      <c r="EA307" s="2"/>
      <c r="EB307" s="125"/>
      <c r="EC307" s="6"/>
      <c r="ED307" s="6"/>
      <c r="EE307" s="6"/>
      <c r="EF307" s="124"/>
      <c r="EG307" s="124"/>
      <c r="EH307" s="125"/>
      <c r="EI307" s="125"/>
      <c r="EJ307" s="124"/>
      <c r="EK307" s="2"/>
      <c r="EL307" s="2"/>
    </row>
    <row x14ac:dyDescent="0.25" r="308" customHeight="1" ht="18.75">
      <c r="A308" s="290" t="s">
        <v>237</v>
      </c>
      <c r="B308" s="282"/>
      <c r="C308" s="282"/>
      <c r="D308" s="282"/>
      <c r="E308" s="282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82"/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  <c r="AA308" s="282"/>
      <c r="AB308" s="282"/>
      <c r="AC308" s="282"/>
      <c r="AD308" s="282"/>
      <c r="AE308" s="282"/>
      <c r="AF308" s="282"/>
      <c r="AG308" s="282"/>
      <c r="AH308" s="282"/>
      <c r="AI308" s="282"/>
      <c r="AJ308" s="282"/>
      <c r="AK308" s="282"/>
      <c r="AL308" s="282"/>
      <c r="AM308" s="282"/>
      <c r="AN308" s="282"/>
      <c r="AO308" s="282"/>
      <c r="AP308" s="282"/>
      <c r="AQ308" s="282"/>
      <c r="AR308" s="282"/>
      <c r="AS308" s="282"/>
      <c r="AT308" s="282"/>
      <c r="AU308" s="282"/>
      <c r="AV308" s="282"/>
      <c r="AW308" s="282"/>
      <c r="AX308" s="282"/>
      <c r="AY308" s="273"/>
      <c r="AZ308" s="274"/>
      <c r="BA308" s="275"/>
      <c r="BB308" s="282"/>
      <c r="BC308" s="282"/>
      <c r="BD308" s="282"/>
      <c r="BE308" s="291"/>
      <c r="BF308" s="292"/>
      <c r="BG308" s="292"/>
      <c r="BH308" s="292"/>
      <c r="BI308" s="292"/>
      <c r="BJ308" s="293"/>
      <c r="BK308" s="292"/>
      <c r="BL308" s="124"/>
      <c r="BM308" s="2"/>
      <c r="BN308" s="124"/>
      <c r="BO308" s="6"/>
      <c r="BP308" s="124"/>
      <c r="BQ308" s="124"/>
      <c r="BR308" s="124"/>
      <c r="BS308" s="124"/>
      <c r="BT308" s="124"/>
      <c r="BU308" s="124"/>
      <c r="BV308" s="124"/>
      <c r="BW308" s="124"/>
      <c r="BX308" s="6"/>
      <c r="BY308" s="124"/>
      <c r="BZ308" s="124"/>
      <c r="CA308" s="124"/>
      <c r="CB308" s="124"/>
      <c r="CC308" s="124"/>
      <c r="CD308" s="124"/>
      <c r="CE308" s="124"/>
      <c r="CF308" s="124"/>
      <c r="CG308" s="124"/>
      <c r="CH308" s="124"/>
      <c r="CI308" s="124"/>
      <c r="CJ308" s="124"/>
      <c r="CK308" s="124"/>
      <c r="CL308" s="124"/>
      <c r="CM308" s="124"/>
      <c r="CN308" s="124"/>
      <c r="CO308" s="124"/>
      <c r="CP308" s="124"/>
      <c r="CQ308" s="124"/>
      <c r="CR308" s="124"/>
      <c r="CS308" s="124"/>
      <c r="CT308" s="124"/>
      <c r="CU308" s="124"/>
      <c r="CV308" s="124"/>
      <c r="CW308" s="124"/>
      <c r="CX308" s="124"/>
      <c r="CY308" s="124"/>
      <c r="CZ308" s="124"/>
      <c r="DA308" s="124"/>
      <c r="DB308" s="124"/>
      <c r="DC308" s="124"/>
      <c r="DD308" s="124"/>
      <c r="DE308" s="124"/>
      <c r="DF308" s="124"/>
      <c r="DG308" s="124"/>
      <c r="DH308" s="124"/>
      <c r="DI308" s="124"/>
      <c r="DJ308" s="124"/>
      <c r="DK308" s="198"/>
      <c r="DL308" s="198"/>
      <c r="DM308" s="144"/>
      <c r="DN308" s="198"/>
      <c r="DO308" s="144"/>
      <c r="DP308" s="198"/>
      <c r="DQ308" s="144"/>
      <c r="DR308" s="6"/>
      <c r="DS308" s="6"/>
      <c r="DT308" s="2"/>
      <c r="DU308" s="2"/>
      <c r="DV308" s="2"/>
      <c r="DW308" s="2"/>
      <c r="DX308" s="2"/>
      <c r="DY308" s="2"/>
      <c r="DZ308" s="2"/>
      <c r="EA308" s="2"/>
      <c r="EB308" s="125"/>
      <c r="EC308" s="6"/>
      <c r="ED308" s="6"/>
      <c r="EE308" s="6"/>
      <c r="EF308" s="124"/>
      <c r="EG308" s="124"/>
      <c r="EH308" s="125"/>
      <c r="EI308" s="125"/>
      <c r="EJ308" s="124"/>
      <c r="EK308" s="2"/>
      <c r="EL308" s="2"/>
    </row>
    <row x14ac:dyDescent="0.25" r="309" customHeight="1" ht="18.75">
      <c r="A309" s="290" t="s">
        <v>200</v>
      </c>
      <c r="B309" s="282"/>
      <c r="C309" s="282"/>
      <c r="D309" s="282"/>
      <c r="E309" s="282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82"/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  <c r="AA309" s="282"/>
      <c r="AB309" s="282"/>
      <c r="AC309" s="282"/>
      <c r="AD309" s="282"/>
      <c r="AE309" s="282"/>
      <c r="AF309" s="282"/>
      <c r="AG309" s="282"/>
      <c r="AH309" s="282"/>
      <c r="AI309" s="282"/>
      <c r="AJ309" s="282"/>
      <c r="AK309" s="282"/>
      <c r="AL309" s="282"/>
      <c r="AM309" s="282"/>
      <c r="AN309" s="282">
        <v>14</v>
      </c>
      <c r="AO309" s="282"/>
      <c r="AP309" s="282"/>
      <c r="AQ309" s="282"/>
      <c r="AR309" s="282">
        <v>6</v>
      </c>
      <c r="AS309" s="282">
        <v>9</v>
      </c>
      <c r="AT309" s="282"/>
      <c r="AU309" s="282"/>
      <c r="AV309" s="282"/>
      <c r="AW309" s="282">
        <v>5</v>
      </c>
      <c r="AX309" s="282"/>
      <c r="AY309" s="273"/>
      <c r="AZ309" s="274"/>
      <c r="BA309" s="275"/>
      <c r="BB309" s="282"/>
      <c r="BC309" s="282"/>
      <c r="BD309" s="282"/>
      <c r="BE309" s="291"/>
      <c r="BF309" s="292"/>
      <c r="BG309" s="292"/>
      <c r="BH309" s="292"/>
      <c r="BI309" s="292"/>
      <c r="BJ309" s="293"/>
      <c r="BK309" s="292"/>
      <c r="BL309" s="124"/>
      <c r="BM309" s="2"/>
      <c r="BN309" s="124"/>
      <c r="BO309" s="6"/>
      <c r="BP309" s="124"/>
      <c r="BQ309" s="124"/>
      <c r="BR309" s="124"/>
      <c r="BS309" s="124"/>
      <c r="BT309" s="124"/>
      <c r="BU309" s="124"/>
      <c r="BV309" s="124"/>
      <c r="BW309" s="124"/>
      <c r="BX309" s="6"/>
      <c r="BY309" s="124"/>
      <c r="BZ309" s="124"/>
      <c r="CA309" s="124"/>
      <c r="CB309" s="124"/>
      <c r="CC309" s="124"/>
      <c r="CD309" s="124"/>
      <c r="CE309" s="124"/>
      <c r="CF309" s="124"/>
      <c r="CG309" s="124"/>
      <c r="CH309" s="124"/>
      <c r="CI309" s="124"/>
      <c r="CJ309" s="124"/>
      <c r="CK309" s="124"/>
      <c r="CL309" s="124"/>
      <c r="CM309" s="124"/>
      <c r="CN309" s="124"/>
      <c r="CO309" s="124"/>
      <c r="CP309" s="124"/>
      <c r="CQ309" s="124"/>
      <c r="CR309" s="124"/>
      <c r="CS309" s="124"/>
      <c r="CT309" s="124"/>
      <c r="CU309" s="124"/>
      <c r="CV309" s="124"/>
      <c r="CW309" s="124"/>
      <c r="CX309" s="124"/>
      <c r="CY309" s="124"/>
      <c r="CZ309" s="124"/>
      <c r="DA309" s="124"/>
      <c r="DB309" s="124"/>
      <c r="DC309" s="124"/>
      <c r="DD309" s="124"/>
      <c r="DE309" s="124"/>
      <c r="DF309" s="124"/>
      <c r="DG309" s="124"/>
      <c r="DH309" s="124"/>
      <c r="DI309" s="124"/>
      <c r="DJ309" s="124"/>
      <c r="DK309" s="198"/>
      <c r="DL309" s="198"/>
      <c r="DM309" s="144"/>
      <c r="DN309" s="198"/>
      <c r="DO309" s="144"/>
      <c r="DP309" s="198"/>
      <c r="DQ309" s="144"/>
      <c r="DR309" s="6"/>
      <c r="DS309" s="6"/>
      <c r="DT309" s="2"/>
      <c r="DU309" s="2"/>
      <c r="DV309" s="2"/>
      <c r="DW309" s="2"/>
      <c r="DX309" s="2"/>
      <c r="DY309" s="2"/>
      <c r="DZ309" s="2"/>
      <c r="EA309" s="2"/>
      <c r="EB309" s="125"/>
      <c r="EC309" s="6"/>
      <c r="ED309" s="6"/>
      <c r="EE309" s="6"/>
      <c r="EF309" s="124"/>
      <c r="EG309" s="124"/>
      <c r="EH309" s="125"/>
      <c r="EI309" s="125"/>
      <c r="EJ309" s="124"/>
      <c r="EK309" s="2"/>
      <c r="EL309" s="2"/>
    </row>
    <row x14ac:dyDescent="0.25" r="310" customHeight="1" ht="18.75">
      <c r="A310" s="290" t="s">
        <v>238</v>
      </c>
      <c r="B310" s="282"/>
      <c r="C310" s="282"/>
      <c r="D310" s="282"/>
      <c r="E310" s="282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82"/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  <c r="AA310" s="282"/>
      <c r="AB310" s="282"/>
      <c r="AC310" s="282"/>
      <c r="AD310" s="282"/>
      <c r="AE310" s="282"/>
      <c r="AF310" s="282"/>
      <c r="AG310" s="282"/>
      <c r="AH310" s="282"/>
      <c r="AI310" s="282"/>
      <c r="AJ310" s="282"/>
      <c r="AK310" s="282"/>
      <c r="AL310" s="282"/>
      <c r="AM310" s="282"/>
      <c r="AN310" s="282"/>
      <c r="AO310" s="282"/>
      <c r="AP310" s="282"/>
      <c r="AQ310" s="282"/>
      <c r="AR310" s="282"/>
      <c r="AS310" s="282"/>
      <c r="AT310" s="282"/>
      <c r="AU310" s="282"/>
      <c r="AV310" s="282"/>
      <c r="AW310" s="282"/>
      <c r="AX310" s="282"/>
      <c r="AY310" s="273"/>
      <c r="AZ310" s="274"/>
      <c r="BA310" s="275"/>
      <c r="BB310" s="282"/>
      <c r="BC310" s="282"/>
      <c r="BD310" s="282"/>
      <c r="BE310" s="291"/>
      <c r="BF310" s="292"/>
      <c r="BG310" s="292"/>
      <c r="BH310" s="292"/>
      <c r="BI310" s="292"/>
      <c r="BJ310" s="293"/>
      <c r="BK310" s="292"/>
      <c r="BL310" s="124"/>
      <c r="BM310" s="2"/>
      <c r="BN310" s="124"/>
      <c r="BO310" s="6"/>
      <c r="BP310" s="124"/>
      <c r="BQ310" s="124"/>
      <c r="BR310" s="124"/>
      <c r="BS310" s="124"/>
      <c r="BT310" s="124"/>
      <c r="BU310" s="124"/>
      <c r="BV310" s="124"/>
      <c r="BW310" s="124"/>
      <c r="BX310" s="6"/>
      <c r="BY310" s="124"/>
      <c r="BZ310" s="124"/>
      <c r="CA310" s="124"/>
      <c r="CB310" s="124"/>
      <c r="CC310" s="124"/>
      <c r="CD310" s="124"/>
      <c r="CE310" s="124"/>
      <c r="CF310" s="124"/>
      <c r="CG310" s="124"/>
      <c r="CH310" s="124"/>
      <c r="CI310" s="124"/>
      <c r="CJ310" s="124"/>
      <c r="CK310" s="124"/>
      <c r="CL310" s="124"/>
      <c r="CM310" s="124"/>
      <c r="CN310" s="124"/>
      <c r="CO310" s="124"/>
      <c r="CP310" s="124"/>
      <c r="CQ310" s="124"/>
      <c r="CR310" s="124"/>
      <c r="CS310" s="124"/>
      <c r="CT310" s="124"/>
      <c r="CU310" s="124"/>
      <c r="CV310" s="124"/>
      <c r="CW310" s="124"/>
      <c r="CX310" s="124"/>
      <c r="CY310" s="124"/>
      <c r="CZ310" s="124"/>
      <c r="DA310" s="124"/>
      <c r="DB310" s="124"/>
      <c r="DC310" s="124"/>
      <c r="DD310" s="124"/>
      <c r="DE310" s="124"/>
      <c r="DF310" s="124"/>
      <c r="DG310" s="124"/>
      <c r="DH310" s="124"/>
      <c r="DI310" s="124"/>
      <c r="DJ310" s="124"/>
      <c r="DK310" s="198"/>
      <c r="DL310" s="198"/>
      <c r="DM310" s="144"/>
      <c r="DN310" s="198"/>
      <c r="DO310" s="144"/>
      <c r="DP310" s="198"/>
      <c r="DQ310" s="144"/>
      <c r="DR310" s="6"/>
      <c r="DS310" s="6"/>
      <c r="DT310" s="2"/>
      <c r="DU310" s="2"/>
      <c r="DV310" s="2"/>
      <c r="DW310" s="2"/>
      <c r="DX310" s="2"/>
      <c r="DY310" s="2"/>
      <c r="DZ310" s="2"/>
      <c r="EA310" s="2"/>
      <c r="EB310" s="125"/>
      <c r="EC310" s="6"/>
      <c r="ED310" s="6"/>
      <c r="EE310" s="6"/>
      <c r="EF310" s="124"/>
      <c r="EG310" s="124"/>
      <c r="EH310" s="125"/>
      <c r="EI310" s="125"/>
      <c r="EJ310" s="124"/>
      <c r="EK310" s="2"/>
      <c r="EL310" s="2"/>
    </row>
    <row x14ac:dyDescent="0.25" r="311" customHeight="1" ht="18.75">
      <c r="A311" s="304" t="s">
        <v>239</v>
      </c>
      <c r="B311" s="282">
        <f>+SUM(B302:B310)</f>
      </c>
      <c r="C311" s="282">
        <f>+SUM(C302:C310)</f>
      </c>
      <c r="D311" s="282">
        <f>+SUM(D302:D310)</f>
      </c>
      <c r="E311" s="282">
        <f>+SUM(E302:E310)</f>
      </c>
      <c r="F311" s="282">
        <f>+SUM(F302:F310)</f>
      </c>
      <c r="G311" s="282">
        <f>+SUM(G302:G310)</f>
      </c>
      <c r="H311" s="282">
        <f>+SUM(H302:H310)</f>
      </c>
      <c r="I311" s="282">
        <f>+SUM(I302:I310)</f>
      </c>
      <c r="J311" s="282">
        <f>+SUM(J302:J310)</f>
      </c>
      <c r="K311" s="282">
        <f>+SUM(K302:K310)</f>
      </c>
      <c r="L311" s="282">
        <f>+SUM(L302:L310)</f>
      </c>
      <c r="M311" s="282">
        <f>+SUM(M302:M310)</f>
      </c>
      <c r="N311" s="282">
        <f>+SUM(N302:N310)</f>
      </c>
      <c r="O311" s="282">
        <f>+SUM(O302:O310)</f>
      </c>
      <c r="P311" s="282">
        <f>+SUM(P302:P310)</f>
      </c>
      <c r="Q311" s="282">
        <f>+SUM(Q302:Q310)</f>
      </c>
      <c r="R311" s="282">
        <f>+SUM(R302:R310)</f>
      </c>
      <c r="S311" s="282">
        <f>+SUM(S302:S310)</f>
      </c>
      <c r="T311" s="282">
        <f>+SUM(T302:T310)</f>
      </c>
      <c r="U311" s="282">
        <f>+SUM(U302:U310)</f>
      </c>
      <c r="V311" s="282">
        <f>+SUM(V302:V310)</f>
      </c>
      <c r="W311" s="282">
        <f>+SUM(W302:W310)</f>
      </c>
      <c r="X311" s="282">
        <f>+SUM(X302:X310)</f>
      </c>
      <c r="Y311" s="282">
        <f>+SUM(Y302:Y310)</f>
      </c>
      <c r="Z311" s="282">
        <f>+SUM(Z302:Z310)</f>
      </c>
      <c r="AA311" s="282">
        <f>+SUM(AA302:AA310)</f>
      </c>
      <c r="AB311" s="282">
        <f>+SUM(AB302:AB310)</f>
      </c>
      <c r="AC311" s="282">
        <f>+SUM(AC302:AC310)</f>
      </c>
      <c r="AD311" s="282">
        <f>+SUM(AD302:AD310)</f>
      </c>
      <c r="AE311" s="282">
        <f>+SUM(AE302:AE310)</f>
      </c>
      <c r="AF311" s="282">
        <f>+SUM(AF302:AF310)</f>
      </c>
      <c r="AG311" s="282">
        <f>+SUM(AG302:AG310)</f>
      </c>
      <c r="AH311" s="282">
        <f>+SUM(AH302:AH310)</f>
      </c>
      <c r="AI311" s="282">
        <f>+SUM(AI302:AI310)</f>
      </c>
      <c r="AJ311" s="282">
        <f>+SUM(AJ302:AJ310)</f>
      </c>
      <c r="AK311" s="282">
        <f>+SUM(AK302:AK310)</f>
      </c>
      <c r="AL311" s="282">
        <f>+SUM(AL302:AL310)</f>
      </c>
      <c r="AM311" s="282">
        <f>+SUM(AM302:AM310)</f>
      </c>
      <c r="AN311" s="282">
        <f>+SUM(AN302:AN310)</f>
      </c>
      <c r="AO311" s="282">
        <f>+SUM(AO302:AO310)</f>
      </c>
      <c r="AP311" s="282">
        <f>+SUM(AP302:AP310)</f>
      </c>
      <c r="AQ311" s="282">
        <f>+SUM(AQ302:AQ310)</f>
      </c>
      <c r="AR311" s="282">
        <f>+SUM(AR302:AR310)</f>
      </c>
      <c r="AS311" s="282">
        <f>+SUM(AS302:AS310)</f>
      </c>
      <c r="AT311" s="282">
        <f>+SUM(AT302:AT310)</f>
      </c>
      <c r="AU311" s="282">
        <f>+SUM(AU302:AU310)</f>
      </c>
      <c r="AV311" s="282">
        <f>+SUM(AV302:AV310)</f>
      </c>
      <c r="AW311" s="282">
        <f>+SUM(AW302:AW310)</f>
      </c>
      <c r="AX311" s="282"/>
      <c r="AY311" s="273"/>
      <c r="AZ311" s="274">
        <f>+SUM(AZ302:AZ310)</f>
      </c>
      <c r="BA311" s="275">
        <f>+SUM(BA302:BA310)</f>
      </c>
      <c r="BB311" s="282">
        <f>+SUM(BB302:BB310)</f>
      </c>
      <c r="BC311" s="282">
        <f>+SUM(BC302:BC310)</f>
      </c>
      <c r="BD311" s="282">
        <f>+SUM(BD302:BD310)</f>
      </c>
      <c r="BE311" s="291">
        <f>+SUM(BE302:BE310)</f>
      </c>
      <c r="BF311" s="292">
        <f>+SUM(BF302:BF310)</f>
      </c>
      <c r="BG311" s="292">
        <f>+SUM(BG302:BG310)</f>
      </c>
      <c r="BH311" s="292">
        <f>+SUM(BH302:BH310)</f>
      </c>
      <c r="BI311" s="292">
        <f>+SUM(BI302:BI310)</f>
      </c>
      <c r="BJ311" s="293">
        <f>+SUM(BJ302:BJ310)</f>
      </c>
      <c r="BK311" s="292"/>
      <c r="BL311" s="124"/>
      <c r="BM311" s="2"/>
      <c r="BN311" s="124"/>
      <c r="BO311" s="6"/>
      <c r="BP311" s="124"/>
      <c r="BQ311" s="124"/>
      <c r="BR311" s="124"/>
      <c r="BS311" s="124"/>
      <c r="BT311" s="124"/>
      <c r="BU311" s="124"/>
      <c r="BV311" s="124"/>
      <c r="BW311" s="124"/>
      <c r="BX311" s="6"/>
      <c r="BY311" s="124"/>
      <c r="BZ311" s="124"/>
      <c r="CA311" s="124"/>
      <c r="CB311" s="124"/>
      <c r="CC311" s="124"/>
      <c r="CD311" s="124"/>
      <c r="CE311" s="124"/>
      <c r="CF311" s="124"/>
      <c r="CG311" s="124"/>
      <c r="CH311" s="124"/>
      <c r="CI311" s="124"/>
      <c r="CJ311" s="124"/>
      <c r="CK311" s="124"/>
      <c r="CL311" s="124"/>
      <c r="CM311" s="124"/>
      <c r="CN311" s="124"/>
      <c r="CO311" s="124"/>
      <c r="CP311" s="124"/>
      <c r="CQ311" s="124"/>
      <c r="CR311" s="124"/>
      <c r="CS311" s="124"/>
      <c r="CT311" s="124"/>
      <c r="CU311" s="124"/>
      <c r="CV311" s="124"/>
      <c r="CW311" s="124"/>
      <c r="CX311" s="124"/>
      <c r="CY311" s="124"/>
      <c r="CZ311" s="124"/>
      <c r="DA311" s="124"/>
      <c r="DB311" s="124"/>
      <c r="DC311" s="124"/>
      <c r="DD311" s="124"/>
      <c r="DE311" s="124"/>
      <c r="DF311" s="124"/>
      <c r="DG311" s="124"/>
      <c r="DH311" s="124"/>
      <c r="DI311" s="124"/>
      <c r="DJ311" s="124"/>
      <c r="DK311" s="198"/>
      <c r="DL311" s="198"/>
      <c r="DM311" s="144"/>
      <c r="DN311" s="198"/>
      <c r="DO311" s="144"/>
      <c r="DP311" s="198"/>
      <c r="DQ311" s="144"/>
      <c r="DR311" s="6"/>
      <c r="DS311" s="6"/>
      <c r="DT311" s="2"/>
      <c r="DU311" s="2"/>
      <c r="DV311" s="2"/>
      <c r="DW311" s="2"/>
      <c r="DX311" s="2"/>
      <c r="DY311" s="2"/>
      <c r="DZ311" s="2"/>
      <c r="EA311" s="2"/>
      <c r="EB311" s="125"/>
      <c r="EC311" s="6"/>
      <c r="ED311" s="6"/>
      <c r="EE311" s="6"/>
      <c r="EF311" s="124"/>
      <c r="EG311" s="124"/>
      <c r="EH311" s="125"/>
      <c r="EI311" s="125"/>
      <c r="EJ311" s="124"/>
      <c r="EK311" s="2"/>
      <c r="EL311" s="2"/>
    </row>
    <row x14ac:dyDescent="0.25" r="312" customHeight="1" ht="18.75">
      <c r="A312" s="280" t="s">
        <v>244</v>
      </c>
      <c r="B312" s="322">
        <v>94</v>
      </c>
      <c r="C312" s="322">
        <v>162</v>
      </c>
      <c r="D312" s="322">
        <v>0</v>
      </c>
      <c r="E312" s="322">
        <v>31</v>
      </c>
      <c r="F312" s="322">
        <v>342</v>
      </c>
      <c r="G312" s="322">
        <v>46</v>
      </c>
      <c r="H312" s="322">
        <v>0</v>
      </c>
      <c r="I312" s="322">
        <v>0</v>
      </c>
      <c r="J312" s="322">
        <v>618</v>
      </c>
      <c r="K312" s="322">
        <v>168</v>
      </c>
      <c r="L312" s="322">
        <v>2</v>
      </c>
      <c r="M312" s="322">
        <v>0</v>
      </c>
      <c r="N312" s="268">
        <v>187</v>
      </c>
      <c r="O312" s="268">
        <v>133</v>
      </c>
      <c r="P312" s="268">
        <v>768</v>
      </c>
      <c r="Q312" s="268">
        <v>312</v>
      </c>
      <c r="R312" s="268">
        <v>312</v>
      </c>
      <c r="S312" s="268">
        <v>120</v>
      </c>
      <c r="T312" s="268">
        <v>100</v>
      </c>
      <c r="U312" s="268">
        <v>0</v>
      </c>
      <c r="V312" s="268">
        <v>133</v>
      </c>
      <c r="W312" s="268">
        <v>0</v>
      </c>
      <c r="X312" s="268">
        <v>8</v>
      </c>
      <c r="Y312" s="268">
        <v>0</v>
      </c>
      <c r="Z312" s="282">
        <v>0</v>
      </c>
      <c r="AA312" s="282">
        <v>0</v>
      </c>
      <c r="AB312" s="282">
        <v>0</v>
      </c>
      <c r="AC312" s="282">
        <v>0</v>
      </c>
      <c r="AD312" s="282">
        <v>0</v>
      </c>
      <c r="AE312" s="282">
        <v>10</v>
      </c>
      <c r="AF312" s="282">
        <v>254</v>
      </c>
      <c r="AG312" s="282">
        <v>1</v>
      </c>
      <c r="AH312" s="282">
        <v>42</v>
      </c>
      <c r="AI312" s="282">
        <v>50</v>
      </c>
      <c r="AJ312" s="282">
        <v>0</v>
      </c>
      <c r="AK312" s="282">
        <v>-6</v>
      </c>
      <c r="AL312" s="282">
        <v>379</v>
      </c>
      <c r="AM312" s="282">
        <v>287</v>
      </c>
      <c r="AN312" s="282">
        <v>0</v>
      </c>
      <c r="AO312" s="282">
        <v>0</v>
      </c>
      <c r="AP312" s="282">
        <v>154</v>
      </c>
      <c r="AQ312" s="282">
        <v>0</v>
      </c>
      <c r="AR312" s="282">
        <v>0</v>
      </c>
      <c r="AS312" s="282">
        <v>0</v>
      </c>
      <c r="AT312" s="282">
        <v>0</v>
      </c>
      <c r="AU312" s="282">
        <v>0</v>
      </c>
      <c r="AV312" s="282">
        <v>2</v>
      </c>
      <c r="AW312" s="268">
        <v>144</v>
      </c>
      <c r="AX312" s="268"/>
      <c r="AY312" s="260"/>
      <c r="AZ312" s="261">
        <f>+AZ322</f>
      </c>
      <c r="BA312" s="262">
        <f>+BA322</f>
      </c>
      <c r="BB312" s="334">
        <f>+BB322</f>
      </c>
      <c r="BC312" s="334">
        <f>+BC322</f>
      </c>
      <c r="BD312" s="334">
        <f>+BD322</f>
      </c>
      <c r="BE312" s="335">
        <f>+BE322</f>
      </c>
      <c r="BF312" s="336">
        <f>+BF322</f>
      </c>
      <c r="BG312" s="336">
        <f>+BG322</f>
      </c>
      <c r="BH312" s="336">
        <f>+BH322</f>
      </c>
      <c r="BI312" s="336">
        <f>+BI322</f>
      </c>
      <c r="BJ312" s="337">
        <f>+BJ322</f>
      </c>
      <c r="BK312" s="336"/>
      <c r="BL312" s="124"/>
      <c r="BM312" s="2"/>
      <c r="BN312" s="124"/>
      <c r="BO312" s="6"/>
      <c r="BP312" s="124"/>
      <c r="BQ312" s="124"/>
      <c r="BR312" s="124"/>
      <c r="BS312" s="124"/>
      <c r="BT312" s="124"/>
      <c r="BU312" s="124"/>
      <c r="BV312" s="124"/>
      <c r="BW312" s="124"/>
      <c r="BX312" s="6"/>
      <c r="BY312" s="124"/>
      <c r="BZ312" s="124"/>
      <c r="CA312" s="124"/>
      <c r="CB312" s="124"/>
      <c r="CC312" s="124"/>
      <c r="CD312" s="124"/>
      <c r="CE312" s="124"/>
      <c r="CF312" s="124"/>
      <c r="CG312" s="124"/>
      <c r="CH312" s="124"/>
      <c r="CI312" s="124"/>
      <c r="CJ312" s="124"/>
      <c r="CK312" s="124"/>
      <c r="CL312" s="124"/>
      <c r="CM312" s="124"/>
      <c r="CN312" s="124"/>
      <c r="CO312" s="124"/>
      <c r="CP312" s="124"/>
      <c r="CQ312" s="124"/>
      <c r="CR312" s="124"/>
      <c r="CS312" s="124"/>
      <c r="CT312" s="124"/>
      <c r="CU312" s="124"/>
      <c r="CV312" s="124"/>
      <c r="CW312" s="124"/>
      <c r="CX312" s="124"/>
      <c r="CY312" s="124"/>
      <c r="CZ312" s="124"/>
      <c r="DA312" s="124"/>
      <c r="DB312" s="124"/>
      <c r="DC312" s="124"/>
      <c r="DD312" s="124"/>
      <c r="DE312" s="124"/>
      <c r="DF312" s="124"/>
      <c r="DG312" s="124"/>
      <c r="DH312" s="124"/>
      <c r="DI312" s="124"/>
      <c r="DJ312" s="124"/>
      <c r="DK312" s="198">
        <f>SUM(B312:M312)</f>
      </c>
      <c r="DL312" s="198">
        <f>SUM(N312:Y312)</f>
      </c>
      <c r="DM312" s="144">
        <f>IFERROR(DL312/DK312*100,0)</f>
      </c>
      <c r="DN312" s="198">
        <f>SUM(Z312:AK312)</f>
      </c>
      <c r="DO312" s="144">
        <f>IFERROR(DN312/DL312*100,0)</f>
      </c>
      <c r="DP312" s="198">
        <f>SUM(AL312:AW312)</f>
      </c>
      <c r="DQ312" s="144">
        <f>IFERROR(DP312/DN312*100,0)</f>
      </c>
      <c r="DR312" s="185">
        <f>SUM(AY312:BJ312)</f>
      </c>
      <c r="DS312" s="249">
        <f>IFERROR(DR312/DP312*100,0)</f>
      </c>
      <c r="DT312" s="2"/>
      <c r="DU312" s="2"/>
      <c r="DV312" s="2"/>
      <c r="DW312" s="2"/>
      <c r="DX312" s="2"/>
      <c r="DY312" s="2"/>
      <c r="DZ312" s="2"/>
      <c r="EA312" s="2"/>
      <c r="EB312" s="125"/>
      <c r="EC312" s="6"/>
      <c r="ED312" s="6"/>
      <c r="EE312" s="6"/>
      <c r="EF312" s="124"/>
      <c r="EG312" s="124"/>
      <c r="EH312" s="125"/>
      <c r="EI312" s="125"/>
      <c r="EJ312" s="124"/>
      <c r="EK312" s="2"/>
      <c r="EL312" s="2"/>
    </row>
    <row x14ac:dyDescent="0.25" r="313" customHeight="1" ht="18.75">
      <c r="A313" s="290" t="s">
        <v>231</v>
      </c>
      <c r="B313" s="282"/>
      <c r="C313" s="282"/>
      <c r="D313" s="282"/>
      <c r="E313" s="282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82"/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  <c r="AD313" s="282"/>
      <c r="AE313" s="282"/>
      <c r="AF313" s="282"/>
      <c r="AG313" s="282"/>
      <c r="AH313" s="282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  <c r="AX313" s="282"/>
      <c r="AY313" s="273"/>
      <c r="AZ313" s="274"/>
      <c r="BA313" s="275"/>
      <c r="BB313" s="282"/>
      <c r="BC313" s="282"/>
      <c r="BD313" s="282"/>
      <c r="BE313" s="291"/>
      <c r="BF313" s="292"/>
      <c r="BG313" s="292"/>
      <c r="BH313" s="292"/>
      <c r="BI313" s="292"/>
      <c r="BJ313" s="293"/>
      <c r="BK313" s="292"/>
      <c r="BL313" s="124"/>
      <c r="BM313" s="2"/>
      <c r="BN313" s="124"/>
      <c r="BO313" s="6"/>
      <c r="BP313" s="124"/>
      <c r="BQ313" s="124"/>
      <c r="BR313" s="124"/>
      <c r="BS313" s="124"/>
      <c r="BT313" s="124"/>
      <c r="BU313" s="124"/>
      <c r="BV313" s="124"/>
      <c r="BW313" s="124"/>
      <c r="BX313" s="6"/>
      <c r="BY313" s="124"/>
      <c r="BZ313" s="124"/>
      <c r="CA313" s="124"/>
      <c r="CB313" s="124"/>
      <c r="CC313" s="124"/>
      <c r="CD313" s="124"/>
      <c r="CE313" s="124"/>
      <c r="CF313" s="124"/>
      <c r="CG313" s="124"/>
      <c r="CH313" s="124"/>
      <c r="CI313" s="124"/>
      <c r="CJ313" s="124"/>
      <c r="CK313" s="124"/>
      <c r="CL313" s="124"/>
      <c r="CM313" s="124"/>
      <c r="CN313" s="124"/>
      <c r="CO313" s="124"/>
      <c r="CP313" s="124"/>
      <c r="CQ313" s="124"/>
      <c r="CR313" s="124"/>
      <c r="CS313" s="124"/>
      <c r="CT313" s="124"/>
      <c r="CU313" s="124"/>
      <c r="CV313" s="124"/>
      <c r="CW313" s="124"/>
      <c r="CX313" s="124"/>
      <c r="CY313" s="124"/>
      <c r="CZ313" s="124"/>
      <c r="DA313" s="124"/>
      <c r="DB313" s="124"/>
      <c r="DC313" s="124"/>
      <c r="DD313" s="124"/>
      <c r="DE313" s="124"/>
      <c r="DF313" s="124"/>
      <c r="DG313" s="124"/>
      <c r="DH313" s="124"/>
      <c r="DI313" s="124"/>
      <c r="DJ313" s="124"/>
      <c r="DK313" s="198"/>
      <c r="DL313" s="198"/>
      <c r="DM313" s="144"/>
      <c r="DN313" s="198"/>
      <c r="DO313" s="144"/>
      <c r="DP313" s="198"/>
      <c r="DQ313" s="144"/>
      <c r="DR313" s="6"/>
      <c r="DS313" s="6"/>
      <c r="DT313" s="2"/>
      <c r="DU313" s="2"/>
      <c r="DV313" s="2"/>
      <c r="DW313" s="2"/>
      <c r="DX313" s="2"/>
      <c r="DY313" s="2"/>
      <c r="DZ313" s="2"/>
      <c r="EA313" s="2"/>
      <c r="EB313" s="125"/>
      <c r="EC313" s="6"/>
      <c r="ED313" s="6"/>
      <c r="EE313" s="6"/>
      <c r="EF313" s="124"/>
      <c r="EG313" s="124"/>
      <c r="EH313" s="125"/>
      <c r="EI313" s="125"/>
      <c r="EJ313" s="124"/>
      <c r="EK313" s="2"/>
      <c r="EL313" s="2"/>
    </row>
    <row x14ac:dyDescent="0.25" r="314" customHeight="1" ht="18.75">
      <c r="A314" s="290" t="s">
        <v>232</v>
      </c>
      <c r="B314" s="282"/>
      <c r="C314" s="282"/>
      <c r="D314" s="282"/>
      <c r="E314" s="282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82"/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  <c r="AD314" s="282"/>
      <c r="AE314" s="282"/>
      <c r="AF314" s="282"/>
      <c r="AG314" s="282"/>
      <c r="AH314" s="282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  <c r="AX314" s="282"/>
      <c r="AY314" s="273"/>
      <c r="AZ314" s="274"/>
      <c r="BA314" s="275"/>
      <c r="BB314" s="282"/>
      <c r="BC314" s="282"/>
      <c r="BD314" s="282"/>
      <c r="BE314" s="291"/>
      <c r="BF314" s="292"/>
      <c r="BG314" s="292"/>
      <c r="BH314" s="292"/>
      <c r="BI314" s="292"/>
      <c r="BJ314" s="293"/>
      <c r="BK314" s="292"/>
      <c r="BL314" s="124"/>
      <c r="BM314" s="2"/>
      <c r="BN314" s="124"/>
      <c r="BO314" s="6"/>
      <c r="BP314" s="124"/>
      <c r="BQ314" s="124"/>
      <c r="BR314" s="124"/>
      <c r="BS314" s="124"/>
      <c r="BT314" s="124"/>
      <c r="BU314" s="124"/>
      <c r="BV314" s="124"/>
      <c r="BW314" s="124"/>
      <c r="BX314" s="6"/>
      <c r="BY314" s="124"/>
      <c r="BZ314" s="124"/>
      <c r="CA314" s="124"/>
      <c r="CB314" s="124"/>
      <c r="CC314" s="124"/>
      <c r="CD314" s="124"/>
      <c r="CE314" s="124"/>
      <c r="CF314" s="124"/>
      <c r="CG314" s="124"/>
      <c r="CH314" s="124"/>
      <c r="CI314" s="124"/>
      <c r="CJ314" s="124"/>
      <c r="CK314" s="124"/>
      <c r="CL314" s="124"/>
      <c r="CM314" s="124"/>
      <c r="CN314" s="124"/>
      <c r="CO314" s="124"/>
      <c r="CP314" s="124"/>
      <c r="CQ314" s="124"/>
      <c r="CR314" s="124"/>
      <c r="CS314" s="124"/>
      <c r="CT314" s="124"/>
      <c r="CU314" s="124"/>
      <c r="CV314" s="124"/>
      <c r="CW314" s="124"/>
      <c r="CX314" s="124"/>
      <c r="CY314" s="124"/>
      <c r="CZ314" s="124"/>
      <c r="DA314" s="124"/>
      <c r="DB314" s="124"/>
      <c r="DC314" s="124"/>
      <c r="DD314" s="124"/>
      <c r="DE314" s="124"/>
      <c r="DF314" s="124"/>
      <c r="DG314" s="124"/>
      <c r="DH314" s="124"/>
      <c r="DI314" s="124"/>
      <c r="DJ314" s="124"/>
      <c r="DK314" s="198"/>
      <c r="DL314" s="198"/>
      <c r="DM314" s="144"/>
      <c r="DN314" s="198"/>
      <c r="DO314" s="144"/>
      <c r="DP314" s="198"/>
      <c r="DQ314" s="144"/>
      <c r="DR314" s="6"/>
      <c r="DS314" s="6"/>
      <c r="DT314" s="2"/>
      <c r="DU314" s="2"/>
      <c r="DV314" s="2"/>
      <c r="DW314" s="2"/>
      <c r="DX314" s="2"/>
      <c r="DY314" s="2"/>
      <c r="DZ314" s="2"/>
      <c r="EA314" s="2"/>
      <c r="EB314" s="125"/>
      <c r="EC314" s="6"/>
      <c r="ED314" s="6"/>
      <c r="EE314" s="6"/>
      <c r="EF314" s="124"/>
      <c r="EG314" s="124"/>
      <c r="EH314" s="125"/>
      <c r="EI314" s="125"/>
      <c r="EJ314" s="124"/>
      <c r="EK314" s="2"/>
      <c r="EL314" s="2"/>
    </row>
    <row x14ac:dyDescent="0.25" r="315" customHeight="1" ht="18.75">
      <c r="A315" s="290" t="s">
        <v>233</v>
      </c>
      <c r="B315" s="282"/>
      <c r="C315" s="282"/>
      <c r="D315" s="282"/>
      <c r="E315" s="282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82"/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  <c r="AD315" s="282"/>
      <c r="AE315" s="282"/>
      <c r="AF315" s="282"/>
      <c r="AG315" s="282"/>
      <c r="AH315" s="282"/>
      <c r="AI315" s="282"/>
      <c r="AJ315" s="282"/>
      <c r="AK315" s="282"/>
      <c r="AL315" s="282"/>
      <c r="AM315" s="282">
        <v>128</v>
      </c>
      <c r="AN315" s="282"/>
      <c r="AO315" s="282"/>
      <c r="AP315" s="282">
        <v>72</v>
      </c>
      <c r="AQ315" s="282"/>
      <c r="AR315" s="282"/>
      <c r="AS315" s="282"/>
      <c r="AT315" s="282"/>
      <c r="AU315" s="282"/>
      <c r="AV315" s="282"/>
      <c r="AW315" s="282"/>
      <c r="AX315" s="282"/>
      <c r="AY315" s="273"/>
      <c r="AZ315" s="274"/>
      <c r="BA315" s="275"/>
      <c r="BB315" s="282"/>
      <c r="BC315" s="282"/>
      <c r="BD315" s="282"/>
      <c r="BE315" s="291"/>
      <c r="BF315" s="292"/>
      <c r="BG315" s="292"/>
      <c r="BH315" s="292"/>
      <c r="BI315" s="292"/>
      <c r="BJ315" s="293"/>
      <c r="BK315" s="292"/>
      <c r="BL315" s="124"/>
      <c r="BM315" s="2"/>
      <c r="BN315" s="124"/>
      <c r="BO315" s="6"/>
      <c r="BP315" s="124"/>
      <c r="BQ315" s="124"/>
      <c r="BR315" s="124"/>
      <c r="BS315" s="124"/>
      <c r="BT315" s="124"/>
      <c r="BU315" s="124"/>
      <c r="BV315" s="124"/>
      <c r="BW315" s="124"/>
      <c r="BX315" s="6"/>
      <c r="BY315" s="124"/>
      <c r="BZ315" s="124"/>
      <c r="CA315" s="124"/>
      <c r="CB315" s="124"/>
      <c r="CC315" s="124"/>
      <c r="CD315" s="124"/>
      <c r="CE315" s="124"/>
      <c r="CF315" s="124"/>
      <c r="CG315" s="124"/>
      <c r="CH315" s="124"/>
      <c r="CI315" s="124"/>
      <c r="CJ315" s="124"/>
      <c r="CK315" s="124"/>
      <c r="CL315" s="124"/>
      <c r="CM315" s="124"/>
      <c r="CN315" s="124"/>
      <c r="CO315" s="124"/>
      <c r="CP315" s="124"/>
      <c r="CQ315" s="124"/>
      <c r="CR315" s="124"/>
      <c r="CS315" s="124"/>
      <c r="CT315" s="124"/>
      <c r="CU315" s="124"/>
      <c r="CV315" s="124"/>
      <c r="CW315" s="124"/>
      <c r="CX315" s="124"/>
      <c r="CY315" s="124"/>
      <c r="CZ315" s="124"/>
      <c r="DA315" s="124"/>
      <c r="DB315" s="124"/>
      <c r="DC315" s="124"/>
      <c r="DD315" s="124"/>
      <c r="DE315" s="124"/>
      <c r="DF315" s="124"/>
      <c r="DG315" s="124"/>
      <c r="DH315" s="124"/>
      <c r="DI315" s="124"/>
      <c r="DJ315" s="124"/>
      <c r="DK315" s="198"/>
      <c r="DL315" s="198"/>
      <c r="DM315" s="144"/>
      <c r="DN315" s="198"/>
      <c r="DO315" s="144"/>
      <c r="DP315" s="198"/>
      <c r="DQ315" s="144"/>
      <c r="DR315" s="6"/>
      <c r="DS315" s="6"/>
      <c r="DT315" s="2"/>
      <c r="DU315" s="2"/>
      <c r="DV315" s="2"/>
      <c r="DW315" s="2"/>
      <c r="DX315" s="2"/>
      <c r="DY315" s="2"/>
      <c r="DZ315" s="2"/>
      <c r="EA315" s="2"/>
      <c r="EB315" s="125"/>
      <c r="EC315" s="6"/>
      <c r="ED315" s="6"/>
      <c r="EE315" s="6"/>
      <c r="EF315" s="124"/>
      <c r="EG315" s="124"/>
      <c r="EH315" s="125"/>
      <c r="EI315" s="125"/>
      <c r="EJ315" s="124"/>
      <c r="EK315" s="2"/>
      <c r="EL315" s="2"/>
    </row>
    <row x14ac:dyDescent="0.25" r="316" customHeight="1" ht="18.75">
      <c r="A316" s="290" t="s">
        <v>234</v>
      </c>
      <c r="B316" s="282"/>
      <c r="C316" s="282"/>
      <c r="D316" s="282"/>
      <c r="E316" s="282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82"/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  <c r="AD316" s="282"/>
      <c r="AE316" s="282"/>
      <c r="AF316" s="282"/>
      <c r="AG316" s="282"/>
      <c r="AH316" s="282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  <c r="AX316" s="282"/>
      <c r="AY316" s="273"/>
      <c r="AZ316" s="274"/>
      <c r="BA316" s="275"/>
      <c r="BB316" s="282"/>
      <c r="BC316" s="282"/>
      <c r="BD316" s="282"/>
      <c r="BE316" s="291"/>
      <c r="BF316" s="292"/>
      <c r="BG316" s="292"/>
      <c r="BH316" s="292"/>
      <c r="BI316" s="292"/>
      <c r="BJ316" s="293"/>
      <c r="BK316" s="292"/>
      <c r="BL316" s="124"/>
      <c r="BM316" s="2"/>
      <c r="BN316" s="124"/>
      <c r="BO316" s="6"/>
      <c r="BP316" s="124"/>
      <c r="BQ316" s="124"/>
      <c r="BR316" s="124"/>
      <c r="BS316" s="124"/>
      <c r="BT316" s="124"/>
      <c r="BU316" s="124"/>
      <c r="BV316" s="124"/>
      <c r="BW316" s="124"/>
      <c r="BX316" s="6"/>
      <c r="BY316" s="124"/>
      <c r="BZ316" s="124"/>
      <c r="CA316" s="124"/>
      <c r="CB316" s="124"/>
      <c r="CC316" s="124"/>
      <c r="CD316" s="124"/>
      <c r="CE316" s="124"/>
      <c r="CF316" s="124"/>
      <c r="CG316" s="124"/>
      <c r="CH316" s="124"/>
      <c r="CI316" s="124"/>
      <c r="CJ316" s="124"/>
      <c r="CK316" s="124"/>
      <c r="CL316" s="124"/>
      <c r="CM316" s="124"/>
      <c r="CN316" s="124"/>
      <c r="CO316" s="124"/>
      <c r="CP316" s="124"/>
      <c r="CQ316" s="124"/>
      <c r="CR316" s="124"/>
      <c r="CS316" s="124"/>
      <c r="CT316" s="124"/>
      <c r="CU316" s="124"/>
      <c r="CV316" s="124"/>
      <c r="CW316" s="124"/>
      <c r="CX316" s="124"/>
      <c r="CY316" s="124"/>
      <c r="CZ316" s="124"/>
      <c r="DA316" s="124"/>
      <c r="DB316" s="124"/>
      <c r="DC316" s="124"/>
      <c r="DD316" s="124"/>
      <c r="DE316" s="124"/>
      <c r="DF316" s="124"/>
      <c r="DG316" s="124"/>
      <c r="DH316" s="124"/>
      <c r="DI316" s="124"/>
      <c r="DJ316" s="124"/>
      <c r="DK316" s="198"/>
      <c r="DL316" s="198"/>
      <c r="DM316" s="144"/>
      <c r="DN316" s="198"/>
      <c r="DO316" s="144"/>
      <c r="DP316" s="198"/>
      <c r="DQ316" s="144"/>
      <c r="DR316" s="6"/>
      <c r="DS316" s="6"/>
      <c r="DT316" s="2"/>
      <c r="DU316" s="2"/>
      <c r="DV316" s="2"/>
      <c r="DW316" s="2"/>
      <c r="DX316" s="2"/>
      <c r="DY316" s="2"/>
      <c r="DZ316" s="2"/>
      <c r="EA316" s="2"/>
      <c r="EB316" s="125"/>
      <c r="EC316" s="6"/>
      <c r="ED316" s="6"/>
      <c r="EE316" s="6"/>
      <c r="EF316" s="124"/>
      <c r="EG316" s="124"/>
      <c r="EH316" s="125"/>
      <c r="EI316" s="125"/>
      <c r="EJ316" s="124"/>
      <c r="EK316" s="2"/>
      <c r="EL316" s="2"/>
    </row>
    <row x14ac:dyDescent="0.25" r="317" customHeight="1" ht="18.75">
      <c r="A317" s="290" t="s">
        <v>235</v>
      </c>
      <c r="B317" s="282"/>
      <c r="C317" s="282"/>
      <c r="D317" s="282"/>
      <c r="E317" s="282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82"/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  <c r="AD317" s="282"/>
      <c r="AE317" s="282"/>
      <c r="AF317" s="282"/>
      <c r="AG317" s="282"/>
      <c r="AH317" s="282"/>
      <c r="AI317" s="282"/>
      <c r="AJ317" s="282"/>
      <c r="AK317" s="282"/>
      <c r="AL317" s="282">
        <v>441</v>
      </c>
      <c r="AM317" s="282">
        <v>92</v>
      </c>
      <c r="AN317" s="282"/>
      <c r="AO317" s="282"/>
      <c r="AP317" s="282">
        <v>82</v>
      </c>
      <c r="AQ317" s="282"/>
      <c r="AR317" s="282"/>
      <c r="AS317" s="282"/>
      <c r="AT317" s="282"/>
      <c r="AU317" s="282"/>
      <c r="AV317" s="282"/>
      <c r="AW317" s="282"/>
      <c r="AX317" s="282"/>
      <c r="AY317" s="273"/>
      <c r="AZ317" s="274"/>
      <c r="BA317" s="275"/>
      <c r="BB317" s="282"/>
      <c r="BC317" s="282"/>
      <c r="BD317" s="282"/>
      <c r="BE317" s="291"/>
      <c r="BF317" s="292"/>
      <c r="BG317" s="292"/>
      <c r="BH317" s="292"/>
      <c r="BI317" s="292"/>
      <c r="BJ317" s="293"/>
      <c r="BK317" s="292"/>
      <c r="BL317" s="124"/>
      <c r="BM317" s="2"/>
      <c r="BN317" s="124"/>
      <c r="BO317" s="6"/>
      <c r="BP317" s="124"/>
      <c r="BQ317" s="124"/>
      <c r="BR317" s="124"/>
      <c r="BS317" s="124"/>
      <c r="BT317" s="124"/>
      <c r="BU317" s="124"/>
      <c r="BV317" s="124"/>
      <c r="BW317" s="124"/>
      <c r="BX317" s="6"/>
      <c r="BY317" s="124"/>
      <c r="BZ317" s="124"/>
      <c r="CA317" s="124"/>
      <c r="CB317" s="124"/>
      <c r="CC317" s="124"/>
      <c r="CD317" s="124"/>
      <c r="CE317" s="124"/>
      <c r="CF317" s="124"/>
      <c r="CG317" s="124"/>
      <c r="CH317" s="124"/>
      <c r="CI317" s="124"/>
      <c r="CJ317" s="124"/>
      <c r="CK317" s="124"/>
      <c r="CL317" s="124"/>
      <c r="CM317" s="124"/>
      <c r="CN317" s="124"/>
      <c r="CO317" s="124"/>
      <c r="CP317" s="124"/>
      <c r="CQ317" s="124"/>
      <c r="CR317" s="124"/>
      <c r="CS317" s="124"/>
      <c r="CT317" s="124"/>
      <c r="CU317" s="124"/>
      <c r="CV317" s="124"/>
      <c r="CW317" s="124"/>
      <c r="CX317" s="124"/>
      <c r="CY317" s="124"/>
      <c r="CZ317" s="124"/>
      <c r="DA317" s="124"/>
      <c r="DB317" s="124"/>
      <c r="DC317" s="124"/>
      <c r="DD317" s="124"/>
      <c r="DE317" s="124"/>
      <c r="DF317" s="124"/>
      <c r="DG317" s="124"/>
      <c r="DH317" s="124"/>
      <c r="DI317" s="124"/>
      <c r="DJ317" s="124"/>
      <c r="DK317" s="198"/>
      <c r="DL317" s="198"/>
      <c r="DM317" s="144"/>
      <c r="DN317" s="198"/>
      <c r="DO317" s="144"/>
      <c r="DP317" s="198"/>
      <c r="DQ317" s="144"/>
      <c r="DR317" s="6"/>
      <c r="DS317" s="6"/>
      <c r="DT317" s="2"/>
      <c r="DU317" s="2"/>
      <c r="DV317" s="2"/>
      <c r="DW317" s="2"/>
      <c r="DX317" s="2"/>
      <c r="DY317" s="2"/>
      <c r="DZ317" s="2"/>
      <c r="EA317" s="2"/>
      <c r="EB317" s="125"/>
      <c r="EC317" s="6"/>
      <c r="ED317" s="6"/>
      <c r="EE317" s="6"/>
      <c r="EF317" s="124"/>
      <c r="EG317" s="124"/>
      <c r="EH317" s="125"/>
      <c r="EI317" s="125"/>
      <c r="EJ317" s="124"/>
      <c r="EK317" s="2"/>
      <c r="EL317" s="2"/>
    </row>
    <row x14ac:dyDescent="0.25" r="318" customHeight="1" ht="18.75">
      <c r="A318" s="290" t="s">
        <v>201</v>
      </c>
      <c r="B318" s="282"/>
      <c r="C318" s="282"/>
      <c r="D318" s="282"/>
      <c r="E318" s="282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82"/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  <c r="AD318" s="282"/>
      <c r="AE318" s="282"/>
      <c r="AF318" s="282"/>
      <c r="AG318" s="282"/>
      <c r="AH318" s="282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  <c r="AX318" s="282"/>
      <c r="AY318" s="273"/>
      <c r="AZ318" s="274"/>
      <c r="BA318" s="275"/>
      <c r="BB318" s="282"/>
      <c r="BC318" s="282"/>
      <c r="BD318" s="282"/>
      <c r="BE318" s="291"/>
      <c r="BF318" s="292"/>
      <c r="BG318" s="292"/>
      <c r="BH318" s="292"/>
      <c r="BI318" s="292"/>
      <c r="BJ318" s="293"/>
      <c r="BK318" s="292"/>
      <c r="BL318" s="124"/>
      <c r="BM318" s="2"/>
      <c r="BN318" s="124"/>
      <c r="BO318" s="6"/>
      <c r="BP318" s="124"/>
      <c r="BQ318" s="124"/>
      <c r="BR318" s="124"/>
      <c r="BS318" s="124"/>
      <c r="BT318" s="124"/>
      <c r="BU318" s="124"/>
      <c r="BV318" s="124"/>
      <c r="BW318" s="124"/>
      <c r="BX318" s="6"/>
      <c r="BY318" s="124"/>
      <c r="BZ318" s="124"/>
      <c r="CA318" s="124"/>
      <c r="CB318" s="124"/>
      <c r="CC318" s="124"/>
      <c r="CD318" s="124"/>
      <c r="CE318" s="124"/>
      <c r="CF318" s="124"/>
      <c r="CG318" s="124"/>
      <c r="CH318" s="124"/>
      <c r="CI318" s="124"/>
      <c r="CJ318" s="124"/>
      <c r="CK318" s="124"/>
      <c r="CL318" s="124"/>
      <c r="CM318" s="124"/>
      <c r="CN318" s="124"/>
      <c r="CO318" s="124"/>
      <c r="CP318" s="124"/>
      <c r="CQ318" s="124"/>
      <c r="CR318" s="124"/>
      <c r="CS318" s="124"/>
      <c r="CT318" s="124"/>
      <c r="CU318" s="124"/>
      <c r="CV318" s="124"/>
      <c r="CW318" s="124"/>
      <c r="CX318" s="124"/>
      <c r="CY318" s="124"/>
      <c r="CZ318" s="124"/>
      <c r="DA318" s="124"/>
      <c r="DB318" s="124"/>
      <c r="DC318" s="124"/>
      <c r="DD318" s="124"/>
      <c r="DE318" s="124"/>
      <c r="DF318" s="124"/>
      <c r="DG318" s="124"/>
      <c r="DH318" s="124"/>
      <c r="DI318" s="124"/>
      <c r="DJ318" s="124"/>
      <c r="DK318" s="198"/>
      <c r="DL318" s="198"/>
      <c r="DM318" s="144"/>
      <c r="DN318" s="198"/>
      <c r="DO318" s="144"/>
      <c r="DP318" s="198"/>
      <c r="DQ318" s="144"/>
      <c r="DR318" s="6"/>
      <c r="DS318" s="6"/>
      <c r="DT318" s="2"/>
      <c r="DU318" s="2"/>
      <c r="DV318" s="2"/>
      <c r="DW318" s="2"/>
      <c r="DX318" s="2"/>
      <c r="DY318" s="2"/>
      <c r="DZ318" s="2"/>
      <c r="EA318" s="2"/>
      <c r="EB318" s="125"/>
      <c r="EC318" s="6"/>
      <c r="ED318" s="6"/>
      <c r="EE318" s="6"/>
      <c r="EF318" s="124"/>
      <c r="EG318" s="124"/>
      <c r="EH318" s="125"/>
      <c r="EI318" s="125"/>
      <c r="EJ318" s="124"/>
      <c r="EK318" s="2"/>
      <c r="EL318" s="2"/>
    </row>
    <row x14ac:dyDescent="0.25" r="319" customHeight="1" ht="18.75">
      <c r="A319" s="290" t="s">
        <v>237</v>
      </c>
      <c r="B319" s="282"/>
      <c r="C319" s="282"/>
      <c r="D319" s="282"/>
      <c r="E319" s="282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82"/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  <c r="AD319" s="282"/>
      <c r="AE319" s="282"/>
      <c r="AF319" s="282"/>
      <c r="AG319" s="282"/>
      <c r="AH319" s="282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  <c r="AX319" s="282"/>
      <c r="AY319" s="273"/>
      <c r="AZ319" s="274"/>
      <c r="BA319" s="275"/>
      <c r="BB319" s="282"/>
      <c r="BC319" s="282"/>
      <c r="BD319" s="282"/>
      <c r="BE319" s="291"/>
      <c r="BF319" s="292"/>
      <c r="BG319" s="292"/>
      <c r="BH319" s="292"/>
      <c r="BI319" s="292"/>
      <c r="BJ319" s="293"/>
      <c r="BK319" s="292"/>
      <c r="BL319" s="124"/>
      <c r="BM319" s="2"/>
      <c r="BN319" s="124"/>
      <c r="BO319" s="6"/>
      <c r="BP319" s="124"/>
      <c r="BQ319" s="124"/>
      <c r="BR319" s="124"/>
      <c r="BS319" s="124"/>
      <c r="BT319" s="124"/>
      <c r="BU319" s="124"/>
      <c r="BV319" s="124"/>
      <c r="BW319" s="124"/>
      <c r="BX319" s="6"/>
      <c r="BY319" s="124"/>
      <c r="BZ319" s="124"/>
      <c r="CA319" s="124"/>
      <c r="CB319" s="124"/>
      <c r="CC319" s="124"/>
      <c r="CD319" s="124"/>
      <c r="CE319" s="124"/>
      <c r="CF319" s="124"/>
      <c r="CG319" s="124"/>
      <c r="CH319" s="124"/>
      <c r="CI319" s="124"/>
      <c r="CJ319" s="124"/>
      <c r="CK319" s="124"/>
      <c r="CL319" s="124"/>
      <c r="CM319" s="124"/>
      <c r="CN319" s="124"/>
      <c r="CO319" s="124"/>
      <c r="CP319" s="124"/>
      <c r="CQ319" s="124"/>
      <c r="CR319" s="124"/>
      <c r="CS319" s="124"/>
      <c r="CT319" s="124"/>
      <c r="CU319" s="124"/>
      <c r="CV319" s="124"/>
      <c r="CW319" s="124"/>
      <c r="CX319" s="124"/>
      <c r="CY319" s="124"/>
      <c r="CZ319" s="124"/>
      <c r="DA319" s="124"/>
      <c r="DB319" s="124"/>
      <c r="DC319" s="124"/>
      <c r="DD319" s="124"/>
      <c r="DE319" s="124"/>
      <c r="DF319" s="124"/>
      <c r="DG319" s="124"/>
      <c r="DH319" s="124"/>
      <c r="DI319" s="124"/>
      <c r="DJ319" s="124"/>
      <c r="DK319" s="198"/>
      <c r="DL319" s="198"/>
      <c r="DM319" s="144"/>
      <c r="DN319" s="198"/>
      <c r="DO319" s="144"/>
      <c r="DP319" s="198"/>
      <c r="DQ319" s="144"/>
      <c r="DR319" s="6"/>
      <c r="DS319" s="6"/>
      <c r="DT319" s="2"/>
      <c r="DU319" s="2"/>
      <c r="DV319" s="2"/>
      <c r="DW319" s="2"/>
      <c r="DX319" s="2"/>
      <c r="DY319" s="2"/>
      <c r="DZ319" s="2"/>
      <c r="EA319" s="2"/>
      <c r="EB319" s="125"/>
      <c r="EC319" s="6"/>
      <c r="ED319" s="6"/>
      <c r="EE319" s="6"/>
      <c r="EF319" s="124"/>
      <c r="EG319" s="124"/>
      <c r="EH319" s="125"/>
      <c r="EI319" s="125"/>
      <c r="EJ319" s="124"/>
      <c r="EK319" s="2"/>
      <c r="EL319" s="2"/>
    </row>
    <row x14ac:dyDescent="0.25" r="320" customHeight="1" ht="18.75">
      <c r="A320" s="290" t="s">
        <v>200</v>
      </c>
      <c r="B320" s="282"/>
      <c r="C320" s="282"/>
      <c r="D320" s="282"/>
      <c r="E320" s="282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82"/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  <c r="AD320" s="282"/>
      <c r="AE320" s="282"/>
      <c r="AF320" s="282"/>
      <c r="AG320" s="282"/>
      <c r="AH320" s="282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>
        <v>144</v>
      </c>
      <c r="AX320" s="282"/>
      <c r="AY320" s="273"/>
      <c r="AZ320" s="274"/>
      <c r="BA320" s="275"/>
      <c r="BB320" s="282"/>
      <c r="BC320" s="282"/>
      <c r="BD320" s="282"/>
      <c r="BE320" s="291"/>
      <c r="BF320" s="292"/>
      <c r="BG320" s="292"/>
      <c r="BH320" s="292"/>
      <c r="BI320" s="292"/>
      <c r="BJ320" s="293"/>
      <c r="BK320" s="292"/>
      <c r="BL320" s="124"/>
      <c r="BM320" s="2"/>
      <c r="BN320" s="124"/>
      <c r="BO320" s="6"/>
      <c r="BP320" s="124"/>
      <c r="BQ320" s="124"/>
      <c r="BR320" s="124"/>
      <c r="BS320" s="124"/>
      <c r="BT320" s="124"/>
      <c r="BU320" s="124"/>
      <c r="BV320" s="124"/>
      <c r="BW320" s="124"/>
      <c r="BX320" s="6"/>
      <c r="BY320" s="124"/>
      <c r="BZ320" s="124"/>
      <c r="CA320" s="124"/>
      <c r="CB320" s="124"/>
      <c r="CC320" s="124"/>
      <c r="CD320" s="124"/>
      <c r="CE320" s="124"/>
      <c r="CF320" s="124"/>
      <c r="CG320" s="124"/>
      <c r="CH320" s="124"/>
      <c r="CI320" s="124"/>
      <c r="CJ320" s="124"/>
      <c r="CK320" s="124"/>
      <c r="CL320" s="124"/>
      <c r="CM320" s="124"/>
      <c r="CN320" s="124"/>
      <c r="CO320" s="124"/>
      <c r="CP320" s="124"/>
      <c r="CQ320" s="124"/>
      <c r="CR320" s="124"/>
      <c r="CS320" s="124"/>
      <c r="CT320" s="124"/>
      <c r="CU320" s="124"/>
      <c r="CV320" s="124"/>
      <c r="CW320" s="124"/>
      <c r="CX320" s="124"/>
      <c r="CY320" s="124"/>
      <c r="CZ320" s="124"/>
      <c r="DA320" s="124"/>
      <c r="DB320" s="124"/>
      <c r="DC320" s="124"/>
      <c r="DD320" s="124"/>
      <c r="DE320" s="124"/>
      <c r="DF320" s="124"/>
      <c r="DG320" s="124"/>
      <c r="DH320" s="124"/>
      <c r="DI320" s="124"/>
      <c r="DJ320" s="124"/>
      <c r="DK320" s="198"/>
      <c r="DL320" s="198"/>
      <c r="DM320" s="144"/>
      <c r="DN320" s="198"/>
      <c r="DO320" s="144"/>
      <c r="DP320" s="198"/>
      <c r="DQ320" s="144"/>
      <c r="DR320" s="6"/>
      <c r="DS320" s="6"/>
      <c r="DT320" s="2"/>
      <c r="DU320" s="2"/>
      <c r="DV320" s="2"/>
      <c r="DW320" s="2"/>
      <c r="DX320" s="2"/>
      <c r="DY320" s="2"/>
      <c r="DZ320" s="2"/>
      <c r="EA320" s="2"/>
      <c r="EB320" s="125"/>
      <c r="EC320" s="6"/>
      <c r="ED320" s="6"/>
      <c r="EE320" s="6"/>
      <c r="EF320" s="124"/>
      <c r="EG320" s="124"/>
      <c r="EH320" s="125"/>
      <c r="EI320" s="125"/>
      <c r="EJ320" s="124"/>
      <c r="EK320" s="2"/>
      <c r="EL320" s="2"/>
    </row>
    <row x14ac:dyDescent="0.25" r="321" customHeight="1" ht="18.75">
      <c r="A321" s="290" t="s">
        <v>238</v>
      </c>
      <c r="B321" s="282"/>
      <c r="C321" s="282"/>
      <c r="D321" s="282"/>
      <c r="E321" s="282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82"/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  <c r="AD321" s="282"/>
      <c r="AE321" s="282"/>
      <c r="AF321" s="282"/>
      <c r="AG321" s="282"/>
      <c r="AH321" s="282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  <c r="AX321" s="282"/>
      <c r="AY321" s="273"/>
      <c r="AZ321" s="274"/>
      <c r="BA321" s="275"/>
      <c r="BB321" s="282"/>
      <c r="BC321" s="282"/>
      <c r="BD321" s="282"/>
      <c r="BE321" s="291"/>
      <c r="BF321" s="292"/>
      <c r="BG321" s="292"/>
      <c r="BH321" s="292"/>
      <c r="BI321" s="292"/>
      <c r="BJ321" s="293"/>
      <c r="BK321" s="292"/>
      <c r="BL321" s="124"/>
      <c r="BM321" s="2"/>
      <c r="BN321" s="124"/>
      <c r="BO321" s="6"/>
      <c r="BP321" s="124"/>
      <c r="BQ321" s="124"/>
      <c r="BR321" s="124"/>
      <c r="BS321" s="124"/>
      <c r="BT321" s="124"/>
      <c r="BU321" s="124"/>
      <c r="BV321" s="124"/>
      <c r="BW321" s="124"/>
      <c r="BX321" s="6"/>
      <c r="BY321" s="124"/>
      <c r="BZ321" s="124"/>
      <c r="CA321" s="124"/>
      <c r="CB321" s="124"/>
      <c r="CC321" s="124"/>
      <c r="CD321" s="124"/>
      <c r="CE321" s="124"/>
      <c r="CF321" s="124"/>
      <c r="CG321" s="124"/>
      <c r="CH321" s="124"/>
      <c r="CI321" s="124"/>
      <c r="CJ321" s="124"/>
      <c r="CK321" s="124"/>
      <c r="CL321" s="124"/>
      <c r="CM321" s="124"/>
      <c r="CN321" s="124"/>
      <c r="CO321" s="124"/>
      <c r="CP321" s="124"/>
      <c r="CQ321" s="124"/>
      <c r="CR321" s="124"/>
      <c r="CS321" s="124"/>
      <c r="CT321" s="124"/>
      <c r="CU321" s="124"/>
      <c r="CV321" s="124"/>
      <c r="CW321" s="124"/>
      <c r="CX321" s="124"/>
      <c r="CY321" s="124"/>
      <c r="CZ321" s="124"/>
      <c r="DA321" s="124"/>
      <c r="DB321" s="124"/>
      <c r="DC321" s="124"/>
      <c r="DD321" s="124"/>
      <c r="DE321" s="124"/>
      <c r="DF321" s="124"/>
      <c r="DG321" s="124"/>
      <c r="DH321" s="124"/>
      <c r="DI321" s="124"/>
      <c r="DJ321" s="124"/>
      <c r="DK321" s="198"/>
      <c r="DL321" s="198"/>
      <c r="DM321" s="144"/>
      <c r="DN321" s="198"/>
      <c r="DO321" s="144"/>
      <c r="DP321" s="198"/>
      <c r="DQ321" s="144"/>
      <c r="DR321" s="6"/>
      <c r="DS321" s="6"/>
      <c r="DT321" s="2"/>
      <c r="DU321" s="2"/>
      <c r="DV321" s="2"/>
      <c r="DW321" s="2"/>
      <c r="DX321" s="2"/>
      <c r="DY321" s="2"/>
      <c r="DZ321" s="2"/>
      <c r="EA321" s="2"/>
      <c r="EB321" s="125"/>
      <c r="EC321" s="6"/>
      <c r="ED321" s="6"/>
      <c r="EE321" s="6"/>
      <c r="EF321" s="124"/>
      <c r="EG321" s="124"/>
      <c r="EH321" s="125"/>
      <c r="EI321" s="125"/>
      <c r="EJ321" s="124"/>
      <c r="EK321" s="2"/>
      <c r="EL321" s="2"/>
    </row>
    <row x14ac:dyDescent="0.25" r="322" customHeight="1" ht="18.75">
      <c r="A322" s="304" t="s">
        <v>239</v>
      </c>
      <c r="B322" s="282">
        <f>+SUM(B313:B321)</f>
      </c>
      <c r="C322" s="282">
        <f>+SUM(C313:C321)</f>
      </c>
      <c r="D322" s="282">
        <f>+SUM(D313:D321)</f>
      </c>
      <c r="E322" s="282">
        <f>+SUM(E313:E321)</f>
      </c>
      <c r="F322" s="282">
        <f>+SUM(F313:F321)</f>
      </c>
      <c r="G322" s="282">
        <f>+SUM(G313:G321)</f>
      </c>
      <c r="H322" s="282">
        <f>+SUM(H313:H321)</f>
      </c>
      <c r="I322" s="282">
        <f>+SUM(I313:I321)</f>
      </c>
      <c r="J322" s="282">
        <f>+SUM(J313:J321)</f>
      </c>
      <c r="K322" s="282">
        <f>+SUM(K313:K321)</f>
      </c>
      <c r="L322" s="282">
        <f>+SUM(L313:L321)</f>
      </c>
      <c r="M322" s="282">
        <f>+SUM(M313:M321)</f>
      </c>
      <c r="N322" s="282">
        <f>+SUM(N313:N321)</f>
      </c>
      <c r="O322" s="282">
        <f>+SUM(O313:O321)</f>
      </c>
      <c r="P322" s="282">
        <f>+SUM(P313:P321)</f>
      </c>
      <c r="Q322" s="282">
        <f>+SUM(Q313:Q321)</f>
      </c>
      <c r="R322" s="282">
        <f>+SUM(R313:R321)</f>
      </c>
      <c r="S322" s="282">
        <f>+SUM(S313:S321)</f>
      </c>
      <c r="T322" s="282">
        <f>+SUM(T313:T321)</f>
      </c>
      <c r="U322" s="282">
        <f>+SUM(U313:U321)</f>
      </c>
      <c r="V322" s="282">
        <f>+SUM(V313:V321)</f>
      </c>
      <c r="W322" s="282">
        <f>+SUM(W313:W321)</f>
      </c>
      <c r="X322" s="282">
        <f>+SUM(X313:X321)</f>
      </c>
      <c r="Y322" s="282">
        <f>+SUM(Y313:Y321)</f>
      </c>
      <c r="Z322" s="282">
        <f>+SUM(Z313:Z321)</f>
      </c>
      <c r="AA322" s="282">
        <f>+SUM(AA313:AA321)</f>
      </c>
      <c r="AB322" s="282">
        <f>+SUM(AB313:AB321)</f>
      </c>
      <c r="AC322" s="282">
        <f>+SUM(AC313:AC321)</f>
      </c>
      <c r="AD322" s="282">
        <f>+SUM(AD313:AD321)</f>
      </c>
      <c r="AE322" s="282">
        <f>+SUM(AE313:AE321)</f>
      </c>
      <c r="AF322" s="282">
        <f>+SUM(AF313:AF321)</f>
      </c>
      <c r="AG322" s="282">
        <f>+SUM(AG313:AG321)</f>
      </c>
      <c r="AH322" s="282">
        <f>+SUM(AH313:AH321)</f>
      </c>
      <c r="AI322" s="282">
        <f>+SUM(AI313:AI321)</f>
      </c>
      <c r="AJ322" s="282">
        <f>+SUM(AJ313:AJ321)</f>
      </c>
      <c r="AK322" s="282">
        <f>+SUM(AK313:AK321)</f>
      </c>
      <c r="AL322" s="282">
        <f>+SUM(AL313:AL321)</f>
      </c>
      <c r="AM322" s="282">
        <f>+SUM(AM313:AM321)</f>
      </c>
      <c r="AN322" s="282">
        <f>+SUM(AN313:AN321)</f>
      </c>
      <c r="AO322" s="282">
        <f>+SUM(AO313:AO321)</f>
      </c>
      <c r="AP322" s="282">
        <f>+SUM(AP313:AP321)</f>
      </c>
      <c r="AQ322" s="282">
        <f>+SUM(AQ313:AQ321)</f>
      </c>
      <c r="AR322" s="282">
        <f>+SUM(AR313:AR321)</f>
      </c>
      <c r="AS322" s="282">
        <f>+SUM(AS313:AS321)</f>
      </c>
      <c r="AT322" s="282">
        <f>+SUM(AT313:AT321)</f>
      </c>
      <c r="AU322" s="282">
        <f>+SUM(AU313:AU321)</f>
      </c>
      <c r="AV322" s="282">
        <f>+SUM(AV313:AV321)</f>
      </c>
      <c r="AW322" s="282">
        <f>+SUM(AW313:AW321)</f>
      </c>
      <c r="AX322" s="282"/>
      <c r="AY322" s="273"/>
      <c r="AZ322" s="274">
        <f>+SUM(AZ313:AZ321)</f>
      </c>
      <c r="BA322" s="275">
        <f>+SUM(BA313:BA321)</f>
      </c>
      <c r="BB322" s="282">
        <f>+SUM(BB313:BB321)</f>
      </c>
      <c r="BC322" s="282">
        <f>+SUM(BC313:BC321)</f>
      </c>
      <c r="BD322" s="282">
        <f>+SUM(BD313:BD321)</f>
      </c>
      <c r="BE322" s="291">
        <f>+SUM(BE313:BE321)</f>
      </c>
      <c r="BF322" s="292">
        <f>+SUM(BF313:BF321)</f>
      </c>
      <c r="BG322" s="292">
        <f>+SUM(BG313:BG321)</f>
      </c>
      <c r="BH322" s="292">
        <f>+SUM(BH313:BH321)</f>
      </c>
      <c r="BI322" s="292">
        <f>+SUM(BI313:BI321)</f>
      </c>
      <c r="BJ322" s="293">
        <f>+SUM(BJ313:BJ321)</f>
      </c>
      <c r="BK322" s="292"/>
      <c r="BL322" s="124"/>
      <c r="BM322" s="2"/>
      <c r="BN322" s="124"/>
      <c r="BO322" s="6"/>
      <c r="BP322" s="124"/>
      <c r="BQ322" s="124"/>
      <c r="BR322" s="124"/>
      <c r="BS322" s="124"/>
      <c r="BT322" s="124"/>
      <c r="BU322" s="124"/>
      <c r="BV322" s="124"/>
      <c r="BW322" s="124"/>
      <c r="BX322" s="6"/>
      <c r="BY322" s="124"/>
      <c r="BZ322" s="124"/>
      <c r="CA322" s="124"/>
      <c r="CB322" s="124"/>
      <c r="CC322" s="124"/>
      <c r="CD322" s="124"/>
      <c r="CE322" s="124"/>
      <c r="CF322" s="124"/>
      <c r="CG322" s="124"/>
      <c r="CH322" s="124"/>
      <c r="CI322" s="124"/>
      <c r="CJ322" s="124"/>
      <c r="CK322" s="124"/>
      <c r="CL322" s="124"/>
      <c r="CM322" s="124"/>
      <c r="CN322" s="124"/>
      <c r="CO322" s="124"/>
      <c r="CP322" s="124"/>
      <c r="CQ322" s="124"/>
      <c r="CR322" s="124"/>
      <c r="CS322" s="124"/>
      <c r="CT322" s="124"/>
      <c r="CU322" s="124"/>
      <c r="CV322" s="124"/>
      <c r="CW322" s="124"/>
      <c r="CX322" s="124"/>
      <c r="CY322" s="124"/>
      <c r="CZ322" s="124"/>
      <c r="DA322" s="124"/>
      <c r="DB322" s="124"/>
      <c r="DC322" s="124"/>
      <c r="DD322" s="124"/>
      <c r="DE322" s="124"/>
      <c r="DF322" s="124"/>
      <c r="DG322" s="124"/>
      <c r="DH322" s="124"/>
      <c r="DI322" s="124"/>
      <c r="DJ322" s="124"/>
      <c r="DK322" s="198"/>
      <c r="DL322" s="198"/>
      <c r="DM322" s="144"/>
      <c r="DN322" s="198"/>
      <c r="DO322" s="144"/>
      <c r="DP322" s="198"/>
      <c r="DQ322" s="144"/>
      <c r="DR322" s="6"/>
      <c r="DS322" s="6"/>
      <c r="DT322" s="2"/>
      <c r="DU322" s="2"/>
      <c r="DV322" s="2"/>
      <c r="DW322" s="2"/>
      <c r="DX322" s="2"/>
      <c r="DY322" s="2"/>
      <c r="DZ322" s="2"/>
      <c r="EA322" s="2"/>
      <c r="EB322" s="125"/>
      <c r="EC322" s="6"/>
      <c r="ED322" s="6"/>
      <c r="EE322" s="6"/>
      <c r="EF322" s="124"/>
      <c r="EG322" s="124"/>
      <c r="EH322" s="125"/>
      <c r="EI322" s="125"/>
      <c r="EJ322" s="124"/>
      <c r="EK322" s="2"/>
      <c r="EL322" s="2"/>
    </row>
    <row x14ac:dyDescent="0.25" r="323" customHeight="1" ht="18.75">
      <c r="A323" s="280" t="s">
        <v>245</v>
      </c>
      <c r="B323" s="339">
        <v>0</v>
      </c>
      <c r="C323" s="339">
        <v>0</v>
      </c>
      <c r="D323" s="339">
        <v>0</v>
      </c>
      <c r="E323" s="339">
        <v>0</v>
      </c>
      <c r="F323" s="339">
        <v>0</v>
      </c>
      <c r="G323" s="339">
        <v>0</v>
      </c>
      <c r="H323" s="339">
        <v>0</v>
      </c>
      <c r="I323" s="339">
        <v>0</v>
      </c>
      <c r="J323" s="339">
        <v>0</v>
      </c>
      <c r="K323" s="339">
        <v>0</v>
      </c>
      <c r="L323" s="339">
        <v>0</v>
      </c>
      <c r="M323" s="339">
        <v>0</v>
      </c>
      <c r="N323" s="268">
        <v>0</v>
      </c>
      <c r="O323" s="268">
        <v>0</v>
      </c>
      <c r="P323" s="268">
        <v>0</v>
      </c>
      <c r="Q323" s="268">
        <v>0</v>
      </c>
      <c r="R323" s="268">
        <v>0</v>
      </c>
      <c r="S323" s="268">
        <v>0</v>
      </c>
      <c r="T323" s="268">
        <v>0</v>
      </c>
      <c r="U323" s="268">
        <v>0</v>
      </c>
      <c r="V323" s="268">
        <v>0</v>
      </c>
      <c r="W323" s="268">
        <v>0</v>
      </c>
      <c r="X323" s="268">
        <v>18</v>
      </c>
      <c r="Y323" s="268">
        <v>26</v>
      </c>
      <c r="Z323" s="282">
        <v>44</v>
      </c>
      <c r="AA323" s="282">
        <v>0</v>
      </c>
      <c r="AB323" s="282">
        <v>32</v>
      </c>
      <c r="AC323" s="282">
        <v>58</v>
      </c>
      <c r="AD323" s="282">
        <v>26</v>
      </c>
      <c r="AE323" s="282">
        <v>0</v>
      </c>
      <c r="AF323" s="282">
        <v>26</v>
      </c>
      <c r="AG323" s="282">
        <v>20</v>
      </c>
      <c r="AH323" s="282">
        <v>40</v>
      </c>
      <c r="AI323" s="282">
        <v>68</v>
      </c>
      <c r="AJ323" s="282">
        <v>85</v>
      </c>
      <c r="AK323" s="282">
        <v>70</v>
      </c>
      <c r="AL323" s="282">
        <v>60</v>
      </c>
      <c r="AM323" s="282">
        <v>48</v>
      </c>
      <c r="AN323" s="282">
        <v>68</v>
      </c>
      <c r="AO323" s="282">
        <v>72</v>
      </c>
      <c r="AP323" s="282">
        <v>20</v>
      </c>
      <c r="AQ323" s="282">
        <v>97</v>
      </c>
      <c r="AR323" s="282">
        <v>95</v>
      </c>
      <c r="AS323" s="282">
        <v>52</v>
      </c>
      <c r="AT323" s="282">
        <v>79</v>
      </c>
      <c r="AU323" s="282">
        <f>AU333+(AT333-AT323)</f>
      </c>
      <c r="AV323" s="282">
        <f>AV333</f>
      </c>
      <c r="AW323" s="282">
        <f>69</f>
      </c>
      <c r="AX323" s="282"/>
      <c r="AY323" s="283">
        <f>SUM(AY324:AY332)</f>
      </c>
      <c r="AZ323" s="284">
        <f>SUM(AZ324:AZ332)</f>
      </c>
      <c r="BA323" s="262">
        <f>SUM(BA324:BA332)</f>
      </c>
      <c r="BB323" s="334">
        <v>22</v>
      </c>
      <c r="BC323" s="334">
        <v>22</v>
      </c>
      <c r="BD323" s="334">
        <v>22</v>
      </c>
      <c r="BE323" s="335">
        <v>22</v>
      </c>
      <c r="BF323" s="336">
        <v>22</v>
      </c>
      <c r="BG323" s="336">
        <v>22</v>
      </c>
      <c r="BH323" s="336">
        <v>22</v>
      </c>
      <c r="BI323" s="336">
        <v>22</v>
      </c>
      <c r="BJ323" s="337">
        <v>22</v>
      </c>
      <c r="BK323" s="336"/>
      <c r="BL323" s="124"/>
      <c r="BM323" s="2"/>
      <c r="BN323" s="124"/>
      <c r="BO323" s="6"/>
      <c r="BP323" s="124"/>
      <c r="BQ323" s="124"/>
      <c r="BR323" s="124"/>
      <c r="BS323" s="124"/>
      <c r="BT323" s="124"/>
      <c r="BU323" s="124"/>
      <c r="BV323" s="124"/>
      <c r="BW323" s="124"/>
      <c r="BX323" s="6"/>
      <c r="BY323" s="124"/>
      <c r="BZ323" s="124"/>
      <c r="CA323" s="124"/>
      <c r="CB323" s="124"/>
      <c r="CC323" s="124"/>
      <c r="CD323" s="124"/>
      <c r="CE323" s="124"/>
      <c r="CF323" s="124"/>
      <c r="CG323" s="124"/>
      <c r="CH323" s="124"/>
      <c r="CI323" s="124"/>
      <c r="CJ323" s="124"/>
      <c r="CK323" s="124"/>
      <c r="CL323" s="124"/>
      <c r="CM323" s="124"/>
      <c r="CN323" s="124"/>
      <c r="CO323" s="124"/>
      <c r="CP323" s="124"/>
      <c r="CQ323" s="124"/>
      <c r="CR323" s="124"/>
      <c r="CS323" s="124"/>
      <c r="CT323" s="124"/>
      <c r="CU323" s="124"/>
      <c r="CV323" s="124"/>
      <c r="CW323" s="124"/>
      <c r="CX323" s="124"/>
      <c r="CY323" s="124"/>
      <c r="CZ323" s="124"/>
      <c r="DA323" s="124"/>
      <c r="DB323" s="124"/>
      <c r="DC323" s="124"/>
      <c r="DD323" s="124"/>
      <c r="DE323" s="124"/>
      <c r="DF323" s="124"/>
      <c r="DG323" s="124"/>
      <c r="DH323" s="124"/>
      <c r="DI323" s="124"/>
      <c r="DJ323" s="2">
        <f>30/22</f>
      </c>
      <c r="DK323" s="198">
        <f>SUM(B323:M323)</f>
      </c>
      <c r="DL323" s="198">
        <f>SUM(N323:Y323)</f>
      </c>
      <c r="DM323" s="144">
        <f>IFERROR(DL323/DK323*100,0)</f>
      </c>
      <c r="DN323" s="198">
        <f>SUM(Z323:AK323)</f>
      </c>
      <c r="DO323" s="144">
        <f>IFERROR(DN323/DL323*100,0)</f>
      </c>
      <c r="DP323" s="198">
        <f>SUM(AL323:AW323)</f>
      </c>
      <c r="DQ323" s="144">
        <f>IFERROR(DP323/DN323*100,0)</f>
      </c>
      <c r="DR323" s="185">
        <f>SUM(AY323:BJ323)</f>
      </c>
      <c r="DS323" s="249">
        <f>IFERROR(DR323/DP323*100,0)</f>
      </c>
      <c r="DT323" s="2"/>
      <c r="DU323" s="2"/>
      <c r="DV323" s="2"/>
      <c r="DW323" s="2"/>
      <c r="DX323" s="2"/>
      <c r="DY323" s="2"/>
      <c r="DZ323" s="2"/>
      <c r="EA323" s="2"/>
      <c r="EB323" s="125"/>
      <c r="EC323" s="6"/>
      <c r="ED323" s="6"/>
      <c r="EE323" s="6"/>
      <c r="EF323" s="124"/>
      <c r="EG323" s="124"/>
      <c r="EH323" s="125"/>
      <c r="EI323" s="125"/>
      <c r="EJ323" s="124"/>
      <c r="EK323" s="2"/>
      <c r="EL323" s="2"/>
    </row>
    <row x14ac:dyDescent="0.25" r="324" customHeight="1" ht="18.75">
      <c r="A324" s="290" t="s">
        <v>231</v>
      </c>
      <c r="B324" s="282"/>
      <c r="C324" s="282"/>
      <c r="D324" s="282"/>
      <c r="E324" s="282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82"/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  <c r="AC324" s="282"/>
      <c r="AD324" s="282"/>
      <c r="AE324" s="282"/>
      <c r="AF324" s="282"/>
      <c r="AG324" s="282"/>
      <c r="AH324" s="282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  <c r="AX324" s="282"/>
      <c r="AY324" s="273"/>
      <c r="AZ324" s="274"/>
      <c r="BA324" s="275"/>
      <c r="BB324" s="282"/>
      <c r="BC324" s="282"/>
      <c r="BD324" s="282"/>
      <c r="BE324" s="291"/>
      <c r="BF324" s="292"/>
      <c r="BG324" s="292"/>
      <c r="BH324" s="292"/>
      <c r="BI324" s="292"/>
      <c r="BJ324" s="293"/>
      <c r="BK324" s="292"/>
      <c r="BL324" s="124"/>
      <c r="BM324" s="2"/>
      <c r="BN324" s="124"/>
      <c r="BO324" s="6"/>
      <c r="BP324" s="124"/>
      <c r="BQ324" s="124"/>
      <c r="BR324" s="124"/>
      <c r="BS324" s="124"/>
      <c r="BT324" s="124"/>
      <c r="BU324" s="124"/>
      <c r="BV324" s="124"/>
      <c r="BW324" s="124"/>
      <c r="BX324" s="6"/>
      <c r="BY324" s="124"/>
      <c r="BZ324" s="124"/>
      <c r="CA324" s="124"/>
      <c r="CB324" s="124"/>
      <c r="CC324" s="124"/>
      <c r="CD324" s="124"/>
      <c r="CE324" s="124"/>
      <c r="CF324" s="124"/>
      <c r="CG324" s="124"/>
      <c r="CH324" s="124"/>
      <c r="CI324" s="124"/>
      <c r="CJ324" s="124"/>
      <c r="CK324" s="124"/>
      <c r="CL324" s="124"/>
      <c r="CM324" s="124"/>
      <c r="CN324" s="124"/>
      <c r="CO324" s="124"/>
      <c r="CP324" s="124"/>
      <c r="CQ324" s="124"/>
      <c r="CR324" s="124"/>
      <c r="CS324" s="124"/>
      <c r="CT324" s="124"/>
      <c r="CU324" s="124"/>
      <c r="CV324" s="124"/>
      <c r="CW324" s="124"/>
      <c r="CX324" s="124"/>
      <c r="CY324" s="124"/>
      <c r="CZ324" s="124"/>
      <c r="DA324" s="124"/>
      <c r="DB324" s="124"/>
      <c r="DC324" s="124"/>
      <c r="DD324" s="124"/>
      <c r="DE324" s="124"/>
      <c r="DF324" s="124"/>
      <c r="DG324" s="124"/>
      <c r="DH324" s="124"/>
      <c r="DI324" s="124"/>
      <c r="DJ324" s="124"/>
      <c r="DK324" s="198"/>
      <c r="DL324" s="198"/>
      <c r="DM324" s="144"/>
      <c r="DN324" s="198"/>
      <c r="DO324" s="144"/>
      <c r="DP324" s="198"/>
      <c r="DQ324" s="144"/>
      <c r="DR324" s="6"/>
      <c r="DS324" s="6"/>
      <c r="DT324" s="2"/>
      <c r="DU324" s="2"/>
      <c r="DV324" s="2"/>
      <c r="DW324" s="2"/>
      <c r="DX324" s="2"/>
      <c r="DY324" s="2"/>
      <c r="DZ324" s="2"/>
      <c r="EA324" s="2"/>
      <c r="EB324" s="125"/>
      <c r="EC324" s="6"/>
      <c r="ED324" s="6"/>
      <c r="EE324" s="6"/>
      <c r="EF324" s="124"/>
      <c r="EG324" s="124"/>
      <c r="EH324" s="125"/>
      <c r="EI324" s="125"/>
      <c r="EJ324" s="124"/>
      <c r="EK324" s="2"/>
      <c r="EL324" s="2"/>
    </row>
    <row x14ac:dyDescent="0.25" r="325" customHeight="1" ht="18.75">
      <c r="A325" s="290" t="s">
        <v>232</v>
      </c>
      <c r="B325" s="282"/>
      <c r="C325" s="282"/>
      <c r="D325" s="282"/>
      <c r="E325" s="282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82"/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  <c r="AC325" s="282"/>
      <c r="AD325" s="282"/>
      <c r="AE325" s="282"/>
      <c r="AF325" s="282"/>
      <c r="AG325" s="282"/>
      <c r="AH325" s="282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  <c r="AX325" s="282"/>
      <c r="AY325" s="273"/>
      <c r="AZ325" s="274"/>
      <c r="BA325" s="275"/>
      <c r="BB325" s="282"/>
      <c r="BC325" s="282"/>
      <c r="BD325" s="282"/>
      <c r="BE325" s="291"/>
      <c r="BF325" s="292"/>
      <c r="BG325" s="292"/>
      <c r="BH325" s="292"/>
      <c r="BI325" s="292"/>
      <c r="BJ325" s="293"/>
      <c r="BK325" s="292"/>
      <c r="BL325" s="124"/>
      <c r="BM325" s="338">
        <f>BM327/BM326</f>
      </c>
      <c r="BN325" s="124"/>
      <c r="BO325" s="6"/>
      <c r="BP325" s="124"/>
      <c r="BQ325" s="124"/>
      <c r="BR325" s="124"/>
      <c r="BS325" s="124"/>
      <c r="BT325" s="124"/>
      <c r="BU325" s="124"/>
      <c r="BV325" s="124"/>
      <c r="BW325" s="124"/>
      <c r="BX325" s="6"/>
      <c r="BY325" s="124"/>
      <c r="BZ325" s="124"/>
      <c r="CA325" s="124"/>
      <c r="CB325" s="124"/>
      <c r="CC325" s="124"/>
      <c r="CD325" s="124"/>
      <c r="CE325" s="124"/>
      <c r="CF325" s="124"/>
      <c r="CG325" s="124"/>
      <c r="CH325" s="124"/>
      <c r="CI325" s="124"/>
      <c r="CJ325" s="124"/>
      <c r="CK325" s="124"/>
      <c r="CL325" s="124"/>
      <c r="CM325" s="124"/>
      <c r="CN325" s="124"/>
      <c r="CO325" s="124"/>
      <c r="CP325" s="124"/>
      <c r="CQ325" s="124"/>
      <c r="CR325" s="124"/>
      <c r="CS325" s="124"/>
      <c r="CT325" s="124"/>
      <c r="CU325" s="124"/>
      <c r="CV325" s="124"/>
      <c r="CW325" s="124"/>
      <c r="CX325" s="124"/>
      <c r="CY325" s="124"/>
      <c r="CZ325" s="124"/>
      <c r="DA325" s="124"/>
      <c r="DB325" s="124"/>
      <c r="DC325" s="124"/>
      <c r="DD325" s="124"/>
      <c r="DE325" s="124"/>
      <c r="DF325" s="124"/>
      <c r="DG325" s="124"/>
      <c r="DH325" s="124"/>
      <c r="DI325" s="124"/>
      <c r="DJ325" s="124"/>
      <c r="DK325" s="198"/>
      <c r="DL325" s="198"/>
      <c r="DM325" s="144"/>
      <c r="DN325" s="198"/>
      <c r="DO325" s="144"/>
      <c r="DP325" s="198"/>
      <c r="DQ325" s="144"/>
      <c r="DR325" s="6"/>
      <c r="DS325" s="6"/>
      <c r="DT325" s="2"/>
      <c r="DU325" s="2"/>
      <c r="DV325" s="2"/>
      <c r="DW325" s="2"/>
      <c r="DX325" s="2"/>
      <c r="DY325" s="2"/>
      <c r="DZ325" s="2"/>
      <c r="EA325" s="2"/>
      <c r="EB325" s="125"/>
      <c r="EC325" s="6"/>
      <c r="ED325" s="6"/>
      <c r="EE325" s="6"/>
      <c r="EF325" s="124"/>
      <c r="EG325" s="124"/>
      <c r="EH325" s="125"/>
      <c r="EI325" s="125"/>
      <c r="EJ325" s="124"/>
      <c r="EK325" s="2"/>
      <c r="EL325" s="2"/>
    </row>
    <row x14ac:dyDescent="0.25" r="326" customHeight="1" ht="18.75">
      <c r="A326" s="290" t="s">
        <v>233</v>
      </c>
      <c r="B326" s="282"/>
      <c r="C326" s="282"/>
      <c r="D326" s="282"/>
      <c r="E326" s="282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82"/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  <c r="AD326" s="282"/>
      <c r="AE326" s="282"/>
      <c r="AF326" s="282"/>
      <c r="AG326" s="282"/>
      <c r="AH326" s="282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>
        <v>30</v>
      </c>
      <c r="AV326" s="282"/>
      <c r="AW326" s="282">
        <v>3</v>
      </c>
      <c r="AX326" s="282"/>
      <c r="AY326" s="273"/>
      <c r="AZ326" s="274"/>
      <c r="BA326" s="275"/>
      <c r="BB326" s="282"/>
      <c r="BC326" s="282"/>
      <c r="BD326" s="282"/>
      <c r="BE326" s="291"/>
      <c r="BF326" s="292"/>
      <c r="BG326" s="292"/>
      <c r="BH326" s="292"/>
      <c r="BI326" s="292"/>
      <c r="BJ326" s="293"/>
      <c r="BK326" s="292"/>
      <c r="BL326" s="124"/>
      <c r="BM326" s="2">
        <v>3341.8333333333335</v>
      </c>
      <c r="BN326" s="124"/>
      <c r="BO326" s="6"/>
      <c r="BP326" s="124"/>
      <c r="BQ326" s="124"/>
      <c r="BR326" s="124"/>
      <c r="BS326" s="124"/>
      <c r="BT326" s="124"/>
      <c r="BU326" s="124"/>
      <c r="BV326" s="124"/>
      <c r="BW326" s="124"/>
      <c r="BX326" s="6"/>
      <c r="BY326" s="124"/>
      <c r="BZ326" s="124"/>
      <c r="CA326" s="124"/>
      <c r="CB326" s="124"/>
      <c r="CC326" s="124"/>
      <c r="CD326" s="124"/>
      <c r="CE326" s="124"/>
      <c r="CF326" s="124"/>
      <c r="CG326" s="124"/>
      <c r="CH326" s="124"/>
      <c r="CI326" s="124"/>
      <c r="CJ326" s="124"/>
      <c r="CK326" s="124"/>
      <c r="CL326" s="124"/>
      <c r="CM326" s="124"/>
      <c r="CN326" s="124"/>
      <c r="CO326" s="124"/>
      <c r="CP326" s="124"/>
      <c r="CQ326" s="124"/>
      <c r="CR326" s="124"/>
      <c r="CS326" s="124"/>
      <c r="CT326" s="124"/>
      <c r="CU326" s="124"/>
      <c r="CV326" s="124"/>
      <c r="CW326" s="124"/>
      <c r="CX326" s="124"/>
      <c r="CY326" s="124"/>
      <c r="CZ326" s="124"/>
      <c r="DA326" s="124"/>
      <c r="DB326" s="124"/>
      <c r="DC326" s="124"/>
      <c r="DD326" s="124"/>
      <c r="DE326" s="124"/>
      <c r="DF326" s="124"/>
      <c r="DG326" s="124"/>
      <c r="DH326" s="124"/>
      <c r="DI326" s="124"/>
      <c r="DJ326" s="124"/>
      <c r="DK326" s="198"/>
      <c r="DL326" s="198"/>
      <c r="DM326" s="144"/>
      <c r="DN326" s="198"/>
      <c r="DO326" s="144"/>
      <c r="DP326" s="198"/>
      <c r="DQ326" s="144"/>
      <c r="DR326" s="6"/>
      <c r="DS326" s="6"/>
      <c r="DT326" s="2"/>
      <c r="DU326" s="2"/>
      <c r="DV326" s="2"/>
      <c r="DW326" s="2"/>
      <c r="DX326" s="2"/>
      <c r="DY326" s="2"/>
      <c r="DZ326" s="2"/>
      <c r="EA326" s="2"/>
      <c r="EB326" s="125"/>
      <c r="EC326" s="6"/>
      <c r="ED326" s="6"/>
      <c r="EE326" s="6"/>
      <c r="EF326" s="124"/>
      <c r="EG326" s="124"/>
      <c r="EH326" s="125"/>
      <c r="EI326" s="125"/>
      <c r="EJ326" s="124"/>
      <c r="EK326" s="2"/>
      <c r="EL326" s="2"/>
    </row>
    <row x14ac:dyDescent="0.25" r="327" customHeight="1" ht="18.75">
      <c r="A327" s="290" t="s">
        <v>234</v>
      </c>
      <c r="B327" s="282"/>
      <c r="C327" s="282"/>
      <c r="D327" s="282"/>
      <c r="E327" s="282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G327" s="282"/>
      <c r="AH327" s="282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  <c r="AX327" s="282"/>
      <c r="AY327" s="273"/>
      <c r="AZ327" s="274"/>
      <c r="BA327" s="275"/>
      <c r="BB327" s="282"/>
      <c r="BC327" s="282"/>
      <c r="BD327" s="282"/>
      <c r="BE327" s="291"/>
      <c r="BF327" s="292"/>
      <c r="BG327" s="292"/>
      <c r="BH327" s="292"/>
      <c r="BI327" s="292"/>
      <c r="BJ327" s="293"/>
      <c r="BK327" s="292"/>
      <c r="BL327" s="124"/>
      <c r="BM327" s="2">
        <f>AVERAGE(AL323:AW323)</f>
      </c>
      <c r="BN327" s="124"/>
      <c r="BO327" s="6"/>
      <c r="BP327" s="124"/>
      <c r="BQ327" s="124"/>
      <c r="BR327" s="124"/>
      <c r="BS327" s="124"/>
      <c r="BT327" s="124"/>
      <c r="BU327" s="124"/>
      <c r="BV327" s="124"/>
      <c r="BW327" s="124"/>
      <c r="BX327" s="6"/>
      <c r="BY327" s="124"/>
      <c r="BZ327" s="124"/>
      <c r="CA327" s="124"/>
      <c r="CB327" s="124"/>
      <c r="CC327" s="124"/>
      <c r="CD327" s="124"/>
      <c r="CE327" s="124"/>
      <c r="CF327" s="124"/>
      <c r="CG327" s="124"/>
      <c r="CH327" s="124"/>
      <c r="CI327" s="124"/>
      <c r="CJ327" s="124"/>
      <c r="CK327" s="124"/>
      <c r="CL327" s="124"/>
      <c r="CM327" s="124"/>
      <c r="CN327" s="124"/>
      <c r="CO327" s="124"/>
      <c r="CP327" s="124"/>
      <c r="CQ327" s="124"/>
      <c r="CR327" s="124"/>
      <c r="CS327" s="124"/>
      <c r="CT327" s="124"/>
      <c r="CU327" s="124"/>
      <c r="CV327" s="124"/>
      <c r="CW327" s="124"/>
      <c r="CX327" s="124"/>
      <c r="CY327" s="124"/>
      <c r="CZ327" s="124"/>
      <c r="DA327" s="124"/>
      <c r="DB327" s="124"/>
      <c r="DC327" s="124"/>
      <c r="DD327" s="124"/>
      <c r="DE327" s="124"/>
      <c r="DF327" s="124"/>
      <c r="DG327" s="124"/>
      <c r="DH327" s="124"/>
      <c r="DI327" s="124"/>
      <c r="DJ327" s="124"/>
      <c r="DK327" s="198"/>
      <c r="DL327" s="198"/>
      <c r="DM327" s="144"/>
      <c r="DN327" s="198"/>
      <c r="DO327" s="144"/>
      <c r="DP327" s="198"/>
      <c r="DQ327" s="144"/>
      <c r="DR327" s="6"/>
      <c r="DS327" s="6"/>
      <c r="DT327" s="2"/>
      <c r="DU327" s="2"/>
      <c r="DV327" s="2"/>
      <c r="DW327" s="2"/>
      <c r="DX327" s="2"/>
      <c r="DY327" s="2"/>
      <c r="DZ327" s="2"/>
      <c r="EA327" s="2"/>
      <c r="EB327" s="125"/>
      <c r="EC327" s="6"/>
      <c r="ED327" s="6"/>
      <c r="EE327" s="6"/>
      <c r="EF327" s="124"/>
      <c r="EG327" s="124"/>
      <c r="EH327" s="125"/>
      <c r="EI327" s="125"/>
      <c r="EJ327" s="124"/>
      <c r="EK327" s="2"/>
      <c r="EL327" s="2"/>
    </row>
    <row x14ac:dyDescent="0.25" r="328" customHeight="1" ht="18.75">
      <c r="A328" s="290" t="s">
        <v>235</v>
      </c>
      <c r="B328" s="282"/>
      <c r="C328" s="282"/>
      <c r="D328" s="282"/>
      <c r="E328" s="282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82"/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  <c r="AD328" s="282"/>
      <c r="AE328" s="282"/>
      <c r="AF328" s="282"/>
      <c r="AG328" s="282"/>
      <c r="AH328" s="282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  <c r="AX328" s="282"/>
      <c r="AY328" s="273"/>
      <c r="AZ328" s="274"/>
      <c r="BA328" s="275"/>
      <c r="BB328" s="282"/>
      <c r="BC328" s="282"/>
      <c r="BD328" s="282"/>
      <c r="BE328" s="291"/>
      <c r="BF328" s="292"/>
      <c r="BG328" s="292"/>
      <c r="BH328" s="292"/>
      <c r="BI328" s="292"/>
      <c r="BJ328" s="293"/>
      <c r="BK328" s="292"/>
      <c r="BL328" s="124"/>
      <c r="BM328" s="2"/>
      <c r="BN328" s="124"/>
      <c r="BO328" s="6"/>
      <c r="BP328" s="124"/>
      <c r="BQ328" s="124"/>
      <c r="BR328" s="124"/>
      <c r="BS328" s="124"/>
      <c r="BT328" s="124"/>
      <c r="BU328" s="124"/>
      <c r="BV328" s="124"/>
      <c r="BW328" s="124"/>
      <c r="BX328" s="6"/>
      <c r="BY328" s="124"/>
      <c r="BZ328" s="124"/>
      <c r="CA328" s="124"/>
      <c r="CB328" s="124"/>
      <c r="CC328" s="124"/>
      <c r="CD328" s="124"/>
      <c r="CE328" s="124"/>
      <c r="CF328" s="124"/>
      <c r="CG328" s="124"/>
      <c r="CH328" s="124"/>
      <c r="CI328" s="124"/>
      <c r="CJ328" s="124"/>
      <c r="CK328" s="124"/>
      <c r="CL328" s="124"/>
      <c r="CM328" s="124"/>
      <c r="CN328" s="124"/>
      <c r="CO328" s="124"/>
      <c r="CP328" s="124"/>
      <c r="CQ328" s="124"/>
      <c r="CR328" s="124"/>
      <c r="CS328" s="124"/>
      <c r="CT328" s="124"/>
      <c r="CU328" s="124"/>
      <c r="CV328" s="124"/>
      <c r="CW328" s="124"/>
      <c r="CX328" s="124"/>
      <c r="CY328" s="124"/>
      <c r="CZ328" s="124"/>
      <c r="DA328" s="124"/>
      <c r="DB328" s="124"/>
      <c r="DC328" s="124"/>
      <c r="DD328" s="124"/>
      <c r="DE328" s="124"/>
      <c r="DF328" s="124"/>
      <c r="DG328" s="124"/>
      <c r="DH328" s="124"/>
      <c r="DI328" s="124"/>
      <c r="DJ328" s="124"/>
      <c r="DK328" s="198"/>
      <c r="DL328" s="198"/>
      <c r="DM328" s="144"/>
      <c r="DN328" s="198"/>
      <c r="DO328" s="144"/>
      <c r="DP328" s="198"/>
      <c r="DQ328" s="144"/>
      <c r="DR328" s="6"/>
      <c r="DS328" s="6"/>
      <c r="DT328" s="2"/>
      <c r="DU328" s="2"/>
      <c r="DV328" s="2"/>
      <c r="DW328" s="2"/>
      <c r="DX328" s="2"/>
      <c r="DY328" s="2"/>
      <c r="DZ328" s="2"/>
      <c r="EA328" s="2"/>
      <c r="EB328" s="125"/>
      <c r="EC328" s="6"/>
      <c r="ED328" s="6"/>
      <c r="EE328" s="6"/>
      <c r="EF328" s="124"/>
      <c r="EG328" s="124"/>
      <c r="EH328" s="125"/>
      <c r="EI328" s="125"/>
      <c r="EJ328" s="124"/>
      <c r="EK328" s="2"/>
      <c r="EL328" s="2"/>
    </row>
    <row x14ac:dyDescent="0.25" r="329" customHeight="1" ht="18.75">
      <c r="A329" s="290" t="s">
        <v>201</v>
      </c>
      <c r="B329" s="282"/>
      <c r="C329" s="282"/>
      <c r="D329" s="282"/>
      <c r="E329" s="282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82"/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  <c r="AD329" s="282"/>
      <c r="AE329" s="282"/>
      <c r="AF329" s="282"/>
      <c r="AG329" s="282"/>
      <c r="AH329" s="282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  <c r="AX329" s="282"/>
      <c r="AY329" s="273"/>
      <c r="AZ329" s="274"/>
      <c r="BA329" s="275"/>
      <c r="BB329" s="282"/>
      <c r="BC329" s="282"/>
      <c r="BD329" s="282"/>
      <c r="BE329" s="291"/>
      <c r="BF329" s="292"/>
      <c r="BG329" s="292"/>
      <c r="BH329" s="292"/>
      <c r="BI329" s="292"/>
      <c r="BJ329" s="293"/>
      <c r="BK329" s="292"/>
      <c r="BL329" s="124"/>
      <c r="BM329" s="2"/>
      <c r="BN329" s="124"/>
      <c r="BO329" s="6"/>
      <c r="BP329" s="124"/>
      <c r="BQ329" s="124"/>
      <c r="BR329" s="124"/>
      <c r="BS329" s="124"/>
      <c r="BT329" s="124"/>
      <c r="BU329" s="124"/>
      <c r="BV329" s="124"/>
      <c r="BW329" s="124"/>
      <c r="BX329" s="6"/>
      <c r="BY329" s="124"/>
      <c r="BZ329" s="124"/>
      <c r="CA329" s="124"/>
      <c r="CB329" s="124"/>
      <c r="CC329" s="124"/>
      <c r="CD329" s="124"/>
      <c r="CE329" s="124"/>
      <c r="CF329" s="124"/>
      <c r="CG329" s="124"/>
      <c r="CH329" s="124"/>
      <c r="CI329" s="124"/>
      <c r="CJ329" s="124"/>
      <c r="CK329" s="124"/>
      <c r="CL329" s="124"/>
      <c r="CM329" s="124"/>
      <c r="CN329" s="124"/>
      <c r="CO329" s="124"/>
      <c r="CP329" s="124"/>
      <c r="CQ329" s="124"/>
      <c r="CR329" s="124"/>
      <c r="CS329" s="124"/>
      <c r="CT329" s="124"/>
      <c r="CU329" s="124"/>
      <c r="CV329" s="124"/>
      <c r="CW329" s="124"/>
      <c r="CX329" s="124"/>
      <c r="CY329" s="124"/>
      <c r="CZ329" s="124"/>
      <c r="DA329" s="124"/>
      <c r="DB329" s="124"/>
      <c r="DC329" s="124"/>
      <c r="DD329" s="124"/>
      <c r="DE329" s="124"/>
      <c r="DF329" s="124"/>
      <c r="DG329" s="124"/>
      <c r="DH329" s="124"/>
      <c r="DI329" s="124"/>
      <c r="DJ329" s="124"/>
      <c r="DK329" s="198"/>
      <c r="DL329" s="198"/>
      <c r="DM329" s="144"/>
      <c r="DN329" s="198"/>
      <c r="DO329" s="144"/>
      <c r="DP329" s="198"/>
      <c r="DQ329" s="144"/>
      <c r="DR329" s="6"/>
      <c r="DS329" s="6"/>
      <c r="DT329" s="2"/>
      <c r="DU329" s="2"/>
      <c r="DV329" s="2"/>
      <c r="DW329" s="2"/>
      <c r="DX329" s="2"/>
      <c r="DY329" s="2"/>
      <c r="DZ329" s="2"/>
      <c r="EA329" s="2"/>
      <c r="EB329" s="125"/>
      <c r="EC329" s="6"/>
      <c r="ED329" s="6"/>
      <c r="EE329" s="6"/>
      <c r="EF329" s="124"/>
      <c r="EG329" s="124"/>
      <c r="EH329" s="125"/>
      <c r="EI329" s="125"/>
      <c r="EJ329" s="124"/>
      <c r="EK329" s="2"/>
      <c r="EL329" s="2"/>
    </row>
    <row x14ac:dyDescent="0.25" r="330" customHeight="1" ht="18.75">
      <c r="A330" s="290" t="s">
        <v>237</v>
      </c>
      <c r="B330" s="282"/>
      <c r="C330" s="282"/>
      <c r="D330" s="282"/>
      <c r="E330" s="282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82"/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  <c r="AX330" s="282"/>
      <c r="AY330" s="273"/>
      <c r="AZ330" s="274"/>
      <c r="BA330" s="275"/>
      <c r="BB330" s="282"/>
      <c r="BC330" s="282"/>
      <c r="BD330" s="282"/>
      <c r="BE330" s="291"/>
      <c r="BF330" s="292"/>
      <c r="BG330" s="292"/>
      <c r="BH330" s="292"/>
      <c r="BI330" s="292"/>
      <c r="BJ330" s="293"/>
      <c r="BK330" s="292"/>
      <c r="BL330" s="124"/>
      <c r="BM330" s="2"/>
      <c r="BN330" s="124"/>
      <c r="BO330" s="6"/>
      <c r="BP330" s="124"/>
      <c r="BQ330" s="124"/>
      <c r="BR330" s="124"/>
      <c r="BS330" s="124"/>
      <c r="BT330" s="124"/>
      <c r="BU330" s="124"/>
      <c r="BV330" s="124"/>
      <c r="BW330" s="124"/>
      <c r="BX330" s="6"/>
      <c r="BY330" s="124"/>
      <c r="BZ330" s="124"/>
      <c r="CA330" s="124"/>
      <c r="CB330" s="124"/>
      <c r="CC330" s="124"/>
      <c r="CD330" s="124"/>
      <c r="CE330" s="124"/>
      <c r="CF330" s="124"/>
      <c r="CG330" s="124"/>
      <c r="CH330" s="124"/>
      <c r="CI330" s="124"/>
      <c r="CJ330" s="124"/>
      <c r="CK330" s="124"/>
      <c r="CL330" s="124"/>
      <c r="CM330" s="124"/>
      <c r="CN330" s="124"/>
      <c r="CO330" s="124"/>
      <c r="CP330" s="124"/>
      <c r="CQ330" s="124"/>
      <c r="CR330" s="124"/>
      <c r="CS330" s="124"/>
      <c r="CT330" s="124"/>
      <c r="CU330" s="124"/>
      <c r="CV330" s="124"/>
      <c r="CW330" s="124"/>
      <c r="CX330" s="124"/>
      <c r="CY330" s="124"/>
      <c r="CZ330" s="124"/>
      <c r="DA330" s="124"/>
      <c r="DB330" s="124"/>
      <c r="DC330" s="124"/>
      <c r="DD330" s="124"/>
      <c r="DE330" s="124"/>
      <c r="DF330" s="124"/>
      <c r="DG330" s="124"/>
      <c r="DH330" s="124"/>
      <c r="DI330" s="124"/>
      <c r="DJ330" s="124"/>
      <c r="DK330" s="198"/>
      <c r="DL330" s="198"/>
      <c r="DM330" s="144"/>
      <c r="DN330" s="198"/>
      <c r="DO330" s="144"/>
      <c r="DP330" s="198"/>
      <c r="DQ330" s="144"/>
      <c r="DR330" s="6"/>
      <c r="DS330" s="6"/>
      <c r="DT330" s="2"/>
      <c r="DU330" s="2"/>
      <c r="DV330" s="2"/>
      <c r="DW330" s="2"/>
      <c r="DX330" s="2"/>
      <c r="DY330" s="2"/>
      <c r="DZ330" s="2"/>
      <c r="EA330" s="2"/>
      <c r="EB330" s="125"/>
      <c r="EC330" s="6"/>
      <c r="ED330" s="6"/>
      <c r="EE330" s="6"/>
      <c r="EF330" s="124"/>
      <c r="EG330" s="124"/>
      <c r="EH330" s="125"/>
      <c r="EI330" s="125"/>
      <c r="EJ330" s="124"/>
      <c r="EK330" s="2"/>
      <c r="EL330" s="2"/>
    </row>
    <row x14ac:dyDescent="0.25" r="331" customHeight="1" ht="18.75">
      <c r="A331" s="290" t="s">
        <v>200</v>
      </c>
      <c r="B331" s="282"/>
      <c r="C331" s="282"/>
      <c r="D331" s="282"/>
      <c r="E331" s="282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82"/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  <c r="AD331" s="282"/>
      <c r="AE331" s="282"/>
      <c r="AF331" s="282"/>
      <c r="AG331" s="282"/>
      <c r="AH331" s="282"/>
      <c r="AI331" s="282"/>
      <c r="AJ331" s="282"/>
      <c r="AK331" s="282"/>
      <c r="AL331" s="282">
        <v>60</v>
      </c>
      <c r="AM331" s="282">
        <v>48</v>
      </c>
      <c r="AN331" s="282">
        <v>68</v>
      </c>
      <c r="AO331" s="282">
        <v>72</v>
      </c>
      <c r="AP331" s="282"/>
      <c r="AQ331" s="282">
        <v>97</v>
      </c>
      <c r="AR331" s="282">
        <v>87</v>
      </c>
      <c r="AS331" s="282">
        <v>45</v>
      </c>
      <c r="AT331" s="282">
        <v>79</v>
      </c>
      <c r="AU331" s="282">
        <v>82</v>
      </c>
      <c r="AV331" s="282">
        <v>76</v>
      </c>
      <c r="AW331" s="282">
        <v>65</v>
      </c>
      <c r="AX331" s="282"/>
      <c r="AY331" s="273">
        <v>40</v>
      </c>
      <c r="AZ331" s="274">
        <v>22</v>
      </c>
      <c r="BA331" s="275">
        <v>79</v>
      </c>
      <c r="BB331" s="282">
        <v>22</v>
      </c>
      <c r="BC331" s="282">
        <v>22</v>
      </c>
      <c r="BD331" s="282">
        <v>22</v>
      </c>
      <c r="BE331" s="291">
        <v>50</v>
      </c>
      <c r="BF331" s="292">
        <v>22</v>
      </c>
      <c r="BG331" s="292">
        <v>22</v>
      </c>
      <c r="BH331" s="292">
        <v>22</v>
      </c>
      <c r="BI331" s="292">
        <v>22</v>
      </c>
      <c r="BJ331" s="293">
        <v>22</v>
      </c>
      <c r="BK331" s="292"/>
      <c r="BL331" s="124"/>
      <c r="BM331" s="2"/>
      <c r="BN331" s="124"/>
      <c r="BO331" s="6"/>
      <c r="BP331" s="124"/>
      <c r="BQ331" s="124"/>
      <c r="BR331" s="124"/>
      <c r="BS331" s="124"/>
      <c r="BT331" s="124"/>
      <c r="BU331" s="124"/>
      <c r="BV331" s="124"/>
      <c r="BW331" s="124"/>
      <c r="BX331" s="6"/>
      <c r="BY331" s="124"/>
      <c r="BZ331" s="124"/>
      <c r="CA331" s="124"/>
      <c r="CB331" s="124"/>
      <c r="CC331" s="124"/>
      <c r="CD331" s="124"/>
      <c r="CE331" s="124"/>
      <c r="CF331" s="124"/>
      <c r="CG331" s="124"/>
      <c r="CH331" s="124"/>
      <c r="CI331" s="124"/>
      <c r="CJ331" s="124"/>
      <c r="CK331" s="124"/>
      <c r="CL331" s="124"/>
      <c r="CM331" s="124"/>
      <c r="CN331" s="124"/>
      <c r="CO331" s="124"/>
      <c r="CP331" s="124"/>
      <c r="CQ331" s="124"/>
      <c r="CR331" s="124"/>
      <c r="CS331" s="124"/>
      <c r="CT331" s="124"/>
      <c r="CU331" s="124"/>
      <c r="CV331" s="124"/>
      <c r="CW331" s="124"/>
      <c r="CX331" s="124"/>
      <c r="CY331" s="124"/>
      <c r="CZ331" s="124"/>
      <c r="DA331" s="124"/>
      <c r="DB331" s="124"/>
      <c r="DC331" s="124"/>
      <c r="DD331" s="124"/>
      <c r="DE331" s="124"/>
      <c r="DF331" s="124"/>
      <c r="DG331" s="124"/>
      <c r="DH331" s="124"/>
      <c r="DI331" s="124"/>
      <c r="DJ331" s="124"/>
      <c r="DK331" s="198"/>
      <c r="DL331" s="198"/>
      <c r="DM331" s="144"/>
      <c r="DN331" s="198"/>
      <c r="DO331" s="144"/>
      <c r="DP331" s="198"/>
      <c r="DQ331" s="144"/>
      <c r="DR331" s="6"/>
      <c r="DS331" s="6"/>
      <c r="DT331" s="2"/>
      <c r="DU331" s="2"/>
      <c r="DV331" s="2"/>
      <c r="DW331" s="2"/>
      <c r="DX331" s="2"/>
      <c r="DY331" s="2"/>
      <c r="DZ331" s="2"/>
      <c r="EA331" s="2"/>
      <c r="EB331" s="125"/>
      <c r="EC331" s="6"/>
      <c r="ED331" s="6"/>
      <c r="EE331" s="6"/>
      <c r="EF331" s="124"/>
      <c r="EG331" s="124"/>
      <c r="EH331" s="125"/>
      <c r="EI331" s="125"/>
      <c r="EJ331" s="124"/>
      <c r="EK331" s="2"/>
      <c r="EL331" s="2"/>
    </row>
    <row x14ac:dyDescent="0.25" r="332" customHeight="1" ht="18.75">
      <c r="A332" s="290" t="s">
        <v>238</v>
      </c>
      <c r="B332" s="282"/>
      <c r="C332" s="282"/>
      <c r="D332" s="282"/>
      <c r="E332" s="282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82"/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  <c r="AD332" s="282"/>
      <c r="AE332" s="282"/>
      <c r="AF332" s="282"/>
      <c r="AG332" s="282"/>
      <c r="AH332" s="282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  <c r="AX332" s="282"/>
      <c r="AY332" s="273"/>
      <c r="AZ332" s="274">
        <v>54</v>
      </c>
      <c r="BA332" s="275"/>
      <c r="BB332" s="282"/>
      <c r="BC332" s="282"/>
      <c r="BD332" s="282"/>
      <c r="BE332" s="291"/>
      <c r="BF332" s="292"/>
      <c r="BG332" s="292"/>
      <c r="BH332" s="292"/>
      <c r="BI332" s="292"/>
      <c r="BJ332" s="293"/>
      <c r="BK332" s="292"/>
      <c r="BL332" s="124"/>
      <c r="BM332" s="2"/>
      <c r="BN332" s="124"/>
      <c r="BO332" s="6"/>
      <c r="BP332" s="124"/>
      <c r="BQ332" s="124"/>
      <c r="BR332" s="124"/>
      <c r="BS332" s="124"/>
      <c r="BT332" s="124"/>
      <c r="BU332" s="124"/>
      <c r="BV332" s="124"/>
      <c r="BW332" s="124"/>
      <c r="BX332" s="6"/>
      <c r="BY332" s="124"/>
      <c r="BZ332" s="124"/>
      <c r="CA332" s="124"/>
      <c r="CB332" s="124"/>
      <c r="CC332" s="124"/>
      <c r="CD332" s="124"/>
      <c r="CE332" s="124"/>
      <c r="CF332" s="124"/>
      <c r="CG332" s="124"/>
      <c r="CH332" s="124"/>
      <c r="CI332" s="124"/>
      <c r="CJ332" s="124"/>
      <c r="CK332" s="124"/>
      <c r="CL332" s="124"/>
      <c r="CM332" s="124"/>
      <c r="CN332" s="124"/>
      <c r="CO332" s="124"/>
      <c r="CP332" s="124"/>
      <c r="CQ332" s="124"/>
      <c r="CR332" s="124"/>
      <c r="CS332" s="124"/>
      <c r="CT332" s="124"/>
      <c r="CU332" s="124"/>
      <c r="CV332" s="124"/>
      <c r="CW332" s="124"/>
      <c r="CX332" s="124"/>
      <c r="CY332" s="124"/>
      <c r="CZ332" s="124"/>
      <c r="DA332" s="124"/>
      <c r="DB332" s="124"/>
      <c r="DC332" s="124"/>
      <c r="DD332" s="124"/>
      <c r="DE332" s="124"/>
      <c r="DF332" s="124"/>
      <c r="DG332" s="124"/>
      <c r="DH332" s="124"/>
      <c r="DI332" s="124"/>
      <c r="DJ332" s="124"/>
      <c r="DK332" s="198"/>
      <c r="DL332" s="198"/>
      <c r="DM332" s="144"/>
      <c r="DN332" s="198"/>
      <c r="DO332" s="144"/>
      <c r="DP332" s="198"/>
      <c r="DQ332" s="144"/>
      <c r="DR332" s="6"/>
      <c r="DS332" s="6"/>
      <c r="DT332" s="2"/>
      <c r="DU332" s="2"/>
      <c r="DV332" s="2"/>
      <c r="DW332" s="2"/>
      <c r="DX332" s="2"/>
      <c r="DY332" s="2"/>
      <c r="DZ332" s="2"/>
      <c r="EA332" s="2"/>
      <c r="EB332" s="125"/>
      <c r="EC332" s="6"/>
      <c r="ED332" s="6"/>
      <c r="EE332" s="6"/>
      <c r="EF332" s="124"/>
      <c r="EG332" s="124"/>
      <c r="EH332" s="125"/>
      <c r="EI332" s="125"/>
      <c r="EJ332" s="124"/>
      <c r="EK332" s="2"/>
      <c r="EL332" s="2"/>
    </row>
    <row x14ac:dyDescent="0.25" r="333" customHeight="1" ht="18.75">
      <c r="A333" s="304" t="s">
        <v>239</v>
      </c>
      <c r="B333" s="282">
        <f>+SUM(B324:B332)</f>
      </c>
      <c r="C333" s="282">
        <f>+SUM(C324:C332)</f>
      </c>
      <c r="D333" s="282">
        <f>+SUM(D324:D332)</f>
      </c>
      <c r="E333" s="282">
        <f>+SUM(E324:E332)</f>
      </c>
      <c r="F333" s="282">
        <f>+SUM(F324:F332)</f>
      </c>
      <c r="G333" s="282">
        <f>+SUM(G324:G332)</f>
      </c>
      <c r="H333" s="282">
        <f>+SUM(H324:H332)</f>
      </c>
      <c r="I333" s="282">
        <f>+SUM(I324:I332)</f>
      </c>
      <c r="J333" s="282">
        <f>+SUM(J324:J332)</f>
      </c>
      <c r="K333" s="282">
        <f>+SUM(K324:K332)</f>
      </c>
      <c r="L333" s="282">
        <f>+SUM(L324:L332)</f>
      </c>
      <c r="M333" s="282">
        <f>+SUM(M324:M332)</f>
      </c>
      <c r="N333" s="282">
        <f>+SUM(N324:N332)</f>
      </c>
      <c r="O333" s="282">
        <f>+SUM(O324:O332)</f>
      </c>
      <c r="P333" s="282">
        <f>+SUM(P324:P332)</f>
      </c>
      <c r="Q333" s="282">
        <f>+SUM(Q324:Q332)</f>
      </c>
      <c r="R333" s="282">
        <f>+SUM(R324:R332)</f>
      </c>
      <c r="S333" s="282">
        <f>+SUM(S324:S332)</f>
      </c>
      <c r="T333" s="282">
        <f>+SUM(T324:T332)</f>
      </c>
      <c r="U333" s="282">
        <f>+SUM(U324:U332)</f>
      </c>
      <c r="V333" s="282">
        <f>+SUM(V324:V332)</f>
      </c>
      <c r="W333" s="282">
        <f>+SUM(W324:W332)</f>
      </c>
      <c r="X333" s="282">
        <f>+SUM(X324:X332)</f>
      </c>
      <c r="Y333" s="282">
        <f>+SUM(Y324:Y332)</f>
      </c>
      <c r="Z333" s="282">
        <f>+SUM(Z324:Z332)</f>
      </c>
      <c r="AA333" s="282">
        <f>+SUM(AA324:AA332)</f>
      </c>
      <c r="AB333" s="282">
        <f>+SUM(AB324:AB332)</f>
      </c>
      <c r="AC333" s="282">
        <f>+SUM(AC324:AC332)</f>
      </c>
      <c r="AD333" s="282">
        <f>+SUM(AD324:AD332)</f>
      </c>
      <c r="AE333" s="282">
        <f>+SUM(AE324:AE332)</f>
      </c>
      <c r="AF333" s="282">
        <f>+SUM(AF324:AF332)</f>
      </c>
      <c r="AG333" s="282">
        <f>+SUM(AG324:AG332)</f>
      </c>
      <c r="AH333" s="282">
        <f>+SUM(AH324:AH332)</f>
      </c>
      <c r="AI333" s="282">
        <f>+SUM(AI324:AI332)</f>
      </c>
      <c r="AJ333" s="282">
        <f>+SUM(AJ324:AJ332)</f>
      </c>
      <c r="AK333" s="282">
        <f>+SUM(AK324:AK332)</f>
      </c>
      <c r="AL333" s="282">
        <f>+SUM(AL324:AL332)</f>
      </c>
      <c r="AM333" s="282">
        <f>+SUM(AM324:AM332)</f>
      </c>
      <c r="AN333" s="282">
        <f>+SUM(AN324:AN332)</f>
      </c>
      <c r="AO333" s="282">
        <f>+SUM(AO324:AO332)</f>
      </c>
      <c r="AP333" s="282">
        <f>+SUM(AP324:AP332)</f>
      </c>
      <c r="AQ333" s="282">
        <f>+SUM(AQ324:AQ332)</f>
      </c>
      <c r="AR333" s="282">
        <f>+SUM(AR324:AR332)</f>
      </c>
      <c r="AS333" s="282">
        <f>+SUM(AS324:AS332)</f>
      </c>
      <c r="AT333" s="282">
        <f>+SUM(AT324:AT332)</f>
      </c>
      <c r="AU333" s="282">
        <f>+SUM(AU324:AU332)</f>
      </c>
      <c r="AV333" s="282">
        <f>+SUM(AV324:AV332)</f>
      </c>
      <c r="AW333" s="282">
        <f>+SUM(AW324:AW332)</f>
      </c>
      <c r="AX333" s="282"/>
      <c r="AY333" s="327">
        <f>SUM(AY324:AY332)</f>
      </c>
      <c r="AZ333" s="328">
        <f>SUM(AZ324:AZ332)</f>
      </c>
      <c r="BA333" s="275">
        <f>SUM(BA324:BA332)</f>
      </c>
      <c r="BB333" s="276">
        <f>SUM(BB324:BB332)</f>
      </c>
      <c r="BC333" s="276">
        <f>SUM(BC324:BC332)</f>
      </c>
      <c r="BD333" s="276">
        <f>SUM(BD324:BD332)</f>
      </c>
      <c r="BE333" s="277">
        <v>22</v>
      </c>
      <c r="BF333" s="278">
        <f>SUM(BF324:BF332)</f>
      </c>
      <c r="BG333" s="278">
        <f>SUM(BG324:BG332)</f>
      </c>
      <c r="BH333" s="278">
        <f>SUM(BH324:BH332)</f>
      </c>
      <c r="BI333" s="278">
        <f>SUM(BI324:BI332)</f>
      </c>
      <c r="BJ333" s="279">
        <f>SUM(BJ324:BJ332)</f>
      </c>
      <c r="BK333" s="278"/>
      <c r="BL333" s="124"/>
      <c r="BM333" s="2"/>
      <c r="BN333" s="124"/>
      <c r="BO333" s="6"/>
      <c r="BP333" s="124"/>
      <c r="BQ333" s="124"/>
      <c r="BR333" s="124"/>
      <c r="BS333" s="124"/>
      <c r="BT333" s="124"/>
      <c r="BU333" s="124"/>
      <c r="BV333" s="124"/>
      <c r="BW333" s="124"/>
      <c r="BX333" s="6"/>
      <c r="BY333" s="124"/>
      <c r="BZ333" s="124"/>
      <c r="CA333" s="124"/>
      <c r="CB333" s="124"/>
      <c r="CC333" s="124"/>
      <c r="CD333" s="124"/>
      <c r="CE333" s="124"/>
      <c r="CF333" s="124"/>
      <c r="CG333" s="124"/>
      <c r="CH333" s="124"/>
      <c r="CI333" s="124"/>
      <c r="CJ333" s="124"/>
      <c r="CK333" s="124"/>
      <c r="CL333" s="124"/>
      <c r="CM333" s="124"/>
      <c r="CN333" s="124"/>
      <c r="CO333" s="124"/>
      <c r="CP333" s="124"/>
      <c r="CQ333" s="124"/>
      <c r="CR333" s="124"/>
      <c r="CS333" s="124"/>
      <c r="CT333" s="124"/>
      <c r="CU333" s="124"/>
      <c r="CV333" s="124"/>
      <c r="CW333" s="124"/>
      <c r="CX333" s="124"/>
      <c r="CY333" s="124"/>
      <c r="CZ333" s="124"/>
      <c r="DA333" s="124"/>
      <c r="DB333" s="124"/>
      <c r="DC333" s="124"/>
      <c r="DD333" s="124"/>
      <c r="DE333" s="124"/>
      <c r="DF333" s="124"/>
      <c r="DG333" s="124"/>
      <c r="DH333" s="124"/>
      <c r="DI333" s="124"/>
      <c r="DJ333" s="124"/>
      <c r="DK333" s="198"/>
      <c r="DL333" s="198"/>
      <c r="DM333" s="144"/>
      <c r="DN333" s="198"/>
      <c r="DO333" s="144"/>
      <c r="DP333" s="198"/>
      <c r="DQ333" s="144"/>
      <c r="DR333" s="6"/>
      <c r="DS333" s="6"/>
      <c r="DT333" s="2"/>
      <c r="DU333" s="2"/>
      <c r="DV333" s="2"/>
      <c r="DW333" s="2"/>
      <c r="DX333" s="2"/>
      <c r="DY333" s="2"/>
      <c r="DZ333" s="2"/>
      <c r="EA333" s="2"/>
      <c r="EB333" s="125"/>
      <c r="EC333" s="6"/>
      <c r="ED333" s="6"/>
      <c r="EE333" s="6"/>
      <c r="EF333" s="124"/>
      <c r="EG333" s="124"/>
      <c r="EH333" s="125"/>
      <c r="EI333" s="125"/>
      <c r="EJ333" s="124"/>
      <c r="EK333" s="2"/>
      <c r="EL333" s="2"/>
    </row>
    <row x14ac:dyDescent="0.25" r="334" customHeight="1" ht="18.75">
      <c r="A334" s="280" t="s">
        <v>246</v>
      </c>
      <c r="B334" s="340">
        <v>0</v>
      </c>
      <c r="C334" s="340">
        <v>0</v>
      </c>
      <c r="D334" s="340">
        <v>12</v>
      </c>
      <c r="E334" s="340">
        <v>0</v>
      </c>
      <c r="F334" s="340">
        <v>0</v>
      </c>
      <c r="G334" s="340">
        <v>0</v>
      </c>
      <c r="H334" s="340">
        <v>0</v>
      </c>
      <c r="I334" s="340">
        <v>0</v>
      </c>
      <c r="J334" s="340">
        <v>0</v>
      </c>
      <c r="K334" s="340">
        <v>0</v>
      </c>
      <c r="L334" s="340">
        <v>15</v>
      </c>
      <c r="M334" s="340">
        <v>0</v>
      </c>
      <c r="N334" s="268">
        <v>0</v>
      </c>
      <c r="O334" s="268">
        <v>0</v>
      </c>
      <c r="P334" s="268">
        <v>0</v>
      </c>
      <c r="Q334" s="268">
        <v>0</v>
      </c>
      <c r="R334" s="268">
        <v>0</v>
      </c>
      <c r="S334" s="268">
        <v>0</v>
      </c>
      <c r="T334" s="268">
        <v>0</v>
      </c>
      <c r="U334" s="268">
        <v>0</v>
      </c>
      <c r="V334" s="268">
        <v>0</v>
      </c>
      <c r="W334" s="268">
        <v>0</v>
      </c>
      <c r="X334" s="268">
        <v>0</v>
      </c>
      <c r="Y334" s="268">
        <v>0</v>
      </c>
      <c r="Z334" s="282">
        <v>0</v>
      </c>
      <c r="AA334" s="282">
        <v>0</v>
      </c>
      <c r="AB334" s="282">
        <v>10</v>
      </c>
      <c r="AC334" s="282">
        <v>20</v>
      </c>
      <c r="AD334" s="282">
        <v>0</v>
      </c>
      <c r="AE334" s="282">
        <v>14</v>
      </c>
      <c r="AF334" s="282">
        <v>19</v>
      </c>
      <c r="AG334" s="282">
        <v>20</v>
      </c>
      <c r="AH334" s="282">
        <v>13</v>
      </c>
      <c r="AI334" s="282">
        <v>13</v>
      </c>
      <c r="AJ334" s="282">
        <v>13</v>
      </c>
      <c r="AK334" s="282">
        <v>17</v>
      </c>
      <c r="AL334" s="282">
        <v>10</v>
      </c>
      <c r="AM334" s="282">
        <v>12</v>
      </c>
      <c r="AN334" s="282">
        <v>13</v>
      </c>
      <c r="AO334" s="282">
        <v>13</v>
      </c>
      <c r="AP334" s="282">
        <v>13</v>
      </c>
      <c r="AQ334" s="282">
        <v>13</v>
      </c>
      <c r="AR334" s="282">
        <v>13</v>
      </c>
      <c r="AS334" s="282">
        <v>14</v>
      </c>
      <c r="AT334" s="282">
        <v>40</v>
      </c>
      <c r="AU334" s="282">
        <f>AU344+(AT344-AT334)</f>
      </c>
      <c r="AV334" s="282">
        <v>10</v>
      </c>
      <c r="AW334" s="282">
        <f>AW344</f>
      </c>
      <c r="AX334" s="282"/>
      <c r="AY334" s="260"/>
      <c r="AZ334" s="284">
        <v>14</v>
      </c>
      <c r="BA334" s="262">
        <v>14</v>
      </c>
      <c r="BB334" s="334"/>
      <c r="BC334" s="334"/>
      <c r="BD334" s="334"/>
      <c r="BE334" s="335"/>
      <c r="BF334" s="336"/>
      <c r="BG334" s="336"/>
      <c r="BH334" s="336"/>
      <c r="BI334" s="336"/>
      <c r="BJ334" s="337"/>
      <c r="BK334" s="336"/>
      <c r="BL334" s="124"/>
      <c r="BM334" s="2"/>
      <c r="BN334" s="124"/>
      <c r="BO334" s="6"/>
      <c r="BP334" s="124"/>
      <c r="BQ334" s="124"/>
      <c r="BR334" s="124"/>
      <c r="BS334" s="124"/>
      <c r="BT334" s="124"/>
      <c r="BU334" s="124"/>
      <c r="BV334" s="124"/>
      <c r="BW334" s="124"/>
      <c r="BX334" s="6"/>
      <c r="BY334" s="124"/>
      <c r="BZ334" s="124"/>
      <c r="CA334" s="124"/>
      <c r="CB334" s="124"/>
      <c r="CC334" s="124"/>
      <c r="CD334" s="124"/>
      <c r="CE334" s="124"/>
      <c r="CF334" s="124"/>
      <c r="CG334" s="124"/>
      <c r="CH334" s="124"/>
      <c r="CI334" s="124"/>
      <c r="CJ334" s="124"/>
      <c r="CK334" s="124"/>
      <c r="CL334" s="124"/>
      <c r="CM334" s="124"/>
      <c r="CN334" s="124"/>
      <c r="CO334" s="124"/>
      <c r="CP334" s="124"/>
      <c r="CQ334" s="124"/>
      <c r="CR334" s="124"/>
      <c r="CS334" s="124"/>
      <c r="CT334" s="124"/>
      <c r="CU334" s="124"/>
      <c r="CV334" s="124"/>
      <c r="CW334" s="124"/>
      <c r="CX334" s="124"/>
      <c r="CY334" s="124"/>
      <c r="CZ334" s="124"/>
      <c r="DA334" s="124"/>
      <c r="DB334" s="124"/>
      <c r="DC334" s="124"/>
      <c r="DD334" s="124"/>
      <c r="DE334" s="124"/>
      <c r="DF334" s="124"/>
      <c r="DG334" s="124"/>
      <c r="DH334" s="124"/>
      <c r="DI334" s="124"/>
      <c r="DJ334" s="124"/>
      <c r="DK334" s="198">
        <f>SUM(B334:M334)</f>
      </c>
      <c r="DL334" s="198">
        <f>SUM(N334:Y334)</f>
      </c>
      <c r="DM334" s="144">
        <f>IFERROR(DL334/DK334*100,0)</f>
      </c>
      <c r="DN334" s="198">
        <f>SUM(Z334:AK334)</f>
      </c>
      <c r="DO334" s="144">
        <f>IFERROR(DN334/DL334*100,0)</f>
      </c>
      <c r="DP334" s="198">
        <f>SUM(AL334:AW334)</f>
      </c>
      <c r="DQ334" s="144">
        <f>IFERROR(DP334/DN334*100,0)</f>
      </c>
      <c r="DR334" s="185">
        <f>SUM(AY334:BJ334)</f>
      </c>
      <c r="DS334" s="249">
        <f>IFERROR(DR334/DP334*100,0)</f>
      </c>
      <c r="DT334" s="2"/>
      <c r="DU334" s="2"/>
      <c r="DV334" s="2"/>
      <c r="DW334" s="2"/>
      <c r="DX334" s="2"/>
      <c r="DY334" s="2"/>
      <c r="DZ334" s="2"/>
      <c r="EA334" s="2"/>
      <c r="EB334" s="125"/>
      <c r="EC334" s="6"/>
      <c r="ED334" s="6"/>
      <c r="EE334" s="6"/>
      <c r="EF334" s="124"/>
      <c r="EG334" s="124"/>
      <c r="EH334" s="125"/>
      <c r="EI334" s="125"/>
      <c r="EJ334" s="124"/>
      <c r="EK334" s="2"/>
      <c r="EL334" s="2"/>
    </row>
    <row x14ac:dyDescent="0.25" r="335" customHeight="1" ht="18.75">
      <c r="A335" s="290" t="s">
        <v>231</v>
      </c>
      <c r="B335" s="282"/>
      <c r="C335" s="282"/>
      <c r="D335" s="282"/>
      <c r="E335" s="282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82"/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  <c r="AD335" s="282"/>
      <c r="AE335" s="282"/>
      <c r="AF335" s="282"/>
      <c r="AG335" s="282"/>
      <c r="AH335" s="282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  <c r="AX335" s="282"/>
      <c r="AY335" s="273"/>
      <c r="AZ335" s="274"/>
      <c r="BA335" s="275"/>
      <c r="BB335" s="282"/>
      <c r="BC335" s="282"/>
      <c r="BD335" s="282"/>
      <c r="BE335" s="291"/>
      <c r="BF335" s="292"/>
      <c r="BG335" s="292"/>
      <c r="BH335" s="292"/>
      <c r="BI335" s="292"/>
      <c r="BJ335" s="293"/>
      <c r="BK335" s="292"/>
      <c r="BL335" s="124"/>
      <c r="BM335" s="2"/>
      <c r="BN335" s="124"/>
      <c r="BO335" s="6"/>
      <c r="BP335" s="124"/>
      <c r="BQ335" s="124"/>
      <c r="BR335" s="124"/>
      <c r="BS335" s="124"/>
      <c r="BT335" s="124"/>
      <c r="BU335" s="124"/>
      <c r="BV335" s="124"/>
      <c r="BW335" s="124"/>
      <c r="BX335" s="6"/>
      <c r="BY335" s="124"/>
      <c r="BZ335" s="124"/>
      <c r="CA335" s="124"/>
      <c r="CB335" s="124"/>
      <c r="CC335" s="124"/>
      <c r="CD335" s="124"/>
      <c r="CE335" s="124"/>
      <c r="CF335" s="124"/>
      <c r="CG335" s="124"/>
      <c r="CH335" s="124"/>
      <c r="CI335" s="124"/>
      <c r="CJ335" s="124"/>
      <c r="CK335" s="124"/>
      <c r="CL335" s="124"/>
      <c r="CM335" s="124"/>
      <c r="CN335" s="124"/>
      <c r="CO335" s="124"/>
      <c r="CP335" s="124"/>
      <c r="CQ335" s="124"/>
      <c r="CR335" s="124"/>
      <c r="CS335" s="124"/>
      <c r="CT335" s="124"/>
      <c r="CU335" s="124"/>
      <c r="CV335" s="124"/>
      <c r="CW335" s="124"/>
      <c r="CX335" s="124"/>
      <c r="CY335" s="124"/>
      <c r="CZ335" s="124"/>
      <c r="DA335" s="124"/>
      <c r="DB335" s="124"/>
      <c r="DC335" s="124"/>
      <c r="DD335" s="124"/>
      <c r="DE335" s="124"/>
      <c r="DF335" s="124"/>
      <c r="DG335" s="124"/>
      <c r="DH335" s="124"/>
      <c r="DI335" s="124"/>
      <c r="DJ335" s="124"/>
      <c r="DK335" s="198"/>
      <c r="DL335" s="198"/>
      <c r="DM335" s="144"/>
      <c r="DN335" s="198"/>
      <c r="DO335" s="144"/>
      <c r="DP335" s="198"/>
      <c r="DQ335" s="144"/>
      <c r="DR335" s="6"/>
      <c r="DS335" s="6"/>
      <c r="DT335" s="2"/>
      <c r="DU335" s="2"/>
      <c r="DV335" s="2"/>
      <c r="DW335" s="2"/>
      <c r="DX335" s="2"/>
      <c r="DY335" s="2"/>
      <c r="DZ335" s="2"/>
      <c r="EA335" s="2"/>
      <c r="EB335" s="125"/>
      <c r="EC335" s="6"/>
      <c r="ED335" s="6"/>
      <c r="EE335" s="6"/>
      <c r="EF335" s="124"/>
      <c r="EG335" s="124"/>
      <c r="EH335" s="125"/>
      <c r="EI335" s="125"/>
      <c r="EJ335" s="124"/>
      <c r="EK335" s="2"/>
      <c r="EL335" s="2"/>
    </row>
    <row x14ac:dyDescent="0.25" r="336" customHeight="1" ht="18.75">
      <c r="A336" s="290" t="s">
        <v>232</v>
      </c>
      <c r="B336" s="282"/>
      <c r="C336" s="282"/>
      <c r="D336" s="282"/>
      <c r="E336" s="282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82"/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  <c r="AX336" s="282"/>
      <c r="AY336" s="273"/>
      <c r="AZ336" s="274"/>
      <c r="BA336" s="275"/>
      <c r="BB336" s="282"/>
      <c r="BC336" s="282"/>
      <c r="BD336" s="282"/>
      <c r="BE336" s="291"/>
      <c r="BF336" s="292"/>
      <c r="BG336" s="292"/>
      <c r="BH336" s="292"/>
      <c r="BI336" s="292"/>
      <c r="BJ336" s="293"/>
      <c r="BK336" s="292"/>
      <c r="BL336" s="124"/>
      <c r="BM336" s="2"/>
      <c r="BN336" s="124"/>
      <c r="BO336" s="6"/>
      <c r="BP336" s="124"/>
      <c r="BQ336" s="124"/>
      <c r="BR336" s="124"/>
      <c r="BS336" s="124"/>
      <c r="BT336" s="124"/>
      <c r="BU336" s="124"/>
      <c r="BV336" s="124"/>
      <c r="BW336" s="124"/>
      <c r="BX336" s="6"/>
      <c r="BY336" s="124"/>
      <c r="BZ336" s="124"/>
      <c r="CA336" s="124"/>
      <c r="CB336" s="124"/>
      <c r="CC336" s="124"/>
      <c r="CD336" s="124"/>
      <c r="CE336" s="124"/>
      <c r="CF336" s="124"/>
      <c r="CG336" s="124"/>
      <c r="CH336" s="124"/>
      <c r="CI336" s="124"/>
      <c r="CJ336" s="124"/>
      <c r="CK336" s="124"/>
      <c r="CL336" s="124"/>
      <c r="CM336" s="124"/>
      <c r="CN336" s="124"/>
      <c r="CO336" s="124"/>
      <c r="CP336" s="124"/>
      <c r="CQ336" s="124"/>
      <c r="CR336" s="124"/>
      <c r="CS336" s="124"/>
      <c r="CT336" s="124"/>
      <c r="CU336" s="124"/>
      <c r="CV336" s="124"/>
      <c r="CW336" s="124"/>
      <c r="CX336" s="124"/>
      <c r="CY336" s="124"/>
      <c r="CZ336" s="124"/>
      <c r="DA336" s="124"/>
      <c r="DB336" s="124"/>
      <c r="DC336" s="124"/>
      <c r="DD336" s="124"/>
      <c r="DE336" s="124"/>
      <c r="DF336" s="124"/>
      <c r="DG336" s="124"/>
      <c r="DH336" s="124"/>
      <c r="DI336" s="124"/>
      <c r="DJ336" s="124"/>
      <c r="DK336" s="198"/>
      <c r="DL336" s="198"/>
      <c r="DM336" s="144"/>
      <c r="DN336" s="198"/>
      <c r="DO336" s="144"/>
      <c r="DP336" s="198"/>
      <c r="DQ336" s="144"/>
      <c r="DR336" s="6"/>
      <c r="DS336" s="6"/>
      <c r="DT336" s="2"/>
      <c r="DU336" s="2"/>
      <c r="DV336" s="2"/>
      <c r="DW336" s="2"/>
      <c r="DX336" s="2"/>
      <c r="DY336" s="2"/>
      <c r="DZ336" s="2"/>
      <c r="EA336" s="2"/>
      <c r="EB336" s="125"/>
      <c r="EC336" s="6"/>
      <c r="ED336" s="6"/>
      <c r="EE336" s="6"/>
      <c r="EF336" s="124"/>
      <c r="EG336" s="124"/>
      <c r="EH336" s="125"/>
      <c r="EI336" s="125"/>
      <c r="EJ336" s="124"/>
      <c r="EK336" s="2"/>
      <c r="EL336" s="2"/>
    </row>
    <row x14ac:dyDescent="0.25" r="337" customHeight="1" ht="18.75">
      <c r="A337" s="290" t="s">
        <v>233</v>
      </c>
      <c r="B337" s="282"/>
      <c r="C337" s="282"/>
      <c r="D337" s="282"/>
      <c r="E337" s="282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82"/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  <c r="AC337" s="282"/>
      <c r="AD337" s="282"/>
      <c r="AE337" s="282"/>
      <c r="AF337" s="282"/>
      <c r="AG337" s="282"/>
      <c r="AH337" s="282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  <c r="AX337" s="282"/>
      <c r="AY337" s="273"/>
      <c r="AZ337" s="274"/>
      <c r="BA337" s="275"/>
      <c r="BB337" s="282"/>
      <c r="BC337" s="282"/>
      <c r="BD337" s="282"/>
      <c r="BE337" s="291"/>
      <c r="BF337" s="292"/>
      <c r="BG337" s="292"/>
      <c r="BH337" s="292"/>
      <c r="BI337" s="292"/>
      <c r="BJ337" s="293"/>
      <c r="BK337" s="292"/>
      <c r="BL337" s="124"/>
      <c r="BM337" s="338"/>
      <c r="BN337" s="124"/>
      <c r="BO337" s="6"/>
      <c r="BP337" s="124"/>
      <c r="BQ337" s="124"/>
      <c r="BR337" s="124"/>
      <c r="BS337" s="124"/>
      <c r="BT337" s="124"/>
      <c r="BU337" s="124"/>
      <c r="BV337" s="124"/>
      <c r="BW337" s="124"/>
      <c r="BX337" s="6"/>
      <c r="BY337" s="124"/>
      <c r="BZ337" s="124"/>
      <c r="CA337" s="124"/>
      <c r="CB337" s="124"/>
      <c r="CC337" s="124"/>
      <c r="CD337" s="124"/>
      <c r="CE337" s="124"/>
      <c r="CF337" s="124"/>
      <c r="CG337" s="124"/>
      <c r="CH337" s="124"/>
      <c r="CI337" s="124"/>
      <c r="CJ337" s="124"/>
      <c r="CK337" s="124"/>
      <c r="CL337" s="124"/>
      <c r="CM337" s="124"/>
      <c r="CN337" s="124"/>
      <c r="CO337" s="124"/>
      <c r="CP337" s="124"/>
      <c r="CQ337" s="124"/>
      <c r="CR337" s="124"/>
      <c r="CS337" s="124"/>
      <c r="CT337" s="124"/>
      <c r="CU337" s="124"/>
      <c r="CV337" s="124"/>
      <c r="CW337" s="124"/>
      <c r="CX337" s="124"/>
      <c r="CY337" s="124"/>
      <c r="CZ337" s="124"/>
      <c r="DA337" s="124"/>
      <c r="DB337" s="124"/>
      <c r="DC337" s="124"/>
      <c r="DD337" s="124"/>
      <c r="DE337" s="124"/>
      <c r="DF337" s="124"/>
      <c r="DG337" s="124"/>
      <c r="DH337" s="124"/>
      <c r="DI337" s="124"/>
      <c r="DJ337" s="124"/>
      <c r="DK337" s="198"/>
      <c r="DL337" s="198"/>
      <c r="DM337" s="144"/>
      <c r="DN337" s="198"/>
      <c r="DO337" s="144"/>
      <c r="DP337" s="198"/>
      <c r="DQ337" s="144"/>
      <c r="DR337" s="6"/>
      <c r="DS337" s="6"/>
      <c r="DT337" s="2"/>
      <c r="DU337" s="2"/>
      <c r="DV337" s="2"/>
      <c r="DW337" s="2"/>
      <c r="DX337" s="2"/>
      <c r="DY337" s="2"/>
      <c r="DZ337" s="2"/>
      <c r="EA337" s="2"/>
      <c r="EB337" s="125"/>
      <c r="EC337" s="6"/>
      <c r="ED337" s="6"/>
      <c r="EE337" s="6"/>
      <c r="EF337" s="124"/>
      <c r="EG337" s="124"/>
      <c r="EH337" s="125"/>
      <c r="EI337" s="125"/>
      <c r="EJ337" s="124"/>
      <c r="EK337" s="2"/>
      <c r="EL337" s="2"/>
    </row>
    <row x14ac:dyDescent="0.25" r="338" customHeight="1" ht="18.75">
      <c r="A338" s="290" t="s">
        <v>234</v>
      </c>
      <c r="B338" s="282"/>
      <c r="C338" s="282"/>
      <c r="D338" s="282"/>
      <c r="E338" s="282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82"/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  <c r="AX338" s="282"/>
      <c r="AY338" s="273"/>
      <c r="AZ338" s="274"/>
      <c r="BA338" s="275"/>
      <c r="BB338" s="282"/>
      <c r="BC338" s="282"/>
      <c r="BD338" s="282"/>
      <c r="BE338" s="291"/>
      <c r="BF338" s="292"/>
      <c r="BG338" s="292"/>
      <c r="BH338" s="292"/>
      <c r="BI338" s="292"/>
      <c r="BJ338" s="293"/>
      <c r="BK338" s="292"/>
      <c r="BL338" s="124"/>
      <c r="BM338" s="2"/>
      <c r="BN338" s="124"/>
      <c r="BO338" s="6"/>
      <c r="BP338" s="124"/>
      <c r="BQ338" s="124"/>
      <c r="BR338" s="124"/>
      <c r="BS338" s="124"/>
      <c r="BT338" s="124"/>
      <c r="BU338" s="124"/>
      <c r="BV338" s="124"/>
      <c r="BW338" s="124"/>
      <c r="BX338" s="6"/>
      <c r="BY338" s="124"/>
      <c r="BZ338" s="124"/>
      <c r="CA338" s="124"/>
      <c r="CB338" s="124"/>
      <c r="CC338" s="124"/>
      <c r="CD338" s="124"/>
      <c r="CE338" s="124"/>
      <c r="CF338" s="124"/>
      <c r="CG338" s="124"/>
      <c r="CH338" s="124"/>
      <c r="CI338" s="124"/>
      <c r="CJ338" s="124"/>
      <c r="CK338" s="124"/>
      <c r="CL338" s="124"/>
      <c r="CM338" s="124"/>
      <c r="CN338" s="124"/>
      <c r="CO338" s="124"/>
      <c r="CP338" s="124"/>
      <c r="CQ338" s="124"/>
      <c r="CR338" s="124"/>
      <c r="CS338" s="124"/>
      <c r="CT338" s="124"/>
      <c r="CU338" s="124"/>
      <c r="CV338" s="124"/>
      <c r="CW338" s="124"/>
      <c r="CX338" s="124"/>
      <c r="CY338" s="124"/>
      <c r="CZ338" s="124"/>
      <c r="DA338" s="124"/>
      <c r="DB338" s="124"/>
      <c r="DC338" s="124"/>
      <c r="DD338" s="124"/>
      <c r="DE338" s="124"/>
      <c r="DF338" s="124"/>
      <c r="DG338" s="124"/>
      <c r="DH338" s="124"/>
      <c r="DI338" s="124"/>
      <c r="DJ338" s="124"/>
      <c r="DK338" s="198"/>
      <c r="DL338" s="198"/>
      <c r="DM338" s="144"/>
      <c r="DN338" s="198"/>
      <c r="DO338" s="144"/>
      <c r="DP338" s="198"/>
      <c r="DQ338" s="144"/>
      <c r="DR338" s="6"/>
      <c r="DS338" s="6"/>
      <c r="DT338" s="2"/>
      <c r="DU338" s="2"/>
      <c r="DV338" s="2"/>
      <c r="DW338" s="2"/>
      <c r="DX338" s="2"/>
      <c r="DY338" s="2"/>
      <c r="DZ338" s="2"/>
      <c r="EA338" s="2"/>
      <c r="EB338" s="125"/>
      <c r="EC338" s="6"/>
      <c r="ED338" s="6"/>
      <c r="EE338" s="6"/>
      <c r="EF338" s="124"/>
      <c r="EG338" s="124"/>
      <c r="EH338" s="125"/>
      <c r="EI338" s="125"/>
      <c r="EJ338" s="124"/>
      <c r="EK338" s="2"/>
      <c r="EL338" s="2"/>
    </row>
    <row x14ac:dyDescent="0.25" r="339" customHeight="1" ht="18.75">
      <c r="A339" s="290" t="s">
        <v>235</v>
      </c>
      <c r="B339" s="282"/>
      <c r="C339" s="282"/>
      <c r="D339" s="282"/>
      <c r="E339" s="282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82"/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  <c r="AD339" s="282"/>
      <c r="AE339" s="282"/>
      <c r="AF339" s="282"/>
      <c r="AG339" s="282"/>
      <c r="AH339" s="282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  <c r="AX339" s="282"/>
      <c r="AY339" s="273"/>
      <c r="AZ339" s="274"/>
      <c r="BA339" s="275"/>
      <c r="BB339" s="282"/>
      <c r="BC339" s="282"/>
      <c r="BD339" s="282"/>
      <c r="BE339" s="291"/>
      <c r="BF339" s="292"/>
      <c r="BG339" s="292"/>
      <c r="BH339" s="292"/>
      <c r="BI339" s="292"/>
      <c r="BJ339" s="293"/>
      <c r="BK339" s="292"/>
      <c r="BL339" s="124"/>
      <c r="BM339" s="2"/>
      <c r="BN339" s="124"/>
      <c r="BO339" s="6"/>
      <c r="BP339" s="124"/>
      <c r="BQ339" s="124"/>
      <c r="BR339" s="124"/>
      <c r="BS339" s="124"/>
      <c r="BT339" s="124"/>
      <c r="BU339" s="124"/>
      <c r="BV339" s="124"/>
      <c r="BW339" s="124"/>
      <c r="BX339" s="6"/>
      <c r="BY339" s="124"/>
      <c r="BZ339" s="124"/>
      <c r="CA339" s="124"/>
      <c r="CB339" s="124"/>
      <c r="CC339" s="124"/>
      <c r="CD339" s="124"/>
      <c r="CE339" s="124"/>
      <c r="CF339" s="124"/>
      <c r="CG339" s="124"/>
      <c r="CH339" s="124"/>
      <c r="CI339" s="124"/>
      <c r="CJ339" s="124"/>
      <c r="CK339" s="124"/>
      <c r="CL339" s="124"/>
      <c r="CM339" s="124"/>
      <c r="CN339" s="124"/>
      <c r="CO339" s="124"/>
      <c r="CP339" s="124"/>
      <c r="CQ339" s="124"/>
      <c r="CR339" s="124"/>
      <c r="CS339" s="124"/>
      <c r="CT339" s="124"/>
      <c r="CU339" s="124"/>
      <c r="CV339" s="124"/>
      <c r="CW339" s="124"/>
      <c r="CX339" s="124"/>
      <c r="CY339" s="124"/>
      <c r="CZ339" s="124"/>
      <c r="DA339" s="124"/>
      <c r="DB339" s="124"/>
      <c r="DC339" s="124"/>
      <c r="DD339" s="124"/>
      <c r="DE339" s="124"/>
      <c r="DF339" s="124"/>
      <c r="DG339" s="124"/>
      <c r="DH339" s="124"/>
      <c r="DI339" s="124"/>
      <c r="DJ339" s="124"/>
      <c r="DK339" s="198"/>
      <c r="DL339" s="198"/>
      <c r="DM339" s="144"/>
      <c r="DN339" s="198"/>
      <c r="DO339" s="144"/>
      <c r="DP339" s="198"/>
      <c r="DQ339" s="144"/>
      <c r="DR339" s="6"/>
      <c r="DS339" s="6"/>
      <c r="DT339" s="2"/>
      <c r="DU339" s="2"/>
      <c r="DV339" s="2"/>
      <c r="DW339" s="2"/>
      <c r="DX339" s="2"/>
      <c r="DY339" s="2"/>
      <c r="DZ339" s="2"/>
      <c r="EA339" s="2"/>
      <c r="EB339" s="125"/>
      <c r="EC339" s="6"/>
      <c r="ED339" s="6"/>
      <c r="EE339" s="6"/>
      <c r="EF339" s="124"/>
      <c r="EG339" s="124"/>
      <c r="EH339" s="125"/>
      <c r="EI339" s="125"/>
      <c r="EJ339" s="124"/>
      <c r="EK339" s="2"/>
      <c r="EL339" s="2"/>
    </row>
    <row x14ac:dyDescent="0.25" r="340" customHeight="1" ht="18.75">
      <c r="A340" s="290" t="s">
        <v>201</v>
      </c>
      <c r="B340" s="282"/>
      <c r="C340" s="282"/>
      <c r="D340" s="282"/>
      <c r="E340" s="282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82"/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  <c r="AX340" s="282"/>
      <c r="AY340" s="273"/>
      <c r="AZ340" s="274"/>
      <c r="BA340" s="275"/>
      <c r="BB340" s="282"/>
      <c r="BC340" s="282"/>
      <c r="BD340" s="282"/>
      <c r="BE340" s="291"/>
      <c r="BF340" s="292"/>
      <c r="BG340" s="292"/>
      <c r="BH340" s="292"/>
      <c r="BI340" s="292"/>
      <c r="BJ340" s="293"/>
      <c r="BK340" s="292"/>
      <c r="BL340" s="124"/>
      <c r="BM340" s="2"/>
      <c r="BN340" s="124"/>
      <c r="BO340" s="6"/>
      <c r="BP340" s="124"/>
      <c r="BQ340" s="124"/>
      <c r="BR340" s="124"/>
      <c r="BS340" s="124"/>
      <c r="BT340" s="124"/>
      <c r="BU340" s="124"/>
      <c r="BV340" s="124"/>
      <c r="BW340" s="124"/>
      <c r="BX340" s="6"/>
      <c r="BY340" s="124"/>
      <c r="BZ340" s="124"/>
      <c r="CA340" s="124"/>
      <c r="CB340" s="124"/>
      <c r="CC340" s="124"/>
      <c r="CD340" s="124"/>
      <c r="CE340" s="124"/>
      <c r="CF340" s="124"/>
      <c r="CG340" s="124"/>
      <c r="CH340" s="124"/>
      <c r="CI340" s="124"/>
      <c r="CJ340" s="124"/>
      <c r="CK340" s="124"/>
      <c r="CL340" s="124"/>
      <c r="CM340" s="124"/>
      <c r="CN340" s="124"/>
      <c r="CO340" s="124"/>
      <c r="CP340" s="124"/>
      <c r="CQ340" s="124"/>
      <c r="CR340" s="124"/>
      <c r="CS340" s="124"/>
      <c r="CT340" s="124"/>
      <c r="CU340" s="124"/>
      <c r="CV340" s="124"/>
      <c r="CW340" s="124"/>
      <c r="CX340" s="124"/>
      <c r="CY340" s="124"/>
      <c r="CZ340" s="124"/>
      <c r="DA340" s="124"/>
      <c r="DB340" s="124"/>
      <c r="DC340" s="124"/>
      <c r="DD340" s="124"/>
      <c r="DE340" s="124"/>
      <c r="DF340" s="124"/>
      <c r="DG340" s="124"/>
      <c r="DH340" s="124"/>
      <c r="DI340" s="124"/>
      <c r="DJ340" s="124"/>
      <c r="DK340" s="198"/>
      <c r="DL340" s="198"/>
      <c r="DM340" s="144"/>
      <c r="DN340" s="198"/>
      <c r="DO340" s="144"/>
      <c r="DP340" s="198"/>
      <c r="DQ340" s="144"/>
      <c r="DR340" s="6"/>
      <c r="DS340" s="6"/>
      <c r="DT340" s="2"/>
      <c r="DU340" s="2"/>
      <c r="DV340" s="2"/>
      <c r="DW340" s="2"/>
      <c r="DX340" s="2"/>
      <c r="DY340" s="2"/>
      <c r="DZ340" s="2"/>
      <c r="EA340" s="2"/>
      <c r="EB340" s="125"/>
      <c r="EC340" s="6"/>
      <c r="ED340" s="6"/>
      <c r="EE340" s="6"/>
      <c r="EF340" s="124"/>
      <c r="EG340" s="124"/>
      <c r="EH340" s="125"/>
      <c r="EI340" s="125"/>
      <c r="EJ340" s="124"/>
      <c r="EK340" s="2"/>
      <c r="EL340" s="2"/>
    </row>
    <row x14ac:dyDescent="0.25" r="341" customHeight="1" ht="18.75">
      <c r="A341" s="290" t="s">
        <v>237</v>
      </c>
      <c r="B341" s="282"/>
      <c r="C341" s="282"/>
      <c r="D341" s="282"/>
      <c r="E341" s="282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82"/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  <c r="AD341" s="282"/>
      <c r="AE341" s="282"/>
      <c r="AF341" s="282"/>
      <c r="AG341" s="282"/>
      <c r="AH341" s="282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  <c r="AX341" s="282"/>
      <c r="AY341" s="273"/>
      <c r="AZ341" s="274"/>
      <c r="BA341" s="275"/>
      <c r="BB341" s="282"/>
      <c r="BC341" s="282"/>
      <c r="BD341" s="282"/>
      <c r="BE341" s="291"/>
      <c r="BF341" s="292"/>
      <c r="BG341" s="292"/>
      <c r="BH341" s="292"/>
      <c r="BI341" s="292"/>
      <c r="BJ341" s="293"/>
      <c r="BK341" s="292"/>
      <c r="BL341" s="124"/>
      <c r="BM341" s="2"/>
      <c r="BN341" s="124"/>
      <c r="BO341" s="6"/>
      <c r="BP341" s="124"/>
      <c r="BQ341" s="124"/>
      <c r="BR341" s="124"/>
      <c r="BS341" s="124"/>
      <c r="BT341" s="124"/>
      <c r="BU341" s="124"/>
      <c r="BV341" s="124"/>
      <c r="BW341" s="124"/>
      <c r="BX341" s="6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98"/>
      <c r="DL341" s="198"/>
      <c r="DM341" s="144"/>
      <c r="DN341" s="198"/>
      <c r="DO341" s="144"/>
      <c r="DP341" s="198"/>
      <c r="DQ341" s="144"/>
      <c r="DR341" s="6"/>
      <c r="DS341" s="6"/>
      <c r="DT341" s="2"/>
      <c r="DU341" s="2"/>
      <c r="DV341" s="2"/>
      <c r="DW341" s="2"/>
      <c r="DX341" s="2"/>
      <c r="DY341" s="2"/>
      <c r="DZ341" s="2"/>
      <c r="EA341" s="2"/>
      <c r="EB341" s="125"/>
      <c r="EC341" s="6"/>
      <c r="ED341" s="6"/>
      <c r="EE341" s="6"/>
      <c r="EF341" s="124"/>
      <c r="EG341" s="124"/>
      <c r="EH341" s="125"/>
      <c r="EI341" s="125"/>
      <c r="EJ341" s="124"/>
      <c r="EK341" s="2"/>
      <c r="EL341" s="2"/>
    </row>
    <row x14ac:dyDescent="0.25" r="342" customHeight="1" ht="18.75">
      <c r="A342" s="290" t="s">
        <v>200</v>
      </c>
      <c r="B342" s="282"/>
      <c r="C342" s="282"/>
      <c r="D342" s="282"/>
      <c r="E342" s="282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82"/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282"/>
      <c r="AL342" s="282">
        <v>22</v>
      </c>
      <c r="AM342" s="282">
        <v>12</v>
      </c>
      <c r="AN342" s="282">
        <v>13</v>
      </c>
      <c r="AO342" s="282">
        <v>13</v>
      </c>
      <c r="AP342" s="282">
        <v>13</v>
      </c>
      <c r="AQ342" s="282">
        <v>13</v>
      </c>
      <c r="AR342" s="282">
        <v>13</v>
      </c>
      <c r="AS342" s="282">
        <v>14</v>
      </c>
      <c r="AT342" s="282">
        <v>53</v>
      </c>
      <c r="AU342" s="282">
        <v>13</v>
      </c>
      <c r="AV342" s="282">
        <v>12</v>
      </c>
      <c r="AW342" s="282"/>
      <c r="AX342" s="282"/>
      <c r="AY342" s="273"/>
      <c r="AZ342" s="274">
        <v>13</v>
      </c>
      <c r="BA342" s="275">
        <v>26</v>
      </c>
      <c r="BB342" s="282"/>
      <c r="BC342" s="282">
        <v>26</v>
      </c>
      <c r="BD342" s="282">
        <v>26</v>
      </c>
      <c r="BE342" s="291">
        <v>26</v>
      </c>
      <c r="BF342" s="292">
        <v>26</v>
      </c>
      <c r="BG342" s="292">
        <v>26</v>
      </c>
      <c r="BH342" s="292">
        <v>26</v>
      </c>
      <c r="BI342" s="292">
        <v>26</v>
      </c>
      <c r="BJ342" s="293">
        <v>26</v>
      </c>
      <c r="BK342" s="292"/>
      <c r="BL342" s="124"/>
      <c r="BM342" s="2"/>
      <c r="BN342" s="124"/>
      <c r="BO342" s="6"/>
      <c r="BP342" s="124"/>
      <c r="BQ342" s="124"/>
      <c r="BR342" s="124"/>
      <c r="BS342" s="124"/>
      <c r="BT342" s="124"/>
      <c r="BU342" s="124"/>
      <c r="BV342" s="124"/>
      <c r="BW342" s="124"/>
      <c r="BX342" s="6"/>
      <c r="BY342" s="124"/>
      <c r="BZ342" s="124"/>
      <c r="CA342" s="124"/>
      <c r="CB342" s="124"/>
      <c r="CC342" s="124"/>
      <c r="CD342" s="124"/>
      <c r="CE342" s="124"/>
      <c r="CF342" s="124"/>
      <c r="CG342" s="124"/>
      <c r="CH342" s="124"/>
      <c r="CI342" s="124"/>
      <c r="CJ342" s="124"/>
      <c r="CK342" s="124"/>
      <c r="CL342" s="124"/>
      <c r="CM342" s="124"/>
      <c r="CN342" s="124"/>
      <c r="CO342" s="124"/>
      <c r="CP342" s="124"/>
      <c r="CQ342" s="124"/>
      <c r="CR342" s="124"/>
      <c r="CS342" s="124"/>
      <c r="CT342" s="124"/>
      <c r="CU342" s="124"/>
      <c r="CV342" s="124"/>
      <c r="CW342" s="124"/>
      <c r="CX342" s="124"/>
      <c r="CY342" s="124"/>
      <c r="CZ342" s="124"/>
      <c r="DA342" s="124"/>
      <c r="DB342" s="124"/>
      <c r="DC342" s="124"/>
      <c r="DD342" s="124"/>
      <c r="DE342" s="124"/>
      <c r="DF342" s="124"/>
      <c r="DG342" s="124"/>
      <c r="DH342" s="124"/>
      <c r="DI342" s="124"/>
      <c r="DJ342" s="124"/>
      <c r="DK342" s="198"/>
      <c r="DL342" s="198"/>
      <c r="DM342" s="144"/>
      <c r="DN342" s="198"/>
      <c r="DO342" s="144"/>
      <c r="DP342" s="198"/>
      <c r="DQ342" s="144"/>
      <c r="DR342" s="6"/>
      <c r="DS342" s="6"/>
      <c r="DT342" s="2"/>
      <c r="DU342" s="2"/>
      <c r="DV342" s="2"/>
      <c r="DW342" s="2"/>
      <c r="DX342" s="2"/>
      <c r="DY342" s="2"/>
      <c r="DZ342" s="2"/>
      <c r="EA342" s="2"/>
      <c r="EB342" s="125"/>
      <c r="EC342" s="6"/>
      <c r="ED342" s="6"/>
      <c r="EE342" s="6"/>
      <c r="EF342" s="124"/>
      <c r="EG342" s="124"/>
      <c r="EH342" s="125"/>
      <c r="EI342" s="125"/>
      <c r="EJ342" s="124"/>
      <c r="EK342" s="2"/>
      <c r="EL342" s="2"/>
    </row>
    <row x14ac:dyDescent="0.25" r="343" customHeight="1" ht="18.75">
      <c r="A343" s="290" t="s">
        <v>238</v>
      </c>
      <c r="B343" s="282"/>
      <c r="C343" s="282"/>
      <c r="D343" s="282"/>
      <c r="E343" s="282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82"/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  <c r="AD343" s="282"/>
      <c r="AE343" s="282"/>
      <c r="AF343" s="282"/>
      <c r="AG343" s="282"/>
      <c r="AH343" s="282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  <c r="AX343" s="282"/>
      <c r="AY343" s="273"/>
      <c r="AZ343" s="274"/>
      <c r="BA343" s="275"/>
      <c r="BB343" s="282"/>
      <c r="BC343" s="282"/>
      <c r="BD343" s="282"/>
      <c r="BE343" s="291"/>
      <c r="BF343" s="292"/>
      <c r="BG343" s="292"/>
      <c r="BH343" s="292"/>
      <c r="BI343" s="292"/>
      <c r="BJ343" s="293"/>
      <c r="BK343" s="292"/>
      <c r="BL343" s="124"/>
      <c r="BM343" s="2"/>
      <c r="BN343" s="124"/>
      <c r="BO343" s="6"/>
      <c r="BP343" s="124"/>
      <c r="BQ343" s="124"/>
      <c r="BR343" s="124"/>
      <c r="BS343" s="124"/>
      <c r="BT343" s="124"/>
      <c r="BU343" s="124"/>
      <c r="BV343" s="124"/>
      <c r="BW343" s="124"/>
      <c r="BX343" s="6"/>
      <c r="BY343" s="124"/>
      <c r="BZ343" s="124"/>
      <c r="CA343" s="124"/>
      <c r="CB343" s="124"/>
      <c r="CC343" s="124"/>
      <c r="CD343" s="124"/>
      <c r="CE343" s="124"/>
      <c r="CF343" s="124"/>
      <c r="CG343" s="124"/>
      <c r="CH343" s="124"/>
      <c r="CI343" s="124"/>
      <c r="CJ343" s="124"/>
      <c r="CK343" s="124"/>
      <c r="CL343" s="124"/>
      <c r="CM343" s="124"/>
      <c r="CN343" s="124"/>
      <c r="CO343" s="124"/>
      <c r="CP343" s="124"/>
      <c r="CQ343" s="124"/>
      <c r="CR343" s="124"/>
      <c r="CS343" s="124"/>
      <c r="CT343" s="124"/>
      <c r="CU343" s="124"/>
      <c r="CV343" s="124"/>
      <c r="CW343" s="124"/>
      <c r="CX343" s="124"/>
      <c r="CY343" s="124"/>
      <c r="CZ343" s="124"/>
      <c r="DA343" s="124"/>
      <c r="DB343" s="124"/>
      <c r="DC343" s="124"/>
      <c r="DD343" s="124"/>
      <c r="DE343" s="124"/>
      <c r="DF343" s="124"/>
      <c r="DG343" s="124"/>
      <c r="DH343" s="124"/>
      <c r="DI343" s="124"/>
      <c r="DJ343" s="124"/>
      <c r="DK343" s="198"/>
      <c r="DL343" s="198"/>
      <c r="DM343" s="144"/>
      <c r="DN343" s="198"/>
      <c r="DO343" s="144"/>
      <c r="DP343" s="198"/>
      <c r="DQ343" s="144"/>
      <c r="DR343" s="6"/>
      <c r="DS343" s="6"/>
      <c r="DT343" s="2"/>
      <c r="DU343" s="2"/>
      <c r="DV343" s="2"/>
      <c r="DW343" s="2"/>
      <c r="DX343" s="2"/>
      <c r="DY343" s="2"/>
      <c r="DZ343" s="2"/>
      <c r="EA343" s="2"/>
      <c r="EB343" s="125"/>
      <c r="EC343" s="6"/>
      <c r="ED343" s="6"/>
      <c r="EE343" s="6"/>
      <c r="EF343" s="124"/>
      <c r="EG343" s="124"/>
      <c r="EH343" s="125"/>
      <c r="EI343" s="125"/>
      <c r="EJ343" s="124"/>
      <c r="EK343" s="2"/>
      <c r="EL343" s="2"/>
    </row>
    <row x14ac:dyDescent="0.25" r="344" customHeight="1" ht="18.75">
      <c r="A344" s="304" t="s">
        <v>239</v>
      </c>
      <c r="B344" s="282">
        <f>+SUM(B335:B343)</f>
      </c>
      <c r="C344" s="282">
        <f>+SUM(C335:C343)</f>
      </c>
      <c r="D344" s="282">
        <f>+SUM(D335:D343)</f>
      </c>
      <c r="E344" s="282">
        <f>+SUM(E335:E343)</f>
      </c>
      <c r="F344" s="282">
        <f>+SUM(F335:F343)</f>
      </c>
      <c r="G344" s="282">
        <f>+SUM(G335:G343)</f>
      </c>
      <c r="H344" s="282">
        <f>+SUM(H335:H343)</f>
      </c>
      <c r="I344" s="282">
        <f>+SUM(I335:I343)</f>
      </c>
      <c r="J344" s="282">
        <f>+SUM(J335:J343)</f>
      </c>
      <c r="K344" s="282">
        <f>+SUM(K335:K343)</f>
      </c>
      <c r="L344" s="282">
        <f>+SUM(L335:L343)</f>
      </c>
      <c r="M344" s="282">
        <f>+SUM(M335:M343)</f>
      </c>
      <c r="N344" s="282">
        <f>+SUM(N335:N343)</f>
      </c>
      <c r="O344" s="282">
        <f>+SUM(O335:O343)</f>
      </c>
      <c r="P344" s="282">
        <f>+SUM(P335:P343)</f>
      </c>
      <c r="Q344" s="282">
        <f>+SUM(Q335:Q343)</f>
      </c>
      <c r="R344" s="282">
        <f>+SUM(R335:R343)</f>
      </c>
      <c r="S344" s="282">
        <f>+SUM(S335:S343)</f>
      </c>
      <c r="T344" s="282">
        <f>+SUM(T335:T343)</f>
      </c>
      <c r="U344" s="282">
        <f>+SUM(U335:U343)</f>
      </c>
      <c r="V344" s="282">
        <f>+SUM(V335:V343)</f>
      </c>
      <c r="W344" s="282">
        <f>+SUM(W335:W343)</f>
      </c>
      <c r="X344" s="282">
        <f>+SUM(X335:X343)</f>
      </c>
      <c r="Y344" s="282">
        <f>+SUM(Y335:Y343)</f>
      </c>
      <c r="Z344" s="282">
        <f>+SUM(Z335:Z343)</f>
      </c>
      <c r="AA344" s="282">
        <f>+SUM(AA335:AA343)</f>
      </c>
      <c r="AB344" s="282">
        <f>+SUM(AB335:AB343)</f>
      </c>
      <c r="AC344" s="282">
        <f>+SUM(AC335:AC343)</f>
      </c>
      <c r="AD344" s="282">
        <f>+SUM(AD335:AD343)</f>
      </c>
      <c r="AE344" s="282">
        <f>+SUM(AE335:AE343)</f>
      </c>
      <c r="AF344" s="282">
        <f>+SUM(AF335:AF343)</f>
      </c>
      <c r="AG344" s="282">
        <f>+SUM(AG335:AG343)</f>
      </c>
      <c r="AH344" s="282">
        <f>+SUM(AH335:AH343)</f>
      </c>
      <c r="AI344" s="282">
        <f>+SUM(AI335:AI343)</f>
      </c>
      <c r="AJ344" s="282">
        <f>+SUM(AJ335:AJ343)</f>
      </c>
      <c r="AK344" s="282">
        <f>+SUM(AK335:AK343)</f>
      </c>
      <c r="AL344" s="282">
        <f>+SUM(AL335:AL343)</f>
      </c>
      <c r="AM344" s="282">
        <f>+SUM(AM335:AM343)</f>
      </c>
      <c r="AN344" s="282">
        <f>+SUM(AN335:AN343)</f>
      </c>
      <c r="AO344" s="282">
        <f>+SUM(AO335:AO343)</f>
      </c>
      <c r="AP344" s="282">
        <f>+SUM(AP335:AP343)</f>
      </c>
      <c r="AQ344" s="282">
        <f>+SUM(AQ335:AQ343)</f>
      </c>
      <c r="AR344" s="282">
        <f>+SUM(AR335:AR343)</f>
      </c>
      <c r="AS344" s="282">
        <f>+SUM(AS335:AS343)</f>
      </c>
      <c r="AT344" s="282">
        <f>+SUM(AT335:AT343)</f>
      </c>
      <c r="AU344" s="282">
        <f>+SUM(AU335:AU343)</f>
      </c>
      <c r="AV344" s="282">
        <f>+SUM(AV335:AV343)</f>
      </c>
      <c r="AW344" s="282">
        <f>+SUM(AW335:AW343)</f>
      </c>
      <c r="AX344" s="282"/>
      <c r="AY344" s="273"/>
      <c r="AZ344" s="274"/>
      <c r="BA344" s="275"/>
      <c r="BB344" s="282"/>
      <c r="BC344" s="282"/>
      <c r="BD344" s="282"/>
      <c r="BE344" s="291"/>
      <c r="BF344" s="292"/>
      <c r="BG344" s="292"/>
      <c r="BH344" s="292"/>
      <c r="BI344" s="292"/>
      <c r="BJ344" s="293"/>
      <c r="BK344" s="292"/>
      <c r="BL344" s="124"/>
      <c r="BM344" s="2"/>
      <c r="BN344" s="124"/>
      <c r="BO344" s="6"/>
      <c r="BP344" s="124"/>
      <c r="BQ344" s="124"/>
      <c r="BR344" s="124"/>
      <c r="BS344" s="124"/>
      <c r="BT344" s="124"/>
      <c r="BU344" s="124"/>
      <c r="BV344" s="124"/>
      <c r="BW344" s="124"/>
      <c r="BX344" s="6"/>
      <c r="BY344" s="124"/>
      <c r="BZ344" s="124"/>
      <c r="CA344" s="124"/>
      <c r="CB344" s="124"/>
      <c r="CC344" s="124"/>
      <c r="CD344" s="124"/>
      <c r="CE344" s="124"/>
      <c r="CF344" s="124"/>
      <c r="CG344" s="124"/>
      <c r="CH344" s="124"/>
      <c r="CI344" s="124"/>
      <c r="CJ344" s="124"/>
      <c r="CK344" s="124"/>
      <c r="CL344" s="124"/>
      <c r="CM344" s="124"/>
      <c r="CN344" s="124"/>
      <c r="CO344" s="124"/>
      <c r="CP344" s="124"/>
      <c r="CQ344" s="124"/>
      <c r="CR344" s="124"/>
      <c r="CS344" s="124"/>
      <c r="CT344" s="124"/>
      <c r="CU344" s="124"/>
      <c r="CV344" s="124"/>
      <c r="CW344" s="124"/>
      <c r="CX344" s="124"/>
      <c r="CY344" s="124"/>
      <c r="CZ344" s="124"/>
      <c r="DA344" s="124"/>
      <c r="DB344" s="124"/>
      <c r="DC344" s="124"/>
      <c r="DD344" s="124"/>
      <c r="DE344" s="124"/>
      <c r="DF344" s="124"/>
      <c r="DG344" s="124"/>
      <c r="DH344" s="124"/>
      <c r="DI344" s="124"/>
      <c r="DJ344" s="124"/>
      <c r="DK344" s="198"/>
      <c r="DL344" s="198"/>
      <c r="DM344" s="144"/>
      <c r="DN344" s="198"/>
      <c r="DO344" s="144"/>
      <c r="DP344" s="198"/>
      <c r="DQ344" s="144"/>
      <c r="DR344" s="6"/>
      <c r="DS344" s="6"/>
      <c r="DT344" s="2"/>
      <c r="DU344" s="2"/>
      <c r="DV344" s="2"/>
      <c r="DW344" s="2"/>
      <c r="DX344" s="2"/>
      <c r="DY344" s="2"/>
      <c r="DZ344" s="2"/>
      <c r="EA344" s="2"/>
      <c r="EB344" s="125"/>
      <c r="EC344" s="6"/>
      <c r="ED344" s="6"/>
      <c r="EE344" s="6"/>
      <c r="EF344" s="124"/>
      <c r="EG344" s="124"/>
      <c r="EH344" s="125"/>
      <c r="EI344" s="125"/>
      <c r="EJ344" s="124"/>
      <c r="EK344" s="2"/>
      <c r="EL344" s="2"/>
    </row>
    <row x14ac:dyDescent="0.25" r="345" customHeight="1" ht="18.75">
      <c r="A345" s="280" t="s">
        <v>247</v>
      </c>
      <c r="B345" s="322">
        <v>320</v>
      </c>
      <c r="C345" s="322">
        <v>256</v>
      </c>
      <c r="D345" s="322">
        <v>724</v>
      </c>
      <c r="E345" s="322">
        <v>627</v>
      </c>
      <c r="F345" s="322">
        <v>380</v>
      </c>
      <c r="G345" s="322">
        <v>302</v>
      </c>
      <c r="H345" s="322">
        <v>244</v>
      </c>
      <c r="I345" s="322">
        <v>410</v>
      </c>
      <c r="J345" s="322">
        <v>247</v>
      </c>
      <c r="K345" s="322">
        <v>220</v>
      </c>
      <c r="L345" s="322">
        <v>153</v>
      </c>
      <c r="M345" s="322">
        <v>0</v>
      </c>
      <c r="N345" s="268">
        <v>0</v>
      </c>
      <c r="O345" s="268">
        <v>0</v>
      </c>
      <c r="P345" s="268">
        <v>13</v>
      </c>
      <c r="Q345" s="268">
        <v>0</v>
      </c>
      <c r="R345" s="268">
        <v>10</v>
      </c>
      <c r="S345" s="268">
        <v>0</v>
      </c>
      <c r="T345" s="268">
        <v>15</v>
      </c>
      <c r="U345" s="268">
        <v>0</v>
      </c>
      <c r="V345" s="268">
        <v>5</v>
      </c>
      <c r="W345" s="268">
        <v>0</v>
      </c>
      <c r="X345" s="268">
        <v>0</v>
      </c>
      <c r="Y345" s="268">
        <v>32</v>
      </c>
      <c r="Z345" s="282">
        <v>36</v>
      </c>
      <c r="AA345" s="282">
        <v>70</v>
      </c>
      <c r="AB345" s="282">
        <v>0</v>
      </c>
      <c r="AC345" s="282">
        <v>0</v>
      </c>
      <c r="AD345" s="282">
        <v>0</v>
      </c>
      <c r="AE345" s="282">
        <v>0</v>
      </c>
      <c r="AF345" s="282">
        <v>134</v>
      </c>
      <c r="AG345" s="282">
        <v>0</v>
      </c>
      <c r="AH345" s="282">
        <v>0</v>
      </c>
      <c r="AI345" s="282">
        <v>2</v>
      </c>
      <c r="AJ345" s="282">
        <v>0</v>
      </c>
      <c r="AK345" s="282">
        <v>0</v>
      </c>
      <c r="AL345" s="282">
        <v>0</v>
      </c>
      <c r="AM345" s="282">
        <v>129</v>
      </c>
      <c r="AN345" s="282">
        <v>14</v>
      </c>
      <c r="AO345" s="282">
        <v>54</v>
      </c>
      <c r="AP345" s="282">
        <v>193</v>
      </c>
      <c r="AQ345" s="282">
        <v>0</v>
      </c>
      <c r="AR345" s="282">
        <v>0</v>
      </c>
      <c r="AS345" s="282">
        <v>0</v>
      </c>
      <c r="AT345" s="282">
        <v>1</v>
      </c>
      <c r="AU345" s="282">
        <v>0</v>
      </c>
      <c r="AV345" s="282">
        <v>0</v>
      </c>
      <c r="AW345" s="268">
        <v>0</v>
      </c>
      <c r="AX345" s="268"/>
      <c r="AY345" s="273"/>
      <c r="AZ345" s="274"/>
      <c r="BA345" s="275"/>
      <c r="BB345" s="282"/>
      <c r="BC345" s="282"/>
      <c r="BD345" s="282"/>
      <c r="BE345" s="291"/>
      <c r="BF345" s="292"/>
      <c r="BG345" s="292"/>
      <c r="BH345" s="292"/>
      <c r="BI345" s="292"/>
      <c r="BJ345" s="293"/>
      <c r="BK345" s="292"/>
      <c r="BL345" s="124"/>
      <c r="BM345" s="2"/>
      <c r="BN345" s="124"/>
      <c r="BO345" s="6"/>
      <c r="BP345" s="124"/>
      <c r="BQ345" s="124"/>
      <c r="BR345" s="124"/>
      <c r="BS345" s="124"/>
      <c r="BT345" s="124"/>
      <c r="BU345" s="124"/>
      <c r="BV345" s="124"/>
      <c r="BW345" s="124"/>
      <c r="BX345" s="6"/>
      <c r="BY345" s="124"/>
      <c r="BZ345" s="124"/>
      <c r="CA345" s="124"/>
      <c r="CB345" s="124"/>
      <c r="CC345" s="124"/>
      <c r="CD345" s="124"/>
      <c r="CE345" s="124"/>
      <c r="CF345" s="124"/>
      <c r="CG345" s="124"/>
      <c r="CH345" s="124"/>
      <c r="CI345" s="124"/>
      <c r="CJ345" s="124"/>
      <c r="CK345" s="124"/>
      <c r="CL345" s="124"/>
      <c r="CM345" s="124"/>
      <c r="CN345" s="124"/>
      <c r="CO345" s="124"/>
      <c r="CP345" s="124"/>
      <c r="CQ345" s="124"/>
      <c r="CR345" s="124"/>
      <c r="CS345" s="124"/>
      <c r="CT345" s="124"/>
      <c r="CU345" s="124"/>
      <c r="CV345" s="124"/>
      <c r="CW345" s="124"/>
      <c r="CX345" s="124"/>
      <c r="CY345" s="124"/>
      <c r="CZ345" s="124"/>
      <c r="DA345" s="124"/>
      <c r="DB345" s="124"/>
      <c r="DC345" s="124"/>
      <c r="DD345" s="124"/>
      <c r="DE345" s="124"/>
      <c r="DF345" s="124"/>
      <c r="DG345" s="124"/>
      <c r="DH345" s="124"/>
      <c r="DI345" s="124"/>
      <c r="DJ345" s="124"/>
      <c r="DK345" s="198">
        <f>SUM(B345:M345)</f>
      </c>
      <c r="DL345" s="198">
        <f>SUM(N345:Y345)</f>
      </c>
      <c r="DM345" s="144">
        <f>IFERROR(DL345/DK345*100,0)</f>
      </c>
      <c r="DN345" s="198">
        <f>SUM(Z345:AK345)</f>
      </c>
      <c r="DO345" s="144">
        <f>IFERROR(DN345/DL345*100,0)</f>
      </c>
      <c r="DP345" s="198">
        <f>SUM(AL345:AW345)</f>
      </c>
      <c r="DQ345" s="144">
        <f>IFERROR(DP345/DN345*100,0)</f>
      </c>
      <c r="DR345" s="185">
        <f>SUM(AY345:BJ345)</f>
      </c>
      <c r="DS345" s="249">
        <f>IFERROR(DR345/DP345*100,0)</f>
      </c>
      <c r="DT345" s="2"/>
      <c r="DU345" s="2"/>
      <c r="DV345" s="2"/>
      <c r="DW345" s="2"/>
      <c r="DX345" s="2"/>
      <c r="DY345" s="2"/>
      <c r="DZ345" s="2"/>
      <c r="EA345" s="2"/>
      <c r="EB345" s="125"/>
      <c r="EC345" s="6"/>
      <c r="ED345" s="6"/>
      <c r="EE345" s="6"/>
      <c r="EF345" s="124"/>
      <c r="EG345" s="124"/>
      <c r="EH345" s="125"/>
      <c r="EI345" s="125"/>
      <c r="EJ345" s="124"/>
      <c r="EK345" s="2"/>
      <c r="EL345" s="2"/>
    </row>
    <row x14ac:dyDescent="0.25" r="346" customHeight="1" ht="18.75">
      <c r="A346" s="290" t="s">
        <v>231</v>
      </c>
      <c r="B346" s="282"/>
      <c r="C346" s="282"/>
      <c r="D346" s="282"/>
      <c r="E346" s="282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82"/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  <c r="AD346" s="282"/>
      <c r="AE346" s="282"/>
      <c r="AF346" s="282"/>
      <c r="AG346" s="282"/>
      <c r="AH346" s="282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  <c r="AX346" s="282"/>
      <c r="AY346" s="273"/>
      <c r="AZ346" s="274"/>
      <c r="BA346" s="275"/>
      <c r="BB346" s="282"/>
      <c r="BC346" s="282"/>
      <c r="BD346" s="282"/>
      <c r="BE346" s="291"/>
      <c r="BF346" s="292"/>
      <c r="BG346" s="292"/>
      <c r="BH346" s="292"/>
      <c r="BI346" s="292"/>
      <c r="BJ346" s="293"/>
      <c r="BK346" s="292"/>
      <c r="BL346" s="124"/>
      <c r="BM346" s="2"/>
      <c r="BN346" s="124"/>
      <c r="BO346" s="6"/>
      <c r="BP346" s="124"/>
      <c r="BQ346" s="124"/>
      <c r="BR346" s="124"/>
      <c r="BS346" s="124"/>
      <c r="BT346" s="124"/>
      <c r="BU346" s="124"/>
      <c r="BV346" s="124"/>
      <c r="BW346" s="124"/>
      <c r="BX346" s="6"/>
      <c r="BY346" s="124"/>
      <c r="BZ346" s="124"/>
      <c r="CA346" s="124"/>
      <c r="CB346" s="124"/>
      <c r="CC346" s="124"/>
      <c r="CD346" s="124"/>
      <c r="CE346" s="124"/>
      <c r="CF346" s="124"/>
      <c r="CG346" s="124"/>
      <c r="CH346" s="124"/>
      <c r="CI346" s="124"/>
      <c r="CJ346" s="124"/>
      <c r="CK346" s="124"/>
      <c r="CL346" s="124"/>
      <c r="CM346" s="124"/>
      <c r="CN346" s="124"/>
      <c r="CO346" s="124"/>
      <c r="CP346" s="124"/>
      <c r="CQ346" s="124"/>
      <c r="CR346" s="124"/>
      <c r="CS346" s="124"/>
      <c r="CT346" s="124"/>
      <c r="CU346" s="124"/>
      <c r="CV346" s="124"/>
      <c r="CW346" s="124"/>
      <c r="CX346" s="124"/>
      <c r="CY346" s="124"/>
      <c r="CZ346" s="124"/>
      <c r="DA346" s="124"/>
      <c r="DB346" s="124"/>
      <c r="DC346" s="124"/>
      <c r="DD346" s="124"/>
      <c r="DE346" s="124"/>
      <c r="DF346" s="124"/>
      <c r="DG346" s="124"/>
      <c r="DH346" s="124"/>
      <c r="DI346" s="124"/>
      <c r="DJ346" s="124"/>
      <c r="DK346" s="198"/>
      <c r="DL346" s="198"/>
      <c r="DM346" s="144"/>
      <c r="DN346" s="198"/>
      <c r="DO346" s="144"/>
      <c r="DP346" s="198"/>
      <c r="DQ346" s="144"/>
      <c r="DR346" s="6"/>
      <c r="DS346" s="6"/>
      <c r="DT346" s="2"/>
      <c r="DU346" s="2"/>
      <c r="DV346" s="2"/>
      <c r="DW346" s="2"/>
      <c r="DX346" s="2"/>
      <c r="DY346" s="2"/>
      <c r="DZ346" s="2"/>
      <c r="EA346" s="2"/>
      <c r="EB346" s="125"/>
      <c r="EC346" s="6"/>
      <c r="ED346" s="6"/>
      <c r="EE346" s="6"/>
      <c r="EF346" s="124"/>
      <c r="EG346" s="124"/>
      <c r="EH346" s="125"/>
      <c r="EI346" s="125"/>
      <c r="EJ346" s="124"/>
      <c r="EK346" s="2"/>
      <c r="EL346" s="2"/>
    </row>
    <row x14ac:dyDescent="0.25" r="347" customHeight="1" ht="18.75">
      <c r="A347" s="290" t="s">
        <v>232</v>
      </c>
      <c r="B347" s="282"/>
      <c r="C347" s="282"/>
      <c r="D347" s="282"/>
      <c r="E347" s="282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82"/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  <c r="AD347" s="282"/>
      <c r="AE347" s="282"/>
      <c r="AF347" s="282"/>
      <c r="AG347" s="282"/>
      <c r="AH347" s="282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  <c r="AX347" s="282"/>
      <c r="AY347" s="273"/>
      <c r="AZ347" s="274"/>
      <c r="BA347" s="275"/>
      <c r="BB347" s="282"/>
      <c r="BC347" s="282"/>
      <c r="BD347" s="282"/>
      <c r="BE347" s="291"/>
      <c r="BF347" s="292"/>
      <c r="BG347" s="292"/>
      <c r="BH347" s="292"/>
      <c r="BI347" s="292"/>
      <c r="BJ347" s="293"/>
      <c r="BK347" s="292"/>
      <c r="BL347" s="124"/>
      <c r="BM347" s="2"/>
      <c r="BN347" s="124"/>
      <c r="BO347" s="6"/>
      <c r="BP347" s="124"/>
      <c r="BQ347" s="124"/>
      <c r="BR347" s="124"/>
      <c r="BS347" s="124"/>
      <c r="BT347" s="124"/>
      <c r="BU347" s="124"/>
      <c r="BV347" s="124"/>
      <c r="BW347" s="124"/>
      <c r="BX347" s="6"/>
      <c r="BY347" s="124"/>
      <c r="BZ347" s="124"/>
      <c r="CA347" s="124"/>
      <c r="CB347" s="124"/>
      <c r="CC347" s="124"/>
      <c r="CD347" s="124"/>
      <c r="CE347" s="124"/>
      <c r="CF347" s="124"/>
      <c r="CG347" s="124"/>
      <c r="CH347" s="124"/>
      <c r="CI347" s="124"/>
      <c r="CJ347" s="124"/>
      <c r="CK347" s="124"/>
      <c r="CL347" s="124"/>
      <c r="CM347" s="124"/>
      <c r="CN347" s="124"/>
      <c r="CO347" s="124"/>
      <c r="CP347" s="124"/>
      <c r="CQ347" s="124"/>
      <c r="CR347" s="124"/>
      <c r="CS347" s="124"/>
      <c r="CT347" s="124"/>
      <c r="CU347" s="124"/>
      <c r="CV347" s="124"/>
      <c r="CW347" s="124"/>
      <c r="CX347" s="124"/>
      <c r="CY347" s="124"/>
      <c r="CZ347" s="124"/>
      <c r="DA347" s="124"/>
      <c r="DB347" s="124"/>
      <c r="DC347" s="124"/>
      <c r="DD347" s="124"/>
      <c r="DE347" s="124"/>
      <c r="DF347" s="124"/>
      <c r="DG347" s="124"/>
      <c r="DH347" s="124"/>
      <c r="DI347" s="124"/>
      <c r="DJ347" s="124"/>
      <c r="DK347" s="198"/>
      <c r="DL347" s="198"/>
      <c r="DM347" s="144"/>
      <c r="DN347" s="198"/>
      <c r="DO347" s="144"/>
      <c r="DP347" s="198"/>
      <c r="DQ347" s="144"/>
      <c r="DR347" s="6"/>
      <c r="DS347" s="6"/>
      <c r="DT347" s="2"/>
      <c r="DU347" s="2"/>
      <c r="DV347" s="2"/>
      <c r="DW347" s="2"/>
      <c r="DX347" s="2"/>
      <c r="DY347" s="2"/>
      <c r="DZ347" s="2"/>
      <c r="EA347" s="2"/>
      <c r="EB347" s="125"/>
      <c r="EC347" s="6"/>
      <c r="ED347" s="6"/>
      <c r="EE347" s="6"/>
      <c r="EF347" s="124"/>
      <c r="EG347" s="124"/>
      <c r="EH347" s="125"/>
      <c r="EI347" s="125"/>
      <c r="EJ347" s="124"/>
      <c r="EK347" s="2"/>
      <c r="EL347" s="2"/>
    </row>
    <row x14ac:dyDescent="0.25" r="348" customHeight="1" ht="18.75">
      <c r="A348" s="290" t="s">
        <v>233</v>
      </c>
      <c r="B348" s="282"/>
      <c r="C348" s="282"/>
      <c r="D348" s="282"/>
      <c r="E348" s="282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82"/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>
        <v>129</v>
      </c>
      <c r="AN348" s="282">
        <v>14</v>
      </c>
      <c r="AO348" s="282">
        <v>61</v>
      </c>
      <c r="AP348" s="282">
        <v>51</v>
      </c>
      <c r="AQ348" s="282"/>
      <c r="AR348" s="282"/>
      <c r="AS348" s="282"/>
      <c r="AT348" s="282"/>
      <c r="AU348" s="282"/>
      <c r="AV348" s="282"/>
      <c r="AW348" s="282"/>
      <c r="AX348" s="282"/>
      <c r="AY348" s="273"/>
      <c r="AZ348" s="274"/>
      <c r="BA348" s="275"/>
      <c r="BB348" s="282"/>
      <c r="BC348" s="282"/>
      <c r="BD348" s="282"/>
      <c r="BE348" s="291"/>
      <c r="BF348" s="292"/>
      <c r="BG348" s="292"/>
      <c r="BH348" s="292"/>
      <c r="BI348" s="292"/>
      <c r="BJ348" s="293"/>
      <c r="BK348" s="292"/>
      <c r="BL348" s="124"/>
      <c r="BM348" s="2"/>
      <c r="BN348" s="124"/>
      <c r="BO348" s="6"/>
      <c r="BP348" s="124"/>
      <c r="BQ348" s="124"/>
      <c r="BR348" s="124"/>
      <c r="BS348" s="124"/>
      <c r="BT348" s="124"/>
      <c r="BU348" s="124"/>
      <c r="BV348" s="124"/>
      <c r="BW348" s="124"/>
      <c r="BX348" s="6"/>
      <c r="BY348" s="124"/>
      <c r="BZ348" s="124"/>
      <c r="CA348" s="124"/>
      <c r="CB348" s="124"/>
      <c r="CC348" s="124"/>
      <c r="CD348" s="124"/>
      <c r="CE348" s="124"/>
      <c r="CF348" s="124"/>
      <c r="CG348" s="124"/>
      <c r="CH348" s="124"/>
      <c r="CI348" s="124"/>
      <c r="CJ348" s="124"/>
      <c r="CK348" s="124"/>
      <c r="CL348" s="124"/>
      <c r="CM348" s="124"/>
      <c r="CN348" s="124"/>
      <c r="CO348" s="124"/>
      <c r="CP348" s="124"/>
      <c r="CQ348" s="124"/>
      <c r="CR348" s="124"/>
      <c r="CS348" s="124"/>
      <c r="CT348" s="124"/>
      <c r="CU348" s="124"/>
      <c r="CV348" s="124"/>
      <c r="CW348" s="124"/>
      <c r="CX348" s="124"/>
      <c r="CY348" s="124"/>
      <c r="CZ348" s="124"/>
      <c r="DA348" s="124"/>
      <c r="DB348" s="124"/>
      <c r="DC348" s="124"/>
      <c r="DD348" s="124"/>
      <c r="DE348" s="124"/>
      <c r="DF348" s="124"/>
      <c r="DG348" s="124"/>
      <c r="DH348" s="124"/>
      <c r="DI348" s="124"/>
      <c r="DJ348" s="124"/>
      <c r="DK348" s="198"/>
      <c r="DL348" s="198"/>
      <c r="DM348" s="144"/>
      <c r="DN348" s="198"/>
      <c r="DO348" s="144"/>
      <c r="DP348" s="198"/>
      <c r="DQ348" s="144"/>
      <c r="DR348" s="6"/>
      <c r="DS348" s="6"/>
      <c r="DT348" s="2"/>
      <c r="DU348" s="2"/>
      <c r="DV348" s="2"/>
      <c r="DW348" s="2"/>
      <c r="DX348" s="2"/>
      <c r="DY348" s="2"/>
      <c r="DZ348" s="2"/>
      <c r="EA348" s="2"/>
      <c r="EB348" s="125"/>
      <c r="EC348" s="6"/>
      <c r="ED348" s="6"/>
      <c r="EE348" s="6"/>
      <c r="EF348" s="124"/>
      <c r="EG348" s="124"/>
      <c r="EH348" s="125"/>
      <c r="EI348" s="125"/>
      <c r="EJ348" s="124"/>
      <c r="EK348" s="2"/>
      <c r="EL348" s="2"/>
    </row>
    <row x14ac:dyDescent="0.25" r="349" customHeight="1" ht="18.75">
      <c r="A349" s="290" t="s">
        <v>234</v>
      </c>
      <c r="B349" s="282"/>
      <c r="C349" s="282"/>
      <c r="D349" s="282"/>
      <c r="E349" s="282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82"/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  <c r="AX349" s="282"/>
      <c r="AY349" s="273"/>
      <c r="AZ349" s="274"/>
      <c r="BA349" s="275"/>
      <c r="BB349" s="282"/>
      <c r="BC349" s="282"/>
      <c r="BD349" s="282"/>
      <c r="BE349" s="291"/>
      <c r="BF349" s="292"/>
      <c r="BG349" s="292"/>
      <c r="BH349" s="292"/>
      <c r="BI349" s="292"/>
      <c r="BJ349" s="293"/>
      <c r="BK349" s="292"/>
      <c r="BL349" s="124"/>
      <c r="BM349" s="2"/>
      <c r="BN349" s="124"/>
      <c r="BO349" s="6"/>
      <c r="BP349" s="124"/>
      <c r="BQ349" s="124"/>
      <c r="BR349" s="124"/>
      <c r="BS349" s="124"/>
      <c r="BT349" s="124"/>
      <c r="BU349" s="124"/>
      <c r="BV349" s="124"/>
      <c r="BW349" s="124"/>
      <c r="BX349" s="6"/>
      <c r="BY349" s="124"/>
      <c r="BZ349" s="124"/>
      <c r="CA349" s="124"/>
      <c r="CB349" s="124"/>
      <c r="CC349" s="124"/>
      <c r="CD349" s="124"/>
      <c r="CE349" s="124"/>
      <c r="CF349" s="124"/>
      <c r="CG349" s="124"/>
      <c r="CH349" s="124"/>
      <c r="CI349" s="124"/>
      <c r="CJ349" s="124"/>
      <c r="CK349" s="124"/>
      <c r="CL349" s="124"/>
      <c r="CM349" s="124"/>
      <c r="CN349" s="124"/>
      <c r="CO349" s="124"/>
      <c r="CP349" s="124"/>
      <c r="CQ349" s="124"/>
      <c r="CR349" s="124"/>
      <c r="CS349" s="124"/>
      <c r="CT349" s="124"/>
      <c r="CU349" s="124"/>
      <c r="CV349" s="124"/>
      <c r="CW349" s="124"/>
      <c r="CX349" s="124"/>
      <c r="CY349" s="124"/>
      <c r="CZ349" s="124"/>
      <c r="DA349" s="124"/>
      <c r="DB349" s="124"/>
      <c r="DC349" s="124"/>
      <c r="DD349" s="124"/>
      <c r="DE349" s="124"/>
      <c r="DF349" s="124"/>
      <c r="DG349" s="124"/>
      <c r="DH349" s="124"/>
      <c r="DI349" s="124"/>
      <c r="DJ349" s="124"/>
      <c r="DK349" s="198"/>
      <c r="DL349" s="198"/>
      <c r="DM349" s="144"/>
      <c r="DN349" s="198"/>
      <c r="DO349" s="144"/>
      <c r="DP349" s="198"/>
      <c r="DQ349" s="144"/>
      <c r="DR349" s="6"/>
      <c r="DS349" s="6"/>
      <c r="DT349" s="2"/>
      <c r="DU349" s="2"/>
      <c r="DV349" s="2"/>
      <c r="DW349" s="2"/>
      <c r="DX349" s="2"/>
      <c r="DY349" s="2"/>
      <c r="DZ349" s="2"/>
      <c r="EA349" s="2"/>
      <c r="EB349" s="125"/>
      <c r="EC349" s="6"/>
      <c r="ED349" s="6"/>
      <c r="EE349" s="6"/>
      <c r="EF349" s="124"/>
      <c r="EG349" s="124"/>
      <c r="EH349" s="125"/>
      <c r="EI349" s="125"/>
      <c r="EJ349" s="124"/>
      <c r="EK349" s="2"/>
      <c r="EL349" s="2"/>
    </row>
    <row x14ac:dyDescent="0.25" r="350" customHeight="1" ht="18.75">
      <c r="A350" s="290" t="s">
        <v>235</v>
      </c>
      <c r="B350" s="282"/>
      <c r="C350" s="282"/>
      <c r="D350" s="282"/>
      <c r="E350" s="282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82"/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  <c r="AX350" s="282"/>
      <c r="AY350" s="273"/>
      <c r="AZ350" s="274"/>
      <c r="BA350" s="275"/>
      <c r="BB350" s="282"/>
      <c r="BC350" s="282"/>
      <c r="BD350" s="282"/>
      <c r="BE350" s="291"/>
      <c r="BF350" s="292"/>
      <c r="BG350" s="292"/>
      <c r="BH350" s="292"/>
      <c r="BI350" s="292"/>
      <c r="BJ350" s="293"/>
      <c r="BK350" s="292"/>
      <c r="BL350" s="124"/>
      <c r="BM350" s="2"/>
      <c r="BN350" s="124"/>
      <c r="BO350" s="6"/>
      <c r="BP350" s="124"/>
      <c r="BQ350" s="124"/>
      <c r="BR350" s="124"/>
      <c r="BS350" s="124"/>
      <c r="BT350" s="124"/>
      <c r="BU350" s="124"/>
      <c r="BV350" s="124"/>
      <c r="BW350" s="124"/>
      <c r="BX350" s="6"/>
      <c r="BY350" s="124"/>
      <c r="BZ350" s="124"/>
      <c r="CA350" s="124"/>
      <c r="CB350" s="124"/>
      <c r="CC350" s="124"/>
      <c r="CD350" s="124"/>
      <c r="CE350" s="124"/>
      <c r="CF350" s="124"/>
      <c r="CG350" s="124"/>
      <c r="CH350" s="124"/>
      <c r="CI350" s="124"/>
      <c r="CJ350" s="124"/>
      <c r="CK350" s="124"/>
      <c r="CL350" s="124"/>
      <c r="CM350" s="124"/>
      <c r="CN350" s="124"/>
      <c r="CO350" s="124"/>
      <c r="CP350" s="124"/>
      <c r="CQ350" s="124"/>
      <c r="CR350" s="124"/>
      <c r="CS350" s="124"/>
      <c r="CT350" s="124"/>
      <c r="CU350" s="124"/>
      <c r="CV350" s="124"/>
      <c r="CW350" s="124"/>
      <c r="CX350" s="124"/>
      <c r="CY350" s="124"/>
      <c r="CZ350" s="124"/>
      <c r="DA350" s="124"/>
      <c r="DB350" s="124"/>
      <c r="DC350" s="124"/>
      <c r="DD350" s="124"/>
      <c r="DE350" s="124"/>
      <c r="DF350" s="124"/>
      <c r="DG350" s="124"/>
      <c r="DH350" s="124"/>
      <c r="DI350" s="124"/>
      <c r="DJ350" s="124"/>
      <c r="DK350" s="198"/>
      <c r="DL350" s="198"/>
      <c r="DM350" s="144"/>
      <c r="DN350" s="198"/>
      <c r="DO350" s="144"/>
      <c r="DP350" s="198"/>
      <c r="DQ350" s="144"/>
      <c r="DR350" s="6"/>
      <c r="DS350" s="6"/>
      <c r="DT350" s="2"/>
      <c r="DU350" s="2"/>
      <c r="DV350" s="2"/>
      <c r="DW350" s="2"/>
      <c r="DX350" s="2"/>
      <c r="DY350" s="2"/>
      <c r="DZ350" s="2"/>
      <c r="EA350" s="2"/>
      <c r="EB350" s="125"/>
      <c r="EC350" s="6"/>
      <c r="ED350" s="6"/>
      <c r="EE350" s="6"/>
      <c r="EF350" s="124"/>
      <c r="EG350" s="124"/>
      <c r="EH350" s="125"/>
      <c r="EI350" s="125"/>
      <c r="EJ350" s="124"/>
      <c r="EK350" s="2"/>
      <c r="EL350" s="2"/>
    </row>
    <row x14ac:dyDescent="0.25" r="351" customHeight="1" ht="18.75">
      <c r="A351" s="290" t="s">
        <v>201</v>
      </c>
      <c r="B351" s="282"/>
      <c r="C351" s="282"/>
      <c r="D351" s="282"/>
      <c r="E351" s="282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82"/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  <c r="AX351" s="282"/>
      <c r="AY351" s="273"/>
      <c r="AZ351" s="274"/>
      <c r="BA351" s="275"/>
      <c r="BB351" s="282"/>
      <c r="BC351" s="282"/>
      <c r="BD351" s="282"/>
      <c r="BE351" s="291"/>
      <c r="BF351" s="292"/>
      <c r="BG351" s="292"/>
      <c r="BH351" s="292"/>
      <c r="BI351" s="292"/>
      <c r="BJ351" s="293"/>
      <c r="BK351" s="292"/>
      <c r="BL351" s="124"/>
      <c r="BM351" s="2"/>
      <c r="BN351" s="124"/>
      <c r="BO351" s="6"/>
      <c r="BP351" s="124"/>
      <c r="BQ351" s="124"/>
      <c r="BR351" s="124"/>
      <c r="BS351" s="124"/>
      <c r="BT351" s="124"/>
      <c r="BU351" s="124"/>
      <c r="BV351" s="124"/>
      <c r="BW351" s="124"/>
      <c r="BX351" s="6"/>
      <c r="BY351" s="124"/>
      <c r="BZ351" s="124"/>
      <c r="CA351" s="124"/>
      <c r="CB351" s="124"/>
      <c r="CC351" s="124"/>
      <c r="CD351" s="124"/>
      <c r="CE351" s="124"/>
      <c r="CF351" s="124"/>
      <c r="CG351" s="124"/>
      <c r="CH351" s="124"/>
      <c r="CI351" s="124"/>
      <c r="CJ351" s="124"/>
      <c r="CK351" s="124"/>
      <c r="CL351" s="124"/>
      <c r="CM351" s="124"/>
      <c r="CN351" s="124"/>
      <c r="CO351" s="124"/>
      <c r="CP351" s="124"/>
      <c r="CQ351" s="124"/>
      <c r="CR351" s="124"/>
      <c r="CS351" s="124"/>
      <c r="CT351" s="124"/>
      <c r="CU351" s="124"/>
      <c r="CV351" s="124"/>
      <c r="CW351" s="124"/>
      <c r="CX351" s="124"/>
      <c r="CY351" s="124"/>
      <c r="CZ351" s="124"/>
      <c r="DA351" s="124"/>
      <c r="DB351" s="124"/>
      <c r="DC351" s="124"/>
      <c r="DD351" s="124"/>
      <c r="DE351" s="124"/>
      <c r="DF351" s="124"/>
      <c r="DG351" s="124"/>
      <c r="DH351" s="124"/>
      <c r="DI351" s="124"/>
      <c r="DJ351" s="124"/>
      <c r="DK351" s="198"/>
      <c r="DL351" s="198"/>
      <c r="DM351" s="144"/>
      <c r="DN351" s="198"/>
      <c r="DO351" s="144"/>
      <c r="DP351" s="198"/>
      <c r="DQ351" s="144"/>
      <c r="DR351" s="6"/>
      <c r="DS351" s="6"/>
      <c r="DT351" s="2"/>
      <c r="DU351" s="2"/>
      <c r="DV351" s="2"/>
      <c r="DW351" s="2"/>
      <c r="DX351" s="2"/>
      <c r="DY351" s="2"/>
      <c r="DZ351" s="2"/>
      <c r="EA351" s="2"/>
      <c r="EB351" s="125"/>
      <c r="EC351" s="6"/>
      <c r="ED351" s="6"/>
      <c r="EE351" s="6"/>
      <c r="EF351" s="124"/>
      <c r="EG351" s="124"/>
      <c r="EH351" s="125"/>
      <c r="EI351" s="125"/>
      <c r="EJ351" s="124"/>
      <c r="EK351" s="2"/>
      <c r="EL351" s="2"/>
    </row>
    <row x14ac:dyDescent="0.25" r="352" customHeight="1" ht="18.75">
      <c r="A352" s="290" t="s">
        <v>237</v>
      </c>
      <c r="B352" s="282"/>
      <c r="C352" s="282"/>
      <c r="D352" s="282"/>
      <c r="E352" s="282"/>
      <c r="F352" s="282"/>
      <c r="G352" s="282"/>
      <c r="H352" s="282"/>
      <c r="I352" s="282"/>
      <c r="J352" s="282"/>
      <c r="K352" s="282"/>
      <c r="L352" s="282"/>
      <c r="M352" s="282"/>
      <c r="N352" s="282"/>
      <c r="O352" s="282"/>
      <c r="P352" s="282"/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2"/>
      <c r="AL352" s="282"/>
      <c r="AM352" s="282"/>
      <c r="AN352" s="282"/>
      <c r="AO352" s="282"/>
      <c r="AP352" s="282">
        <v>108</v>
      </c>
      <c r="AQ352" s="282"/>
      <c r="AR352" s="282"/>
      <c r="AS352" s="282"/>
      <c r="AT352" s="282"/>
      <c r="AU352" s="282"/>
      <c r="AV352" s="282"/>
      <c r="AW352" s="282"/>
      <c r="AX352" s="282"/>
      <c r="AY352" s="273"/>
      <c r="AZ352" s="274"/>
      <c r="BA352" s="275"/>
      <c r="BB352" s="282"/>
      <c r="BC352" s="282"/>
      <c r="BD352" s="282"/>
      <c r="BE352" s="291"/>
      <c r="BF352" s="292"/>
      <c r="BG352" s="292"/>
      <c r="BH352" s="292"/>
      <c r="BI352" s="292"/>
      <c r="BJ352" s="293"/>
      <c r="BK352" s="292"/>
      <c r="BL352" s="124"/>
      <c r="BM352" s="2"/>
      <c r="BN352" s="124"/>
      <c r="BO352" s="6"/>
      <c r="BP352" s="124"/>
      <c r="BQ352" s="124"/>
      <c r="BR352" s="124"/>
      <c r="BS352" s="124"/>
      <c r="BT352" s="124"/>
      <c r="BU352" s="124"/>
      <c r="BV352" s="124"/>
      <c r="BW352" s="124"/>
      <c r="BX352" s="6"/>
      <c r="BY352" s="124"/>
      <c r="BZ352" s="124"/>
      <c r="CA352" s="124"/>
      <c r="CB352" s="124"/>
      <c r="CC352" s="124"/>
      <c r="CD352" s="124"/>
      <c r="CE352" s="124"/>
      <c r="CF352" s="124"/>
      <c r="CG352" s="124"/>
      <c r="CH352" s="124"/>
      <c r="CI352" s="124"/>
      <c r="CJ352" s="124"/>
      <c r="CK352" s="124"/>
      <c r="CL352" s="124"/>
      <c r="CM352" s="124"/>
      <c r="CN352" s="124"/>
      <c r="CO352" s="124"/>
      <c r="CP352" s="124"/>
      <c r="CQ352" s="124"/>
      <c r="CR352" s="124"/>
      <c r="CS352" s="124"/>
      <c r="CT352" s="124"/>
      <c r="CU352" s="124"/>
      <c r="CV352" s="124"/>
      <c r="CW352" s="124"/>
      <c r="CX352" s="124"/>
      <c r="CY352" s="124"/>
      <c r="CZ352" s="124"/>
      <c r="DA352" s="124"/>
      <c r="DB352" s="124"/>
      <c r="DC352" s="124"/>
      <c r="DD352" s="124"/>
      <c r="DE352" s="124"/>
      <c r="DF352" s="124"/>
      <c r="DG352" s="124"/>
      <c r="DH352" s="124"/>
      <c r="DI352" s="124"/>
      <c r="DJ352" s="124"/>
      <c r="DK352" s="198"/>
      <c r="DL352" s="198"/>
      <c r="DM352" s="144"/>
      <c r="DN352" s="198"/>
      <c r="DO352" s="144"/>
      <c r="DP352" s="198"/>
      <c r="DQ352" s="144"/>
      <c r="DR352" s="6"/>
      <c r="DS352" s="6"/>
      <c r="DT352" s="2"/>
      <c r="DU352" s="2"/>
      <c r="DV352" s="2"/>
      <c r="DW352" s="2"/>
      <c r="DX352" s="2"/>
      <c r="DY352" s="2"/>
      <c r="DZ352" s="2"/>
      <c r="EA352" s="2"/>
      <c r="EB352" s="125"/>
      <c r="EC352" s="6"/>
      <c r="ED352" s="6"/>
      <c r="EE352" s="6"/>
      <c r="EF352" s="124"/>
      <c r="EG352" s="124"/>
      <c r="EH352" s="125"/>
      <c r="EI352" s="125"/>
      <c r="EJ352" s="124"/>
      <c r="EK352" s="2"/>
      <c r="EL352" s="2"/>
    </row>
    <row x14ac:dyDescent="0.25" r="353" customHeight="1" ht="18.75">
      <c r="A353" s="290" t="s">
        <v>200</v>
      </c>
      <c r="B353" s="282"/>
      <c r="C353" s="282"/>
      <c r="D353" s="282"/>
      <c r="E353" s="282"/>
      <c r="F353" s="282"/>
      <c r="G353" s="282"/>
      <c r="H353" s="282"/>
      <c r="I353" s="282"/>
      <c r="J353" s="282"/>
      <c r="K353" s="282"/>
      <c r="L353" s="282"/>
      <c r="M353" s="282"/>
      <c r="N353" s="282"/>
      <c r="O353" s="282"/>
      <c r="P353" s="282"/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  <c r="AC353" s="282"/>
      <c r="AD353" s="282"/>
      <c r="AE353" s="282"/>
      <c r="AF353" s="282"/>
      <c r="AG353" s="282"/>
      <c r="AH353" s="282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282"/>
      <c r="AT353" s="282"/>
      <c r="AU353" s="282"/>
      <c r="AV353" s="282"/>
      <c r="AW353" s="282"/>
      <c r="AX353" s="282"/>
      <c r="AY353" s="273"/>
      <c r="AZ353" s="274"/>
      <c r="BA353" s="275"/>
      <c r="BB353" s="282"/>
      <c r="BC353" s="282"/>
      <c r="BD353" s="282"/>
      <c r="BE353" s="291"/>
      <c r="BF353" s="292"/>
      <c r="BG353" s="292"/>
      <c r="BH353" s="292"/>
      <c r="BI353" s="292"/>
      <c r="BJ353" s="293"/>
      <c r="BK353" s="292"/>
      <c r="BL353" s="124"/>
      <c r="BM353" s="2"/>
      <c r="BN353" s="124"/>
      <c r="BO353" s="6"/>
      <c r="BP353" s="124"/>
      <c r="BQ353" s="124"/>
      <c r="BR353" s="124"/>
      <c r="BS353" s="124"/>
      <c r="BT353" s="124"/>
      <c r="BU353" s="124"/>
      <c r="BV353" s="124"/>
      <c r="BW353" s="124"/>
      <c r="BX353" s="6"/>
      <c r="BY353" s="124"/>
      <c r="BZ353" s="124"/>
      <c r="CA353" s="124"/>
      <c r="CB353" s="124"/>
      <c r="CC353" s="124"/>
      <c r="CD353" s="124"/>
      <c r="CE353" s="124"/>
      <c r="CF353" s="124"/>
      <c r="CG353" s="124"/>
      <c r="CH353" s="124"/>
      <c r="CI353" s="124"/>
      <c r="CJ353" s="124"/>
      <c r="CK353" s="124"/>
      <c r="CL353" s="124"/>
      <c r="CM353" s="124"/>
      <c r="CN353" s="124"/>
      <c r="CO353" s="124"/>
      <c r="CP353" s="124"/>
      <c r="CQ353" s="124"/>
      <c r="CR353" s="124"/>
      <c r="CS353" s="124"/>
      <c r="CT353" s="124"/>
      <c r="CU353" s="124"/>
      <c r="CV353" s="124"/>
      <c r="CW353" s="124"/>
      <c r="CX353" s="124"/>
      <c r="CY353" s="124"/>
      <c r="CZ353" s="124"/>
      <c r="DA353" s="124"/>
      <c r="DB353" s="124"/>
      <c r="DC353" s="124"/>
      <c r="DD353" s="124"/>
      <c r="DE353" s="124"/>
      <c r="DF353" s="124"/>
      <c r="DG353" s="124"/>
      <c r="DH353" s="124"/>
      <c r="DI353" s="124"/>
      <c r="DJ353" s="124"/>
      <c r="DK353" s="198"/>
      <c r="DL353" s="198"/>
      <c r="DM353" s="144"/>
      <c r="DN353" s="198"/>
      <c r="DO353" s="144"/>
      <c r="DP353" s="198"/>
      <c r="DQ353" s="144"/>
      <c r="DR353" s="6"/>
      <c r="DS353" s="6"/>
      <c r="DT353" s="2"/>
      <c r="DU353" s="2"/>
      <c r="DV353" s="2"/>
      <c r="DW353" s="2"/>
      <c r="DX353" s="2"/>
      <c r="DY353" s="2"/>
      <c r="DZ353" s="2"/>
      <c r="EA353" s="2"/>
      <c r="EB353" s="125"/>
      <c r="EC353" s="6"/>
      <c r="ED353" s="6"/>
      <c r="EE353" s="6"/>
      <c r="EF353" s="124"/>
      <c r="EG353" s="124"/>
      <c r="EH353" s="125"/>
      <c r="EI353" s="125"/>
      <c r="EJ353" s="124"/>
      <c r="EK353" s="2"/>
      <c r="EL353" s="2"/>
    </row>
    <row x14ac:dyDescent="0.25" r="354" customHeight="1" ht="18.75">
      <c r="A354" s="290" t="s">
        <v>238</v>
      </c>
      <c r="B354" s="282"/>
      <c r="C354" s="282"/>
      <c r="D354" s="282"/>
      <c r="E354" s="282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82"/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>
        <v>1</v>
      </c>
      <c r="AU354" s="282"/>
      <c r="AV354" s="282"/>
      <c r="AW354" s="282"/>
      <c r="AX354" s="282"/>
      <c r="AY354" s="273"/>
      <c r="AZ354" s="274"/>
      <c r="BA354" s="275"/>
      <c r="BB354" s="282"/>
      <c r="BC354" s="282"/>
      <c r="BD354" s="282"/>
      <c r="BE354" s="291"/>
      <c r="BF354" s="292"/>
      <c r="BG354" s="292"/>
      <c r="BH354" s="292"/>
      <c r="BI354" s="292"/>
      <c r="BJ354" s="293"/>
      <c r="BK354" s="292"/>
      <c r="BL354" s="124"/>
      <c r="BM354" s="2"/>
      <c r="BN354" s="124"/>
      <c r="BO354" s="6"/>
      <c r="BP354" s="124"/>
      <c r="BQ354" s="124"/>
      <c r="BR354" s="124"/>
      <c r="BS354" s="124"/>
      <c r="BT354" s="124"/>
      <c r="BU354" s="124"/>
      <c r="BV354" s="124"/>
      <c r="BW354" s="124"/>
      <c r="BX354" s="6"/>
      <c r="BY354" s="124"/>
      <c r="BZ354" s="124"/>
      <c r="CA354" s="124"/>
      <c r="CB354" s="124"/>
      <c r="CC354" s="124"/>
      <c r="CD354" s="124"/>
      <c r="CE354" s="124"/>
      <c r="CF354" s="124"/>
      <c r="CG354" s="124"/>
      <c r="CH354" s="124"/>
      <c r="CI354" s="124"/>
      <c r="CJ354" s="124"/>
      <c r="CK354" s="124"/>
      <c r="CL354" s="124"/>
      <c r="CM354" s="124"/>
      <c r="CN354" s="124"/>
      <c r="CO354" s="124"/>
      <c r="CP354" s="124"/>
      <c r="CQ354" s="124"/>
      <c r="CR354" s="124"/>
      <c r="CS354" s="124"/>
      <c r="CT354" s="124"/>
      <c r="CU354" s="124"/>
      <c r="CV354" s="124"/>
      <c r="CW354" s="124"/>
      <c r="CX354" s="124"/>
      <c r="CY354" s="124"/>
      <c r="CZ354" s="124"/>
      <c r="DA354" s="124"/>
      <c r="DB354" s="124"/>
      <c r="DC354" s="124"/>
      <c r="DD354" s="124"/>
      <c r="DE354" s="124"/>
      <c r="DF354" s="124"/>
      <c r="DG354" s="124"/>
      <c r="DH354" s="124"/>
      <c r="DI354" s="124"/>
      <c r="DJ354" s="124"/>
      <c r="DK354" s="198"/>
      <c r="DL354" s="198"/>
      <c r="DM354" s="144"/>
      <c r="DN354" s="198"/>
      <c r="DO354" s="144"/>
      <c r="DP354" s="198"/>
      <c r="DQ354" s="144"/>
      <c r="DR354" s="6"/>
      <c r="DS354" s="6"/>
      <c r="DT354" s="2"/>
      <c r="DU354" s="2"/>
      <c r="DV354" s="2"/>
      <c r="DW354" s="2"/>
      <c r="DX354" s="2"/>
      <c r="DY354" s="2"/>
      <c r="DZ354" s="2"/>
      <c r="EA354" s="2"/>
      <c r="EB354" s="125"/>
      <c r="EC354" s="6"/>
      <c r="ED354" s="6"/>
      <c r="EE354" s="6"/>
      <c r="EF354" s="124"/>
      <c r="EG354" s="124"/>
      <c r="EH354" s="125"/>
      <c r="EI354" s="125"/>
      <c r="EJ354" s="124"/>
      <c r="EK354" s="2"/>
      <c r="EL354" s="2"/>
    </row>
    <row x14ac:dyDescent="0.25" r="355" customHeight="1" ht="18.75">
      <c r="A355" s="304" t="s">
        <v>239</v>
      </c>
      <c r="B355" s="282">
        <f>+SUM(B346:B354)</f>
      </c>
      <c r="C355" s="282">
        <f>+SUM(C346:C354)</f>
      </c>
      <c r="D355" s="282">
        <f>+SUM(D346:D354)</f>
      </c>
      <c r="E355" s="282">
        <f>+SUM(E346:E354)</f>
      </c>
      <c r="F355" s="282">
        <f>+SUM(F346:F354)</f>
      </c>
      <c r="G355" s="282">
        <f>+SUM(G346:G354)</f>
      </c>
      <c r="H355" s="282">
        <f>+SUM(H346:H354)</f>
      </c>
      <c r="I355" s="282">
        <f>+SUM(I346:I354)</f>
      </c>
      <c r="J355" s="282">
        <f>+SUM(J346:J354)</f>
      </c>
      <c r="K355" s="282">
        <f>+SUM(K346:K354)</f>
      </c>
      <c r="L355" s="282">
        <f>+SUM(L346:L354)</f>
      </c>
      <c r="M355" s="282">
        <f>+SUM(M346:M354)</f>
      </c>
      <c r="N355" s="282">
        <f>+SUM(N346:N354)</f>
      </c>
      <c r="O355" s="282">
        <f>+SUM(O346:O354)</f>
      </c>
      <c r="P355" s="282">
        <f>+SUM(P346:P354)</f>
      </c>
      <c r="Q355" s="282">
        <f>+SUM(Q346:Q354)</f>
      </c>
      <c r="R355" s="282">
        <f>+SUM(R346:R354)</f>
      </c>
      <c r="S355" s="282">
        <f>+SUM(S346:S354)</f>
      </c>
      <c r="T355" s="282">
        <f>+SUM(T346:T354)</f>
      </c>
      <c r="U355" s="282">
        <f>+SUM(U346:U354)</f>
      </c>
      <c r="V355" s="282">
        <f>+SUM(V346:V354)</f>
      </c>
      <c r="W355" s="282">
        <f>+SUM(W346:W354)</f>
      </c>
      <c r="X355" s="282">
        <f>+SUM(X346:X354)</f>
      </c>
      <c r="Y355" s="282">
        <f>+SUM(Y346:Y354)</f>
      </c>
      <c r="Z355" s="282">
        <f>+SUM(Z346:Z354)</f>
      </c>
      <c r="AA355" s="282">
        <f>+SUM(AA346:AA354)</f>
      </c>
      <c r="AB355" s="282">
        <f>+SUM(AB346:AB354)</f>
      </c>
      <c r="AC355" s="282">
        <f>+SUM(AC346:AC354)</f>
      </c>
      <c r="AD355" s="282">
        <f>+SUM(AD346:AD354)</f>
      </c>
      <c r="AE355" s="282">
        <f>+SUM(AE346:AE354)</f>
      </c>
      <c r="AF355" s="282">
        <f>+SUM(AF346:AF354)</f>
      </c>
      <c r="AG355" s="282">
        <f>+SUM(AG346:AG354)</f>
      </c>
      <c r="AH355" s="282">
        <f>+SUM(AH346:AH354)</f>
      </c>
      <c r="AI355" s="282">
        <f>+SUM(AI346:AI354)</f>
      </c>
      <c r="AJ355" s="282">
        <f>+SUM(AJ346:AJ354)</f>
      </c>
      <c r="AK355" s="282">
        <f>+SUM(AK346:AK354)</f>
      </c>
      <c r="AL355" s="282">
        <f>+SUM(AL346:AL354)</f>
      </c>
      <c r="AM355" s="282">
        <f>+SUM(AM346:AM354)</f>
      </c>
      <c r="AN355" s="282">
        <f>+SUM(AN346:AN354)</f>
      </c>
      <c r="AO355" s="282">
        <f>+SUM(AO346:AO354)</f>
      </c>
      <c r="AP355" s="282">
        <f>+SUM(AP346:AP354)</f>
      </c>
      <c r="AQ355" s="282">
        <f>+SUM(AQ346:AQ354)</f>
      </c>
      <c r="AR355" s="282">
        <f>+SUM(AR346:AR354)</f>
      </c>
      <c r="AS355" s="282">
        <f>+SUM(AS346:AS354)</f>
      </c>
      <c r="AT355" s="282">
        <f>+SUM(AT346:AT354)</f>
      </c>
      <c r="AU355" s="282">
        <f>+SUM(AU346:AU354)</f>
      </c>
      <c r="AV355" s="282">
        <f>+SUM(AV346:AV354)</f>
      </c>
      <c r="AW355" s="282">
        <f>+SUM(AW346:AW354)</f>
      </c>
      <c r="AX355" s="282"/>
      <c r="AY355" s="273"/>
      <c r="AZ355" s="274"/>
      <c r="BA355" s="275"/>
      <c r="BB355" s="282"/>
      <c r="BC355" s="282"/>
      <c r="BD355" s="282"/>
      <c r="BE355" s="291"/>
      <c r="BF355" s="292"/>
      <c r="BG355" s="292"/>
      <c r="BH355" s="292"/>
      <c r="BI355" s="292"/>
      <c r="BJ355" s="293"/>
      <c r="BK355" s="292"/>
      <c r="BL355" s="124"/>
      <c r="BM355" s="2"/>
      <c r="BN355" s="124"/>
      <c r="BO355" s="6"/>
      <c r="BP355" s="124"/>
      <c r="BQ355" s="124"/>
      <c r="BR355" s="124"/>
      <c r="BS355" s="124"/>
      <c r="BT355" s="124"/>
      <c r="BU355" s="124"/>
      <c r="BV355" s="124"/>
      <c r="BW355" s="124"/>
      <c r="BX355" s="6"/>
      <c r="BY355" s="124"/>
      <c r="BZ355" s="124"/>
      <c r="CA355" s="124"/>
      <c r="CB355" s="124"/>
      <c r="CC355" s="124"/>
      <c r="CD355" s="124"/>
      <c r="CE355" s="124"/>
      <c r="CF355" s="124"/>
      <c r="CG355" s="124"/>
      <c r="CH355" s="124"/>
      <c r="CI355" s="124"/>
      <c r="CJ355" s="124"/>
      <c r="CK355" s="124"/>
      <c r="CL355" s="124"/>
      <c r="CM355" s="124"/>
      <c r="CN355" s="124"/>
      <c r="CO355" s="124"/>
      <c r="CP355" s="124"/>
      <c r="CQ355" s="124"/>
      <c r="CR355" s="124"/>
      <c r="CS355" s="124"/>
      <c r="CT355" s="124"/>
      <c r="CU355" s="124"/>
      <c r="CV355" s="124"/>
      <c r="CW355" s="124"/>
      <c r="CX355" s="124"/>
      <c r="CY355" s="124"/>
      <c r="CZ355" s="124"/>
      <c r="DA355" s="124"/>
      <c r="DB355" s="124"/>
      <c r="DC355" s="124"/>
      <c r="DD355" s="124"/>
      <c r="DE355" s="124"/>
      <c r="DF355" s="124"/>
      <c r="DG355" s="124"/>
      <c r="DH355" s="124"/>
      <c r="DI355" s="124"/>
      <c r="DJ355" s="124"/>
      <c r="DK355" s="198"/>
      <c r="DL355" s="198"/>
      <c r="DM355" s="144"/>
      <c r="DN355" s="198"/>
      <c r="DO355" s="144"/>
      <c r="DP355" s="198"/>
      <c r="DQ355" s="144"/>
      <c r="DR355" s="6"/>
      <c r="DS355" s="6"/>
      <c r="DT355" s="2"/>
      <c r="DU355" s="2"/>
      <c r="DV355" s="2"/>
      <c r="DW355" s="2"/>
      <c r="DX355" s="2"/>
      <c r="DY355" s="2"/>
      <c r="DZ355" s="2"/>
      <c r="EA355" s="2"/>
      <c r="EB355" s="125"/>
      <c r="EC355" s="6"/>
      <c r="ED355" s="6"/>
      <c r="EE355" s="6"/>
      <c r="EF355" s="124"/>
      <c r="EG355" s="124"/>
      <c r="EH355" s="125"/>
      <c r="EI355" s="125"/>
      <c r="EJ355" s="124"/>
      <c r="EK355" s="2"/>
      <c r="EL355" s="2"/>
    </row>
    <row x14ac:dyDescent="0.25" r="356" customHeight="1" ht="18.75">
      <c r="A356" s="280" t="s">
        <v>32</v>
      </c>
      <c r="B356" s="322">
        <v>115</v>
      </c>
      <c r="C356" s="322">
        <v>198</v>
      </c>
      <c r="D356" s="322">
        <v>131</v>
      </c>
      <c r="E356" s="322">
        <v>190</v>
      </c>
      <c r="F356" s="322">
        <v>234</v>
      </c>
      <c r="G356" s="322">
        <v>379</v>
      </c>
      <c r="H356" s="322">
        <v>0</v>
      </c>
      <c r="I356" s="322">
        <v>309</v>
      </c>
      <c r="J356" s="322">
        <v>90</v>
      </c>
      <c r="K356" s="322">
        <v>0</v>
      </c>
      <c r="L356" s="322">
        <v>0</v>
      </c>
      <c r="M356" s="322">
        <v>6</v>
      </c>
      <c r="N356" s="268">
        <v>0</v>
      </c>
      <c r="O356" s="268">
        <v>0</v>
      </c>
      <c r="P356" s="268">
        <v>0</v>
      </c>
      <c r="Q356" s="268">
        <v>0</v>
      </c>
      <c r="R356" s="268">
        <v>0</v>
      </c>
      <c r="S356" s="268">
        <v>0</v>
      </c>
      <c r="T356" s="268">
        <v>0</v>
      </c>
      <c r="U356" s="268">
        <v>0</v>
      </c>
      <c r="V356" s="268">
        <v>0</v>
      </c>
      <c r="W356" s="268">
        <v>62</v>
      </c>
      <c r="X356" s="268">
        <v>0</v>
      </c>
      <c r="Y356" s="268">
        <v>171</v>
      </c>
      <c r="Z356" s="282">
        <v>0</v>
      </c>
      <c r="AA356" s="282">
        <v>0</v>
      </c>
      <c r="AB356" s="282">
        <v>0</v>
      </c>
      <c r="AC356" s="282">
        <v>0</v>
      </c>
      <c r="AD356" s="282">
        <v>55</v>
      </c>
      <c r="AE356" s="282">
        <v>0</v>
      </c>
      <c r="AF356" s="282">
        <v>0</v>
      </c>
      <c r="AG356" s="282">
        <v>0</v>
      </c>
      <c r="AH356" s="282">
        <v>0</v>
      </c>
      <c r="AI356" s="282">
        <v>0</v>
      </c>
      <c r="AJ356" s="282">
        <v>0</v>
      </c>
      <c r="AK356" s="282">
        <v>0</v>
      </c>
      <c r="AL356" s="282">
        <v>502</v>
      </c>
      <c r="AM356" s="282">
        <v>1014</v>
      </c>
      <c r="AN356" s="282">
        <v>34</v>
      </c>
      <c r="AO356" s="282">
        <v>0</v>
      </c>
      <c r="AP356" s="282">
        <v>48</v>
      </c>
      <c r="AQ356" s="282">
        <v>23</v>
      </c>
      <c r="AR356" s="282">
        <v>7</v>
      </c>
      <c r="AS356" s="282">
        <v>82</v>
      </c>
      <c r="AT356" s="282">
        <v>202</v>
      </c>
      <c r="AU356" s="282">
        <f>AU366+(AT366-AT356)</f>
      </c>
      <c r="AV356" s="282">
        <f>AV366</f>
      </c>
      <c r="AW356" s="282">
        <f>AW366</f>
      </c>
      <c r="AX356" s="282"/>
      <c r="AY356" s="260"/>
      <c r="AZ356" s="284">
        <v>200</v>
      </c>
      <c r="BA356" s="262">
        <f>SUM(BA357:BA365)</f>
      </c>
      <c r="BB356" s="334">
        <v>190</v>
      </c>
      <c r="BC356" s="334">
        <v>100</v>
      </c>
      <c r="BD356" s="334">
        <v>100</v>
      </c>
      <c r="BE356" s="335">
        <v>138</v>
      </c>
      <c r="BF356" s="336">
        <v>238</v>
      </c>
      <c r="BG356" s="336">
        <v>142</v>
      </c>
      <c r="BH356" s="336">
        <v>231</v>
      </c>
      <c r="BI356" s="336">
        <v>200</v>
      </c>
      <c r="BJ356" s="337">
        <v>191</v>
      </c>
      <c r="BK356" s="336"/>
      <c r="BL356" s="124"/>
      <c r="BM356" s="2"/>
      <c r="BN356" s="124"/>
      <c r="BO356" s="6"/>
      <c r="BP356" s="124"/>
      <c r="BQ356" s="124"/>
      <c r="BR356" s="124"/>
      <c r="BS356" s="124"/>
      <c r="BT356" s="124"/>
      <c r="BU356" s="124"/>
      <c r="BV356" s="124"/>
      <c r="BW356" s="124"/>
      <c r="BX356" s="6"/>
      <c r="BY356" s="124"/>
      <c r="BZ356" s="124"/>
      <c r="CA356" s="124"/>
      <c r="CB356" s="124"/>
      <c r="CC356" s="124"/>
      <c r="CD356" s="124"/>
      <c r="CE356" s="124"/>
      <c r="CF356" s="124"/>
      <c r="CG356" s="124"/>
      <c r="CH356" s="124"/>
      <c r="CI356" s="124"/>
      <c r="CJ356" s="124"/>
      <c r="CK356" s="124"/>
      <c r="CL356" s="124"/>
      <c r="CM356" s="124"/>
      <c r="CN356" s="124"/>
      <c r="CO356" s="124"/>
      <c r="CP356" s="124"/>
      <c r="CQ356" s="124"/>
      <c r="CR356" s="124"/>
      <c r="CS356" s="124"/>
      <c r="CT356" s="124"/>
      <c r="CU356" s="124"/>
      <c r="CV356" s="124"/>
      <c r="CW356" s="124"/>
      <c r="CX356" s="124"/>
      <c r="CY356" s="124"/>
      <c r="CZ356" s="124"/>
      <c r="DA356" s="124"/>
      <c r="DB356" s="124"/>
      <c r="DC356" s="124"/>
      <c r="DD356" s="124"/>
      <c r="DE356" s="124"/>
      <c r="DF356" s="124"/>
      <c r="DG356" s="124"/>
      <c r="DH356" s="124"/>
      <c r="DI356" s="124"/>
      <c r="DJ356" s="124"/>
      <c r="DK356" s="198">
        <f>SUM(B356:M356)</f>
      </c>
      <c r="DL356" s="198">
        <f>SUM(N356:Y356)</f>
      </c>
      <c r="DM356" s="144">
        <f>IFERROR(DL356/DK356*100,0)</f>
      </c>
      <c r="DN356" s="198">
        <f>SUM(Z356:AK356)</f>
      </c>
      <c r="DO356" s="144">
        <f>IFERROR(DN356/DL356*100,0)</f>
      </c>
      <c r="DP356" s="198">
        <f>SUM(AL356:AW356)</f>
      </c>
      <c r="DQ356" s="144">
        <f>IFERROR(DP356/DN356*100,0)</f>
      </c>
      <c r="DR356" s="185">
        <f>SUM(AY356:BJ356)</f>
      </c>
      <c r="DS356" s="249">
        <f>IFERROR(DR356/DP356*100,0)</f>
      </c>
      <c r="DT356" s="2"/>
      <c r="DU356" s="2"/>
      <c r="DV356" s="2"/>
      <c r="DW356" s="2"/>
      <c r="DX356" s="2"/>
      <c r="DY356" s="2"/>
      <c r="DZ356" s="2"/>
      <c r="EA356" s="2"/>
      <c r="EB356" s="125"/>
      <c r="EC356" s="6"/>
      <c r="ED356" s="6"/>
      <c r="EE356" s="6"/>
      <c r="EF356" s="124"/>
      <c r="EG356" s="124"/>
      <c r="EH356" s="125"/>
      <c r="EI356" s="125"/>
      <c r="EJ356" s="124"/>
      <c r="EK356" s="2"/>
      <c r="EL356" s="2"/>
    </row>
    <row x14ac:dyDescent="0.25" r="357" customHeight="1" ht="18.75">
      <c r="A357" s="290" t="s">
        <v>231</v>
      </c>
      <c r="B357" s="282"/>
      <c r="C357" s="282"/>
      <c r="D357" s="282"/>
      <c r="E357" s="282"/>
      <c r="F357" s="282"/>
      <c r="G357" s="282"/>
      <c r="H357" s="282"/>
      <c r="I357" s="282"/>
      <c r="J357" s="282"/>
      <c r="K357" s="282"/>
      <c r="L357" s="282"/>
      <c r="M357" s="282"/>
      <c r="N357" s="282"/>
      <c r="O357" s="282"/>
      <c r="P357" s="282"/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  <c r="AC357" s="282"/>
      <c r="AD357" s="282"/>
      <c r="AE357" s="282"/>
      <c r="AF357" s="282"/>
      <c r="AG357" s="282"/>
      <c r="AH357" s="282"/>
      <c r="AI357" s="282"/>
      <c r="AJ357" s="282"/>
      <c r="AK357" s="282"/>
      <c r="AL357" s="282"/>
      <c r="AM357" s="282"/>
      <c r="AN357" s="282"/>
      <c r="AO357" s="282"/>
      <c r="AP357" s="282"/>
      <c r="AQ357" s="282"/>
      <c r="AR357" s="282"/>
      <c r="AS357" s="282"/>
      <c r="AT357" s="282"/>
      <c r="AU357" s="282"/>
      <c r="AV357" s="282"/>
      <c r="AW357" s="282"/>
      <c r="AX357" s="282"/>
      <c r="AY357" s="273"/>
      <c r="AZ357" s="274"/>
      <c r="BA357" s="275"/>
      <c r="BB357" s="282"/>
      <c r="BC357" s="282"/>
      <c r="BD357" s="282"/>
      <c r="BE357" s="291"/>
      <c r="BF357" s="292"/>
      <c r="BG357" s="292"/>
      <c r="BH357" s="292"/>
      <c r="BI357" s="292"/>
      <c r="BJ357" s="293"/>
      <c r="BK357" s="292"/>
      <c r="BL357" s="124"/>
      <c r="BM357" s="2"/>
      <c r="BN357" s="124"/>
      <c r="BO357" s="6"/>
      <c r="BP357" s="124"/>
      <c r="BQ357" s="124"/>
      <c r="BR357" s="124"/>
      <c r="BS357" s="124"/>
      <c r="BT357" s="124"/>
      <c r="BU357" s="124"/>
      <c r="BV357" s="124"/>
      <c r="BW357" s="124"/>
      <c r="BX357" s="6"/>
      <c r="BY357" s="124"/>
      <c r="BZ357" s="124"/>
      <c r="CA357" s="124"/>
      <c r="CB357" s="124"/>
      <c r="CC357" s="124"/>
      <c r="CD357" s="124"/>
      <c r="CE357" s="124"/>
      <c r="CF357" s="124"/>
      <c r="CG357" s="124"/>
      <c r="CH357" s="124"/>
      <c r="CI357" s="124"/>
      <c r="CJ357" s="124"/>
      <c r="CK357" s="124"/>
      <c r="CL357" s="124"/>
      <c r="CM357" s="124"/>
      <c r="CN357" s="124"/>
      <c r="CO357" s="124"/>
      <c r="CP357" s="124"/>
      <c r="CQ357" s="124"/>
      <c r="CR357" s="124"/>
      <c r="CS357" s="124"/>
      <c r="CT357" s="124"/>
      <c r="CU357" s="124"/>
      <c r="CV357" s="124"/>
      <c r="CW357" s="124"/>
      <c r="CX357" s="124"/>
      <c r="CY357" s="124"/>
      <c r="CZ357" s="124"/>
      <c r="DA357" s="124"/>
      <c r="DB357" s="124"/>
      <c r="DC357" s="124"/>
      <c r="DD357" s="124"/>
      <c r="DE357" s="124"/>
      <c r="DF357" s="124"/>
      <c r="DG357" s="124"/>
      <c r="DH357" s="124"/>
      <c r="DI357" s="124">
        <f>50/190</f>
      </c>
      <c r="DJ357" s="124"/>
      <c r="DK357" s="198"/>
      <c r="DL357" s="198"/>
      <c r="DM357" s="144"/>
      <c r="DN357" s="198"/>
      <c r="DO357" s="144"/>
      <c r="DP357" s="198"/>
      <c r="DQ357" s="144"/>
      <c r="DR357" s="6"/>
      <c r="DS357" s="6"/>
      <c r="DT357" s="2"/>
      <c r="DU357" s="2"/>
      <c r="DV357" s="2"/>
      <c r="DW357" s="2"/>
      <c r="DX357" s="2"/>
      <c r="DY357" s="2"/>
      <c r="DZ357" s="2"/>
      <c r="EA357" s="2"/>
      <c r="EB357" s="125"/>
      <c r="EC357" s="6"/>
      <c r="ED357" s="6"/>
      <c r="EE357" s="6"/>
      <c r="EF357" s="124"/>
      <c r="EG357" s="124"/>
      <c r="EH357" s="125"/>
      <c r="EI357" s="125"/>
      <c r="EJ357" s="124"/>
      <c r="EK357" s="2"/>
      <c r="EL357" s="2"/>
    </row>
    <row x14ac:dyDescent="0.25" r="358" customHeight="1" ht="18.75">
      <c r="A358" s="290" t="s">
        <v>232</v>
      </c>
      <c r="B358" s="282"/>
      <c r="C358" s="282"/>
      <c r="D358" s="282"/>
      <c r="E358" s="282"/>
      <c r="F358" s="282"/>
      <c r="G358" s="282"/>
      <c r="H358" s="282"/>
      <c r="I358" s="282"/>
      <c r="J358" s="282"/>
      <c r="K358" s="282"/>
      <c r="L358" s="282"/>
      <c r="M358" s="282"/>
      <c r="N358" s="282"/>
      <c r="O358" s="282"/>
      <c r="P358" s="282"/>
      <c r="Q358" s="282"/>
      <c r="R358" s="282"/>
      <c r="S358" s="282"/>
      <c r="T358" s="282"/>
      <c r="U358" s="282"/>
      <c r="V358" s="282"/>
      <c r="W358" s="282"/>
      <c r="X358" s="282"/>
      <c r="Y358" s="282"/>
      <c r="Z358" s="282"/>
      <c r="AA358" s="282"/>
      <c r="AB358" s="282"/>
      <c r="AC358" s="282"/>
      <c r="AD358" s="282"/>
      <c r="AE358" s="282"/>
      <c r="AF358" s="282"/>
      <c r="AG358" s="282"/>
      <c r="AH358" s="282"/>
      <c r="AI358" s="282"/>
      <c r="AJ358" s="282"/>
      <c r="AK358" s="282"/>
      <c r="AL358" s="282"/>
      <c r="AM358" s="282"/>
      <c r="AN358" s="282"/>
      <c r="AO358" s="282"/>
      <c r="AP358" s="282"/>
      <c r="AQ358" s="282"/>
      <c r="AR358" s="282"/>
      <c r="AS358" s="282"/>
      <c r="AT358" s="282"/>
      <c r="AU358" s="282"/>
      <c r="AV358" s="282"/>
      <c r="AW358" s="282"/>
      <c r="AX358" s="282"/>
      <c r="AY358" s="273"/>
      <c r="AZ358" s="274"/>
      <c r="BA358" s="275"/>
      <c r="BB358" s="282"/>
      <c r="BC358" s="282"/>
      <c r="BD358" s="282"/>
      <c r="BE358" s="291"/>
      <c r="BF358" s="292"/>
      <c r="BG358" s="292"/>
      <c r="BH358" s="292"/>
      <c r="BI358" s="292"/>
      <c r="BJ358" s="293"/>
      <c r="BK358" s="292"/>
      <c r="BL358" s="124"/>
      <c r="BM358" s="2"/>
      <c r="BN358" s="124"/>
      <c r="BO358" s="6"/>
      <c r="BP358" s="124"/>
      <c r="BQ358" s="124"/>
      <c r="BR358" s="124"/>
      <c r="BS358" s="124"/>
      <c r="BT358" s="124"/>
      <c r="BU358" s="124"/>
      <c r="BV358" s="124"/>
      <c r="BW358" s="124"/>
      <c r="BX358" s="6"/>
      <c r="BY358" s="124"/>
      <c r="BZ358" s="124"/>
      <c r="CA358" s="124"/>
      <c r="CB358" s="124"/>
      <c r="CC358" s="124"/>
      <c r="CD358" s="124"/>
      <c r="CE358" s="124"/>
      <c r="CF358" s="124"/>
      <c r="CG358" s="124"/>
      <c r="CH358" s="124"/>
      <c r="CI358" s="124"/>
      <c r="CJ358" s="124"/>
      <c r="CK358" s="124"/>
      <c r="CL358" s="124"/>
      <c r="CM358" s="124"/>
      <c r="CN358" s="124"/>
      <c r="CO358" s="124"/>
      <c r="CP358" s="124"/>
      <c r="CQ358" s="124"/>
      <c r="CR358" s="124"/>
      <c r="CS358" s="124"/>
      <c r="CT358" s="124"/>
      <c r="CU358" s="124"/>
      <c r="CV358" s="124"/>
      <c r="CW358" s="124"/>
      <c r="CX358" s="124"/>
      <c r="CY358" s="124"/>
      <c r="CZ358" s="124"/>
      <c r="DA358" s="124"/>
      <c r="DB358" s="124"/>
      <c r="DC358" s="124"/>
      <c r="DD358" s="124"/>
      <c r="DE358" s="124"/>
      <c r="DF358" s="124"/>
      <c r="DG358" s="124"/>
      <c r="DH358" s="124"/>
      <c r="DI358" s="124"/>
      <c r="DJ358" s="124"/>
      <c r="DK358" s="198"/>
      <c r="DL358" s="198"/>
      <c r="DM358" s="144"/>
      <c r="DN358" s="198"/>
      <c r="DO358" s="144"/>
      <c r="DP358" s="198"/>
      <c r="DQ358" s="144"/>
      <c r="DR358" s="6"/>
      <c r="DS358" s="6"/>
      <c r="DT358" s="2"/>
      <c r="DU358" s="2"/>
      <c r="DV358" s="2"/>
      <c r="DW358" s="2"/>
      <c r="DX358" s="2"/>
      <c r="DY358" s="2"/>
      <c r="DZ358" s="2"/>
      <c r="EA358" s="2"/>
      <c r="EB358" s="125"/>
      <c r="EC358" s="6"/>
      <c r="ED358" s="6"/>
      <c r="EE358" s="6"/>
      <c r="EF358" s="124"/>
      <c r="EG358" s="124"/>
      <c r="EH358" s="125"/>
      <c r="EI358" s="125"/>
      <c r="EJ358" s="124"/>
      <c r="EK358" s="2"/>
      <c r="EL358" s="2"/>
    </row>
    <row x14ac:dyDescent="0.25" r="359" customHeight="1" ht="18.75">
      <c r="A359" s="290" t="s">
        <v>233</v>
      </c>
      <c r="B359" s="282"/>
      <c r="C359" s="282"/>
      <c r="D359" s="282"/>
      <c r="E359" s="282"/>
      <c r="F359" s="282"/>
      <c r="G359" s="282"/>
      <c r="H359" s="282"/>
      <c r="I359" s="282"/>
      <c r="J359" s="282"/>
      <c r="K359" s="282"/>
      <c r="L359" s="282"/>
      <c r="M359" s="282"/>
      <c r="N359" s="282"/>
      <c r="O359" s="282"/>
      <c r="P359" s="282"/>
      <c r="Q359" s="282"/>
      <c r="R359" s="282"/>
      <c r="S359" s="282"/>
      <c r="T359" s="282"/>
      <c r="U359" s="282"/>
      <c r="V359" s="282"/>
      <c r="W359" s="282"/>
      <c r="X359" s="282"/>
      <c r="Y359" s="282"/>
      <c r="Z359" s="282"/>
      <c r="AA359" s="282"/>
      <c r="AB359" s="282"/>
      <c r="AC359" s="282"/>
      <c r="AD359" s="282"/>
      <c r="AE359" s="282"/>
      <c r="AF359" s="282"/>
      <c r="AG359" s="282"/>
      <c r="AH359" s="282"/>
      <c r="AI359" s="282"/>
      <c r="AJ359" s="282"/>
      <c r="AK359" s="282"/>
      <c r="AL359" s="282"/>
      <c r="AM359" s="282"/>
      <c r="AN359" s="282"/>
      <c r="AO359" s="282"/>
      <c r="AP359" s="282">
        <v>18</v>
      </c>
      <c r="AQ359" s="282"/>
      <c r="AR359" s="282"/>
      <c r="AS359" s="282"/>
      <c r="AT359" s="282"/>
      <c r="AU359" s="282"/>
      <c r="AV359" s="282"/>
      <c r="AW359" s="282"/>
      <c r="AX359" s="282"/>
      <c r="AY359" s="273"/>
      <c r="AZ359" s="274"/>
      <c r="BA359" s="275"/>
      <c r="BB359" s="282"/>
      <c r="BC359" s="282"/>
      <c r="BD359" s="282"/>
      <c r="BE359" s="291"/>
      <c r="BF359" s="292"/>
      <c r="BG359" s="292"/>
      <c r="BH359" s="292"/>
      <c r="BI359" s="292"/>
      <c r="BJ359" s="293"/>
      <c r="BK359" s="292"/>
      <c r="BL359" s="124"/>
      <c r="BM359" s="2"/>
      <c r="BN359" s="124"/>
      <c r="BO359" s="6"/>
      <c r="BP359" s="124"/>
      <c r="BQ359" s="124"/>
      <c r="BR359" s="124"/>
      <c r="BS359" s="124"/>
      <c r="BT359" s="124"/>
      <c r="BU359" s="124"/>
      <c r="BV359" s="124"/>
      <c r="BW359" s="124"/>
      <c r="BX359" s="6"/>
      <c r="BY359" s="124"/>
      <c r="BZ359" s="124"/>
      <c r="CA359" s="124"/>
      <c r="CB359" s="124"/>
      <c r="CC359" s="124"/>
      <c r="CD359" s="124"/>
      <c r="CE359" s="124"/>
      <c r="CF359" s="124"/>
      <c r="CG359" s="124"/>
      <c r="CH359" s="124"/>
      <c r="CI359" s="124"/>
      <c r="CJ359" s="124"/>
      <c r="CK359" s="124"/>
      <c r="CL359" s="124"/>
      <c r="CM359" s="124"/>
      <c r="CN359" s="124"/>
      <c r="CO359" s="124"/>
      <c r="CP359" s="124"/>
      <c r="CQ359" s="124"/>
      <c r="CR359" s="124"/>
      <c r="CS359" s="124"/>
      <c r="CT359" s="124"/>
      <c r="CU359" s="124"/>
      <c r="CV359" s="124"/>
      <c r="CW359" s="124"/>
      <c r="CX359" s="124"/>
      <c r="CY359" s="124"/>
      <c r="CZ359" s="124"/>
      <c r="DA359" s="124"/>
      <c r="DB359" s="124"/>
      <c r="DC359" s="124"/>
      <c r="DD359" s="124"/>
      <c r="DE359" s="124"/>
      <c r="DF359" s="124"/>
      <c r="DG359" s="124"/>
      <c r="DH359" s="124"/>
      <c r="DI359" s="124"/>
      <c r="DJ359" s="124"/>
      <c r="DK359" s="198"/>
      <c r="DL359" s="198"/>
      <c r="DM359" s="144"/>
      <c r="DN359" s="198"/>
      <c r="DO359" s="144"/>
      <c r="DP359" s="198"/>
      <c r="DQ359" s="144"/>
      <c r="DR359" s="6"/>
      <c r="DS359" s="6"/>
      <c r="DT359" s="2"/>
      <c r="DU359" s="2"/>
      <c r="DV359" s="2"/>
      <c r="DW359" s="2"/>
      <c r="DX359" s="2"/>
      <c r="DY359" s="2"/>
      <c r="DZ359" s="2"/>
      <c r="EA359" s="2"/>
      <c r="EB359" s="125"/>
      <c r="EC359" s="6"/>
      <c r="ED359" s="6"/>
      <c r="EE359" s="6"/>
      <c r="EF359" s="124"/>
      <c r="EG359" s="124"/>
      <c r="EH359" s="125"/>
      <c r="EI359" s="125"/>
      <c r="EJ359" s="124"/>
      <c r="EK359" s="2"/>
      <c r="EL359" s="2"/>
    </row>
    <row x14ac:dyDescent="0.25" r="360" customHeight="1" ht="18.75">
      <c r="A360" s="290" t="s">
        <v>234</v>
      </c>
      <c r="B360" s="282"/>
      <c r="C360" s="282"/>
      <c r="D360" s="282"/>
      <c r="E360" s="282"/>
      <c r="F360" s="282"/>
      <c r="G360" s="282"/>
      <c r="H360" s="282"/>
      <c r="I360" s="282"/>
      <c r="J360" s="282"/>
      <c r="K360" s="282"/>
      <c r="L360" s="282"/>
      <c r="M360" s="282"/>
      <c r="N360" s="282"/>
      <c r="O360" s="282"/>
      <c r="P360" s="282"/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  <c r="AA360" s="282"/>
      <c r="AB360" s="282"/>
      <c r="AC360" s="282"/>
      <c r="AD360" s="282"/>
      <c r="AE360" s="282"/>
      <c r="AF360" s="282"/>
      <c r="AG360" s="282"/>
      <c r="AH360" s="282"/>
      <c r="AI360" s="282"/>
      <c r="AJ360" s="282"/>
      <c r="AK360" s="282"/>
      <c r="AL360" s="282"/>
      <c r="AM360" s="282"/>
      <c r="AN360" s="282"/>
      <c r="AO360" s="282"/>
      <c r="AP360" s="282"/>
      <c r="AQ360" s="282"/>
      <c r="AR360" s="282"/>
      <c r="AS360" s="282"/>
      <c r="AT360" s="282"/>
      <c r="AU360" s="282"/>
      <c r="AV360" s="282"/>
      <c r="AW360" s="282"/>
      <c r="AX360" s="282"/>
      <c r="AY360" s="273"/>
      <c r="AZ360" s="274"/>
      <c r="BA360" s="275"/>
      <c r="BB360" s="282">
        <v>90</v>
      </c>
      <c r="BC360" s="282"/>
      <c r="BD360" s="282"/>
      <c r="BE360" s="291"/>
      <c r="BF360" s="292"/>
      <c r="BG360" s="292"/>
      <c r="BH360" s="292"/>
      <c r="BI360" s="292"/>
      <c r="BJ360" s="293"/>
      <c r="BK360" s="292"/>
      <c r="BL360" s="124"/>
      <c r="BM360" s="2"/>
      <c r="BN360" s="124"/>
      <c r="BO360" s="6"/>
      <c r="BP360" s="124"/>
      <c r="BQ360" s="124"/>
      <c r="BR360" s="124"/>
      <c r="BS360" s="124"/>
      <c r="BT360" s="124"/>
      <c r="BU360" s="124"/>
      <c r="BV360" s="124"/>
      <c r="BW360" s="124"/>
      <c r="BX360" s="6"/>
      <c r="BY360" s="124"/>
      <c r="BZ360" s="124"/>
      <c r="CA360" s="124"/>
      <c r="CB360" s="124"/>
      <c r="CC360" s="124"/>
      <c r="CD360" s="124"/>
      <c r="CE360" s="124"/>
      <c r="CF360" s="124"/>
      <c r="CG360" s="124"/>
      <c r="CH360" s="124"/>
      <c r="CI360" s="124"/>
      <c r="CJ360" s="124"/>
      <c r="CK360" s="124"/>
      <c r="CL360" s="124"/>
      <c r="CM360" s="124"/>
      <c r="CN360" s="124"/>
      <c r="CO360" s="124"/>
      <c r="CP360" s="124"/>
      <c r="CQ360" s="124"/>
      <c r="CR360" s="124"/>
      <c r="CS360" s="124"/>
      <c r="CT360" s="124"/>
      <c r="CU360" s="124"/>
      <c r="CV360" s="124"/>
      <c r="CW360" s="124"/>
      <c r="CX360" s="124"/>
      <c r="CY360" s="124"/>
      <c r="CZ360" s="124"/>
      <c r="DA360" s="124"/>
      <c r="DB360" s="124"/>
      <c r="DC360" s="124"/>
      <c r="DD360" s="124"/>
      <c r="DE360" s="124"/>
      <c r="DF360" s="124"/>
      <c r="DG360" s="124"/>
      <c r="DH360" s="124"/>
      <c r="DI360" s="124"/>
      <c r="DJ360" s="124"/>
      <c r="DK360" s="198"/>
      <c r="DL360" s="198"/>
      <c r="DM360" s="144"/>
      <c r="DN360" s="198"/>
      <c r="DO360" s="144"/>
      <c r="DP360" s="198"/>
      <c r="DQ360" s="144"/>
      <c r="DR360" s="6"/>
      <c r="DS360" s="6"/>
      <c r="DT360" s="2"/>
      <c r="DU360" s="2"/>
      <c r="DV360" s="2"/>
      <c r="DW360" s="2"/>
      <c r="DX360" s="2"/>
      <c r="DY360" s="2"/>
      <c r="DZ360" s="2"/>
      <c r="EA360" s="2"/>
      <c r="EB360" s="125"/>
      <c r="EC360" s="6"/>
      <c r="ED360" s="6"/>
      <c r="EE360" s="6"/>
      <c r="EF360" s="124"/>
      <c r="EG360" s="124"/>
      <c r="EH360" s="125"/>
      <c r="EI360" s="125"/>
      <c r="EJ360" s="124"/>
      <c r="EK360" s="2"/>
      <c r="EL360" s="2"/>
    </row>
    <row x14ac:dyDescent="0.25" r="361" customHeight="1" ht="18.75">
      <c r="A361" s="290" t="s">
        <v>235</v>
      </c>
      <c r="B361" s="282"/>
      <c r="C361" s="282"/>
      <c r="D361" s="282"/>
      <c r="E361" s="282"/>
      <c r="F361" s="282"/>
      <c r="G361" s="282"/>
      <c r="H361" s="282"/>
      <c r="I361" s="282"/>
      <c r="J361" s="282"/>
      <c r="K361" s="282"/>
      <c r="L361" s="282"/>
      <c r="M361" s="282"/>
      <c r="N361" s="282"/>
      <c r="O361" s="282"/>
      <c r="P361" s="282"/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  <c r="AA361" s="282"/>
      <c r="AB361" s="282"/>
      <c r="AC361" s="282"/>
      <c r="AD361" s="282"/>
      <c r="AE361" s="282"/>
      <c r="AF361" s="282"/>
      <c r="AG361" s="282"/>
      <c r="AH361" s="282"/>
      <c r="AI361" s="282"/>
      <c r="AJ361" s="282"/>
      <c r="AK361" s="282"/>
      <c r="AL361" s="282"/>
      <c r="AM361" s="282"/>
      <c r="AN361" s="282"/>
      <c r="AO361" s="282"/>
      <c r="AP361" s="282"/>
      <c r="AQ361" s="282"/>
      <c r="AR361" s="282"/>
      <c r="AS361" s="282"/>
      <c r="AT361" s="282">
        <v>202</v>
      </c>
      <c r="AU361" s="282"/>
      <c r="AV361" s="282"/>
      <c r="AW361" s="282"/>
      <c r="AX361" s="282"/>
      <c r="AY361" s="273"/>
      <c r="AZ361" s="274"/>
      <c r="BA361" s="275"/>
      <c r="BB361" s="282"/>
      <c r="BC361" s="282"/>
      <c r="BD361" s="282"/>
      <c r="BE361" s="291"/>
      <c r="BF361" s="292"/>
      <c r="BG361" s="292"/>
      <c r="BH361" s="292"/>
      <c r="BI361" s="292"/>
      <c r="BJ361" s="293"/>
      <c r="BK361" s="292"/>
      <c r="BL361" s="124"/>
      <c r="BM361" s="2"/>
      <c r="BN361" s="124"/>
      <c r="BO361" s="6"/>
      <c r="BP361" s="124"/>
      <c r="BQ361" s="124"/>
      <c r="BR361" s="124"/>
      <c r="BS361" s="124"/>
      <c r="BT361" s="124"/>
      <c r="BU361" s="124"/>
      <c r="BV361" s="124"/>
      <c r="BW361" s="124"/>
      <c r="BX361" s="6"/>
      <c r="BY361" s="124"/>
      <c r="BZ361" s="124"/>
      <c r="CA361" s="124"/>
      <c r="CB361" s="124"/>
      <c r="CC361" s="124"/>
      <c r="CD361" s="124"/>
      <c r="CE361" s="124"/>
      <c r="CF361" s="124"/>
      <c r="CG361" s="124"/>
      <c r="CH361" s="124"/>
      <c r="CI361" s="124"/>
      <c r="CJ361" s="124"/>
      <c r="CK361" s="124"/>
      <c r="CL361" s="124"/>
      <c r="CM361" s="124"/>
      <c r="CN361" s="124"/>
      <c r="CO361" s="124"/>
      <c r="CP361" s="124"/>
      <c r="CQ361" s="124"/>
      <c r="CR361" s="124"/>
      <c r="CS361" s="124"/>
      <c r="CT361" s="124"/>
      <c r="CU361" s="124"/>
      <c r="CV361" s="124"/>
      <c r="CW361" s="124"/>
      <c r="CX361" s="124"/>
      <c r="CY361" s="124"/>
      <c r="CZ361" s="124"/>
      <c r="DA361" s="124"/>
      <c r="DB361" s="124"/>
      <c r="DC361" s="124"/>
      <c r="DD361" s="124"/>
      <c r="DE361" s="124"/>
      <c r="DF361" s="124"/>
      <c r="DG361" s="124"/>
      <c r="DH361" s="124"/>
      <c r="DI361" s="124"/>
      <c r="DJ361" s="124"/>
      <c r="DK361" s="198"/>
      <c r="DL361" s="198"/>
      <c r="DM361" s="144"/>
      <c r="DN361" s="198"/>
      <c r="DO361" s="144"/>
      <c r="DP361" s="198"/>
      <c r="DQ361" s="144"/>
      <c r="DR361" s="6"/>
      <c r="DS361" s="6"/>
      <c r="DT361" s="2"/>
      <c r="DU361" s="2"/>
      <c r="DV361" s="2"/>
      <c r="DW361" s="2"/>
      <c r="DX361" s="2"/>
      <c r="DY361" s="2"/>
      <c r="DZ361" s="2"/>
      <c r="EA361" s="2"/>
      <c r="EB361" s="125"/>
      <c r="EC361" s="6"/>
      <c r="ED361" s="6"/>
      <c r="EE361" s="6"/>
      <c r="EF361" s="124"/>
      <c r="EG361" s="124"/>
      <c r="EH361" s="125"/>
      <c r="EI361" s="125"/>
      <c r="EJ361" s="124"/>
      <c r="EK361" s="2"/>
      <c r="EL361" s="2"/>
    </row>
    <row x14ac:dyDescent="0.25" r="362" customHeight="1" ht="18.75">
      <c r="A362" s="290" t="s">
        <v>201</v>
      </c>
      <c r="B362" s="282"/>
      <c r="C362" s="282"/>
      <c r="D362" s="282"/>
      <c r="E362" s="282"/>
      <c r="F362" s="282"/>
      <c r="G362" s="282"/>
      <c r="H362" s="282"/>
      <c r="I362" s="282"/>
      <c r="J362" s="282"/>
      <c r="K362" s="282"/>
      <c r="L362" s="282"/>
      <c r="M362" s="282"/>
      <c r="N362" s="282"/>
      <c r="O362" s="282"/>
      <c r="P362" s="282"/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  <c r="AC362" s="282"/>
      <c r="AD362" s="282"/>
      <c r="AE362" s="282"/>
      <c r="AF362" s="282"/>
      <c r="AG362" s="282"/>
      <c r="AH362" s="282"/>
      <c r="AI362" s="282"/>
      <c r="AJ362" s="282"/>
      <c r="AK362" s="282"/>
      <c r="AL362" s="282"/>
      <c r="AM362" s="282"/>
      <c r="AN362" s="282"/>
      <c r="AO362" s="282"/>
      <c r="AP362" s="282"/>
      <c r="AQ362" s="282"/>
      <c r="AR362" s="282"/>
      <c r="AS362" s="282"/>
      <c r="AT362" s="282"/>
      <c r="AU362" s="282"/>
      <c r="AV362" s="282"/>
      <c r="AW362" s="282"/>
      <c r="AX362" s="282"/>
      <c r="AY362" s="273"/>
      <c r="AZ362" s="274"/>
      <c r="BA362" s="275"/>
      <c r="BB362" s="282"/>
      <c r="BC362" s="282"/>
      <c r="BD362" s="282"/>
      <c r="BE362" s="291"/>
      <c r="BF362" s="292"/>
      <c r="BG362" s="292"/>
      <c r="BH362" s="292"/>
      <c r="BI362" s="292"/>
      <c r="BJ362" s="293"/>
      <c r="BK362" s="292"/>
      <c r="BL362" s="124"/>
      <c r="BM362" s="2"/>
      <c r="BN362" s="124"/>
      <c r="BO362" s="6"/>
      <c r="BP362" s="124"/>
      <c r="BQ362" s="124"/>
      <c r="BR362" s="124"/>
      <c r="BS362" s="124"/>
      <c r="BT362" s="124"/>
      <c r="BU362" s="124"/>
      <c r="BV362" s="124"/>
      <c r="BW362" s="124"/>
      <c r="BX362" s="6"/>
      <c r="BY362" s="124"/>
      <c r="BZ362" s="124"/>
      <c r="CA362" s="124"/>
      <c r="CB362" s="124"/>
      <c r="CC362" s="124"/>
      <c r="CD362" s="124"/>
      <c r="CE362" s="124"/>
      <c r="CF362" s="124"/>
      <c r="CG362" s="124"/>
      <c r="CH362" s="124"/>
      <c r="CI362" s="124"/>
      <c r="CJ362" s="124"/>
      <c r="CK362" s="124"/>
      <c r="CL362" s="124"/>
      <c r="CM362" s="124"/>
      <c r="CN362" s="124"/>
      <c r="CO362" s="124"/>
      <c r="CP362" s="124"/>
      <c r="CQ362" s="124"/>
      <c r="CR362" s="124"/>
      <c r="CS362" s="124"/>
      <c r="CT362" s="124"/>
      <c r="CU362" s="124"/>
      <c r="CV362" s="124"/>
      <c r="CW362" s="124"/>
      <c r="CX362" s="124"/>
      <c r="CY362" s="124"/>
      <c r="CZ362" s="124"/>
      <c r="DA362" s="124"/>
      <c r="DB362" s="124"/>
      <c r="DC362" s="124"/>
      <c r="DD362" s="124"/>
      <c r="DE362" s="124"/>
      <c r="DF362" s="124"/>
      <c r="DG362" s="124"/>
      <c r="DH362" s="124"/>
      <c r="DI362" s="124"/>
      <c r="DJ362" s="124"/>
      <c r="DK362" s="198"/>
      <c r="DL362" s="198"/>
      <c r="DM362" s="144"/>
      <c r="DN362" s="198"/>
      <c r="DO362" s="144"/>
      <c r="DP362" s="198"/>
      <c r="DQ362" s="144"/>
      <c r="DR362" s="6"/>
      <c r="DS362" s="6"/>
      <c r="DT362" s="2"/>
      <c r="DU362" s="2"/>
      <c r="DV362" s="2"/>
      <c r="DW362" s="2"/>
      <c r="DX362" s="2"/>
      <c r="DY362" s="2"/>
      <c r="DZ362" s="2"/>
      <c r="EA362" s="2"/>
      <c r="EB362" s="125"/>
      <c r="EC362" s="6"/>
      <c r="ED362" s="6"/>
      <c r="EE362" s="6"/>
      <c r="EF362" s="124"/>
      <c r="EG362" s="124"/>
      <c r="EH362" s="125"/>
      <c r="EI362" s="125"/>
      <c r="EJ362" s="124"/>
      <c r="EK362" s="2"/>
      <c r="EL362" s="2"/>
    </row>
    <row x14ac:dyDescent="0.25" r="363" customHeight="1" ht="18.75">
      <c r="A363" s="290" t="s">
        <v>237</v>
      </c>
      <c r="B363" s="282"/>
      <c r="C363" s="282"/>
      <c r="D363" s="282"/>
      <c r="E363" s="282"/>
      <c r="F363" s="282"/>
      <c r="G363" s="282"/>
      <c r="H363" s="282"/>
      <c r="I363" s="282"/>
      <c r="J363" s="282"/>
      <c r="K363" s="282"/>
      <c r="L363" s="282"/>
      <c r="M363" s="282"/>
      <c r="N363" s="282"/>
      <c r="O363" s="282"/>
      <c r="P363" s="282"/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  <c r="AC363" s="282"/>
      <c r="AD363" s="282"/>
      <c r="AE363" s="282"/>
      <c r="AF363" s="282"/>
      <c r="AG363" s="282"/>
      <c r="AH363" s="282"/>
      <c r="AI363" s="282"/>
      <c r="AJ363" s="282"/>
      <c r="AK363" s="282"/>
      <c r="AL363" s="282">
        <v>526</v>
      </c>
      <c r="AM363" s="282">
        <v>990</v>
      </c>
      <c r="AN363" s="282"/>
      <c r="AO363" s="282"/>
      <c r="AP363" s="282">
        <v>30</v>
      </c>
      <c r="AQ363" s="282"/>
      <c r="AR363" s="282">
        <v>20</v>
      </c>
      <c r="AS363" s="282">
        <v>84</v>
      </c>
      <c r="AT363" s="282"/>
      <c r="AU363" s="282"/>
      <c r="AV363" s="282">
        <v>124</v>
      </c>
      <c r="AW363" s="282"/>
      <c r="AX363" s="282"/>
      <c r="AY363" s="273"/>
      <c r="AZ363" s="274"/>
      <c r="BA363" s="275"/>
      <c r="BB363" s="282">
        <v>100</v>
      </c>
      <c r="BC363" s="282">
        <v>100</v>
      </c>
      <c r="BD363" s="282">
        <v>150</v>
      </c>
      <c r="BE363" s="291"/>
      <c r="BF363" s="292"/>
      <c r="BG363" s="292"/>
      <c r="BH363" s="292"/>
      <c r="BI363" s="292"/>
      <c r="BJ363" s="293"/>
      <c r="BK363" s="292"/>
      <c r="BL363" s="124"/>
      <c r="BM363" s="2"/>
      <c r="BN363" s="124"/>
      <c r="BO363" s="6"/>
      <c r="BP363" s="124"/>
      <c r="BQ363" s="124"/>
      <c r="BR363" s="124"/>
      <c r="BS363" s="124"/>
      <c r="BT363" s="124"/>
      <c r="BU363" s="124"/>
      <c r="BV363" s="124"/>
      <c r="BW363" s="124"/>
      <c r="BX363" s="6"/>
      <c r="BY363" s="124"/>
      <c r="BZ363" s="124"/>
      <c r="CA363" s="124"/>
      <c r="CB363" s="124"/>
      <c r="CC363" s="124"/>
      <c r="CD363" s="124"/>
      <c r="CE363" s="124"/>
      <c r="CF363" s="124"/>
      <c r="CG363" s="124"/>
      <c r="CH363" s="124"/>
      <c r="CI363" s="124"/>
      <c r="CJ363" s="124"/>
      <c r="CK363" s="124"/>
      <c r="CL363" s="124"/>
      <c r="CM363" s="124"/>
      <c r="CN363" s="124"/>
      <c r="CO363" s="124"/>
      <c r="CP363" s="124"/>
      <c r="CQ363" s="124"/>
      <c r="CR363" s="124"/>
      <c r="CS363" s="124"/>
      <c r="CT363" s="124"/>
      <c r="CU363" s="124"/>
      <c r="CV363" s="124"/>
      <c r="CW363" s="124"/>
      <c r="CX363" s="124"/>
      <c r="CY363" s="124"/>
      <c r="CZ363" s="124"/>
      <c r="DA363" s="124"/>
      <c r="DB363" s="124"/>
      <c r="DC363" s="124"/>
      <c r="DD363" s="124"/>
      <c r="DE363" s="124"/>
      <c r="DF363" s="124"/>
      <c r="DG363" s="124"/>
      <c r="DH363" s="124"/>
      <c r="DI363" s="124"/>
      <c r="DJ363" s="124"/>
      <c r="DK363" s="198"/>
      <c r="DL363" s="198"/>
      <c r="DM363" s="144"/>
      <c r="DN363" s="198"/>
      <c r="DO363" s="144"/>
      <c r="DP363" s="198"/>
      <c r="DQ363" s="144"/>
      <c r="DR363" s="6"/>
      <c r="DS363" s="6"/>
      <c r="DT363" s="2"/>
      <c r="DU363" s="2"/>
      <c r="DV363" s="2"/>
      <c r="DW363" s="2"/>
      <c r="DX363" s="2"/>
      <c r="DY363" s="2"/>
      <c r="DZ363" s="2"/>
      <c r="EA363" s="2"/>
      <c r="EB363" s="125"/>
      <c r="EC363" s="6"/>
      <c r="ED363" s="6"/>
      <c r="EE363" s="6"/>
      <c r="EF363" s="124"/>
      <c r="EG363" s="124"/>
      <c r="EH363" s="125"/>
      <c r="EI363" s="125"/>
      <c r="EJ363" s="124"/>
      <c r="EK363" s="2"/>
      <c r="EL363" s="2"/>
    </row>
    <row x14ac:dyDescent="0.25" r="364" customHeight="1" ht="18.75">
      <c r="A364" s="290" t="s">
        <v>200</v>
      </c>
      <c r="B364" s="282"/>
      <c r="C364" s="282"/>
      <c r="D364" s="282"/>
      <c r="E364" s="282"/>
      <c r="F364" s="282"/>
      <c r="G364" s="282"/>
      <c r="H364" s="282"/>
      <c r="I364" s="282"/>
      <c r="J364" s="282"/>
      <c r="K364" s="282"/>
      <c r="L364" s="282"/>
      <c r="M364" s="282"/>
      <c r="N364" s="282"/>
      <c r="O364" s="282"/>
      <c r="P364" s="282"/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  <c r="AC364" s="282"/>
      <c r="AD364" s="282"/>
      <c r="AE364" s="282"/>
      <c r="AF364" s="282"/>
      <c r="AG364" s="282"/>
      <c r="AH364" s="282"/>
      <c r="AI364" s="282"/>
      <c r="AJ364" s="282"/>
      <c r="AK364" s="282"/>
      <c r="AL364" s="282"/>
      <c r="AM364" s="282"/>
      <c r="AN364" s="282"/>
      <c r="AO364" s="282"/>
      <c r="AP364" s="282"/>
      <c r="AQ364" s="282"/>
      <c r="AR364" s="282"/>
      <c r="AS364" s="282"/>
      <c r="AT364" s="282"/>
      <c r="AU364" s="282"/>
      <c r="AV364" s="282"/>
      <c r="AW364" s="282"/>
      <c r="AX364" s="282"/>
      <c r="AY364" s="273"/>
      <c r="AZ364" s="274"/>
      <c r="BA364" s="275"/>
      <c r="BB364" s="282"/>
      <c r="BC364" s="282"/>
      <c r="BD364" s="282"/>
      <c r="BE364" s="291"/>
      <c r="BF364" s="292"/>
      <c r="BG364" s="292"/>
      <c r="BH364" s="292"/>
      <c r="BI364" s="292"/>
      <c r="BJ364" s="293"/>
      <c r="BK364" s="292"/>
      <c r="BL364" s="124"/>
      <c r="BM364" s="2"/>
      <c r="BN364" s="124"/>
      <c r="BO364" s="6"/>
      <c r="BP364" s="124"/>
      <c r="BQ364" s="124"/>
      <c r="BR364" s="124"/>
      <c r="BS364" s="124"/>
      <c r="BT364" s="124"/>
      <c r="BU364" s="124"/>
      <c r="BV364" s="124"/>
      <c r="BW364" s="124"/>
      <c r="BX364" s="6"/>
      <c r="BY364" s="124"/>
      <c r="BZ364" s="124"/>
      <c r="CA364" s="124"/>
      <c r="CB364" s="124"/>
      <c r="CC364" s="124"/>
      <c r="CD364" s="124"/>
      <c r="CE364" s="124"/>
      <c r="CF364" s="124"/>
      <c r="CG364" s="124"/>
      <c r="CH364" s="124"/>
      <c r="CI364" s="124"/>
      <c r="CJ364" s="124"/>
      <c r="CK364" s="124"/>
      <c r="CL364" s="124"/>
      <c r="CM364" s="124"/>
      <c r="CN364" s="124"/>
      <c r="CO364" s="124"/>
      <c r="CP364" s="124"/>
      <c r="CQ364" s="124"/>
      <c r="CR364" s="124"/>
      <c r="CS364" s="124"/>
      <c r="CT364" s="124"/>
      <c r="CU364" s="124"/>
      <c r="CV364" s="124"/>
      <c r="CW364" s="124"/>
      <c r="CX364" s="124"/>
      <c r="CY364" s="124"/>
      <c r="CZ364" s="124"/>
      <c r="DA364" s="124"/>
      <c r="DB364" s="124"/>
      <c r="DC364" s="124"/>
      <c r="DD364" s="124"/>
      <c r="DE364" s="124"/>
      <c r="DF364" s="124"/>
      <c r="DG364" s="124"/>
      <c r="DH364" s="124"/>
      <c r="DI364" s="124"/>
      <c r="DJ364" s="124"/>
      <c r="DK364" s="198"/>
      <c r="DL364" s="198"/>
      <c r="DM364" s="144"/>
      <c r="DN364" s="198"/>
      <c r="DO364" s="144"/>
      <c r="DP364" s="198"/>
      <c r="DQ364" s="144"/>
      <c r="DR364" s="6"/>
      <c r="DS364" s="6"/>
      <c r="DT364" s="2"/>
      <c r="DU364" s="2"/>
      <c r="DV364" s="2"/>
      <c r="DW364" s="2"/>
      <c r="DX364" s="2"/>
      <c r="DY364" s="2"/>
      <c r="DZ364" s="2"/>
      <c r="EA364" s="2"/>
      <c r="EB364" s="125"/>
      <c r="EC364" s="6"/>
      <c r="ED364" s="6"/>
      <c r="EE364" s="6"/>
      <c r="EF364" s="124"/>
      <c r="EG364" s="124"/>
      <c r="EH364" s="125"/>
      <c r="EI364" s="125"/>
      <c r="EJ364" s="124"/>
      <c r="EK364" s="2"/>
      <c r="EL364" s="2"/>
    </row>
    <row x14ac:dyDescent="0.25" r="365" customHeight="1" ht="18.75">
      <c r="A365" s="290" t="s">
        <v>238</v>
      </c>
      <c r="B365" s="282"/>
      <c r="C365" s="282"/>
      <c r="D365" s="282"/>
      <c r="E365" s="282"/>
      <c r="F365" s="282"/>
      <c r="G365" s="282"/>
      <c r="H365" s="282"/>
      <c r="I365" s="282"/>
      <c r="J365" s="282"/>
      <c r="K365" s="282"/>
      <c r="L365" s="282"/>
      <c r="M365" s="282"/>
      <c r="N365" s="282"/>
      <c r="O365" s="282"/>
      <c r="P365" s="282"/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  <c r="AC365" s="282"/>
      <c r="AD365" s="282"/>
      <c r="AE365" s="282"/>
      <c r="AF365" s="282"/>
      <c r="AG365" s="282"/>
      <c r="AH365" s="282"/>
      <c r="AI365" s="282"/>
      <c r="AJ365" s="282"/>
      <c r="AK365" s="282"/>
      <c r="AL365" s="282"/>
      <c r="AM365" s="282"/>
      <c r="AN365" s="282"/>
      <c r="AO365" s="282"/>
      <c r="AP365" s="282"/>
      <c r="AQ365" s="282"/>
      <c r="AR365" s="282"/>
      <c r="AS365" s="282"/>
      <c r="AT365" s="282"/>
      <c r="AU365" s="282"/>
      <c r="AV365" s="282"/>
      <c r="AW365" s="282"/>
      <c r="AX365" s="282"/>
      <c r="AY365" s="273"/>
      <c r="AZ365" s="274"/>
      <c r="BA365" s="275">
        <v>100</v>
      </c>
      <c r="BB365" s="282"/>
      <c r="BC365" s="282"/>
      <c r="BD365" s="282"/>
      <c r="BE365" s="291"/>
      <c r="BF365" s="292"/>
      <c r="BG365" s="292"/>
      <c r="BH365" s="292"/>
      <c r="BI365" s="292"/>
      <c r="BJ365" s="293"/>
      <c r="BK365" s="292"/>
      <c r="BL365" s="124"/>
      <c r="BM365" s="2"/>
      <c r="BN365" s="124"/>
      <c r="BO365" s="6"/>
      <c r="BP365" s="124"/>
      <c r="BQ365" s="124"/>
      <c r="BR365" s="124"/>
      <c r="BS365" s="124"/>
      <c r="BT365" s="124"/>
      <c r="BU365" s="124"/>
      <c r="BV365" s="124"/>
      <c r="BW365" s="124"/>
      <c r="BX365" s="6"/>
      <c r="BY365" s="124"/>
      <c r="BZ365" s="124"/>
      <c r="CA365" s="124"/>
      <c r="CB365" s="124"/>
      <c r="CC365" s="124"/>
      <c r="CD365" s="124"/>
      <c r="CE365" s="124"/>
      <c r="CF365" s="124"/>
      <c r="CG365" s="124"/>
      <c r="CH365" s="124"/>
      <c r="CI365" s="124"/>
      <c r="CJ365" s="124"/>
      <c r="CK365" s="124"/>
      <c r="CL365" s="124"/>
      <c r="CM365" s="124"/>
      <c r="CN365" s="124"/>
      <c r="CO365" s="124"/>
      <c r="CP365" s="124"/>
      <c r="CQ365" s="124"/>
      <c r="CR365" s="124"/>
      <c r="CS365" s="124"/>
      <c r="CT365" s="124"/>
      <c r="CU365" s="124"/>
      <c r="CV365" s="124"/>
      <c r="CW365" s="124"/>
      <c r="CX365" s="124"/>
      <c r="CY365" s="124"/>
      <c r="CZ365" s="124"/>
      <c r="DA365" s="124"/>
      <c r="DB365" s="124"/>
      <c r="DC365" s="124"/>
      <c r="DD365" s="124"/>
      <c r="DE365" s="124"/>
      <c r="DF365" s="124"/>
      <c r="DG365" s="124"/>
      <c r="DH365" s="124"/>
      <c r="DI365" s="124"/>
      <c r="DJ365" s="124"/>
      <c r="DK365" s="198"/>
      <c r="DL365" s="198"/>
      <c r="DM365" s="144"/>
      <c r="DN365" s="198"/>
      <c r="DO365" s="144"/>
      <c r="DP365" s="198"/>
      <c r="DQ365" s="144"/>
      <c r="DR365" s="6"/>
      <c r="DS365" s="6"/>
      <c r="DT365" s="2"/>
      <c r="DU365" s="2"/>
      <c r="DV365" s="2"/>
      <c r="DW365" s="2"/>
      <c r="DX365" s="2"/>
      <c r="DY365" s="2"/>
      <c r="DZ365" s="2"/>
      <c r="EA365" s="2"/>
      <c r="EB365" s="125"/>
      <c r="EC365" s="6"/>
      <c r="ED365" s="6"/>
      <c r="EE365" s="6"/>
      <c r="EF365" s="124"/>
      <c r="EG365" s="124"/>
      <c r="EH365" s="125"/>
      <c r="EI365" s="125"/>
      <c r="EJ365" s="124"/>
      <c r="EK365" s="2"/>
      <c r="EL365" s="2"/>
    </row>
    <row x14ac:dyDescent="0.25" r="366" customHeight="1" ht="18.75">
      <c r="A366" s="304" t="s">
        <v>239</v>
      </c>
      <c r="B366" s="282">
        <f>+SUM(B357:B365)</f>
      </c>
      <c r="C366" s="282">
        <f>+SUM(C357:C365)</f>
      </c>
      <c r="D366" s="282">
        <f>+SUM(D357:D365)</f>
      </c>
      <c r="E366" s="282">
        <f>+SUM(E357:E365)</f>
      </c>
      <c r="F366" s="282">
        <f>+SUM(F357:F365)</f>
      </c>
      <c r="G366" s="282">
        <f>+SUM(G357:G365)</f>
      </c>
      <c r="H366" s="282">
        <f>+SUM(H357:H365)</f>
      </c>
      <c r="I366" s="282">
        <f>+SUM(I357:I365)</f>
      </c>
      <c r="J366" s="282">
        <f>+SUM(J357:J365)</f>
      </c>
      <c r="K366" s="282">
        <f>+SUM(K357:K365)</f>
      </c>
      <c r="L366" s="282">
        <f>+SUM(L357:L365)</f>
      </c>
      <c r="M366" s="282">
        <f>+SUM(M357:M365)</f>
      </c>
      <c r="N366" s="282">
        <f>+SUM(N357:N365)</f>
      </c>
      <c r="O366" s="282">
        <f>+SUM(O357:O365)</f>
      </c>
      <c r="P366" s="282">
        <f>+SUM(P357:P365)</f>
      </c>
      <c r="Q366" s="282">
        <f>+SUM(Q357:Q365)</f>
      </c>
      <c r="R366" s="282">
        <f>+SUM(R357:R365)</f>
      </c>
      <c r="S366" s="282">
        <f>+SUM(S357:S365)</f>
      </c>
      <c r="T366" s="282">
        <f>+SUM(T357:T365)</f>
      </c>
      <c r="U366" s="282">
        <f>+SUM(U357:U365)</f>
      </c>
      <c r="V366" s="282">
        <f>+SUM(V357:V365)</f>
      </c>
      <c r="W366" s="282">
        <f>+SUM(W357:W365)</f>
      </c>
      <c r="X366" s="282">
        <f>+SUM(X357:X365)</f>
      </c>
      <c r="Y366" s="282">
        <f>+SUM(Y357:Y365)</f>
      </c>
      <c r="Z366" s="282">
        <f>+SUM(Z357:Z365)</f>
      </c>
      <c r="AA366" s="282">
        <f>+SUM(AA357:AA365)</f>
      </c>
      <c r="AB366" s="282">
        <f>+SUM(AB357:AB365)</f>
      </c>
      <c r="AC366" s="282">
        <f>+SUM(AC357:AC365)</f>
      </c>
      <c r="AD366" s="282">
        <f>+SUM(AD357:AD365)</f>
      </c>
      <c r="AE366" s="282">
        <f>+SUM(AE357:AE365)</f>
      </c>
      <c r="AF366" s="282">
        <f>+SUM(AF357:AF365)</f>
      </c>
      <c r="AG366" s="282">
        <f>+SUM(AG357:AG365)</f>
      </c>
      <c r="AH366" s="282">
        <f>+SUM(AH357:AH365)</f>
      </c>
      <c r="AI366" s="282">
        <f>+SUM(AI357:AI365)</f>
      </c>
      <c r="AJ366" s="282">
        <f>+SUM(AJ357:AJ365)</f>
      </c>
      <c r="AK366" s="282">
        <f>+SUM(AK357:AK365)</f>
      </c>
      <c r="AL366" s="282">
        <f>+SUM(AL357:AL365)</f>
      </c>
      <c r="AM366" s="282">
        <f>+SUM(AM357:AM365)</f>
      </c>
      <c r="AN366" s="282">
        <f>+SUM(AN357:AN365)</f>
      </c>
      <c r="AO366" s="282">
        <f>+SUM(AO357:AO365)</f>
      </c>
      <c r="AP366" s="282">
        <f>+SUM(AP357:AP365)</f>
      </c>
      <c r="AQ366" s="282">
        <f>+SUM(AQ357:AQ365)</f>
      </c>
      <c r="AR366" s="282">
        <f>+SUM(AR357:AR365)</f>
      </c>
      <c r="AS366" s="282">
        <f>+SUM(AS357:AS365)</f>
      </c>
      <c r="AT366" s="282">
        <f>+SUM(AT357:AT365)</f>
      </c>
      <c r="AU366" s="282">
        <f>+SUM(AU357:AU365)</f>
      </c>
      <c r="AV366" s="282">
        <f>+SUM(AV357:AV365)</f>
      </c>
      <c r="AW366" s="282">
        <f>+SUM(AW357:AW365)</f>
      </c>
      <c r="AX366" s="282"/>
      <c r="AY366" s="273"/>
      <c r="AZ366" s="274">
        <f>SUM(AZ357:AZ365)</f>
      </c>
      <c r="BA366" s="275">
        <f>SUM(BA357:BA365)</f>
      </c>
      <c r="BB366" s="276">
        <f>SUM(BB357:BB365)</f>
      </c>
      <c r="BC366" s="276">
        <f>SUM(BC357:BC365)</f>
      </c>
      <c r="BD366" s="276">
        <f>SUM(BD357:BD365)</f>
      </c>
      <c r="BE366" s="277">
        <f>SUM(BE357:BE365)</f>
      </c>
      <c r="BF366" s="278">
        <f>SUM(BF357:BF365)</f>
      </c>
      <c r="BG366" s="278">
        <f>SUM(BG357:BG365)</f>
      </c>
      <c r="BH366" s="278">
        <f>SUM(BH357:BH365)</f>
      </c>
      <c r="BI366" s="278">
        <f>SUM(BI357:BI365)</f>
      </c>
      <c r="BJ366" s="279">
        <f>SUM(BJ357:BJ365)</f>
      </c>
      <c r="BK366" s="278"/>
      <c r="BL366" s="124"/>
      <c r="BM366" s="2"/>
      <c r="BN366" s="124"/>
      <c r="BO366" s="6"/>
      <c r="BP366" s="124"/>
      <c r="BQ366" s="124"/>
      <c r="BR366" s="124"/>
      <c r="BS366" s="124"/>
      <c r="BT366" s="124"/>
      <c r="BU366" s="124"/>
      <c r="BV366" s="124"/>
      <c r="BW366" s="124"/>
      <c r="BX366" s="6"/>
      <c r="BY366" s="124"/>
      <c r="BZ366" s="124"/>
      <c r="CA366" s="124"/>
      <c r="CB366" s="124"/>
      <c r="CC366" s="124"/>
      <c r="CD366" s="124"/>
      <c r="CE366" s="124"/>
      <c r="CF366" s="124"/>
      <c r="CG366" s="124"/>
      <c r="CH366" s="124"/>
      <c r="CI366" s="124"/>
      <c r="CJ366" s="124"/>
      <c r="CK366" s="124"/>
      <c r="CL366" s="124"/>
      <c r="CM366" s="124"/>
      <c r="CN366" s="124"/>
      <c r="CO366" s="124"/>
      <c r="CP366" s="124"/>
      <c r="CQ366" s="124"/>
      <c r="CR366" s="124"/>
      <c r="CS366" s="124"/>
      <c r="CT366" s="124"/>
      <c r="CU366" s="124"/>
      <c r="CV366" s="124"/>
      <c r="CW366" s="124"/>
      <c r="CX366" s="124"/>
      <c r="CY366" s="124"/>
      <c r="CZ366" s="124"/>
      <c r="DA366" s="124"/>
      <c r="DB366" s="124"/>
      <c r="DC366" s="124"/>
      <c r="DD366" s="124"/>
      <c r="DE366" s="124"/>
      <c r="DF366" s="124"/>
      <c r="DG366" s="124"/>
      <c r="DH366" s="124"/>
      <c r="DI366" s="124"/>
      <c r="DJ366" s="124"/>
      <c r="DK366" s="198"/>
      <c r="DL366" s="198"/>
      <c r="DM366" s="144"/>
      <c r="DN366" s="198"/>
      <c r="DO366" s="144"/>
      <c r="DP366" s="198"/>
      <c r="DQ366" s="144"/>
      <c r="DR366" s="6"/>
      <c r="DS366" s="6"/>
      <c r="DT366" s="2"/>
      <c r="DU366" s="2"/>
      <c r="DV366" s="2"/>
      <c r="DW366" s="2"/>
      <c r="DX366" s="2"/>
      <c r="DY366" s="2"/>
      <c r="DZ366" s="2"/>
      <c r="EA366" s="2"/>
      <c r="EB366" s="125"/>
      <c r="EC366" s="6"/>
      <c r="ED366" s="6"/>
      <c r="EE366" s="6"/>
      <c r="EF366" s="124"/>
      <c r="EG366" s="124"/>
      <c r="EH366" s="125"/>
      <c r="EI366" s="125"/>
      <c r="EJ366" s="124"/>
      <c r="EK366" s="2"/>
      <c r="EL366" s="2"/>
    </row>
    <row x14ac:dyDescent="0.25" r="367" customHeight="1" ht="18.75">
      <c r="A367" s="280" t="s">
        <v>248</v>
      </c>
      <c r="B367" s="322">
        <v>0</v>
      </c>
      <c r="C367" s="322">
        <v>108</v>
      </c>
      <c r="D367" s="322">
        <v>16</v>
      </c>
      <c r="E367" s="322">
        <v>0</v>
      </c>
      <c r="F367" s="322">
        <v>0</v>
      </c>
      <c r="G367" s="322">
        <v>0</v>
      </c>
      <c r="H367" s="322">
        <v>0</v>
      </c>
      <c r="I367" s="322">
        <v>0</v>
      </c>
      <c r="J367" s="322">
        <v>0</v>
      </c>
      <c r="K367" s="322">
        <v>0</v>
      </c>
      <c r="L367" s="322">
        <v>0</v>
      </c>
      <c r="M367" s="322">
        <v>0</v>
      </c>
      <c r="N367" s="268">
        <v>0</v>
      </c>
      <c r="O367" s="268">
        <v>0</v>
      </c>
      <c r="P367" s="268">
        <v>0</v>
      </c>
      <c r="Q367" s="268">
        <v>0</v>
      </c>
      <c r="R367" s="268">
        <v>0</v>
      </c>
      <c r="S367" s="268">
        <v>0</v>
      </c>
      <c r="T367" s="268">
        <v>0</v>
      </c>
      <c r="U367" s="268">
        <v>0</v>
      </c>
      <c r="V367" s="268">
        <v>0</v>
      </c>
      <c r="W367" s="268">
        <v>0</v>
      </c>
      <c r="X367" s="268">
        <v>0</v>
      </c>
      <c r="Y367" s="268">
        <v>0</v>
      </c>
      <c r="Z367" s="282">
        <v>0</v>
      </c>
      <c r="AA367" s="282">
        <v>0</v>
      </c>
      <c r="AB367" s="282">
        <v>0</v>
      </c>
      <c r="AC367" s="282">
        <v>0</v>
      </c>
      <c r="AD367" s="282">
        <v>0</v>
      </c>
      <c r="AE367" s="282">
        <v>0</v>
      </c>
      <c r="AF367" s="282">
        <v>0</v>
      </c>
      <c r="AG367" s="282">
        <v>0</v>
      </c>
      <c r="AH367" s="282">
        <v>0</v>
      </c>
      <c r="AI367" s="282">
        <v>0</v>
      </c>
      <c r="AJ367" s="282">
        <v>0</v>
      </c>
      <c r="AK367" s="282">
        <v>0</v>
      </c>
      <c r="AL367" s="282">
        <v>0</v>
      </c>
      <c r="AM367" s="282">
        <v>102</v>
      </c>
      <c r="AN367" s="282">
        <v>0</v>
      </c>
      <c r="AO367" s="282">
        <v>0</v>
      </c>
      <c r="AP367" s="282">
        <v>0</v>
      </c>
      <c r="AQ367" s="282">
        <v>0</v>
      </c>
      <c r="AR367" s="282">
        <v>0</v>
      </c>
      <c r="AS367" s="282">
        <v>0</v>
      </c>
      <c r="AT367" s="282">
        <v>0</v>
      </c>
      <c r="AU367" s="282">
        <v>0</v>
      </c>
      <c r="AV367" s="282">
        <v>0</v>
      </c>
      <c r="AW367" s="268">
        <v>0</v>
      </c>
      <c r="AX367" s="268"/>
      <c r="AY367" s="273"/>
      <c r="AZ367" s="274">
        <f>+AZ377</f>
      </c>
      <c r="BA367" s="275">
        <f>+BA377</f>
      </c>
      <c r="BB367" s="282">
        <f>+BB377</f>
      </c>
      <c r="BC367" s="282">
        <f>+BC377</f>
      </c>
      <c r="BD367" s="282">
        <f>+BD377</f>
      </c>
      <c r="BE367" s="291">
        <f>+BE377</f>
      </c>
      <c r="BF367" s="292">
        <f>+BF377</f>
      </c>
      <c r="BG367" s="292">
        <f>+BG377</f>
      </c>
      <c r="BH367" s="292">
        <f>+BH377</f>
      </c>
      <c r="BI367" s="292">
        <f>+BI377</f>
      </c>
      <c r="BJ367" s="293">
        <f>+BJ377</f>
      </c>
      <c r="BK367" s="292"/>
      <c r="BL367" s="124"/>
      <c r="BM367" s="2"/>
      <c r="BN367" s="124"/>
      <c r="BO367" s="6"/>
      <c r="BP367" s="124"/>
      <c r="BQ367" s="124"/>
      <c r="BR367" s="124"/>
      <c r="BS367" s="124"/>
      <c r="BT367" s="124"/>
      <c r="BU367" s="124"/>
      <c r="BV367" s="124"/>
      <c r="BW367" s="124"/>
      <c r="BX367" s="6"/>
      <c r="BY367" s="124"/>
      <c r="BZ367" s="124"/>
      <c r="CA367" s="124"/>
      <c r="CB367" s="124"/>
      <c r="CC367" s="124"/>
      <c r="CD367" s="124"/>
      <c r="CE367" s="124"/>
      <c r="CF367" s="124"/>
      <c r="CG367" s="124"/>
      <c r="CH367" s="124"/>
      <c r="CI367" s="124"/>
      <c r="CJ367" s="124"/>
      <c r="CK367" s="124"/>
      <c r="CL367" s="124"/>
      <c r="CM367" s="124"/>
      <c r="CN367" s="124"/>
      <c r="CO367" s="124"/>
      <c r="CP367" s="124"/>
      <c r="CQ367" s="124"/>
      <c r="CR367" s="124"/>
      <c r="CS367" s="124"/>
      <c r="CT367" s="124"/>
      <c r="CU367" s="124"/>
      <c r="CV367" s="124"/>
      <c r="CW367" s="124"/>
      <c r="CX367" s="124"/>
      <c r="CY367" s="124"/>
      <c r="CZ367" s="124"/>
      <c r="DA367" s="124"/>
      <c r="DB367" s="124"/>
      <c r="DC367" s="124"/>
      <c r="DD367" s="124"/>
      <c r="DE367" s="124"/>
      <c r="DF367" s="124"/>
      <c r="DG367" s="124"/>
      <c r="DH367" s="124"/>
      <c r="DI367" s="124"/>
      <c r="DJ367" s="124"/>
      <c r="DK367" s="198">
        <f>SUM(B367:M367)</f>
      </c>
      <c r="DL367" s="198">
        <f>SUM(N367:Y367)</f>
      </c>
      <c r="DM367" s="144">
        <f>IFERROR(DL367/DK367*100,0)</f>
      </c>
      <c r="DN367" s="198">
        <f>SUM(Z367:AK367)</f>
      </c>
      <c r="DO367" s="144">
        <f>IFERROR(DN367/DL367*100,0)</f>
      </c>
      <c r="DP367" s="198">
        <f>SUM(AL367:AW367)</f>
      </c>
      <c r="DQ367" s="144">
        <f>IFERROR(DP367/DN367*100,0)</f>
      </c>
      <c r="DR367" s="185">
        <f>SUM(AY367:BJ367)</f>
      </c>
      <c r="DS367" s="249">
        <f>IFERROR(DR367/DP367*100,0)</f>
      </c>
      <c r="DT367" s="2"/>
      <c r="DU367" s="2"/>
      <c r="DV367" s="2"/>
      <c r="DW367" s="2"/>
      <c r="DX367" s="2"/>
      <c r="DY367" s="2"/>
      <c r="DZ367" s="2"/>
      <c r="EA367" s="2"/>
      <c r="EB367" s="125"/>
      <c r="EC367" s="6"/>
      <c r="ED367" s="6"/>
      <c r="EE367" s="6"/>
      <c r="EF367" s="124"/>
      <c r="EG367" s="124"/>
      <c r="EH367" s="125"/>
      <c r="EI367" s="125"/>
      <c r="EJ367" s="124"/>
      <c r="EK367" s="2"/>
      <c r="EL367" s="2"/>
    </row>
    <row x14ac:dyDescent="0.25" r="368" customHeight="1" ht="18.75">
      <c r="A368" s="290" t="s">
        <v>231</v>
      </c>
      <c r="B368" s="282"/>
      <c r="C368" s="282"/>
      <c r="D368" s="282"/>
      <c r="E368" s="282"/>
      <c r="F368" s="282"/>
      <c r="G368" s="282"/>
      <c r="H368" s="282"/>
      <c r="I368" s="282"/>
      <c r="J368" s="282"/>
      <c r="K368" s="282"/>
      <c r="L368" s="282"/>
      <c r="M368" s="282"/>
      <c r="N368" s="282"/>
      <c r="O368" s="282"/>
      <c r="P368" s="282"/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  <c r="AC368" s="282"/>
      <c r="AD368" s="282"/>
      <c r="AE368" s="282"/>
      <c r="AF368" s="282"/>
      <c r="AG368" s="282"/>
      <c r="AH368" s="282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  <c r="AX368" s="282"/>
      <c r="AY368" s="273"/>
      <c r="AZ368" s="274"/>
      <c r="BA368" s="275"/>
      <c r="BB368" s="282"/>
      <c r="BC368" s="282"/>
      <c r="BD368" s="282"/>
      <c r="BE368" s="291"/>
      <c r="BF368" s="292"/>
      <c r="BG368" s="292"/>
      <c r="BH368" s="292"/>
      <c r="BI368" s="292"/>
      <c r="BJ368" s="293"/>
      <c r="BK368" s="292"/>
      <c r="BL368" s="124"/>
      <c r="BM368" s="2"/>
      <c r="BN368" s="124"/>
      <c r="BO368" s="6"/>
      <c r="BP368" s="124"/>
      <c r="BQ368" s="124"/>
      <c r="BR368" s="124"/>
      <c r="BS368" s="124"/>
      <c r="BT368" s="124"/>
      <c r="BU368" s="124"/>
      <c r="BV368" s="124"/>
      <c r="BW368" s="124"/>
      <c r="BX368" s="6"/>
      <c r="BY368" s="124"/>
      <c r="BZ368" s="124"/>
      <c r="CA368" s="124"/>
      <c r="CB368" s="124"/>
      <c r="CC368" s="124"/>
      <c r="CD368" s="124"/>
      <c r="CE368" s="124"/>
      <c r="CF368" s="124"/>
      <c r="CG368" s="124"/>
      <c r="CH368" s="124"/>
      <c r="CI368" s="124"/>
      <c r="CJ368" s="124"/>
      <c r="CK368" s="124"/>
      <c r="CL368" s="124"/>
      <c r="CM368" s="124"/>
      <c r="CN368" s="124"/>
      <c r="CO368" s="124"/>
      <c r="CP368" s="124"/>
      <c r="CQ368" s="124"/>
      <c r="CR368" s="124"/>
      <c r="CS368" s="124"/>
      <c r="CT368" s="124"/>
      <c r="CU368" s="124"/>
      <c r="CV368" s="124"/>
      <c r="CW368" s="124"/>
      <c r="CX368" s="124"/>
      <c r="CY368" s="124"/>
      <c r="CZ368" s="124"/>
      <c r="DA368" s="124"/>
      <c r="DB368" s="124"/>
      <c r="DC368" s="124"/>
      <c r="DD368" s="124"/>
      <c r="DE368" s="124"/>
      <c r="DF368" s="124"/>
      <c r="DG368" s="124"/>
      <c r="DH368" s="124"/>
      <c r="DI368" s="124"/>
      <c r="DJ368" s="124"/>
      <c r="DK368" s="198"/>
      <c r="DL368" s="198"/>
      <c r="DM368" s="144"/>
      <c r="DN368" s="198"/>
      <c r="DO368" s="144"/>
      <c r="DP368" s="198"/>
      <c r="DQ368" s="144"/>
      <c r="DR368" s="6"/>
      <c r="DS368" s="6"/>
      <c r="DT368" s="2"/>
      <c r="DU368" s="2"/>
      <c r="DV368" s="2"/>
      <c r="DW368" s="2"/>
      <c r="DX368" s="2"/>
      <c r="DY368" s="2"/>
      <c r="DZ368" s="2"/>
      <c r="EA368" s="2"/>
      <c r="EB368" s="125"/>
      <c r="EC368" s="6"/>
      <c r="ED368" s="6"/>
      <c r="EE368" s="6"/>
      <c r="EF368" s="124"/>
      <c r="EG368" s="124"/>
      <c r="EH368" s="125"/>
      <c r="EI368" s="125"/>
      <c r="EJ368" s="124"/>
      <c r="EK368" s="2"/>
      <c r="EL368" s="2"/>
    </row>
    <row x14ac:dyDescent="0.25" r="369" customHeight="1" ht="18.75">
      <c r="A369" s="290" t="s">
        <v>232</v>
      </c>
      <c r="B369" s="282"/>
      <c r="C369" s="282"/>
      <c r="D369" s="282"/>
      <c r="E369" s="282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  <c r="AA369" s="282"/>
      <c r="AB369" s="282"/>
      <c r="AC369" s="282"/>
      <c r="AD369" s="282"/>
      <c r="AE369" s="282"/>
      <c r="AF369" s="282"/>
      <c r="AG369" s="282"/>
      <c r="AH369" s="282"/>
      <c r="AI369" s="282"/>
      <c r="AJ369" s="282"/>
      <c r="AK369" s="282"/>
      <c r="AL369" s="282"/>
      <c r="AM369" s="282"/>
      <c r="AN369" s="282"/>
      <c r="AO369" s="282"/>
      <c r="AP369" s="282"/>
      <c r="AQ369" s="282"/>
      <c r="AR369" s="282"/>
      <c r="AS369" s="282"/>
      <c r="AT369" s="282"/>
      <c r="AU369" s="282"/>
      <c r="AV369" s="282"/>
      <c r="AW369" s="282"/>
      <c r="AX369" s="282"/>
      <c r="AY369" s="273"/>
      <c r="AZ369" s="274"/>
      <c r="BA369" s="275"/>
      <c r="BB369" s="282"/>
      <c r="BC369" s="282"/>
      <c r="BD369" s="282"/>
      <c r="BE369" s="291"/>
      <c r="BF369" s="292"/>
      <c r="BG369" s="292"/>
      <c r="BH369" s="292"/>
      <c r="BI369" s="292"/>
      <c r="BJ369" s="293"/>
      <c r="BK369" s="292"/>
      <c r="BL369" s="124"/>
      <c r="BM369" s="2"/>
      <c r="BN369" s="124"/>
      <c r="BO369" s="6"/>
      <c r="BP369" s="124"/>
      <c r="BQ369" s="124"/>
      <c r="BR369" s="124"/>
      <c r="BS369" s="124"/>
      <c r="BT369" s="124"/>
      <c r="BU369" s="124"/>
      <c r="BV369" s="124"/>
      <c r="BW369" s="124"/>
      <c r="BX369" s="6"/>
      <c r="BY369" s="124"/>
      <c r="BZ369" s="124"/>
      <c r="CA369" s="124"/>
      <c r="CB369" s="124"/>
      <c r="CC369" s="124"/>
      <c r="CD369" s="124"/>
      <c r="CE369" s="124"/>
      <c r="CF369" s="124"/>
      <c r="CG369" s="124"/>
      <c r="CH369" s="124"/>
      <c r="CI369" s="124"/>
      <c r="CJ369" s="124"/>
      <c r="CK369" s="124"/>
      <c r="CL369" s="124"/>
      <c r="CM369" s="124"/>
      <c r="CN369" s="124"/>
      <c r="CO369" s="124"/>
      <c r="CP369" s="124"/>
      <c r="CQ369" s="124"/>
      <c r="CR369" s="124"/>
      <c r="CS369" s="124"/>
      <c r="CT369" s="124"/>
      <c r="CU369" s="124"/>
      <c r="CV369" s="124"/>
      <c r="CW369" s="124"/>
      <c r="CX369" s="124"/>
      <c r="CY369" s="124"/>
      <c r="CZ369" s="124"/>
      <c r="DA369" s="124"/>
      <c r="DB369" s="124"/>
      <c r="DC369" s="124"/>
      <c r="DD369" s="124"/>
      <c r="DE369" s="124"/>
      <c r="DF369" s="124"/>
      <c r="DG369" s="124"/>
      <c r="DH369" s="124"/>
      <c r="DI369" s="124"/>
      <c r="DJ369" s="124"/>
      <c r="DK369" s="198"/>
      <c r="DL369" s="198"/>
      <c r="DM369" s="144"/>
      <c r="DN369" s="198"/>
      <c r="DO369" s="144"/>
      <c r="DP369" s="198"/>
      <c r="DQ369" s="144"/>
      <c r="DR369" s="6"/>
      <c r="DS369" s="6"/>
      <c r="DT369" s="2"/>
      <c r="DU369" s="2"/>
      <c r="DV369" s="2"/>
      <c r="DW369" s="2"/>
      <c r="DX369" s="2"/>
      <c r="DY369" s="2"/>
      <c r="DZ369" s="2"/>
      <c r="EA369" s="2"/>
      <c r="EB369" s="125"/>
      <c r="EC369" s="6"/>
      <c r="ED369" s="6"/>
      <c r="EE369" s="6"/>
      <c r="EF369" s="124"/>
      <c r="EG369" s="124"/>
      <c r="EH369" s="125"/>
      <c r="EI369" s="125"/>
      <c r="EJ369" s="124"/>
      <c r="EK369" s="2"/>
      <c r="EL369" s="2"/>
    </row>
    <row x14ac:dyDescent="0.25" r="370" customHeight="1" ht="18.75">
      <c r="A370" s="290" t="s">
        <v>233</v>
      </c>
      <c r="B370" s="282"/>
      <c r="C370" s="282"/>
      <c r="D370" s="282"/>
      <c r="E370" s="282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  <c r="AA370" s="282"/>
      <c r="AB370" s="282"/>
      <c r="AC370" s="282"/>
      <c r="AD370" s="282"/>
      <c r="AE370" s="282"/>
      <c r="AF370" s="282"/>
      <c r="AG370" s="282"/>
      <c r="AH370" s="282"/>
      <c r="AI370" s="282"/>
      <c r="AJ370" s="282"/>
      <c r="AK370" s="282"/>
      <c r="AL370" s="282"/>
      <c r="AM370" s="282"/>
      <c r="AN370" s="282"/>
      <c r="AO370" s="282"/>
      <c r="AP370" s="282"/>
      <c r="AQ370" s="282"/>
      <c r="AR370" s="282"/>
      <c r="AS370" s="282"/>
      <c r="AT370" s="282"/>
      <c r="AU370" s="282"/>
      <c r="AV370" s="282"/>
      <c r="AW370" s="282"/>
      <c r="AX370" s="282"/>
      <c r="AY370" s="273"/>
      <c r="AZ370" s="274"/>
      <c r="BA370" s="275"/>
      <c r="BB370" s="282"/>
      <c r="BC370" s="282"/>
      <c r="BD370" s="282"/>
      <c r="BE370" s="291"/>
      <c r="BF370" s="292"/>
      <c r="BG370" s="292"/>
      <c r="BH370" s="292"/>
      <c r="BI370" s="292"/>
      <c r="BJ370" s="293"/>
      <c r="BK370" s="292"/>
      <c r="BL370" s="124"/>
      <c r="BM370" s="2"/>
      <c r="BN370" s="124"/>
      <c r="BO370" s="6"/>
      <c r="BP370" s="124"/>
      <c r="BQ370" s="124"/>
      <c r="BR370" s="124"/>
      <c r="BS370" s="124"/>
      <c r="BT370" s="124"/>
      <c r="BU370" s="124"/>
      <c r="BV370" s="124"/>
      <c r="BW370" s="124"/>
      <c r="BX370" s="6"/>
      <c r="BY370" s="124"/>
      <c r="BZ370" s="124"/>
      <c r="CA370" s="124"/>
      <c r="CB370" s="124"/>
      <c r="CC370" s="124"/>
      <c r="CD370" s="124"/>
      <c r="CE370" s="124"/>
      <c r="CF370" s="124"/>
      <c r="CG370" s="124"/>
      <c r="CH370" s="124"/>
      <c r="CI370" s="124"/>
      <c r="CJ370" s="124"/>
      <c r="CK370" s="124"/>
      <c r="CL370" s="124"/>
      <c r="CM370" s="124"/>
      <c r="CN370" s="124"/>
      <c r="CO370" s="124"/>
      <c r="CP370" s="124"/>
      <c r="CQ370" s="124"/>
      <c r="CR370" s="124"/>
      <c r="CS370" s="124"/>
      <c r="CT370" s="124"/>
      <c r="CU370" s="124"/>
      <c r="CV370" s="124"/>
      <c r="CW370" s="124"/>
      <c r="CX370" s="124"/>
      <c r="CY370" s="124"/>
      <c r="CZ370" s="124"/>
      <c r="DA370" s="124"/>
      <c r="DB370" s="124"/>
      <c r="DC370" s="124"/>
      <c r="DD370" s="124"/>
      <c r="DE370" s="124"/>
      <c r="DF370" s="124"/>
      <c r="DG370" s="124"/>
      <c r="DH370" s="124"/>
      <c r="DI370" s="124"/>
      <c r="DJ370" s="124"/>
      <c r="DK370" s="198"/>
      <c r="DL370" s="198"/>
      <c r="DM370" s="144"/>
      <c r="DN370" s="198"/>
      <c r="DO370" s="144"/>
      <c r="DP370" s="198"/>
      <c r="DQ370" s="144"/>
      <c r="DR370" s="6"/>
      <c r="DS370" s="6"/>
      <c r="DT370" s="2"/>
      <c r="DU370" s="2"/>
      <c r="DV370" s="2"/>
      <c r="DW370" s="2"/>
      <c r="DX370" s="2"/>
      <c r="DY370" s="2"/>
      <c r="DZ370" s="2"/>
      <c r="EA370" s="2"/>
      <c r="EB370" s="125"/>
      <c r="EC370" s="6"/>
      <c r="ED370" s="6"/>
      <c r="EE370" s="6"/>
      <c r="EF370" s="124"/>
      <c r="EG370" s="124"/>
      <c r="EH370" s="125"/>
      <c r="EI370" s="125"/>
      <c r="EJ370" s="124"/>
      <c r="EK370" s="2"/>
      <c r="EL370" s="2"/>
    </row>
    <row x14ac:dyDescent="0.25" r="371" customHeight="1" ht="18.75">
      <c r="A371" s="290" t="s">
        <v>234</v>
      </c>
      <c r="B371" s="282"/>
      <c r="C371" s="282"/>
      <c r="D371" s="282"/>
      <c r="E371" s="282"/>
      <c r="F371" s="282"/>
      <c r="G371" s="282"/>
      <c r="H371" s="282"/>
      <c r="I371" s="282"/>
      <c r="J371" s="282"/>
      <c r="K371" s="282"/>
      <c r="L371" s="282"/>
      <c r="M371" s="282"/>
      <c r="N371" s="282"/>
      <c r="O371" s="282"/>
      <c r="P371" s="282"/>
      <c r="Q371" s="282"/>
      <c r="R371" s="282"/>
      <c r="S371" s="282"/>
      <c r="T371" s="282"/>
      <c r="U371" s="282"/>
      <c r="V371" s="282"/>
      <c r="W371" s="282"/>
      <c r="X371" s="282"/>
      <c r="Y371" s="282"/>
      <c r="Z371" s="282"/>
      <c r="AA371" s="282"/>
      <c r="AB371" s="282"/>
      <c r="AC371" s="282"/>
      <c r="AD371" s="282"/>
      <c r="AE371" s="282"/>
      <c r="AF371" s="282"/>
      <c r="AG371" s="282"/>
      <c r="AH371" s="282"/>
      <c r="AI371" s="282"/>
      <c r="AJ371" s="282"/>
      <c r="AK371" s="282"/>
      <c r="AL371" s="282"/>
      <c r="AM371" s="282"/>
      <c r="AN371" s="282"/>
      <c r="AO371" s="282"/>
      <c r="AP371" s="282"/>
      <c r="AQ371" s="282"/>
      <c r="AR371" s="282"/>
      <c r="AS371" s="282"/>
      <c r="AT371" s="282"/>
      <c r="AU371" s="282"/>
      <c r="AV371" s="282"/>
      <c r="AW371" s="282"/>
      <c r="AX371" s="282"/>
      <c r="AY371" s="273"/>
      <c r="AZ371" s="274"/>
      <c r="BA371" s="275"/>
      <c r="BB371" s="282"/>
      <c r="BC371" s="282"/>
      <c r="BD371" s="282"/>
      <c r="BE371" s="291"/>
      <c r="BF371" s="292"/>
      <c r="BG371" s="292"/>
      <c r="BH371" s="292"/>
      <c r="BI371" s="292"/>
      <c r="BJ371" s="293"/>
      <c r="BK371" s="292"/>
      <c r="BL371" s="124"/>
      <c r="BM371" s="2"/>
      <c r="BN371" s="124"/>
      <c r="BO371" s="6"/>
      <c r="BP371" s="124"/>
      <c r="BQ371" s="124"/>
      <c r="BR371" s="124"/>
      <c r="BS371" s="124"/>
      <c r="BT371" s="124"/>
      <c r="BU371" s="124"/>
      <c r="BV371" s="124"/>
      <c r="BW371" s="124"/>
      <c r="BX371" s="6"/>
      <c r="BY371" s="124"/>
      <c r="BZ371" s="124"/>
      <c r="CA371" s="124"/>
      <c r="CB371" s="124"/>
      <c r="CC371" s="124"/>
      <c r="CD371" s="124"/>
      <c r="CE371" s="124"/>
      <c r="CF371" s="124"/>
      <c r="CG371" s="124"/>
      <c r="CH371" s="124"/>
      <c r="CI371" s="124"/>
      <c r="CJ371" s="124"/>
      <c r="CK371" s="124"/>
      <c r="CL371" s="124"/>
      <c r="CM371" s="124"/>
      <c r="CN371" s="124"/>
      <c r="CO371" s="124"/>
      <c r="CP371" s="124"/>
      <c r="CQ371" s="124"/>
      <c r="CR371" s="124"/>
      <c r="CS371" s="124"/>
      <c r="CT371" s="124"/>
      <c r="CU371" s="124"/>
      <c r="CV371" s="124"/>
      <c r="CW371" s="124"/>
      <c r="CX371" s="124"/>
      <c r="CY371" s="124"/>
      <c r="CZ371" s="124"/>
      <c r="DA371" s="124"/>
      <c r="DB371" s="124"/>
      <c r="DC371" s="124"/>
      <c r="DD371" s="124"/>
      <c r="DE371" s="124"/>
      <c r="DF371" s="124"/>
      <c r="DG371" s="124"/>
      <c r="DH371" s="124"/>
      <c r="DI371" s="124"/>
      <c r="DJ371" s="124"/>
      <c r="DK371" s="198"/>
      <c r="DL371" s="198"/>
      <c r="DM371" s="144"/>
      <c r="DN371" s="198"/>
      <c r="DO371" s="144"/>
      <c r="DP371" s="198"/>
      <c r="DQ371" s="144"/>
      <c r="DR371" s="6"/>
      <c r="DS371" s="6"/>
      <c r="DT371" s="2"/>
      <c r="DU371" s="2"/>
      <c r="DV371" s="2"/>
      <c r="DW371" s="2"/>
      <c r="DX371" s="2"/>
      <c r="DY371" s="2"/>
      <c r="DZ371" s="2"/>
      <c r="EA371" s="2"/>
      <c r="EB371" s="125"/>
      <c r="EC371" s="6"/>
      <c r="ED371" s="6"/>
      <c r="EE371" s="6"/>
      <c r="EF371" s="124"/>
      <c r="EG371" s="124"/>
      <c r="EH371" s="125"/>
      <c r="EI371" s="125"/>
      <c r="EJ371" s="124"/>
      <c r="EK371" s="2"/>
      <c r="EL371" s="2"/>
    </row>
    <row x14ac:dyDescent="0.25" r="372" customHeight="1" ht="18.75">
      <c r="A372" s="290" t="s">
        <v>235</v>
      </c>
      <c r="B372" s="282"/>
      <c r="C372" s="282"/>
      <c r="D372" s="282"/>
      <c r="E372" s="282"/>
      <c r="F372" s="282"/>
      <c r="G372" s="282"/>
      <c r="H372" s="282"/>
      <c r="I372" s="282"/>
      <c r="J372" s="282"/>
      <c r="K372" s="282"/>
      <c r="L372" s="282"/>
      <c r="M372" s="282"/>
      <c r="N372" s="282"/>
      <c r="O372" s="282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  <c r="AA372" s="282"/>
      <c r="AB372" s="282"/>
      <c r="AC372" s="282"/>
      <c r="AD372" s="282"/>
      <c r="AE372" s="282"/>
      <c r="AF372" s="282"/>
      <c r="AG372" s="282"/>
      <c r="AH372" s="282"/>
      <c r="AI372" s="282"/>
      <c r="AJ372" s="282"/>
      <c r="AK372" s="282"/>
      <c r="AL372" s="282"/>
      <c r="AM372" s="282"/>
      <c r="AN372" s="282"/>
      <c r="AO372" s="282"/>
      <c r="AP372" s="282"/>
      <c r="AQ372" s="282"/>
      <c r="AR372" s="282"/>
      <c r="AS372" s="282"/>
      <c r="AT372" s="282"/>
      <c r="AU372" s="282"/>
      <c r="AV372" s="282"/>
      <c r="AW372" s="282"/>
      <c r="AX372" s="282"/>
      <c r="AY372" s="273"/>
      <c r="AZ372" s="274"/>
      <c r="BA372" s="275"/>
      <c r="BB372" s="282"/>
      <c r="BC372" s="282"/>
      <c r="BD372" s="282"/>
      <c r="BE372" s="291"/>
      <c r="BF372" s="292"/>
      <c r="BG372" s="292"/>
      <c r="BH372" s="292"/>
      <c r="BI372" s="292"/>
      <c r="BJ372" s="293"/>
      <c r="BK372" s="292"/>
      <c r="BL372" s="124"/>
      <c r="BM372" s="2"/>
      <c r="BN372" s="124"/>
      <c r="BO372" s="6"/>
      <c r="BP372" s="124"/>
      <c r="BQ372" s="124"/>
      <c r="BR372" s="124"/>
      <c r="BS372" s="124"/>
      <c r="BT372" s="124"/>
      <c r="BU372" s="124"/>
      <c r="BV372" s="124"/>
      <c r="BW372" s="124"/>
      <c r="BX372" s="6"/>
      <c r="BY372" s="124"/>
      <c r="BZ372" s="124"/>
      <c r="CA372" s="124"/>
      <c r="CB372" s="124"/>
      <c r="CC372" s="124"/>
      <c r="CD372" s="124"/>
      <c r="CE372" s="124"/>
      <c r="CF372" s="124"/>
      <c r="CG372" s="124"/>
      <c r="CH372" s="124"/>
      <c r="CI372" s="124"/>
      <c r="CJ372" s="124"/>
      <c r="CK372" s="124"/>
      <c r="CL372" s="124"/>
      <c r="CM372" s="124"/>
      <c r="CN372" s="124"/>
      <c r="CO372" s="124"/>
      <c r="CP372" s="124"/>
      <c r="CQ372" s="124"/>
      <c r="CR372" s="124"/>
      <c r="CS372" s="124"/>
      <c r="CT372" s="124"/>
      <c r="CU372" s="124"/>
      <c r="CV372" s="124"/>
      <c r="CW372" s="124"/>
      <c r="CX372" s="124"/>
      <c r="CY372" s="124"/>
      <c r="CZ372" s="124"/>
      <c r="DA372" s="124"/>
      <c r="DB372" s="124"/>
      <c r="DC372" s="124"/>
      <c r="DD372" s="124"/>
      <c r="DE372" s="124"/>
      <c r="DF372" s="124"/>
      <c r="DG372" s="124"/>
      <c r="DH372" s="124"/>
      <c r="DI372" s="124"/>
      <c r="DJ372" s="124"/>
      <c r="DK372" s="198"/>
      <c r="DL372" s="198"/>
      <c r="DM372" s="144"/>
      <c r="DN372" s="198"/>
      <c r="DO372" s="144"/>
      <c r="DP372" s="198"/>
      <c r="DQ372" s="144"/>
      <c r="DR372" s="6"/>
      <c r="DS372" s="6"/>
      <c r="DT372" s="2"/>
      <c r="DU372" s="2"/>
      <c r="DV372" s="2"/>
      <c r="DW372" s="2"/>
      <c r="DX372" s="2"/>
      <c r="DY372" s="2"/>
      <c r="DZ372" s="2"/>
      <c r="EA372" s="2"/>
      <c r="EB372" s="125"/>
      <c r="EC372" s="6"/>
      <c r="ED372" s="6"/>
      <c r="EE372" s="6"/>
      <c r="EF372" s="124"/>
      <c r="EG372" s="124"/>
      <c r="EH372" s="125"/>
      <c r="EI372" s="125"/>
      <c r="EJ372" s="124"/>
      <c r="EK372" s="2"/>
      <c r="EL372" s="2"/>
    </row>
    <row x14ac:dyDescent="0.25" r="373" customHeight="1" ht="18.75">
      <c r="A373" s="290" t="s">
        <v>201</v>
      </c>
      <c r="B373" s="282"/>
      <c r="C373" s="282"/>
      <c r="D373" s="282"/>
      <c r="E373" s="282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  <c r="AA373" s="282"/>
      <c r="AB373" s="282"/>
      <c r="AC373" s="282"/>
      <c r="AD373" s="282"/>
      <c r="AE373" s="282"/>
      <c r="AF373" s="282"/>
      <c r="AG373" s="282"/>
      <c r="AH373" s="282"/>
      <c r="AI373" s="282"/>
      <c r="AJ373" s="282"/>
      <c r="AK373" s="282"/>
      <c r="AL373" s="282"/>
      <c r="AM373" s="282"/>
      <c r="AN373" s="282"/>
      <c r="AO373" s="282"/>
      <c r="AP373" s="282"/>
      <c r="AQ373" s="282"/>
      <c r="AR373" s="282"/>
      <c r="AS373" s="282"/>
      <c r="AT373" s="282"/>
      <c r="AU373" s="282"/>
      <c r="AV373" s="282"/>
      <c r="AW373" s="282"/>
      <c r="AX373" s="282"/>
      <c r="AY373" s="273"/>
      <c r="AZ373" s="274"/>
      <c r="BA373" s="275"/>
      <c r="BB373" s="282"/>
      <c r="BC373" s="282"/>
      <c r="BD373" s="282"/>
      <c r="BE373" s="291"/>
      <c r="BF373" s="292"/>
      <c r="BG373" s="292"/>
      <c r="BH373" s="292"/>
      <c r="BI373" s="292"/>
      <c r="BJ373" s="293"/>
      <c r="BK373" s="292"/>
      <c r="BL373" s="124"/>
      <c r="BM373" s="2"/>
      <c r="BN373" s="124"/>
      <c r="BO373" s="6"/>
      <c r="BP373" s="124"/>
      <c r="BQ373" s="124"/>
      <c r="BR373" s="124"/>
      <c r="BS373" s="124"/>
      <c r="BT373" s="124"/>
      <c r="BU373" s="124"/>
      <c r="BV373" s="124"/>
      <c r="BW373" s="124"/>
      <c r="BX373" s="6"/>
      <c r="BY373" s="124"/>
      <c r="BZ373" s="124"/>
      <c r="CA373" s="124"/>
      <c r="CB373" s="124"/>
      <c r="CC373" s="124"/>
      <c r="CD373" s="124"/>
      <c r="CE373" s="124"/>
      <c r="CF373" s="124"/>
      <c r="CG373" s="124"/>
      <c r="CH373" s="124"/>
      <c r="CI373" s="124"/>
      <c r="CJ373" s="124"/>
      <c r="CK373" s="124"/>
      <c r="CL373" s="124"/>
      <c r="CM373" s="124"/>
      <c r="CN373" s="124"/>
      <c r="CO373" s="124"/>
      <c r="CP373" s="124"/>
      <c r="CQ373" s="124"/>
      <c r="CR373" s="124"/>
      <c r="CS373" s="124"/>
      <c r="CT373" s="124"/>
      <c r="CU373" s="124"/>
      <c r="CV373" s="124"/>
      <c r="CW373" s="124"/>
      <c r="CX373" s="124"/>
      <c r="CY373" s="124"/>
      <c r="CZ373" s="124"/>
      <c r="DA373" s="124"/>
      <c r="DB373" s="124"/>
      <c r="DC373" s="124"/>
      <c r="DD373" s="124"/>
      <c r="DE373" s="124"/>
      <c r="DF373" s="124"/>
      <c r="DG373" s="124"/>
      <c r="DH373" s="124"/>
      <c r="DI373" s="124"/>
      <c r="DJ373" s="124"/>
      <c r="DK373" s="198"/>
      <c r="DL373" s="198"/>
      <c r="DM373" s="144"/>
      <c r="DN373" s="198"/>
      <c r="DO373" s="144"/>
      <c r="DP373" s="198"/>
      <c r="DQ373" s="144"/>
      <c r="DR373" s="6"/>
      <c r="DS373" s="6"/>
      <c r="DT373" s="2"/>
      <c r="DU373" s="2"/>
      <c r="DV373" s="2"/>
      <c r="DW373" s="2"/>
      <c r="DX373" s="2"/>
      <c r="DY373" s="2"/>
      <c r="DZ373" s="2"/>
      <c r="EA373" s="2"/>
      <c r="EB373" s="125"/>
      <c r="EC373" s="6"/>
      <c r="ED373" s="6"/>
      <c r="EE373" s="6"/>
      <c r="EF373" s="124"/>
      <c r="EG373" s="124"/>
      <c r="EH373" s="125"/>
      <c r="EI373" s="125"/>
      <c r="EJ373" s="124"/>
      <c r="EK373" s="2"/>
      <c r="EL373" s="2"/>
    </row>
    <row x14ac:dyDescent="0.25" r="374" customHeight="1" ht="18.75">
      <c r="A374" s="290" t="s">
        <v>237</v>
      </c>
      <c r="B374" s="282"/>
      <c r="C374" s="282"/>
      <c r="D374" s="282"/>
      <c r="E374" s="282"/>
      <c r="F374" s="282"/>
      <c r="G374" s="282"/>
      <c r="H374" s="282"/>
      <c r="I374" s="282"/>
      <c r="J374" s="282"/>
      <c r="K374" s="282"/>
      <c r="L374" s="282"/>
      <c r="M374" s="282"/>
      <c r="N374" s="282"/>
      <c r="O374" s="282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  <c r="AA374" s="282"/>
      <c r="AB374" s="282"/>
      <c r="AC374" s="282"/>
      <c r="AD374" s="282"/>
      <c r="AE374" s="282"/>
      <c r="AF374" s="282"/>
      <c r="AG374" s="282"/>
      <c r="AH374" s="282"/>
      <c r="AI374" s="282"/>
      <c r="AJ374" s="282"/>
      <c r="AK374" s="282"/>
      <c r="AL374" s="282"/>
      <c r="AM374" s="282">
        <v>102</v>
      </c>
      <c r="AN374" s="282"/>
      <c r="AO374" s="282"/>
      <c r="AP374" s="282"/>
      <c r="AQ374" s="282"/>
      <c r="AR374" s="282"/>
      <c r="AS374" s="282"/>
      <c r="AT374" s="282"/>
      <c r="AU374" s="282"/>
      <c r="AV374" s="282"/>
      <c r="AW374" s="282"/>
      <c r="AX374" s="282"/>
      <c r="AY374" s="273"/>
      <c r="AZ374" s="274"/>
      <c r="BA374" s="275"/>
      <c r="BB374" s="282"/>
      <c r="BC374" s="282"/>
      <c r="BD374" s="282"/>
      <c r="BE374" s="291"/>
      <c r="BF374" s="292"/>
      <c r="BG374" s="292"/>
      <c r="BH374" s="292"/>
      <c r="BI374" s="292"/>
      <c r="BJ374" s="293"/>
      <c r="BK374" s="292"/>
      <c r="BL374" s="124"/>
      <c r="BM374" s="2"/>
      <c r="BN374" s="124"/>
      <c r="BO374" s="6"/>
      <c r="BP374" s="124"/>
      <c r="BQ374" s="124"/>
      <c r="BR374" s="124"/>
      <c r="BS374" s="124"/>
      <c r="BT374" s="124"/>
      <c r="BU374" s="124"/>
      <c r="BV374" s="124"/>
      <c r="BW374" s="124"/>
      <c r="BX374" s="6"/>
      <c r="BY374" s="124"/>
      <c r="BZ374" s="124"/>
      <c r="CA374" s="124"/>
      <c r="CB374" s="124"/>
      <c r="CC374" s="124"/>
      <c r="CD374" s="124"/>
      <c r="CE374" s="124"/>
      <c r="CF374" s="124"/>
      <c r="CG374" s="124"/>
      <c r="CH374" s="124"/>
      <c r="CI374" s="124"/>
      <c r="CJ374" s="124"/>
      <c r="CK374" s="124"/>
      <c r="CL374" s="124"/>
      <c r="CM374" s="124"/>
      <c r="CN374" s="124"/>
      <c r="CO374" s="124"/>
      <c r="CP374" s="124"/>
      <c r="CQ374" s="124"/>
      <c r="CR374" s="124"/>
      <c r="CS374" s="124"/>
      <c r="CT374" s="124"/>
      <c r="CU374" s="124"/>
      <c r="CV374" s="124"/>
      <c r="CW374" s="124"/>
      <c r="CX374" s="124"/>
      <c r="CY374" s="124"/>
      <c r="CZ374" s="124"/>
      <c r="DA374" s="124"/>
      <c r="DB374" s="124"/>
      <c r="DC374" s="124"/>
      <c r="DD374" s="124"/>
      <c r="DE374" s="124"/>
      <c r="DF374" s="124"/>
      <c r="DG374" s="124"/>
      <c r="DH374" s="124"/>
      <c r="DI374" s="124"/>
      <c r="DJ374" s="124"/>
      <c r="DK374" s="198"/>
      <c r="DL374" s="198"/>
      <c r="DM374" s="144"/>
      <c r="DN374" s="198"/>
      <c r="DO374" s="144"/>
      <c r="DP374" s="198"/>
      <c r="DQ374" s="144"/>
      <c r="DR374" s="6"/>
      <c r="DS374" s="6"/>
      <c r="DT374" s="2"/>
      <c r="DU374" s="2"/>
      <c r="DV374" s="2"/>
      <c r="DW374" s="2"/>
      <c r="DX374" s="2"/>
      <c r="DY374" s="2"/>
      <c r="DZ374" s="2"/>
      <c r="EA374" s="2"/>
      <c r="EB374" s="125"/>
      <c r="EC374" s="6"/>
      <c r="ED374" s="6"/>
      <c r="EE374" s="6"/>
      <c r="EF374" s="124"/>
      <c r="EG374" s="124"/>
      <c r="EH374" s="125"/>
      <c r="EI374" s="125"/>
      <c r="EJ374" s="124"/>
      <c r="EK374" s="2"/>
      <c r="EL374" s="2"/>
    </row>
    <row x14ac:dyDescent="0.25" r="375" customHeight="1" ht="18.75">
      <c r="A375" s="290" t="s">
        <v>200</v>
      </c>
      <c r="B375" s="282"/>
      <c r="C375" s="282"/>
      <c r="D375" s="282"/>
      <c r="E375" s="282"/>
      <c r="F375" s="282"/>
      <c r="G375" s="282"/>
      <c r="H375" s="282"/>
      <c r="I375" s="282"/>
      <c r="J375" s="282"/>
      <c r="K375" s="282"/>
      <c r="L375" s="282"/>
      <c r="M375" s="282"/>
      <c r="N375" s="282"/>
      <c r="O375" s="282"/>
      <c r="P375" s="282"/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  <c r="AC375" s="282"/>
      <c r="AD375" s="282"/>
      <c r="AE375" s="282"/>
      <c r="AF375" s="282"/>
      <c r="AG375" s="282"/>
      <c r="AH375" s="282"/>
      <c r="AI375" s="282"/>
      <c r="AJ375" s="282"/>
      <c r="AK375" s="282"/>
      <c r="AL375" s="282"/>
      <c r="AM375" s="282"/>
      <c r="AN375" s="282"/>
      <c r="AO375" s="282"/>
      <c r="AP375" s="282"/>
      <c r="AQ375" s="282"/>
      <c r="AR375" s="282"/>
      <c r="AS375" s="282"/>
      <c r="AT375" s="282"/>
      <c r="AU375" s="282"/>
      <c r="AV375" s="282"/>
      <c r="AW375" s="282"/>
      <c r="AX375" s="282"/>
      <c r="AY375" s="273"/>
      <c r="AZ375" s="274"/>
      <c r="BA375" s="275"/>
      <c r="BB375" s="282"/>
      <c r="BC375" s="282"/>
      <c r="BD375" s="282"/>
      <c r="BE375" s="291"/>
      <c r="BF375" s="292"/>
      <c r="BG375" s="292"/>
      <c r="BH375" s="292"/>
      <c r="BI375" s="292"/>
      <c r="BJ375" s="293"/>
      <c r="BK375" s="292"/>
      <c r="BL375" s="124"/>
      <c r="BM375" s="2"/>
      <c r="BN375" s="124"/>
      <c r="BO375" s="6"/>
      <c r="BP375" s="124"/>
      <c r="BQ375" s="124"/>
      <c r="BR375" s="124"/>
      <c r="BS375" s="124"/>
      <c r="BT375" s="124"/>
      <c r="BU375" s="124"/>
      <c r="BV375" s="124"/>
      <c r="BW375" s="124"/>
      <c r="BX375" s="6"/>
      <c r="BY375" s="124"/>
      <c r="BZ375" s="124"/>
      <c r="CA375" s="124"/>
      <c r="CB375" s="124"/>
      <c r="CC375" s="124"/>
      <c r="CD375" s="124"/>
      <c r="CE375" s="124"/>
      <c r="CF375" s="124"/>
      <c r="CG375" s="124"/>
      <c r="CH375" s="124"/>
      <c r="CI375" s="124"/>
      <c r="CJ375" s="124"/>
      <c r="CK375" s="124"/>
      <c r="CL375" s="124"/>
      <c r="CM375" s="124"/>
      <c r="CN375" s="124"/>
      <c r="CO375" s="124"/>
      <c r="CP375" s="124"/>
      <c r="CQ375" s="124"/>
      <c r="CR375" s="124"/>
      <c r="CS375" s="124"/>
      <c r="CT375" s="124"/>
      <c r="CU375" s="124"/>
      <c r="CV375" s="124"/>
      <c r="CW375" s="124"/>
      <c r="CX375" s="124"/>
      <c r="CY375" s="124"/>
      <c r="CZ375" s="124"/>
      <c r="DA375" s="124"/>
      <c r="DB375" s="124"/>
      <c r="DC375" s="124"/>
      <c r="DD375" s="124"/>
      <c r="DE375" s="124"/>
      <c r="DF375" s="124"/>
      <c r="DG375" s="124"/>
      <c r="DH375" s="124"/>
      <c r="DI375" s="124"/>
      <c r="DJ375" s="124"/>
      <c r="DK375" s="198"/>
      <c r="DL375" s="198"/>
      <c r="DM375" s="144"/>
      <c r="DN375" s="198"/>
      <c r="DO375" s="144"/>
      <c r="DP375" s="198"/>
      <c r="DQ375" s="144"/>
      <c r="DR375" s="6"/>
      <c r="DS375" s="6"/>
      <c r="DT375" s="2"/>
      <c r="DU375" s="2"/>
      <c r="DV375" s="2"/>
      <c r="DW375" s="2"/>
      <c r="DX375" s="2"/>
      <c r="DY375" s="2"/>
      <c r="DZ375" s="2"/>
      <c r="EA375" s="2"/>
      <c r="EB375" s="125"/>
      <c r="EC375" s="6"/>
      <c r="ED375" s="6"/>
      <c r="EE375" s="6"/>
      <c r="EF375" s="124"/>
      <c r="EG375" s="124"/>
      <c r="EH375" s="125"/>
      <c r="EI375" s="125"/>
      <c r="EJ375" s="124"/>
      <c r="EK375" s="2"/>
      <c r="EL375" s="2"/>
    </row>
    <row x14ac:dyDescent="0.25" r="376" customHeight="1" ht="18.75">
      <c r="A376" s="290" t="s">
        <v>238</v>
      </c>
      <c r="B376" s="282"/>
      <c r="C376" s="282"/>
      <c r="D376" s="282"/>
      <c r="E376" s="282"/>
      <c r="F376" s="282"/>
      <c r="G376" s="282"/>
      <c r="H376" s="282"/>
      <c r="I376" s="282"/>
      <c r="J376" s="282"/>
      <c r="K376" s="282"/>
      <c r="L376" s="282"/>
      <c r="M376" s="282"/>
      <c r="N376" s="282"/>
      <c r="O376" s="282"/>
      <c r="P376" s="282"/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  <c r="AC376" s="282"/>
      <c r="AD376" s="282"/>
      <c r="AE376" s="282"/>
      <c r="AF376" s="282"/>
      <c r="AG376" s="282"/>
      <c r="AH376" s="282"/>
      <c r="AI376" s="282"/>
      <c r="AJ376" s="282"/>
      <c r="AK376" s="282"/>
      <c r="AL376" s="282"/>
      <c r="AM376" s="282"/>
      <c r="AN376" s="282"/>
      <c r="AO376" s="282"/>
      <c r="AP376" s="282"/>
      <c r="AQ376" s="282"/>
      <c r="AR376" s="282"/>
      <c r="AS376" s="282"/>
      <c r="AT376" s="282"/>
      <c r="AU376" s="282"/>
      <c r="AV376" s="282"/>
      <c r="AW376" s="282"/>
      <c r="AX376" s="282"/>
      <c r="AY376" s="273"/>
      <c r="AZ376" s="274"/>
      <c r="BA376" s="275"/>
      <c r="BB376" s="282"/>
      <c r="BC376" s="282"/>
      <c r="BD376" s="282"/>
      <c r="BE376" s="291"/>
      <c r="BF376" s="292"/>
      <c r="BG376" s="292"/>
      <c r="BH376" s="292"/>
      <c r="BI376" s="292"/>
      <c r="BJ376" s="293"/>
      <c r="BK376" s="292"/>
      <c r="BL376" s="124"/>
      <c r="BM376" s="2"/>
      <c r="BN376" s="124"/>
      <c r="BO376" s="6"/>
      <c r="BP376" s="124"/>
      <c r="BQ376" s="124"/>
      <c r="BR376" s="124"/>
      <c r="BS376" s="124"/>
      <c r="BT376" s="124"/>
      <c r="BU376" s="124"/>
      <c r="BV376" s="124"/>
      <c r="BW376" s="124"/>
      <c r="BX376" s="6"/>
      <c r="BY376" s="124"/>
      <c r="BZ376" s="124"/>
      <c r="CA376" s="124"/>
      <c r="CB376" s="124"/>
      <c r="CC376" s="124"/>
      <c r="CD376" s="124"/>
      <c r="CE376" s="124"/>
      <c r="CF376" s="124"/>
      <c r="CG376" s="124"/>
      <c r="CH376" s="124"/>
      <c r="CI376" s="124"/>
      <c r="CJ376" s="124"/>
      <c r="CK376" s="124"/>
      <c r="CL376" s="124"/>
      <c r="CM376" s="124"/>
      <c r="CN376" s="124"/>
      <c r="CO376" s="124"/>
      <c r="CP376" s="124"/>
      <c r="CQ376" s="124"/>
      <c r="CR376" s="124"/>
      <c r="CS376" s="124"/>
      <c r="CT376" s="124"/>
      <c r="CU376" s="124"/>
      <c r="CV376" s="124"/>
      <c r="CW376" s="124"/>
      <c r="CX376" s="124"/>
      <c r="CY376" s="124"/>
      <c r="CZ376" s="124"/>
      <c r="DA376" s="124"/>
      <c r="DB376" s="124"/>
      <c r="DC376" s="124"/>
      <c r="DD376" s="124"/>
      <c r="DE376" s="124"/>
      <c r="DF376" s="124"/>
      <c r="DG376" s="124"/>
      <c r="DH376" s="124"/>
      <c r="DI376" s="124"/>
      <c r="DJ376" s="124"/>
      <c r="DK376" s="198"/>
      <c r="DL376" s="198"/>
      <c r="DM376" s="144"/>
      <c r="DN376" s="198"/>
      <c r="DO376" s="144"/>
      <c r="DP376" s="198"/>
      <c r="DQ376" s="144"/>
      <c r="DR376" s="6"/>
      <c r="DS376" s="6"/>
      <c r="DT376" s="2"/>
      <c r="DU376" s="2"/>
      <c r="DV376" s="2"/>
      <c r="DW376" s="2"/>
      <c r="DX376" s="2"/>
      <c r="DY376" s="2"/>
      <c r="DZ376" s="2"/>
      <c r="EA376" s="2"/>
      <c r="EB376" s="125"/>
      <c r="EC376" s="6"/>
      <c r="ED376" s="6"/>
      <c r="EE376" s="6"/>
      <c r="EF376" s="124"/>
      <c r="EG376" s="124"/>
      <c r="EH376" s="125"/>
      <c r="EI376" s="125"/>
      <c r="EJ376" s="124"/>
      <c r="EK376" s="2"/>
      <c r="EL376" s="2"/>
    </row>
    <row x14ac:dyDescent="0.25" r="377" customHeight="1" ht="18.75">
      <c r="A377" s="304" t="s">
        <v>239</v>
      </c>
      <c r="B377" s="282">
        <f>+SUM(B368:B376)</f>
      </c>
      <c r="C377" s="282">
        <f>+SUM(C368:C376)</f>
      </c>
      <c r="D377" s="282">
        <f>+SUM(D368:D376)</f>
      </c>
      <c r="E377" s="282">
        <f>+SUM(E368:E376)</f>
      </c>
      <c r="F377" s="282">
        <f>+SUM(F368:F376)</f>
      </c>
      <c r="G377" s="282">
        <f>+SUM(G368:G376)</f>
      </c>
      <c r="H377" s="282">
        <f>+SUM(H368:H376)</f>
      </c>
      <c r="I377" s="282">
        <f>+SUM(I368:I376)</f>
      </c>
      <c r="J377" s="282">
        <f>+SUM(J368:J376)</f>
      </c>
      <c r="K377" s="282">
        <f>+SUM(K368:K376)</f>
      </c>
      <c r="L377" s="282">
        <f>+SUM(L368:L376)</f>
      </c>
      <c r="M377" s="282">
        <f>+SUM(M368:M376)</f>
      </c>
      <c r="N377" s="282">
        <f>+SUM(N368:N376)</f>
      </c>
      <c r="O377" s="282">
        <f>+SUM(O368:O376)</f>
      </c>
      <c r="P377" s="282">
        <f>+SUM(P368:P376)</f>
      </c>
      <c r="Q377" s="282">
        <f>+SUM(Q368:Q376)</f>
      </c>
      <c r="R377" s="282">
        <f>+SUM(R368:R376)</f>
      </c>
      <c r="S377" s="282">
        <f>+SUM(S368:S376)</f>
      </c>
      <c r="T377" s="282">
        <f>+SUM(T368:T376)</f>
      </c>
      <c r="U377" s="282">
        <f>+SUM(U368:U376)</f>
      </c>
      <c r="V377" s="282">
        <f>+SUM(V368:V376)</f>
      </c>
      <c r="W377" s="282">
        <f>+SUM(W368:W376)</f>
      </c>
      <c r="X377" s="282">
        <f>+SUM(X368:X376)</f>
      </c>
      <c r="Y377" s="282">
        <f>+SUM(Y368:Y376)</f>
      </c>
      <c r="Z377" s="282">
        <f>+SUM(Z368:Z376)</f>
      </c>
      <c r="AA377" s="282">
        <f>+SUM(AA368:AA376)</f>
      </c>
      <c r="AB377" s="282">
        <f>+SUM(AB368:AB376)</f>
      </c>
      <c r="AC377" s="282">
        <f>+SUM(AC368:AC376)</f>
      </c>
      <c r="AD377" s="282">
        <f>+SUM(AD368:AD376)</f>
      </c>
      <c r="AE377" s="282">
        <f>+SUM(AE368:AE376)</f>
      </c>
      <c r="AF377" s="282">
        <f>+SUM(AF368:AF376)</f>
      </c>
      <c r="AG377" s="282">
        <f>+SUM(AG368:AG376)</f>
      </c>
      <c r="AH377" s="282">
        <f>+SUM(AH368:AH376)</f>
      </c>
      <c r="AI377" s="282">
        <f>+SUM(AI368:AI376)</f>
      </c>
      <c r="AJ377" s="282">
        <f>+SUM(AJ368:AJ376)</f>
      </c>
      <c r="AK377" s="282">
        <f>+SUM(AK368:AK376)</f>
      </c>
      <c r="AL377" s="282">
        <f>+SUM(AL368:AL376)</f>
      </c>
      <c r="AM377" s="282">
        <f>+SUM(AM368:AM376)</f>
      </c>
      <c r="AN377" s="282">
        <f>+SUM(AN368:AN376)</f>
      </c>
      <c r="AO377" s="282">
        <f>+SUM(AO368:AO376)</f>
      </c>
      <c r="AP377" s="282">
        <f>+SUM(AP368:AP376)</f>
      </c>
      <c r="AQ377" s="282">
        <f>+SUM(AQ368:AQ376)</f>
      </c>
      <c r="AR377" s="282">
        <f>+SUM(AR368:AR376)</f>
      </c>
      <c r="AS377" s="282">
        <f>+SUM(AS368:AS376)</f>
      </c>
      <c r="AT377" s="282">
        <f>+SUM(AT368:AT376)</f>
      </c>
      <c r="AU377" s="282">
        <f>+SUM(AU368:AU376)</f>
      </c>
      <c r="AV377" s="282">
        <f>+SUM(AV368:AV376)</f>
      </c>
      <c r="AW377" s="282">
        <f>+SUM(AW368:AW376)</f>
      </c>
      <c r="AX377" s="282"/>
      <c r="AY377" s="273"/>
      <c r="AZ377" s="274">
        <f>+SUM(AZ368:AZ376)</f>
      </c>
      <c r="BA377" s="275">
        <f>+SUM(BA368:BA376)</f>
      </c>
      <c r="BB377" s="282">
        <f>+SUM(BB368:BB376)</f>
      </c>
      <c r="BC377" s="282">
        <f>+SUM(BC368:BC376)</f>
      </c>
      <c r="BD377" s="282">
        <f>+SUM(BD368:BD376)</f>
      </c>
      <c r="BE377" s="291">
        <f>+SUM(BE368:BE376)</f>
      </c>
      <c r="BF377" s="292">
        <f>+SUM(BF368:BF376)</f>
      </c>
      <c r="BG377" s="292">
        <f>+SUM(BG368:BG376)</f>
      </c>
      <c r="BH377" s="292">
        <f>+SUM(BH368:BH376)</f>
      </c>
      <c r="BI377" s="292">
        <f>+SUM(BI368:BI376)</f>
      </c>
      <c r="BJ377" s="293">
        <f>+SUM(BJ368:BJ376)</f>
      </c>
      <c r="BK377" s="292"/>
      <c r="BL377" s="124"/>
      <c r="BM377" s="2"/>
      <c r="BN377" s="124"/>
      <c r="BO377" s="6"/>
      <c r="BP377" s="124"/>
      <c r="BQ377" s="124"/>
      <c r="BR377" s="124"/>
      <c r="BS377" s="124"/>
      <c r="BT377" s="124"/>
      <c r="BU377" s="124"/>
      <c r="BV377" s="124"/>
      <c r="BW377" s="124"/>
      <c r="BX377" s="6"/>
      <c r="BY377" s="124"/>
      <c r="BZ377" s="124"/>
      <c r="CA377" s="124"/>
      <c r="CB377" s="124"/>
      <c r="CC377" s="124"/>
      <c r="CD377" s="124"/>
      <c r="CE377" s="124"/>
      <c r="CF377" s="124"/>
      <c r="CG377" s="124"/>
      <c r="CH377" s="124"/>
      <c r="CI377" s="124"/>
      <c r="CJ377" s="124"/>
      <c r="CK377" s="124"/>
      <c r="CL377" s="124"/>
      <c r="CM377" s="124"/>
      <c r="CN377" s="124"/>
      <c r="CO377" s="124"/>
      <c r="CP377" s="124"/>
      <c r="CQ377" s="124"/>
      <c r="CR377" s="124"/>
      <c r="CS377" s="124"/>
      <c r="CT377" s="124"/>
      <c r="CU377" s="124"/>
      <c r="CV377" s="124"/>
      <c r="CW377" s="124"/>
      <c r="CX377" s="124"/>
      <c r="CY377" s="124"/>
      <c r="CZ377" s="124"/>
      <c r="DA377" s="124"/>
      <c r="DB377" s="124"/>
      <c r="DC377" s="124"/>
      <c r="DD377" s="124"/>
      <c r="DE377" s="124"/>
      <c r="DF377" s="124"/>
      <c r="DG377" s="124"/>
      <c r="DH377" s="124"/>
      <c r="DI377" s="124"/>
      <c r="DJ377" s="124"/>
      <c r="DK377" s="198"/>
      <c r="DL377" s="198"/>
      <c r="DM377" s="144"/>
      <c r="DN377" s="198"/>
      <c r="DO377" s="144"/>
      <c r="DP377" s="198"/>
      <c r="DQ377" s="144"/>
      <c r="DR377" s="6"/>
      <c r="DS377" s="6"/>
      <c r="DT377" s="2"/>
      <c r="DU377" s="2"/>
      <c r="DV377" s="2"/>
      <c r="DW377" s="2"/>
      <c r="DX377" s="2"/>
      <c r="DY377" s="2"/>
      <c r="DZ377" s="2"/>
      <c r="EA377" s="2"/>
      <c r="EB377" s="125"/>
      <c r="EC377" s="6"/>
      <c r="ED377" s="6"/>
      <c r="EE377" s="6"/>
      <c r="EF377" s="124"/>
      <c r="EG377" s="124"/>
      <c r="EH377" s="125"/>
      <c r="EI377" s="125"/>
      <c r="EJ377" s="124"/>
      <c r="EK377" s="2"/>
      <c r="EL377" s="2"/>
    </row>
    <row x14ac:dyDescent="0.25" r="378" customHeight="1" ht="18.75">
      <c r="A378" s="280" t="s">
        <v>249</v>
      </c>
      <c r="B378" s="322">
        <v>0</v>
      </c>
      <c r="C378" s="322">
        <v>0</v>
      </c>
      <c r="D378" s="322">
        <v>0</v>
      </c>
      <c r="E378" s="322">
        <v>0</v>
      </c>
      <c r="F378" s="322">
        <v>0</v>
      </c>
      <c r="G378" s="322">
        <v>0</v>
      </c>
      <c r="H378" s="322">
        <v>0</v>
      </c>
      <c r="I378" s="322">
        <v>0</v>
      </c>
      <c r="J378" s="322">
        <v>0</v>
      </c>
      <c r="K378" s="322">
        <v>0</v>
      </c>
      <c r="L378" s="322">
        <v>0</v>
      </c>
      <c r="M378" s="322">
        <v>0</v>
      </c>
      <c r="N378" s="268">
        <v>0</v>
      </c>
      <c r="O378" s="268">
        <v>0</v>
      </c>
      <c r="P378" s="268">
        <v>0</v>
      </c>
      <c r="Q378" s="268">
        <v>12</v>
      </c>
      <c r="R378" s="268">
        <v>0</v>
      </c>
      <c r="S378" s="268">
        <v>0</v>
      </c>
      <c r="T378" s="268">
        <v>0</v>
      </c>
      <c r="U378" s="268">
        <v>0</v>
      </c>
      <c r="V378" s="268">
        <v>0</v>
      </c>
      <c r="W378" s="268">
        <v>0</v>
      </c>
      <c r="X378" s="268">
        <v>0</v>
      </c>
      <c r="Y378" s="268">
        <v>0</v>
      </c>
      <c r="Z378" s="282">
        <v>0</v>
      </c>
      <c r="AA378" s="282">
        <v>32</v>
      </c>
      <c r="AB378" s="282">
        <v>0</v>
      </c>
      <c r="AC378" s="282">
        <v>0</v>
      </c>
      <c r="AD378" s="282">
        <v>0</v>
      </c>
      <c r="AE378" s="282">
        <v>0</v>
      </c>
      <c r="AF378" s="282">
        <v>0</v>
      </c>
      <c r="AG378" s="282">
        <v>0</v>
      </c>
      <c r="AH378" s="282">
        <v>0</v>
      </c>
      <c r="AI378" s="282">
        <v>0</v>
      </c>
      <c r="AJ378" s="282">
        <v>0</v>
      </c>
      <c r="AK378" s="282">
        <v>0</v>
      </c>
      <c r="AL378" s="282">
        <v>0</v>
      </c>
      <c r="AM378" s="282">
        <v>0</v>
      </c>
      <c r="AN378" s="282">
        <v>0</v>
      </c>
      <c r="AO378" s="282">
        <v>0</v>
      </c>
      <c r="AP378" s="282">
        <v>0</v>
      </c>
      <c r="AQ378" s="282">
        <v>0</v>
      </c>
      <c r="AR378" s="282">
        <v>0</v>
      </c>
      <c r="AS378" s="282">
        <v>0</v>
      </c>
      <c r="AT378" s="282">
        <v>0</v>
      </c>
      <c r="AU378" s="282">
        <v>0</v>
      </c>
      <c r="AV378" s="282">
        <v>0</v>
      </c>
      <c r="AW378" s="268">
        <v>0</v>
      </c>
      <c r="AX378" s="268"/>
      <c r="AY378" s="273"/>
      <c r="AZ378" s="274">
        <f>+AZ388</f>
      </c>
      <c r="BA378" s="275">
        <f>+BA388</f>
      </c>
      <c r="BB378" s="282">
        <f>+BB388</f>
      </c>
      <c r="BC378" s="282">
        <f>+BC388</f>
      </c>
      <c r="BD378" s="282">
        <f>+BD388</f>
      </c>
      <c r="BE378" s="291">
        <f>+BE388</f>
      </c>
      <c r="BF378" s="292">
        <f>+BF388</f>
      </c>
      <c r="BG378" s="292">
        <f>+BG388</f>
      </c>
      <c r="BH378" s="292">
        <f>+BH388</f>
      </c>
      <c r="BI378" s="292">
        <f>+BI388</f>
      </c>
      <c r="BJ378" s="293">
        <f>+BJ388</f>
      </c>
      <c r="BK378" s="292"/>
      <c r="BL378" s="124"/>
      <c r="BM378" s="2"/>
      <c r="BN378" s="124"/>
      <c r="BO378" s="6"/>
      <c r="BP378" s="124"/>
      <c r="BQ378" s="124"/>
      <c r="BR378" s="124"/>
      <c r="BS378" s="124"/>
      <c r="BT378" s="124"/>
      <c r="BU378" s="124"/>
      <c r="BV378" s="124"/>
      <c r="BW378" s="124"/>
      <c r="BX378" s="6"/>
      <c r="BY378" s="124"/>
      <c r="BZ378" s="124"/>
      <c r="CA378" s="124"/>
      <c r="CB378" s="124"/>
      <c r="CC378" s="124"/>
      <c r="CD378" s="124"/>
      <c r="CE378" s="124"/>
      <c r="CF378" s="124"/>
      <c r="CG378" s="124"/>
      <c r="CH378" s="124"/>
      <c r="CI378" s="124"/>
      <c r="CJ378" s="124"/>
      <c r="CK378" s="124"/>
      <c r="CL378" s="124"/>
      <c r="CM378" s="124"/>
      <c r="CN378" s="124"/>
      <c r="CO378" s="124"/>
      <c r="CP378" s="124"/>
      <c r="CQ378" s="124"/>
      <c r="CR378" s="124"/>
      <c r="CS378" s="124"/>
      <c r="CT378" s="124"/>
      <c r="CU378" s="124"/>
      <c r="CV378" s="124"/>
      <c r="CW378" s="124"/>
      <c r="CX378" s="124"/>
      <c r="CY378" s="124"/>
      <c r="CZ378" s="124"/>
      <c r="DA378" s="124"/>
      <c r="DB378" s="124"/>
      <c r="DC378" s="124"/>
      <c r="DD378" s="124"/>
      <c r="DE378" s="124"/>
      <c r="DF378" s="124"/>
      <c r="DG378" s="124"/>
      <c r="DH378" s="124"/>
      <c r="DI378" s="124"/>
      <c r="DJ378" s="124"/>
      <c r="DK378" s="198">
        <f>SUM(B378:M378)</f>
      </c>
      <c r="DL378" s="198">
        <f>SUM(N378:Y378)</f>
      </c>
      <c r="DM378" s="144">
        <f>IFERROR(DL378/DK378*100,0)</f>
      </c>
      <c r="DN378" s="198">
        <f>SUM(Z378:AK378)</f>
      </c>
      <c r="DO378" s="144">
        <f>IFERROR(DN378/DL378*100,0)</f>
      </c>
      <c r="DP378" s="198">
        <f>SUM(AL378:AW378)</f>
      </c>
      <c r="DQ378" s="144">
        <f>IFERROR(DP378/DN378*100,0)</f>
      </c>
      <c r="DR378" s="185">
        <f>SUM(AY378:BJ378)</f>
      </c>
      <c r="DS378" s="249">
        <f>IFERROR(DR378/DP378*100,0)</f>
      </c>
      <c r="DT378" s="2"/>
      <c r="DU378" s="2"/>
      <c r="DV378" s="2"/>
      <c r="DW378" s="2"/>
      <c r="DX378" s="2"/>
      <c r="DY378" s="2"/>
      <c r="DZ378" s="2"/>
      <c r="EA378" s="2"/>
      <c r="EB378" s="125"/>
      <c r="EC378" s="6"/>
      <c r="ED378" s="6"/>
      <c r="EE378" s="6"/>
      <c r="EF378" s="124"/>
      <c r="EG378" s="124"/>
      <c r="EH378" s="125"/>
      <c r="EI378" s="125"/>
      <c r="EJ378" s="124"/>
      <c r="EK378" s="2"/>
      <c r="EL378" s="2"/>
    </row>
    <row x14ac:dyDescent="0.25" r="379" customHeight="1" ht="18.75">
      <c r="A379" s="290" t="s">
        <v>231</v>
      </c>
      <c r="B379" s="282"/>
      <c r="C379" s="282"/>
      <c r="D379" s="282"/>
      <c r="E379" s="282"/>
      <c r="F379" s="282"/>
      <c r="G379" s="282"/>
      <c r="H379" s="282"/>
      <c r="I379" s="282"/>
      <c r="J379" s="282"/>
      <c r="K379" s="282"/>
      <c r="L379" s="282"/>
      <c r="M379" s="282"/>
      <c r="N379" s="282"/>
      <c r="O379" s="282"/>
      <c r="P379" s="282"/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  <c r="AC379" s="282"/>
      <c r="AD379" s="282"/>
      <c r="AE379" s="282"/>
      <c r="AF379" s="282"/>
      <c r="AG379" s="282"/>
      <c r="AH379" s="282"/>
      <c r="AI379" s="282"/>
      <c r="AJ379" s="282"/>
      <c r="AK379" s="282"/>
      <c r="AL379" s="282"/>
      <c r="AM379" s="282"/>
      <c r="AN379" s="282"/>
      <c r="AO379" s="282"/>
      <c r="AP379" s="282"/>
      <c r="AQ379" s="282"/>
      <c r="AR379" s="282"/>
      <c r="AS379" s="282"/>
      <c r="AT379" s="282"/>
      <c r="AU379" s="282"/>
      <c r="AV379" s="282"/>
      <c r="AW379" s="282"/>
      <c r="AX379" s="282"/>
      <c r="AY379" s="273"/>
      <c r="AZ379" s="274"/>
      <c r="BA379" s="275"/>
      <c r="BB379" s="282"/>
      <c r="BC379" s="282"/>
      <c r="BD379" s="282"/>
      <c r="BE379" s="291"/>
      <c r="BF379" s="292"/>
      <c r="BG379" s="292"/>
      <c r="BH379" s="292"/>
      <c r="BI379" s="292"/>
      <c r="BJ379" s="293"/>
      <c r="BK379" s="292"/>
      <c r="BL379" s="124"/>
      <c r="BM379" s="2"/>
      <c r="BN379" s="124"/>
      <c r="BO379" s="6"/>
      <c r="BP379" s="124"/>
      <c r="BQ379" s="124"/>
      <c r="BR379" s="124"/>
      <c r="BS379" s="124"/>
      <c r="BT379" s="124"/>
      <c r="BU379" s="124"/>
      <c r="BV379" s="124"/>
      <c r="BW379" s="124"/>
      <c r="BX379" s="6"/>
      <c r="BY379" s="124"/>
      <c r="BZ379" s="124"/>
      <c r="CA379" s="124"/>
      <c r="CB379" s="124"/>
      <c r="CC379" s="124"/>
      <c r="CD379" s="124"/>
      <c r="CE379" s="124"/>
      <c r="CF379" s="124"/>
      <c r="CG379" s="124"/>
      <c r="CH379" s="124"/>
      <c r="CI379" s="124"/>
      <c r="CJ379" s="124"/>
      <c r="CK379" s="124"/>
      <c r="CL379" s="124"/>
      <c r="CM379" s="124"/>
      <c r="CN379" s="124"/>
      <c r="CO379" s="124"/>
      <c r="CP379" s="124"/>
      <c r="CQ379" s="124"/>
      <c r="CR379" s="124"/>
      <c r="CS379" s="124"/>
      <c r="CT379" s="124"/>
      <c r="CU379" s="124"/>
      <c r="CV379" s="124"/>
      <c r="CW379" s="124"/>
      <c r="CX379" s="124"/>
      <c r="CY379" s="124"/>
      <c r="CZ379" s="124"/>
      <c r="DA379" s="124"/>
      <c r="DB379" s="124"/>
      <c r="DC379" s="124"/>
      <c r="DD379" s="124"/>
      <c r="DE379" s="124"/>
      <c r="DF379" s="124"/>
      <c r="DG379" s="124"/>
      <c r="DH379" s="124"/>
      <c r="DI379" s="124"/>
      <c r="DJ379" s="124"/>
      <c r="DK379" s="198"/>
      <c r="DL379" s="198"/>
      <c r="DM379" s="144"/>
      <c r="DN379" s="198"/>
      <c r="DO379" s="144"/>
      <c r="DP379" s="198"/>
      <c r="DQ379" s="144"/>
      <c r="DR379" s="6"/>
      <c r="DS379" s="6"/>
      <c r="DT379" s="2"/>
      <c r="DU379" s="2"/>
      <c r="DV379" s="2"/>
      <c r="DW379" s="2"/>
      <c r="DX379" s="2"/>
      <c r="DY379" s="2"/>
      <c r="DZ379" s="2"/>
      <c r="EA379" s="2"/>
      <c r="EB379" s="125"/>
      <c r="EC379" s="6"/>
      <c r="ED379" s="6"/>
      <c r="EE379" s="6"/>
      <c r="EF379" s="124"/>
      <c r="EG379" s="124"/>
      <c r="EH379" s="125"/>
      <c r="EI379" s="125"/>
      <c r="EJ379" s="124"/>
      <c r="EK379" s="2"/>
      <c r="EL379" s="2"/>
    </row>
    <row x14ac:dyDescent="0.25" r="380" customHeight="1" ht="18.75">
      <c r="A380" s="290" t="s">
        <v>232</v>
      </c>
      <c r="B380" s="282"/>
      <c r="C380" s="282"/>
      <c r="D380" s="282"/>
      <c r="E380" s="282"/>
      <c r="F380" s="282"/>
      <c r="G380" s="282"/>
      <c r="H380" s="282"/>
      <c r="I380" s="282"/>
      <c r="J380" s="282"/>
      <c r="K380" s="282"/>
      <c r="L380" s="282"/>
      <c r="M380" s="282"/>
      <c r="N380" s="282"/>
      <c r="O380" s="282"/>
      <c r="P380" s="282"/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  <c r="AC380" s="282"/>
      <c r="AD380" s="282"/>
      <c r="AE380" s="282"/>
      <c r="AF380" s="282"/>
      <c r="AG380" s="282"/>
      <c r="AH380" s="282"/>
      <c r="AI380" s="282"/>
      <c r="AJ380" s="282"/>
      <c r="AK380" s="282"/>
      <c r="AL380" s="282"/>
      <c r="AM380" s="282"/>
      <c r="AN380" s="282"/>
      <c r="AO380" s="282"/>
      <c r="AP380" s="282"/>
      <c r="AQ380" s="282"/>
      <c r="AR380" s="282"/>
      <c r="AS380" s="282"/>
      <c r="AT380" s="282"/>
      <c r="AU380" s="282"/>
      <c r="AV380" s="282"/>
      <c r="AW380" s="282"/>
      <c r="AX380" s="282"/>
      <c r="AY380" s="273"/>
      <c r="AZ380" s="274"/>
      <c r="BA380" s="275"/>
      <c r="BB380" s="282"/>
      <c r="BC380" s="282"/>
      <c r="BD380" s="282"/>
      <c r="BE380" s="291"/>
      <c r="BF380" s="292"/>
      <c r="BG380" s="292"/>
      <c r="BH380" s="292"/>
      <c r="BI380" s="292"/>
      <c r="BJ380" s="293"/>
      <c r="BK380" s="292"/>
      <c r="BL380" s="124"/>
      <c r="BM380" s="2"/>
      <c r="BN380" s="124"/>
      <c r="BO380" s="6"/>
      <c r="BP380" s="124"/>
      <c r="BQ380" s="124"/>
      <c r="BR380" s="124"/>
      <c r="BS380" s="124"/>
      <c r="BT380" s="124"/>
      <c r="BU380" s="124"/>
      <c r="BV380" s="124"/>
      <c r="BW380" s="124"/>
      <c r="BX380" s="6"/>
      <c r="BY380" s="124"/>
      <c r="BZ380" s="124"/>
      <c r="CA380" s="124"/>
      <c r="CB380" s="124"/>
      <c r="CC380" s="124"/>
      <c r="CD380" s="124"/>
      <c r="CE380" s="124"/>
      <c r="CF380" s="124"/>
      <c r="CG380" s="124"/>
      <c r="CH380" s="124"/>
      <c r="CI380" s="124"/>
      <c r="CJ380" s="124"/>
      <c r="CK380" s="124"/>
      <c r="CL380" s="124"/>
      <c r="CM380" s="124"/>
      <c r="CN380" s="124"/>
      <c r="CO380" s="124"/>
      <c r="CP380" s="124"/>
      <c r="CQ380" s="124"/>
      <c r="CR380" s="124"/>
      <c r="CS380" s="124"/>
      <c r="CT380" s="124"/>
      <c r="CU380" s="124"/>
      <c r="CV380" s="124"/>
      <c r="CW380" s="124"/>
      <c r="CX380" s="124"/>
      <c r="CY380" s="124"/>
      <c r="CZ380" s="124"/>
      <c r="DA380" s="124"/>
      <c r="DB380" s="124"/>
      <c r="DC380" s="124"/>
      <c r="DD380" s="124"/>
      <c r="DE380" s="124"/>
      <c r="DF380" s="124"/>
      <c r="DG380" s="124"/>
      <c r="DH380" s="124"/>
      <c r="DI380" s="124"/>
      <c r="DJ380" s="124"/>
      <c r="DK380" s="198"/>
      <c r="DL380" s="198"/>
      <c r="DM380" s="144"/>
      <c r="DN380" s="198"/>
      <c r="DO380" s="144"/>
      <c r="DP380" s="198"/>
      <c r="DQ380" s="144"/>
      <c r="DR380" s="6"/>
      <c r="DS380" s="6"/>
      <c r="DT380" s="2"/>
      <c r="DU380" s="2"/>
      <c r="DV380" s="2"/>
      <c r="DW380" s="2"/>
      <c r="DX380" s="2"/>
      <c r="DY380" s="2"/>
      <c r="DZ380" s="2"/>
      <c r="EA380" s="2"/>
      <c r="EB380" s="125"/>
      <c r="EC380" s="6"/>
      <c r="ED380" s="6"/>
      <c r="EE380" s="6"/>
      <c r="EF380" s="124"/>
      <c r="EG380" s="124"/>
      <c r="EH380" s="125"/>
      <c r="EI380" s="125"/>
      <c r="EJ380" s="124"/>
      <c r="EK380" s="2"/>
      <c r="EL380" s="2"/>
    </row>
    <row x14ac:dyDescent="0.25" r="381" customHeight="1" ht="18.75">
      <c r="A381" s="290" t="s">
        <v>233</v>
      </c>
      <c r="B381" s="282"/>
      <c r="C381" s="282"/>
      <c r="D381" s="282"/>
      <c r="E381" s="282"/>
      <c r="F381" s="282"/>
      <c r="G381" s="282"/>
      <c r="H381" s="282"/>
      <c r="I381" s="282"/>
      <c r="J381" s="282"/>
      <c r="K381" s="282"/>
      <c r="L381" s="282"/>
      <c r="M381" s="282"/>
      <c r="N381" s="282"/>
      <c r="O381" s="282"/>
      <c r="P381" s="282"/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  <c r="AC381" s="282"/>
      <c r="AD381" s="282"/>
      <c r="AE381" s="282"/>
      <c r="AF381" s="282"/>
      <c r="AG381" s="282"/>
      <c r="AH381" s="282"/>
      <c r="AI381" s="282"/>
      <c r="AJ381" s="282"/>
      <c r="AK381" s="282"/>
      <c r="AL381" s="282"/>
      <c r="AM381" s="282"/>
      <c r="AN381" s="282"/>
      <c r="AO381" s="282"/>
      <c r="AP381" s="282"/>
      <c r="AQ381" s="282"/>
      <c r="AR381" s="282"/>
      <c r="AS381" s="282"/>
      <c r="AT381" s="282"/>
      <c r="AU381" s="282"/>
      <c r="AV381" s="282"/>
      <c r="AW381" s="282"/>
      <c r="AX381" s="282"/>
      <c r="AY381" s="273"/>
      <c r="AZ381" s="274"/>
      <c r="BA381" s="275"/>
      <c r="BB381" s="282"/>
      <c r="BC381" s="282"/>
      <c r="BD381" s="282"/>
      <c r="BE381" s="291"/>
      <c r="BF381" s="292"/>
      <c r="BG381" s="292"/>
      <c r="BH381" s="292"/>
      <c r="BI381" s="292"/>
      <c r="BJ381" s="293"/>
      <c r="BK381" s="292"/>
      <c r="BL381" s="124"/>
      <c r="BM381" s="2"/>
      <c r="BN381" s="124"/>
      <c r="BO381" s="6"/>
      <c r="BP381" s="124"/>
      <c r="BQ381" s="124"/>
      <c r="BR381" s="124"/>
      <c r="BS381" s="124"/>
      <c r="BT381" s="124"/>
      <c r="BU381" s="124"/>
      <c r="BV381" s="124"/>
      <c r="BW381" s="124"/>
      <c r="BX381" s="6"/>
      <c r="BY381" s="124"/>
      <c r="BZ381" s="124"/>
      <c r="CA381" s="124"/>
      <c r="CB381" s="124"/>
      <c r="CC381" s="124"/>
      <c r="CD381" s="124"/>
      <c r="CE381" s="124"/>
      <c r="CF381" s="124"/>
      <c r="CG381" s="124"/>
      <c r="CH381" s="124"/>
      <c r="CI381" s="124"/>
      <c r="CJ381" s="124"/>
      <c r="CK381" s="124"/>
      <c r="CL381" s="124"/>
      <c r="CM381" s="124"/>
      <c r="CN381" s="124"/>
      <c r="CO381" s="124"/>
      <c r="CP381" s="124"/>
      <c r="CQ381" s="124"/>
      <c r="CR381" s="124"/>
      <c r="CS381" s="124"/>
      <c r="CT381" s="124"/>
      <c r="CU381" s="124"/>
      <c r="CV381" s="124"/>
      <c r="CW381" s="124"/>
      <c r="CX381" s="124"/>
      <c r="CY381" s="124"/>
      <c r="CZ381" s="124"/>
      <c r="DA381" s="124"/>
      <c r="DB381" s="124"/>
      <c r="DC381" s="124"/>
      <c r="DD381" s="124"/>
      <c r="DE381" s="124"/>
      <c r="DF381" s="124"/>
      <c r="DG381" s="124"/>
      <c r="DH381" s="124"/>
      <c r="DI381" s="124"/>
      <c r="DJ381" s="124"/>
      <c r="DK381" s="198"/>
      <c r="DL381" s="198"/>
      <c r="DM381" s="144"/>
      <c r="DN381" s="198"/>
      <c r="DO381" s="144"/>
      <c r="DP381" s="198"/>
      <c r="DQ381" s="144"/>
      <c r="DR381" s="6"/>
      <c r="DS381" s="6"/>
      <c r="DT381" s="2"/>
      <c r="DU381" s="2"/>
      <c r="DV381" s="2"/>
      <c r="DW381" s="2"/>
      <c r="DX381" s="2"/>
      <c r="DY381" s="2"/>
      <c r="DZ381" s="2"/>
      <c r="EA381" s="2"/>
      <c r="EB381" s="125"/>
      <c r="EC381" s="6"/>
      <c r="ED381" s="6"/>
      <c r="EE381" s="6"/>
      <c r="EF381" s="124"/>
      <c r="EG381" s="124"/>
      <c r="EH381" s="125"/>
      <c r="EI381" s="125"/>
      <c r="EJ381" s="124"/>
      <c r="EK381" s="2"/>
      <c r="EL381" s="2"/>
    </row>
    <row x14ac:dyDescent="0.25" r="382" customHeight="1" ht="18.75">
      <c r="A382" s="290" t="s">
        <v>234</v>
      </c>
      <c r="B382" s="282"/>
      <c r="C382" s="282"/>
      <c r="D382" s="282"/>
      <c r="E382" s="282"/>
      <c r="F382" s="282"/>
      <c r="G382" s="282"/>
      <c r="H382" s="282"/>
      <c r="I382" s="282"/>
      <c r="J382" s="282"/>
      <c r="K382" s="282"/>
      <c r="L382" s="282"/>
      <c r="M382" s="282"/>
      <c r="N382" s="282"/>
      <c r="O382" s="282"/>
      <c r="P382" s="282"/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  <c r="AC382" s="282"/>
      <c r="AD382" s="282"/>
      <c r="AE382" s="282"/>
      <c r="AF382" s="282"/>
      <c r="AG382" s="282"/>
      <c r="AH382" s="282"/>
      <c r="AI382" s="282"/>
      <c r="AJ382" s="282"/>
      <c r="AK382" s="282"/>
      <c r="AL382" s="282"/>
      <c r="AM382" s="282"/>
      <c r="AN382" s="282"/>
      <c r="AO382" s="282"/>
      <c r="AP382" s="282"/>
      <c r="AQ382" s="282"/>
      <c r="AR382" s="282"/>
      <c r="AS382" s="282"/>
      <c r="AT382" s="282"/>
      <c r="AU382" s="282"/>
      <c r="AV382" s="282"/>
      <c r="AW382" s="282"/>
      <c r="AX382" s="282"/>
      <c r="AY382" s="273"/>
      <c r="AZ382" s="274"/>
      <c r="BA382" s="275"/>
      <c r="BB382" s="282"/>
      <c r="BC382" s="282"/>
      <c r="BD382" s="282"/>
      <c r="BE382" s="291"/>
      <c r="BF382" s="292"/>
      <c r="BG382" s="292"/>
      <c r="BH382" s="292"/>
      <c r="BI382" s="292"/>
      <c r="BJ382" s="293"/>
      <c r="BK382" s="292"/>
      <c r="BL382" s="124"/>
      <c r="BM382" s="2"/>
      <c r="BN382" s="124"/>
      <c r="BO382" s="6"/>
      <c r="BP382" s="124"/>
      <c r="BQ382" s="124"/>
      <c r="BR382" s="124"/>
      <c r="BS382" s="124"/>
      <c r="BT382" s="124"/>
      <c r="BU382" s="124"/>
      <c r="BV382" s="124"/>
      <c r="BW382" s="124"/>
      <c r="BX382" s="6"/>
      <c r="BY382" s="124"/>
      <c r="BZ382" s="124"/>
      <c r="CA382" s="124"/>
      <c r="CB382" s="124"/>
      <c r="CC382" s="124"/>
      <c r="CD382" s="124"/>
      <c r="CE382" s="124"/>
      <c r="CF382" s="124"/>
      <c r="CG382" s="124"/>
      <c r="CH382" s="124"/>
      <c r="CI382" s="124"/>
      <c r="CJ382" s="124"/>
      <c r="CK382" s="124"/>
      <c r="CL382" s="124"/>
      <c r="CM382" s="124"/>
      <c r="CN382" s="124"/>
      <c r="CO382" s="124"/>
      <c r="CP382" s="124"/>
      <c r="CQ382" s="124"/>
      <c r="CR382" s="124"/>
      <c r="CS382" s="124"/>
      <c r="CT382" s="124"/>
      <c r="CU382" s="124"/>
      <c r="CV382" s="124"/>
      <c r="CW382" s="124"/>
      <c r="CX382" s="124"/>
      <c r="CY382" s="124"/>
      <c r="CZ382" s="124"/>
      <c r="DA382" s="124"/>
      <c r="DB382" s="124"/>
      <c r="DC382" s="124"/>
      <c r="DD382" s="124"/>
      <c r="DE382" s="124"/>
      <c r="DF382" s="124"/>
      <c r="DG382" s="124"/>
      <c r="DH382" s="124"/>
      <c r="DI382" s="124"/>
      <c r="DJ382" s="124"/>
      <c r="DK382" s="198"/>
      <c r="DL382" s="198"/>
      <c r="DM382" s="144"/>
      <c r="DN382" s="198"/>
      <c r="DO382" s="144"/>
      <c r="DP382" s="198"/>
      <c r="DQ382" s="144"/>
      <c r="DR382" s="6"/>
      <c r="DS382" s="6"/>
      <c r="DT382" s="2"/>
      <c r="DU382" s="2"/>
      <c r="DV382" s="2"/>
      <c r="DW382" s="2"/>
      <c r="DX382" s="2"/>
      <c r="DY382" s="2"/>
      <c r="DZ382" s="2"/>
      <c r="EA382" s="2"/>
      <c r="EB382" s="125"/>
      <c r="EC382" s="6"/>
      <c r="ED382" s="6"/>
      <c r="EE382" s="6"/>
      <c r="EF382" s="124"/>
      <c r="EG382" s="124"/>
      <c r="EH382" s="125"/>
      <c r="EI382" s="125"/>
      <c r="EJ382" s="124"/>
      <c r="EK382" s="2"/>
      <c r="EL382" s="2"/>
    </row>
    <row x14ac:dyDescent="0.25" r="383" customHeight="1" ht="18.75">
      <c r="A383" s="290" t="s">
        <v>235</v>
      </c>
      <c r="B383" s="282"/>
      <c r="C383" s="282"/>
      <c r="D383" s="282"/>
      <c r="E383" s="282"/>
      <c r="F383" s="282"/>
      <c r="G383" s="282"/>
      <c r="H383" s="282"/>
      <c r="I383" s="282"/>
      <c r="J383" s="282"/>
      <c r="K383" s="282"/>
      <c r="L383" s="282"/>
      <c r="M383" s="282"/>
      <c r="N383" s="282"/>
      <c r="O383" s="282"/>
      <c r="P383" s="282"/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  <c r="AC383" s="282"/>
      <c r="AD383" s="282"/>
      <c r="AE383" s="282"/>
      <c r="AF383" s="282"/>
      <c r="AG383" s="282"/>
      <c r="AH383" s="282"/>
      <c r="AI383" s="282"/>
      <c r="AJ383" s="282"/>
      <c r="AK383" s="282"/>
      <c r="AL383" s="282"/>
      <c r="AM383" s="282"/>
      <c r="AN383" s="282"/>
      <c r="AO383" s="282"/>
      <c r="AP383" s="282"/>
      <c r="AQ383" s="282"/>
      <c r="AR383" s="282"/>
      <c r="AS383" s="282"/>
      <c r="AT383" s="282"/>
      <c r="AU383" s="282"/>
      <c r="AV383" s="282"/>
      <c r="AW383" s="282"/>
      <c r="AX383" s="282"/>
      <c r="AY383" s="273"/>
      <c r="AZ383" s="274"/>
      <c r="BA383" s="275"/>
      <c r="BB383" s="282"/>
      <c r="BC383" s="282"/>
      <c r="BD383" s="282"/>
      <c r="BE383" s="291"/>
      <c r="BF383" s="292"/>
      <c r="BG383" s="292"/>
      <c r="BH383" s="292"/>
      <c r="BI383" s="292"/>
      <c r="BJ383" s="293"/>
      <c r="BK383" s="292"/>
      <c r="BL383" s="124"/>
      <c r="BM383" s="2"/>
      <c r="BN383" s="124"/>
      <c r="BO383" s="6"/>
      <c r="BP383" s="124"/>
      <c r="BQ383" s="124"/>
      <c r="BR383" s="124"/>
      <c r="BS383" s="124"/>
      <c r="BT383" s="124"/>
      <c r="BU383" s="124"/>
      <c r="BV383" s="124"/>
      <c r="BW383" s="124"/>
      <c r="BX383" s="6"/>
      <c r="BY383" s="124"/>
      <c r="BZ383" s="124"/>
      <c r="CA383" s="124"/>
      <c r="CB383" s="124"/>
      <c r="CC383" s="124"/>
      <c r="CD383" s="124"/>
      <c r="CE383" s="124"/>
      <c r="CF383" s="124"/>
      <c r="CG383" s="124"/>
      <c r="CH383" s="124"/>
      <c r="CI383" s="124"/>
      <c r="CJ383" s="124"/>
      <c r="CK383" s="124"/>
      <c r="CL383" s="124"/>
      <c r="CM383" s="124"/>
      <c r="CN383" s="124"/>
      <c r="CO383" s="124"/>
      <c r="CP383" s="124"/>
      <c r="CQ383" s="124"/>
      <c r="CR383" s="124"/>
      <c r="CS383" s="124"/>
      <c r="CT383" s="124"/>
      <c r="CU383" s="124"/>
      <c r="CV383" s="124"/>
      <c r="CW383" s="124"/>
      <c r="CX383" s="124"/>
      <c r="CY383" s="124"/>
      <c r="CZ383" s="124"/>
      <c r="DA383" s="124"/>
      <c r="DB383" s="124"/>
      <c r="DC383" s="124"/>
      <c r="DD383" s="124"/>
      <c r="DE383" s="124"/>
      <c r="DF383" s="124"/>
      <c r="DG383" s="124"/>
      <c r="DH383" s="124"/>
      <c r="DI383" s="124"/>
      <c r="DJ383" s="124"/>
      <c r="DK383" s="198"/>
      <c r="DL383" s="198"/>
      <c r="DM383" s="144"/>
      <c r="DN383" s="198"/>
      <c r="DO383" s="144"/>
      <c r="DP383" s="198"/>
      <c r="DQ383" s="144"/>
      <c r="DR383" s="6"/>
      <c r="DS383" s="6"/>
      <c r="DT383" s="2"/>
      <c r="DU383" s="2"/>
      <c r="DV383" s="2"/>
      <c r="DW383" s="2"/>
      <c r="DX383" s="2"/>
      <c r="DY383" s="2"/>
      <c r="DZ383" s="2"/>
      <c r="EA383" s="2"/>
      <c r="EB383" s="125"/>
      <c r="EC383" s="6"/>
      <c r="ED383" s="6"/>
      <c r="EE383" s="6"/>
      <c r="EF383" s="124"/>
      <c r="EG383" s="124"/>
      <c r="EH383" s="125"/>
      <c r="EI383" s="125"/>
      <c r="EJ383" s="124"/>
      <c r="EK383" s="2"/>
      <c r="EL383" s="2"/>
    </row>
    <row x14ac:dyDescent="0.25" r="384" customHeight="1" ht="18.75">
      <c r="A384" s="290" t="s">
        <v>201</v>
      </c>
      <c r="B384" s="282"/>
      <c r="C384" s="282"/>
      <c r="D384" s="282"/>
      <c r="E384" s="282"/>
      <c r="F384" s="282"/>
      <c r="G384" s="282"/>
      <c r="H384" s="282"/>
      <c r="I384" s="282"/>
      <c r="J384" s="282"/>
      <c r="K384" s="282"/>
      <c r="L384" s="282"/>
      <c r="M384" s="282"/>
      <c r="N384" s="282"/>
      <c r="O384" s="282"/>
      <c r="P384" s="282"/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  <c r="AC384" s="282"/>
      <c r="AD384" s="282"/>
      <c r="AE384" s="282"/>
      <c r="AF384" s="282"/>
      <c r="AG384" s="282"/>
      <c r="AH384" s="282"/>
      <c r="AI384" s="282"/>
      <c r="AJ384" s="282"/>
      <c r="AK384" s="282"/>
      <c r="AL384" s="282"/>
      <c r="AM384" s="282"/>
      <c r="AN384" s="282"/>
      <c r="AO384" s="282"/>
      <c r="AP384" s="282"/>
      <c r="AQ384" s="282"/>
      <c r="AR384" s="282"/>
      <c r="AS384" s="282"/>
      <c r="AT384" s="282"/>
      <c r="AU384" s="282"/>
      <c r="AV384" s="282"/>
      <c r="AW384" s="282"/>
      <c r="AX384" s="282"/>
      <c r="AY384" s="273"/>
      <c r="AZ384" s="274"/>
      <c r="BA384" s="275"/>
      <c r="BB384" s="282"/>
      <c r="BC384" s="282"/>
      <c r="BD384" s="282"/>
      <c r="BE384" s="291"/>
      <c r="BF384" s="292"/>
      <c r="BG384" s="292"/>
      <c r="BH384" s="292"/>
      <c r="BI384" s="292"/>
      <c r="BJ384" s="293"/>
      <c r="BK384" s="292"/>
      <c r="BL384" s="124"/>
      <c r="BM384" s="2"/>
      <c r="BN384" s="124"/>
      <c r="BO384" s="6"/>
      <c r="BP384" s="124"/>
      <c r="BQ384" s="124"/>
      <c r="BR384" s="124"/>
      <c r="BS384" s="124"/>
      <c r="BT384" s="124"/>
      <c r="BU384" s="124"/>
      <c r="BV384" s="124"/>
      <c r="BW384" s="124"/>
      <c r="BX384" s="6"/>
      <c r="BY384" s="124"/>
      <c r="BZ384" s="124"/>
      <c r="CA384" s="124"/>
      <c r="CB384" s="124"/>
      <c r="CC384" s="124"/>
      <c r="CD384" s="124"/>
      <c r="CE384" s="124"/>
      <c r="CF384" s="124"/>
      <c r="CG384" s="124"/>
      <c r="CH384" s="124"/>
      <c r="CI384" s="124"/>
      <c r="CJ384" s="124"/>
      <c r="CK384" s="124"/>
      <c r="CL384" s="124"/>
      <c r="CM384" s="124"/>
      <c r="CN384" s="124"/>
      <c r="CO384" s="124"/>
      <c r="CP384" s="124"/>
      <c r="CQ384" s="124"/>
      <c r="CR384" s="124"/>
      <c r="CS384" s="124"/>
      <c r="CT384" s="124"/>
      <c r="CU384" s="124"/>
      <c r="CV384" s="124"/>
      <c r="CW384" s="124"/>
      <c r="CX384" s="124"/>
      <c r="CY384" s="124"/>
      <c r="CZ384" s="124"/>
      <c r="DA384" s="124"/>
      <c r="DB384" s="124"/>
      <c r="DC384" s="124"/>
      <c r="DD384" s="124"/>
      <c r="DE384" s="124"/>
      <c r="DF384" s="124"/>
      <c r="DG384" s="124"/>
      <c r="DH384" s="124"/>
      <c r="DI384" s="124"/>
      <c r="DJ384" s="124"/>
      <c r="DK384" s="198"/>
      <c r="DL384" s="198"/>
      <c r="DM384" s="144"/>
      <c r="DN384" s="198"/>
      <c r="DO384" s="144"/>
      <c r="DP384" s="198"/>
      <c r="DQ384" s="144"/>
      <c r="DR384" s="6"/>
      <c r="DS384" s="6"/>
      <c r="DT384" s="2"/>
      <c r="DU384" s="2"/>
      <c r="DV384" s="2"/>
      <c r="DW384" s="2"/>
      <c r="DX384" s="2"/>
      <c r="DY384" s="2"/>
      <c r="DZ384" s="2"/>
      <c r="EA384" s="2"/>
      <c r="EB384" s="125"/>
      <c r="EC384" s="6"/>
      <c r="ED384" s="6"/>
      <c r="EE384" s="6"/>
      <c r="EF384" s="124"/>
      <c r="EG384" s="124"/>
      <c r="EH384" s="125"/>
      <c r="EI384" s="125"/>
      <c r="EJ384" s="124"/>
      <c r="EK384" s="2"/>
      <c r="EL384" s="2"/>
    </row>
    <row x14ac:dyDescent="0.25" r="385" customHeight="1" ht="18.75">
      <c r="A385" s="290" t="s">
        <v>237</v>
      </c>
      <c r="B385" s="282"/>
      <c r="C385" s="282"/>
      <c r="D385" s="282"/>
      <c r="E385" s="282"/>
      <c r="F385" s="282"/>
      <c r="G385" s="282"/>
      <c r="H385" s="282"/>
      <c r="I385" s="282"/>
      <c r="J385" s="282"/>
      <c r="K385" s="282"/>
      <c r="L385" s="282"/>
      <c r="M385" s="282"/>
      <c r="N385" s="282"/>
      <c r="O385" s="282"/>
      <c r="P385" s="282"/>
      <c r="Q385" s="282"/>
      <c r="R385" s="282"/>
      <c r="S385" s="282"/>
      <c r="T385" s="282"/>
      <c r="U385" s="282"/>
      <c r="V385" s="282"/>
      <c r="W385" s="282"/>
      <c r="X385" s="282"/>
      <c r="Y385" s="282"/>
      <c r="Z385" s="282"/>
      <c r="AA385" s="282"/>
      <c r="AB385" s="282"/>
      <c r="AC385" s="282"/>
      <c r="AD385" s="282"/>
      <c r="AE385" s="282"/>
      <c r="AF385" s="282"/>
      <c r="AG385" s="282"/>
      <c r="AH385" s="282"/>
      <c r="AI385" s="282"/>
      <c r="AJ385" s="282"/>
      <c r="AK385" s="282"/>
      <c r="AL385" s="282"/>
      <c r="AM385" s="282"/>
      <c r="AN385" s="282"/>
      <c r="AO385" s="282"/>
      <c r="AP385" s="282"/>
      <c r="AQ385" s="282"/>
      <c r="AR385" s="282"/>
      <c r="AS385" s="282"/>
      <c r="AT385" s="282"/>
      <c r="AU385" s="282"/>
      <c r="AV385" s="282"/>
      <c r="AW385" s="282"/>
      <c r="AX385" s="282"/>
      <c r="AY385" s="273"/>
      <c r="AZ385" s="274"/>
      <c r="BA385" s="275"/>
      <c r="BB385" s="282"/>
      <c r="BC385" s="282"/>
      <c r="BD385" s="282"/>
      <c r="BE385" s="291"/>
      <c r="BF385" s="292"/>
      <c r="BG385" s="292"/>
      <c r="BH385" s="292"/>
      <c r="BI385" s="292"/>
      <c r="BJ385" s="293"/>
      <c r="BK385" s="292"/>
      <c r="BL385" s="124"/>
      <c r="BM385" s="2"/>
      <c r="BN385" s="124"/>
      <c r="BO385" s="6"/>
      <c r="BP385" s="124"/>
      <c r="BQ385" s="124"/>
      <c r="BR385" s="124"/>
      <c r="BS385" s="124"/>
      <c r="BT385" s="124"/>
      <c r="BU385" s="124"/>
      <c r="BV385" s="124"/>
      <c r="BW385" s="124"/>
      <c r="BX385" s="6"/>
      <c r="BY385" s="124"/>
      <c r="BZ385" s="124"/>
      <c r="CA385" s="124"/>
      <c r="CB385" s="124"/>
      <c r="CC385" s="124"/>
      <c r="CD385" s="124"/>
      <c r="CE385" s="124"/>
      <c r="CF385" s="124"/>
      <c r="CG385" s="124"/>
      <c r="CH385" s="124"/>
      <c r="CI385" s="124"/>
      <c r="CJ385" s="124"/>
      <c r="CK385" s="124"/>
      <c r="CL385" s="124"/>
      <c r="CM385" s="124"/>
      <c r="CN385" s="124"/>
      <c r="CO385" s="124"/>
      <c r="CP385" s="124"/>
      <c r="CQ385" s="124"/>
      <c r="CR385" s="124"/>
      <c r="CS385" s="124"/>
      <c r="CT385" s="124"/>
      <c r="CU385" s="124"/>
      <c r="CV385" s="124"/>
      <c r="CW385" s="124"/>
      <c r="CX385" s="124"/>
      <c r="CY385" s="124"/>
      <c r="CZ385" s="124"/>
      <c r="DA385" s="124"/>
      <c r="DB385" s="124"/>
      <c r="DC385" s="124"/>
      <c r="DD385" s="124"/>
      <c r="DE385" s="124"/>
      <c r="DF385" s="124"/>
      <c r="DG385" s="124"/>
      <c r="DH385" s="124"/>
      <c r="DI385" s="124"/>
      <c r="DJ385" s="124"/>
      <c r="DK385" s="198"/>
      <c r="DL385" s="198"/>
      <c r="DM385" s="144"/>
      <c r="DN385" s="198"/>
      <c r="DO385" s="144"/>
      <c r="DP385" s="198"/>
      <c r="DQ385" s="144"/>
      <c r="DR385" s="6"/>
      <c r="DS385" s="6"/>
      <c r="DT385" s="2"/>
      <c r="DU385" s="2"/>
      <c r="DV385" s="2"/>
      <c r="DW385" s="2"/>
      <c r="DX385" s="2"/>
      <c r="DY385" s="2"/>
      <c r="DZ385" s="2"/>
      <c r="EA385" s="2"/>
      <c r="EB385" s="125"/>
      <c r="EC385" s="6"/>
      <c r="ED385" s="6"/>
      <c r="EE385" s="6"/>
      <c r="EF385" s="124"/>
      <c r="EG385" s="124"/>
      <c r="EH385" s="125"/>
      <c r="EI385" s="125"/>
      <c r="EJ385" s="124"/>
      <c r="EK385" s="2"/>
      <c r="EL385" s="2"/>
    </row>
    <row x14ac:dyDescent="0.25" r="386" customHeight="1" ht="18.75">
      <c r="A386" s="290" t="s">
        <v>200</v>
      </c>
      <c r="B386" s="282"/>
      <c r="C386" s="282"/>
      <c r="D386" s="282"/>
      <c r="E386" s="282"/>
      <c r="F386" s="282"/>
      <c r="G386" s="282"/>
      <c r="H386" s="282"/>
      <c r="I386" s="282"/>
      <c r="J386" s="282"/>
      <c r="K386" s="282"/>
      <c r="L386" s="282"/>
      <c r="M386" s="282"/>
      <c r="N386" s="282"/>
      <c r="O386" s="282"/>
      <c r="P386" s="282"/>
      <c r="Q386" s="282"/>
      <c r="R386" s="282"/>
      <c r="S386" s="282"/>
      <c r="T386" s="282"/>
      <c r="U386" s="282"/>
      <c r="V386" s="282"/>
      <c r="W386" s="282"/>
      <c r="X386" s="282"/>
      <c r="Y386" s="282"/>
      <c r="Z386" s="282"/>
      <c r="AA386" s="282"/>
      <c r="AB386" s="282"/>
      <c r="AC386" s="282"/>
      <c r="AD386" s="282"/>
      <c r="AE386" s="282"/>
      <c r="AF386" s="282"/>
      <c r="AG386" s="282"/>
      <c r="AH386" s="282"/>
      <c r="AI386" s="282"/>
      <c r="AJ386" s="282"/>
      <c r="AK386" s="282"/>
      <c r="AL386" s="282"/>
      <c r="AM386" s="282"/>
      <c r="AN386" s="282"/>
      <c r="AO386" s="282"/>
      <c r="AP386" s="282"/>
      <c r="AQ386" s="282"/>
      <c r="AR386" s="282"/>
      <c r="AS386" s="282"/>
      <c r="AT386" s="282"/>
      <c r="AU386" s="282"/>
      <c r="AV386" s="282"/>
      <c r="AW386" s="282"/>
      <c r="AX386" s="282"/>
      <c r="AY386" s="273"/>
      <c r="AZ386" s="274"/>
      <c r="BA386" s="275"/>
      <c r="BB386" s="282"/>
      <c r="BC386" s="282"/>
      <c r="BD386" s="282"/>
      <c r="BE386" s="291"/>
      <c r="BF386" s="292"/>
      <c r="BG386" s="292"/>
      <c r="BH386" s="292"/>
      <c r="BI386" s="292"/>
      <c r="BJ386" s="293"/>
      <c r="BK386" s="292"/>
      <c r="BL386" s="124"/>
      <c r="BM386" s="2"/>
      <c r="BN386" s="124"/>
      <c r="BO386" s="6"/>
      <c r="BP386" s="124"/>
      <c r="BQ386" s="124"/>
      <c r="BR386" s="124"/>
      <c r="BS386" s="124"/>
      <c r="BT386" s="124"/>
      <c r="BU386" s="124"/>
      <c r="BV386" s="124"/>
      <c r="BW386" s="124"/>
      <c r="BX386" s="6"/>
      <c r="BY386" s="124"/>
      <c r="BZ386" s="124"/>
      <c r="CA386" s="124"/>
      <c r="CB386" s="124"/>
      <c r="CC386" s="124"/>
      <c r="CD386" s="124"/>
      <c r="CE386" s="124"/>
      <c r="CF386" s="124"/>
      <c r="CG386" s="124"/>
      <c r="CH386" s="124"/>
      <c r="CI386" s="124"/>
      <c r="CJ386" s="124"/>
      <c r="CK386" s="124"/>
      <c r="CL386" s="124"/>
      <c r="CM386" s="124"/>
      <c r="CN386" s="124"/>
      <c r="CO386" s="124"/>
      <c r="CP386" s="124"/>
      <c r="CQ386" s="124"/>
      <c r="CR386" s="124"/>
      <c r="CS386" s="124"/>
      <c r="CT386" s="124"/>
      <c r="CU386" s="124"/>
      <c r="CV386" s="124"/>
      <c r="CW386" s="124"/>
      <c r="CX386" s="124"/>
      <c r="CY386" s="124"/>
      <c r="CZ386" s="124"/>
      <c r="DA386" s="124"/>
      <c r="DB386" s="124"/>
      <c r="DC386" s="124"/>
      <c r="DD386" s="124"/>
      <c r="DE386" s="124"/>
      <c r="DF386" s="124"/>
      <c r="DG386" s="124"/>
      <c r="DH386" s="124"/>
      <c r="DI386" s="124"/>
      <c r="DJ386" s="124"/>
      <c r="DK386" s="198"/>
      <c r="DL386" s="198"/>
      <c r="DM386" s="144"/>
      <c r="DN386" s="198"/>
      <c r="DO386" s="144"/>
      <c r="DP386" s="198"/>
      <c r="DQ386" s="144"/>
      <c r="DR386" s="6"/>
      <c r="DS386" s="6"/>
      <c r="DT386" s="2"/>
      <c r="DU386" s="2"/>
      <c r="DV386" s="2"/>
      <c r="DW386" s="2"/>
      <c r="DX386" s="2"/>
      <c r="DY386" s="2"/>
      <c r="DZ386" s="2"/>
      <c r="EA386" s="2"/>
      <c r="EB386" s="125"/>
      <c r="EC386" s="6"/>
      <c r="ED386" s="6"/>
      <c r="EE386" s="6"/>
      <c r="EF386" s="124"/>
      <c r="EG386" s="124"/>
      <c r="EH386" s="125"/>
      <c r="EI386" s="125"/>
      <c r="EJ386" s="124"/>
      <c r="EK386" s="2"/>
      <c r="EL386" s="2"/>
    </row>
    <row x14ac:dyDescent="0.25" r="387" customHeight="1" ht="18.75">
      <c r="A387" s="290" t="s">
        <v>238</v>
      </c>
      <c r="B387" s="282"/>
      <c r="C387" s="282"/>
      <c r="D387" s="282"/>
      <c r="E387" s="282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  <c r="AA387" s="282"/>
      <c r="AB387" s="282"/>
      <c r="AC387" s="282"/>
      <c r="AD387" s="282"/>
      <c r="AE387" s="282"/>
      <c r="AF387" s="282"/>
      <c r="AG387" s="282"/>
      <c r="AH387" s="282"/>
      <c r="AI387" s="282"/>
      <c r="AJ387" s="282"/>
      <c r="AK387" s="282"/>
      <c r="AL387" s="282"/>
      <c r="AM387" s="282"/>
      <c r="AN387" s="282"/>
      <c r="AO387" s="282"/>
      <c r="AP387" s="282"/>
      <c r="AQ387" s="282"/>
      <c r="AR387" s="282"/>
      <c r="AS387" s="282"/>
      <c r="AT387" s="282"/>
      <c r="AU387" s="282"/>
      <c r="AV387" s="282"/>
      <c r="AW387" s="282"/>
      <c r="AX387" s="282"/>
      <c r="AY387" s="273"/>
      <c r="AZ387" s="274"/>
      <c r="BA387" s="275"/>
      <c r="BB387" s="282"/>
      <c r="BC387" s="282"/>
      <c r="BD387" s="282"/>
      <c r="BE387" s="291"/>
      <c r="BF387" s="292"/>
      <c r="BG387" s="292"/>
      <c r="BH387" s="292"/>
      <c r="BI387" s="292"/>
      <c r="BJ387" s="293"/>
      <c r="BK387" s="292"/>
      <c r="BL387" s="124"/>
      <c r="BM387" s="2"/>
      <c r="BN387" s="124"/>
      <c r="BO387" s="6"/>
      <c r="BP387" s="124"/>
      <c r="BQ387" s="124"/>
      <c r="BR387" s="124"/>
      <c r="BS387" s="124"/>
      <c r="BT387" s="124"/>
      <c r="BU387" s="124"/>
      <c r="BV387" s="124"/>
      <c r="BW387" s="124"/>
      <c r="BX387" s="6"/>
      <c r="BY387" s="124"/>
      <c r="BZ387" s="124"/>
      <c r="CA387" s="124"/>
      <c r="CB387" s="124"/>
      <c r="CC387" s="124"/>
      <c r="CD387" s="124"/>
      <c r="CE387" s="124"/>
      <c r="CF387" s="124"/>
      <c r="CG387" s="124"/>
      <c r="CH387" s="124"/>
      <c r="CI387" s="124"/>
      <c r="CJ387" s="124"/>
      <c r="CK387" s="124"/>
      <c r="CL387" s="124"/>
      <c r="CM387" s="124"/>
      <c r="CN387" s="124"/>
      <c r="CO387" s="124"/>
      <c r="CP387" s="124"/>
      <c r="CQ387" s="124"/>
      <c r="CR387" s="124"/>
      <c r="CS387" s="124"/>
      <c r="CT387" s="124"/>
      <c r="CU387" s="124"/>
      <c r="CV387" s="124"/>
      <c r="CW387" s="124"/>
      <c r="CX387" s="124"/>
      <c r="CY387" s="124"/>
      <c r="CZ387" s="124"/>
      <c r="DA387" s="124"/>
      <c r="DB387" s="124"/>
      <c r="DC387" s="124"/>
      <c r="DD387" s="124"/>
      <c r="DE387" s="124"/>
      <c r="DF387" s="124"/>
      <c r="DG387" s="124"/>
      <c r="DH387" s="124"/>
      <c r="DI387" s="124"/>
      <c r="DJ387" s="124"/>
      <c r="DK387" s="198"/>
      <c r="DL387" s="198"/>
      <c r="DM387" s="144"/>
      <c r="DN387" s="198"/>
      <c r="DO387" s="144"/>
      <c r="DP387" s="198"/>
      <c r="DQ387" s="144"/>
      <c r="DR387" s="6"/>
      <c r="DS387" s="6"/>
      <c r="DT387" s="2"/>
      <c r="DU387" s="2"/>
      <c r="DV387" s="2"/>
      <c r="DW387" s="2"/>
      <c r="DX387" s="2"/>
      <c r="DY387" s="2"/>
      <c r="DZ387" s="2"/>
      <c r="EA387" s="2"/>
      <c r="EB387" s="125"/>
      <c r="EC387" s="6"/>
      <c r="ED387" s="6"/>
      <c r="EE387" s="6"/>
      <c r="EF387" s="124"/>
      <c r="EG387" s="124"/>
      <c r="EH387" s="125"/>
      <c r="EI387" s="125"/>
      <c r="EJ387" s="124"/>
      <c r="EK387" s="2"/>
      <c r="EL387" s="2"/>
    </row>
    <row x14ac:dyDescent="0.25" r="388" customHeight="1" ht="18.75">
      <c r="A388" s="304" t="s">
        <v>239</v>
      </c>
      <c r="B388" s="282">
        <f>+SUM(B379:B387)</f>
      </c>
      <c r="C388" s="282">
        <f>+SUM(C379:C387)</f>
      </c>
      <c r="D388" s="282">
        <f>+SUM(D379:D387)</f>
      </c>
      <c r="E388" s="282">
        <f>+SUM(E379:E387)</f>
      </c>
      <c r="F388" s="282">
        <f>+SUM(F379:F387)</f>
      </c>
      <c r="G388" s="282">
        <f>+SUM(G379:G387)</f>
      </c>
      <c r="H388" s="282">
        <f>+SUM(H379:H387)</f>
      </c>
      <c r="I388" s="282">
        <f>+SUM(I379:I387)</f>
      </c>
      <c r="J388" s="282">
        <f>+SUM(J379:J387)</f>
      </c>
      <c r="K388" s="282">
        <f>+SUM(K379:K387)</f>
      </c>
      <c r="L388" s="282">
        <f>+SUM(L379:L387)</f>
      </c>
      <c r="M388" s="282">
        <f>+SUM(M379:M387)</f>
      </c>
      <c r="N388" s="282">
        <f>+SUM(N379:N387)</f>
      </c>
      <c r="O388" s="282">
        <f>+SUM(O379:O387)</f>
      </c>
      <c r="P388" s="282">
        <f>+SUM(P379:P387)</f>
      </c>
      <c r="Q388" s="282">
        <f>+SUM(Q379:Q387)</f>
      </c>
      <c r="R388" s="282">
        <f>+SUM(R379:R387)</f>
      </c>
      <c r="S388" s="282">
        <f>+SUM(S379:S387)</f>
      </c>
      <c r="T388" s="282">
        <f>+SUM(T379:T387)</f>
      </c>
      <c r="U388" s="282">
        <f>+SUM(U379:U387)</f>
      </c>
      <c r="V388" s="282">
        <f>+SUM(V379:V387)</f>
      </c>
      <c r="W388" s="282">
        <f>+SUM(W379:W387)</f>
      </c>
      <c r="X388" s="282">
        <f>+SUM(X379:X387)</f>
      </c>
      <c r="Y388" s="282">
        <f>+SUM(Y379:Y387)</f>
      </c>
      <c r="Z388" s="282">
        <f>+SUM(Z379:Z387)</f>
      </c>
      <c r="AA388" s="282">
        <f>+SUM(AA379:AA387)</f>
      </c>
      <c r="AB388" s="282">
        <f>+SUM(AB379:AB387)</f>
      </c>
      <c r="AC388" s="282">
        <f>+SUM(AC379:AC387)</f>
      </c>
      <c r="AD388" s="282">
        <f>+SUM(AD379:AD387)</f>
      </c>
      <c r="AE388" s="282">
        <f>+SUM(AE379:AE387)</f>
      </c>
      <c r="AF388" s="282">
        <f>+SUM(AF379:AF387)</f>
      </c>
      <c r="AG388" s="282">
        <f>+SUM(AG379:AG387)</f>
      </c>
      <c r="AH388" s="282">
        <f>+SUM(AH379:AH387)</f>
      </c>
      <c r="AI388" s="282">
        <f>+SUM(AI379:AI387)</f>
      </c>
      <c r="AJ388" s="282">
        <f>+SUM(AJ379:AJ387)</f>
      </c>
      <c r="AK388" s="282">
        <f>+SUM(AK379:AK387)</f>
      </c>
      <c r="AL388" s="282">
        <f>+SUM(AL379:AL387)</f>
      </c>
      <c r="AM388" s="282">
        <f>+SUM(AM379:AM387)</f>
      </c>
      <c r="AN388" s="282">
        <f>+SUM(AN379:AN387)</f>
      </c>
      <c r="AO388" s="282">
        <f>+SUM(AO379:AO387)</f>
      </c>
      <c r="AP388" s="282">
        <f>+SUM(AP379:AP387)</f>
      </c>
      <c r="AQ388" s="282">
        <f>+SUM(AQ379:AQ387)</f>
      </c>
      <c r="AR388" s="282">
        <f>+SUM(AR379:AR387)</f>
      </c>
      <c r="AS388" s="282">
        <f>+SUM(AS379:AS387)</f>
      </c>
      <c r="AT388" s="282">
        <f>+SUM(AT379:AT387)</f>
      </c>
      <c r="AU388" s="282">
        <f>+SUM(AU379:AU387)</f>
      </c>
      <c r="AV388" s="282">
        <f>+SUM(AV379:AV387)</f>
      </c>
      <c r="AW388" s="282">
        <f>+SUM(AW379:AW387)</f>
      </c>
      <c r="AX388" s="282"/>
      <c r="AY388" s="273"/>
      <c r="AZ388" s="274">
        <f>+SUM(AZ379:AZ387)</f>
      </c>
      <c r="BA388" s="275">
        <f>+SUM(BA379:BA387)</f>
      </c>
      <c r="BB388" s="282">
        <f>+SUM(BB379:BB387)</f>
      </c>
      <c r="BC388" s="282">
        <f>+SUM(BC379:BC387)</f>
      </c>
      <c r="BD388" s="282">
        <f>+SUM(BD379:BD387)</f>
      </c>
      <c r="BE388" s="291">
        <f>+SUM(BE379:BE387)</f>
      </c>
      <c r="BF388" s="292">
        <f>+SUM(BF379:BF387)</f>
      </c>
      <c r="BG388" s="292">
        <f>+SUM(BG379:BG387)</f>
      </c>
      <c r="BH388" s="292">
        <f>+SUM(BH379:BH387)</f>
      </c>
      <c r="BI388" s="292">
        <f>+SUM(BI379:BI387)</f>
      </c>
      <c r="BJ388" s="293">
        <f>+SUM(BJ379:BJ387)</f>
      </c>
      <c r="BK388" s="292"/>
      <c r="BL388" s="124"/>
      <c r="BM388" s="2"/>
      <c r="BN388" s="124"/>
      <c r="BO388" s="6"/>
      <c r="BP388" s="124"/>
      <c r="BQ388" s="124"/>
      <c r="BR388" s="124"/>
      <c r="BS388" s="124"/>
      <c r="BT388" s="124"/>
      <c r="BU388" s="124"/>
      <c r="BV388" s="124"/>
      <c r="BW388" s="124"/>
      <c r="BX388" s="6"/>
      <c r="BY388" s="124"/>
      <c r="BZ388" s="124"/>
      <c r="CA388" s="124"/>
      <c r="CB388" s="124"/>
      <c r="CC388" s="124"/>
      <c r="CD388" s="124"/>
      <c r="CE388" s="124"/>
      <c r="CF388" s="124"/>
      <c r="CG388" s="124"/>
      <c r="CH388" s="124"/>
      <c r="CI388" s="124"/>
      <c r="CJ388" s="124"/>
      <c r="CK388" s="124"/>
      <c r="CL388" s="124"/>
      <c r="CM388" s="124"/>
      <c r="CN388" s="124"/>
      <c r="CO388" s="124"/>
      <c r="CP388" s="124"/>
      <c r="CQ388" s="124"/>
      <c r="CR388" s="124"/>
      <c r="CS388" s="124"/>
      <c r="CT388" s="124"/>
      <c r="CU388" s="124"/>
      <c r="CV388" s="124"/>
      <c r="CW388" s="124"/>
      <c r="CX388" s="124"/>
      <c r="CY388" s="124"/>
      <c r="CZ388" s="124"/>
      <c r="DA388" s="124"/>
      <c r="DB388" s="124"/>
      <c r="DC388" s="124"/>
      <c r="DD388" s="124"/>
      <c r="DE388" s="124"/>
      <c r="DF388" s="124"/>
      <c r="DG388" s="124"/>
      <c r="DH388" s="124"/>
      <c r="DI388" s="124"/>
      <c r="DJ388" s="124"/>
      <c r="DK388" s="198"/>
      <c r="DL388" s="198"/>
      <c r="DM388" s="144"/>
      <c r="DN388" s="198"/>
      <c r="DO388" s="144"/>
      <c r="DP388" s="198"/>
      <c r="DQ388" s="144"/>
      <c r="DR388" s="6"/>
      <c r="DS388" s="6"/>
      <c r="DT388" s="2"/>
      <c r="DU388" s="2"/>
      <c r="DV388" s="2"/>
      <c r="DW388" s="2"/>
      <c r="DX388" s="2"/>
      <c r="DY388" s="2"/>
      <c r="DZ388" s="2"/>
      <c r="EA388" s="2"/>
      <c r="EB388" s="125"/>
      <c r="EC388" s="6"/>
      <c r="ED388" s="6"/>
      <c r="EE388" s="6"/>
      <c r="EF388" s="124"/>
      <c r="EG388" s="124"/>
      <c r="EH388" s="125"/>
      <c r="EI388" s="125"/>
      <c r="EJ388" s="124"/>
      <c r="EK388" s="2"/>
      <c r="EL388" s="2"/>
    </row>
    <row x14ac:dyDescent="0.25" r="389" customHeight="1" ht="18.75">
      <c r="A389" s="280" t="s">
        <v>250</v>
      </c>
      <c r="B389" s="322">
        <v>0</v>
      </c>
      <c r="C389" s="322">
        <v>0</v>
      </c>
      <c r="D389" s="322">
        <v>0</v>
      </c>
      <c r="E389" s="322">
        <v>0</v>
      </c>
      <c r="F389" s="322">
        <v>0</v>
      </c>
      <c r="G389" s="322">
        <v>0</v>
      </c>
      <c r="H389" s="322">
        <v>0</v>
      </c>
      <c r="I389" s="322">
        <v>0</v>
      </c>
      <c r="J389" s="322">
        <v>0</v>
      </c>
      <c r="K389" s="322">
        <v>0</v>
      </c>
      <c r="L389" s="322">
        <v>0</v>
      </c>
      <c r="M389" s="322">
        <v>0</v>
      </c>
      <c r="N389" s="268">
        <v>0</v>
      </c>
      <c r="O389" s="268">
        <v>0</v>
      </c>
      <c r="P389" s="268">
        <v>0</v>
      </c>
      <c r="Q389" s="268">
        <v>0</v>
      </c>
      <c r="R389" s="268">
        <v>0</v>
      </c>
      <c r="S389" s="268">
        <v>0</v>
      </c>
      <c r="T389" s="268">
        <v>8</v>
      </c>
      <c r="U389" s="268">
        <v>12</v>
      </c>
      <c r="V389" s="268">
        <v>26</v>
      </c>
      <c r="W389" s="268">
        <v>26</v>
      </c>
      <c r="X389" s="268">
        <v>26</v>
      </c>
      <c r="Y389" s="268">
        <v>50</v>
      </c>
      <c r="Z389" s="282">
        <v>26</v>
      </c>
      <c r="AA389" s="282">
        <v>26</v>
      </c>
      <c r="AB389" s="282">
        <v>26</v>
      </c>
      <c r="AC389" s="282">
        <v>26</v>
      </c>
      <c r="AD389" s="282">
        <v>26</v>
      </c>
      <c r="AE389" s="282">
        <v>26</v>
      </c>
      <c r="AF389" s="282">
        <v>26</v>
      </c>
      <c r="AG389" s="282">
        <v>26</v>
      </c>
      <c r="AH389" s="282">
        <v>26</v>
      </c>
      <c r="AI389" s="282">
        <v>26</v>
      </c>
      <c r="AJ389" s="282">
        <v>26</v>
      </c>
      <c r="AK389" s="282">
        <v>28</v>
      </c>
      <c r="AL389" s="282">
        <v>26</v>
      </c>
      <c r="AM389" s="282">
        <v>26</v>
      </c>
      <c r="AN389" s="282">
        <v>0</v>
      </c>
      <c r="AO389" s="282">
        <v>0</v>
      </c>
      <c r="AP389" s="282">
        <v>0</v>
      </c>
      <c r="AQ389" s="282">
        <v>0</v>
      </c>
      <c r="AR389" s="282">
        <v>0</v>
      </c>
      <c r="AS389" s="282">
        <v>0</v>
      </c>
      <c r="AT389" s="282">
        <v>0</v>
      </c>
      <c r="AU389" s="282">
        <f>AU399+(AT399-AT389)</f>
      </c>
      <c r="AV389" s="282">
        <f>AV399</f>
      </c>
      <c r="AW389" s="282">
        <f>AW399</f>
      </c>
      <c r="AX389" s="282"/>
      <c r="AY389" s="273"/>
      <c r="AZ389" s="274">
        <f>+AZ399</f>
      </c>
      <c r="BA389" s="275">
        <f>+BA399</f>
      </c>
      <c r="BB389" s="282">
        <f>+BB399</f>
      </c>
      <c r="BC389" s="282">
        <f>+BC399</f>
      </c>
      <c r="BD389" s="282">
        <f>+BD399</f>
      </c>
      <c r="BE389" s="291">
        <f>+BE399</f>
      </c>
      <c r="BF389" s="292">
        <f>+BF399</f>
      </c>
      <c r="BG389" s="292">
        <f>+BG399</f>
      </c>
      <c r="BH389" s="292">
        <f>+BH399</f>
      </c>
      <c r="BI389" s="292">
        <f>+BI399</f>
      </c>
      <c r="BJ389" s="293">
        <f>+BJ399</f>
      </c>
      <c r="BK389" s="292"/>
      <c r="BL389" s="124"/>
      <c r="BM389" s="2"/>
      <c r="BN389" s="124"/>
      <c r="BO389" s="6"/>
      <c r="BP389" s="124"/>
      <c r="BQ389" s="124"/>
      <c r="BR389" s="124"/>
      <c r="BS389" s="124"/>
      <c r="BT389" s="124"/>
      <c r="BU389" s="124"/>
      <c r="BV389" s="124"/>
      <c r="BW389" s="124"/>
      <c r="BX389" s="6"/>
      <c r="BY389" s="124"/>
      <c r="BZ389" s="124"/>
      <c r="CA389" s="124"/>
      <c r="CB389" s="124"/>
      <c r="CC389" s="124"/>
      <c r="CD389" s="124"/>
      <c r="CE389" s="124"/>
      <c r="CF389" s="124"/>
      <c r="CG389" s="124"/>
      <c r="CH389" s="124"/>
      <c r="CI389" s="124"/>
      <c r="CJ389" s="124"/>
      <c r="CK389" s="124"/>
      <c r="CL389" s="124"/>
      <c r="CM389" s="124"/>
      <c r="CN389" s="124"/>
      <c r="CO389" s="124"/>
      <c r="CP389" s="124"/>
      <c r="CQ389" s="124"/>
      <c r="CR389" s="124"/>
      <c r="CS389" s="124"/>
      <c r="CT389" s="124"/>
      <c r="CU389" s="124"/>
      <c r="CV389" s="124"/>
      <c r="CW389" s="124"/>
      <c r="CX389" s="124"/>
      <c r="CY389" s="124"/>
      <c r="CZ389" s="124"/>
      <c r="DA389" s="124"/>
      <c r="DB389" s="124"/>
      <c r="DC389" s="124"/>
      <c r="DD389" s="124"/>
      <c r="DE389" s="124"/>
      <c r="DF389" s="124"/>
      <c r="DG389" s="124"/>
      <c r="DH389" s="124"/>
      <c r="DI389" s="124"/>
      <c r="DJ389" s="124"/>
      <c r="DK389" s="198">
        <f>SUM(B389:M389)</f>
      </c>
      <c r="DL389" s="198">
        <f>SUM(N389:Y389)</f>
      </c>
      <c r="DM389" s="144">
        <f>IFERROR(DL389/DK389*100,0)</f>
      </c>
      <c r="DN389" s="198">
        <f>SUM(Z389:AK389)</f>
      </c>
      <c r="DO389" s="144">
        <f>IFERROR(DN389/DL389*100,0)</f>
      </c>
      <c r="DP389" s="198">
        <f>SUM(AL389:AW389)</f>
      </c>
      <c r="DQ389" s="144">
        <f>IFERROR(DP389/DN389*100,0)</f>
      </c>
      <c r="DR389" s="185">
        <f>SUM(AY389:BJ389)</f>
      </c>
      <c r="DS389" s="249">
        <f>IFERROR(DR389/DP389*100,0)</f>
      </c>
      <c r="DT389" s="2"/>
      <c r="DU389" s="2"/>
      <c r="DV389" s="2"/>
      <c r="DW389" s="2"/>
      <c r="DX389" s="2"/>
      <c r="DY389" s="2"/>
      <c r="DZ389" s="2"/>
      <c r="EA389" s="2"/>
      <c r="EB389" s="125"/>
      <c r="EC389" s="6"/>
      <c r="ED389" s="6"/>
      <c r="EE389" s="6"/>
      <c r="EF389" s="124"/>
      <c r="EG389" s="124"/>
      <c r="EH389" s="125"/>
      <c r="EI389" s="125"/>
      <c r="EJ389" s="124"/>
      <c r="EK389" s="2"/>
      <c r="EL389" s="2"/>
    </row>
    <row x14ac:dyDescent="0.25" r="390" customHeight="1" ht="18.75">
      <c r="A390" s="290" t="s">
        <v>231</v>
      </c>
      <c r="B390" s="282"/>
      <c r="C390" s="282"/>
      <c r="D390" s="282"/>
      <c r="E390" s="282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  <c r="AA390" s="282"/>
      <c r="AB390" s="282"/>
      <c r="AC390" s="282"/>
      <c r="AD390" s="282"/>
      <c r="AE390" s="282"/>
      <c r="AF390" s="282"/>
      <c r="AG390" s="282"/>
      <c r="AH390" s="282"/>
      <c r="AI390" s="282"/>
      <c r="AJ390" s="282"/>
      <c r="AK390" s="282"/>
      <c r="AL390" s="282">
        <v>26</v>
      </c>
      <c r="AM390" s="282">
        <v>26</v>
      </c>
      <c r="AN390" s="282"/>
      <c r="AO390" s="282"/>
      <c r="AP390" s="282"/>
      <c r="AQ390" s="282"/>
      <c r="AR390" s="282"/>
      <c r="AS390" s="282"/>
      <c r="AT390" s="282"/>
      <c r="AU390" s="282"/>
      <c r="AV390" s="282"/>
      <c r="AW390" s="282"/>
      <c r="AX390" s="282"/>
      <c r="AY390" s="273"/>
      <c r="AZ390" s="274"/>
      <c r="BA390" s="275"/>
      <c r="BB390" s="282"/>
      <c r="BC390" s="282"/>
      <c r="BD390" s="282"/>
      <c r="BE390" s="291"/>
      <c r="BF390" s="292"/>
      <c r="BG390" s="292"/>
      <c r="BH390" s="292"/>
      <c r="BI390" s="292"/>
      <c r="BJ390" s="293"/>
      <c r="BK390" s="292"/>
      <c r="BL390" s="124"/>
      <c r="BM390" s="2"/>
      <c r="BN390" s="124"/>
      <c r="BO390" s="6"/>
      <c r="BP390" s="124"/>
      <c r="BQ390" s="124"/>
      <c r="BR390" s="124"/>
      <c r="BS390" s="124"/>
      <c r="BT390" s="124"/>
      <c r="BU390" s="124"/>
      <c r="BV390" s="124"/>
      <c r="BW390" s="124"/>
      <c r="BX390" s="6"/>
      <c r="BY390" s="124"/>
      <c r="BZ390" s="124"/>
      <c r="CA390" s="124"/>
      <c r="CB390" s="124"/>
      <c r="CC390" s="124"/>
      <c r="CD390" s="124"/>
      <c r="CE390" s="124"/>
      <c r="CF390" s="124"/>
      <c r="CG390" s="124"/>
      <c r="CH390" s="124"/>
      <c r="CI390" s="124"/>
      <c r="CJ390" s="124"/>
      <c r="CK390" s="124"/>
      <c r="CL390" s="124"/>
      <c r="CM390" s="124"/>
      <c r="CN390" s="124"/>
      <c r="CO390" s="124"/>
      <c r="CP390" s="124"/>
      <c r="CQ390" s="124"/>
      <c r="CR390" s="124"/>
      <c r="CS390" s="124"/>
      <c r="CT390" s="124"/>
      <c r="CU390" s="124"/>
      <c r="CV390" s="124"/>
      <c r="CW390" s="124"/>
      <c r="CX390" s="124"/>
      <c r="CY390" s="124"/>
      <c r="CZ390" s="124"/>
      <c r="DA390" s="124"/>
      <c r="DB390" s="124"/>
      <c r="DC390" s="124"/>
      <c r="DD390" s="124"/>
      <c r="DE390" s="124"/>
      <c r="DF390" s="124"/>
      <c r="DG390" s="124"/>
      <c r="DH390" s="124"/>
      <c r="DI390" s="124"/>
      <c r="DJ390" s="124"/>
      <c r="DK390" s="198"/>
      <c r="DL390" s="198"/>
      <c r="DM390" s="144"/>
      <c r="DN390" s="198"/>
      <c r="DO390" s="144"/>
      <c r="DP390" s="198"/>
      <c r="DQ390" s="144"/>
      <c r="DR390" s="6"/>
      <c r="DS390" s="6"/>
      <c r="DT390" s="2"/>
      <c r="DU390" s="2"/>
      <c r="DV390" s="2"/>
      <c r="DW390" s="2"/>
      <c r="DX390" s="2"/>
      <c r="DY390" s="2"/>
      <c r="DZ390" s="2"/>
      <c r="EA390" s="2"/>
      <c r="EB390" s="125"/>
      <c r="EC390" s="6"/>
      <c r="ED390" s="6"/>
      <c r="EE390" s="6"/>
      <c r="EF390" s="124"/>
      <c r="EG390" s="124"/>
      <c r="EH390" s="125"/>
      <c r="EI390" s="125"/>
      <c r="EJ390" s="124"/>
      <c r="EK390" s="2"/>
      <c r="EL390" s="2"/>
    </row>
    <row x14ac:dyDescent="0.25" r="391" customHeight="1" ht="18.75">
      <c r="A391" s="290" t="s">
        <v>232</v>
      </c>
      <c r="B391" s="282"/>
      <c r="C391" s="282"/>
      <c r="D391" s="282"/>
      <c r="E391" s="282"/>
      <c r="F391" s="282"/>
      <c r="G391" s="282"/>
      <c r="H391" s="282"/>
      <c r="I391" s="282"/>
      <c r="J391" s="282"/>
      <c r="K391" s="282"/>
      <c r="L391" s="282"/>
      <c r="M391" s="282"/>
      <c r="N391" s="282"/>
      <c r="O391" s="282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  <c r="AA391" s="282"/>
      <c r="AB391" s="282"/>
      <c r="AC391" s="282"/>
      <c r="AD391" s="282"/>
      <c r="AE391" s="282"/>
      <c r="AF391" s="282"/>
      <c r="AG391" s="282"/>
      <c r="AH391" s="282"/>
      <c r="AI391" s="282"/>
      <c r="AJ391" s="282"/>
      <c r="AK391" s="282"/>
      <c r="AL391" s="282"/>
      <c r="AM391" s="282"/>
      <c r="AN391" s="282"/>
      <c r="AO391" s="282"/>
      <c r="AP391" s="282"/>
      <c r="AQ391" s="282"/>
      <c r="AR391" s="282"/>
      <c r="AS391" s="282"/>
      <c r="AT391" s="282"/>
      <c r="AU391" s="282"/>
      <c r="AV391" s="282"/>
      <c r="AW391" s="282"/>
      <c r="AX391" s="282"/>
      <c r="AY391" s="273"/>
      <c r="AZ391" s="274"/>
      <c r="BA391" s="275"/>
      <c r="BB391" s="282"/>
      <c r="BC391" s="282"/>
      <c r="BD391" s="282"/>
      <c r="BE391" s="291"/>
      <c r="BF391" s="292"/>
      <c r="BG391" s="292"/>
      <c r="BH391" s="292"/>
      <c r="BI391" s="292"/>
      <c r="BJ391" s="293"/>
      <c r="BK391" s="292"/>
      <c r="BL391" s="124"/>
      <c r="BM391" s="2"/>
      <c r="BN391" s="124"/>
      <c r="BO391" s="6"/>
      <c r="BP391" s="124"/>
      <c r="BQ391" s="124"/>
      <c r="BR391" s="124"/>
      <c r="BS391" s="124"/>
      <c r="BT391" s="124"/>
      <c r="BU391" s="124"/>
      <c r="BV391" s="124"/>
      <c r="BW391" s="124"/>
      <c r="BX391" s="6"/>
      <c r="BY391" s="124"/>
      <c r="BZ391" s="124"/>
      <c r="CA391" s="124"/>
      <c r="CB391" s="124"/>
      <c r="CC391" s="124"/>
      <c r="CD391" s="124"/>
      <c r="CE391" s="124"/>
      <c r="CF391" s="124"/>
      <c r="CG391" s="124"/>
      <c r="CH391" s="124"/>
      <c r="CI391" s="124"/>
      <c r="CJ391" s="124"/>
      <c r="CK391" s="124"/>
      <c r="CL391" s="124"/>
      <c r="CM391" s="124"/>
      <c r="CN391" s="124"/>
      <c r="CO391" s="124"/>
      <c r="CP391" s="124"/>
      <c r="CQ391" s="124"/>
      <c r="CR391" s="124"/>
      <c r="CS391" s="124"/>
      <c r="CT391" s="124"/>
      <c r="CU391" s="124"/>
      <c r="CV391" s="124"/>
      <c r="CW391" s="124"/>
      <c r="CX391" s="124"/>
      <c r="CY391" s="124"/>
      <c r="CZ391" s="124"/>
      <c r="DA391" s="124"/>
      <c r="DB391" s="124"/>
      <c r="DC391" s="124"/>
      <c r="DD391" s="124"/>
      <c r="DE391" s="124"/>
      <c r="DF391" s="124"/>
      <c r="DG391" s="124"/>
      <c r="DH391" s="124"/>
      <c r="DI391" s="124"/>
      <c r="DJ391" s="124"/>
      <c r="DK391" s="198"/>
      <c r="DL391" s="198"/>
      <c r="DM391" s="144"/>
      <c r="DN391" s="198"/>
      <c r="DO391" s="144"/>
      <c r="DP391" s="198"/>
      <c r="DQ391" s="144"/>
      <c r="DR391" s="6"/>
      <c r="DS391" s="6"/>
      <c r="DT391" s="2"/>
      <c r="DU391" s="2"/>
      <c r="DV391" s="2"/>
      <c r="DW391" s="2"/>
      <c r="DX391" s="2"/>
      <c r="DY391" s="2"/>
      <c r="DZ391" s="2"/>
      <c r="EA391" s="2"/>
      <c r="EB391" s="125"/>
      <c r="EC391" s="6"/>
      <c r="ED391" s="6"/>
      <c r="EE391" s="6"/>
      <c r="EF391" s="124"/>
      <c r="EG391" s="124"/>
      <c r="EH391" s="125"/>
      <c r="EI391" s="125"/>
      <c r="EJ391" s="124"/>
      <c r="EK391" s="2"/>
      <c r="EL391" s="2"/>
    </row>
    <row x14ac:dyDescent="0.25" r="392" customHeight="1" ht="18.75">
      <c r="A392" s="290" t="s">
        <v>233</v>
      </c>
      <c r="B392" s="282"/>
      <c r="C392" s="282"/>
      <c r="D392" s="282"/>
      <c r="E392" s="282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  <c r="AA392" s="282"/>
      <c r="AB392" s="282"/>
      <c r="AC392" s="282"/>
      <c r="AD392" s="282"/>
      <c r="AE392" s="282"/>
      <c r="AF392" s="282"/>
      <c r="AG392" s="282"/>
      <c r="AH392" s="282"/>
      <c r="AI392" s="282"/>
      <c r="AJ392" s="282"/>
      <c r="AK392" s="282"/>
      <c r="AL392" s="282"/>
      <c r="AM392" s="282"/>
      <c r="AN392" s="282"/>
      <c r="AO392" s="282"/>
      <c r="AP392" s="282"/>
      <c r="AQ392" s="282"/>
      <c r="AR392" s="282"/>
      <c r="AS392" s="282"/>
      <c r="AT392" s="282"/>
      <c r="AU392" s="282"/>
      <c r="AV392" s="282"/>
      <c r="AW392" s="282"/>
      <c r="AX392" s="282"/>
      <c r="AY392" s="273"/>
      <c r="AZ392" s="274"/>
      <c r="BA392" s="275"/>
      <c r="BB392" s="282"/>
      <c r="BC392" s="282"/>
      <c r="BD392" s="282"/>
      <c r="BE392" s="291"/>
      <c r="BF392" s="292"/>
      <c r="BG392" s="292"/>
      <c r="BH392" s="292"/>
      <c r="BI392" s="292"/>
      <c r="BJ392" s="293"/>
      <c r="BK392" s="292"/>
      <c r="BL392" s="124"/>
      <c r="BM392" s="2"/>
      <c r="BN392" s="124"/>
      <c r="BO392" s="6"/>
      <c r="BP392" s="124"/>
      <c r="BQ392" s="124"/>
      <c r="BR392" s="124"/>
      <c r="BS392" s="124"/>
      <c r="BT392" s="124"/>
      <c r="BU392" s="124"/>
      <c r="BV392" s="124"/>
      <c r="BW392" s="124"/>
      <c r="BX392" s="6"/>
      <c r="BY392" s="124"/>
      <c r="BZ392" s="124"/>
      <c r="CA392" s="124"/>
      <c r="CB392" s="124"/>
      <c r="CC392" s="124"/>
      <c r="CD392" s="124"/>
      <c r="CE392" s="124"/>
      <c r="CF392" s="124"/>
      <c r="CG392" s="124"/>
      <c r="CH392" s="124"/>
      <c r="CI392" s="124"/>
      <c r="CJ392" s="124"/>
      <c r="CK392" s="124"/>
      <c r="CL392" s="124"/>
      <c r="CM392" s="124"/>
      <c r="CN392" s="124"/>
      <c r="CO392" s="124"/>
      <c r="CP392" s="124"/>
      <c r="CQ392" s="124"/>
      <c r="CR392" s="124"/>
      <c r="CS392" s="124"/>
      <c r="CT392" s="124"/>
      <c r="CU392" s="124"/>
      <c r="CV392" s="124"/>
      <c r="CW392" s="124"/>
      <c r="CX392" s="124"/>
      <c r="CY392" s="124"/>
      <c r="CZ392" s="124"/>
      <c r="DA392" s="124"/>
      <c r="DB392" s="124"/>
      <c r="DC392" s="124"/>
      <c r="DD392" s="124"/>
      <c r="DE392" s="124"/>
      <c r="DF392" s="124"/>
      <c r="DG392" s="124"/>
      <c r="DH392" s="124"/>
      <c r="DI392" s="124"/>
      <c r="DJ392" s="124"/>
      <c r="DK392" s="198"/>
      <c r="DL392" s="198"/>
      <c r="DM392" s="144"/>
      <c r="DN392" s="198"/>
      <c r="DO392" s="144"/>
      <c r="DP392" s="198"/>
      <c r="DQ392" s="144"/>
      <c r="DR392" s="6"/>
      <c r="DS392" s="6"/>
      <c r="DT392" s="2"/>
      <c r="DU392" s="2"/>
      <c r="DV392" s="2"/>
      <c r="DW392" s="2"/>
      <c r="DX392" s="2"/>
      <c r="DY392" s="2"/>
      <c r="DZ392" s="2"/>
      <c r="EA392" s="2"/>
      <c r="EB392" s="125"/>
      <c r="EC392" s="6"/>
      <c r="ED392" s="6"/>
      <c r="EE392" s="6"/>
      <c r="EF392" s="124"/>
      <c r="EG392" s="124"/>
      <c r="EH392" s="125"/>
      <c r="EI392" s="125"/>
      <c r="EJ392" s="124"/>
      <c r="EK392" s="2"/>
      <c r="EL392" s="2"/>
    </row>
    <row x14ac:dyDescent="0.25" r="393" customHeight="1" ht="18.75">
      <c r="A393" s="290" t="s">
        <v>234</v>
      </c>
      <c r="B393" s="282"/>
      <c r="C393" s="282"/>
      <c r="D393" s="282"/>
      <c r="E393" s="282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  <c r="AA393" s="282"/>
      <c r="AB393" s="282"/>
      <c r="AC393" s="282"/>
      <c r="AD393" s="282"/>
      <c r="AE393" s="282"/>
      <c r="AF393" s="282"/>
      <c r="AG393" s="282"/>
      <c r="AH393" s="282"/>
      <c r="AI393" s="282"/>
      <c r="AJ393" s="282"/>
      <c r="AK393" s="282"/>
      <c r="AL393" s="282"/>
      <c r="AM393" s="282"/>
      <c r="AN393" s="282"/>
      <c r="AO393" s="282"/>
      <c r="AP393" s="282"/>
      <c r="AQ393" s="282"/>
      <c r="AR393" s="282"/>
      <c r="AS393" s="282"/>
      <c r="AT393" s="282"/>
      <c r="AU393" s="282"/>
      <c r="AV393" s="282"/>
      <c r="AW393" s="282"/>
      <c r="AX393" s="282"/>
      <c r="AY393" s="273"/>
      <c r="AZ393" s="274"/>
      <c r="BA393" s="275"/>
      <c r="BB393" s="282"/>
      <c r="BC393" s="282"/>
      <c r="BD393" s="282"/>
      <c r="BE393" s="291"/>
      <c r="BF393" s="292"/>
      <c r="BG393" s="292"/>
      <c r="BH393" s="292"/>
      <c r="BI393" s="292"/>
      <c r="BJ393" s="293"/>
      <c r="BK393" s="292"/>
      <c r="BL393" s="124"/>
      <c r="BM393" s="2"/>
      <c r="BN393" s="124"/>
      <c r="BO393" s="6"/>
      <c r="BP393" s="124"/>
      <c r="BQ393" s="124"/>
      <c r="BR393" s="124"/>
      <c r="BS393" s="124"/>
      <c r="BT393" s="124"/>
      <c r="BU393" s="124"/>
      <c r="BV393" s="124"/>
      <c r="BW393" s="124"/>
      <c r="BX393" s="6"/>
      <c r="BY393" s="124"/>
      <c r="BZ393" s="124"/>
      <c r="CA393" s="124"/>
      <c r="CB393" s="124"/>
      <c r="CC393" s="124"/>
      <c r="CD393" s="124"/>
      <c r="CE393" s="124"/>
      <c r="CF393" s="124"/>
      <c r="CG393" s="124"/>
      <c r="CH393" s="124"/>
      <c r="CI393" s="124"/>
      <c r="CJ393" s="124"/>
      <c r="CK393" s="124"/>
      <c r="CL393" s="124"/>
      <c r="CM393" s="124"/>
      <c r="CN393" s="124"/>
      <c r="CO393" s="124"/>
      <c r="CP393" s="124"/>
      <c r="CQ393" s="124"/>
      <c r="CR393" s="124"/>
      <c r="CS393" s="124"/>
      <c r="CT393" s="124"/>
      <c r="CU393" s="124"/>
      <c r="CV393" s="124"/>
      <c r="CW393" s="124"/>
      <c r="CX393" s="124"/>
      <c r="CY393" s="124"/>
      <c r="CZ393" s="124"/>
      <c r="DA393" s="124"/>
      <c r="DB393" s="124"/>
      <c r="DC393" s="124"/>
      <c r="DD393" s="124"/>
      <c r="DE393" s="124"/>
      <c r="DF393" s="124"/>
      <c r="DG393" s="124"/>
      <c r="DH393" s="124"/>
      <c r="DI393" s="124"/>
      <c r="DJ393" s="124"/>
      <c r="DK393" s="198"/>
      <c r="DL393" s="198"/>
      <c r="DM393" s="144"/>
      <c r="DN393" s="198"/>
      <c r="DO393" s="144"/>
      <c r="DP393" s="198"/>
      <c r="DQ393" s="144"/>
      <c r="DR393" s="6"/>
      <c r="DS393" s="6"/>
      <c r="DT393" s="2"/>
      <c r="DU393" s="2"/>
      <c r="DV393" s="2"/>
      <c r="DW393" s="2"/>
      <c r="DX393" s="2"/>
      <c r="DY393" s="2"/>
      <c r="DZ393" s="2"/>
      <c r="EA393" s="2"/>
      <c r="EB393" s="125"/>
      <c r="EC393" s="6"/>
      <c r="ED393" s="6"/>
      <c r="EE393" s="6"/>
      <c r="EF393" s="124"/>
      <c r="EG393" s="124"/>
      <c r="EH393" s="125"/>
      <c r="EI393" s="125"/>
      <c r="EJ393" s="124"/>
      <c r="EK393" s="2"/>
      <c r="EL393" s="2"/>
    </row>
    <row x14ac:dyDescent="0.25" r="394" customHeight="1" ht="18.75">
      <c r="A394" s="290" t="s">
        <v>235</v>
      </c>
      <c r="B394" s="282"/>
      <c r="C394" s="282"/>
      <c r="D394" s="282"/>
      <c r="E394" s="282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  <c r="AC394" s="282"/>
      <c r="AD394" s="282"/>
      <c r="AE394" s="282"/>
      <c r="AF394" s="282"/>
      <c r="AG394" s="282"/>
      <c r="AH394" s="282"/>
      <c r="AI394" s="282"/>
      <c r="AJ394" s="282"/>
      <c r="AK394" s="282"/>
      <c r="AL394" s="282"/>
      <c r="AM394" s="282"/>
      <c r="AN394" s="282"/>
      <c r="AO394" s="282"/>
      <c r="AP394" s="282"/>
      <c r="AQ394" s="282"/>
      <c r="AR394" s="282"/>
      <c r="AS394" s="282"/>
      <c r="AT394" s="282"/>
      <c r="AU394" s="282"/>
      <c r="AV394" s="282"/>
      <c r="AW394" s="282"/>
      <c r="AX394" s="282"/>
      <c r="AY394" s="273"/>
      <c r="AZ394" s="274"/>
      <c r="BA394" s="275"/>
      <c r="BB394" s="282"/>
      <c r="BC394" s="282"/>
      <c r="BD394" s="282"/>
      <c r="BE394" s="291"/>
      <c r="BF394" s="292"/>
      <c r="BG394" s="292"/>
      <c r="BH394" s="292"/>
      <c r="BI394" s="292"/>
      <c r="BJ394" s="293"/>
      <c r="BK394" s="292"/>
      <c r="BL394" s="124"/>
      <c r="BM394" s="2"/>
      <c r="BN394" s="124"/>
      <c r="BO394" s="6"/>
      <c r="BP394" s="124"/>
      <c r="BQ394" s="124"/>
      <c r="BR394" s="124"/>
      <c r="BS394" s="124"/>
      <c r="BT394" s="124"/>
      <c r="BU394" s="124"/>
      <c r="BV394" s="124"/>
      <c r="BW394" s="124"/>
      <c r="BX394" s="6"/>
      <c r="BY394" s="124"/>
      <c r="BZ394" s="124"/>
      <c r="CA394" s="124"/>
      <c r="CB394" s="124"/>
      <c r="CC394" s="124"/>
      <c r="CD394" s="124"/>
      <c r="CE394" s="124"/>
      <c r="CF394" s="124"/>
      <c r="CG394" s="124"/>
      <c r="CH394" s="124"/>
      <c r="CI394" s="124"/>
      <c r="CJ394" s="124"/>
      <c r="CK394" s="124"/>
      <c r="CL394" s="124"/>
      <c r="CM394" s="124"/>
      <c r="CN394" s="124"/>
      <c r="CO394" s="124"/>
      <c r="CP394" s="124"/>
      <c r="CQ394" s="124"/>
      <c r="CR394" s="124"/>
      <c r="CS394" s="124"/>
      <c r="CT394" s="124"/>
      <c r="CU394" s="124"/>
      <c r="CV394" s="124"/>
      <c r="CW394" s="124"/>
      <c r="CX394" s="124"/>
      <c r="CY394" s="124"/>
      <c r="CZ394" s="124"/>
      <c r="DA394" s="124"/>
      <c r="DB394" s="124"/>
      <c r="DC394" s="124"/>
      <c r="DD394" s="124"/>
      <c r="DE394" s="124"/>
      <c r="DF394" s="124"/>
      <c r="DG394" s="124"/>
      <c r="DH394" s="124"/>
      <c r="DI394" s="124"/>
      <c r="DJ394" s="124"/>
      <c r="DK394" s="198"/>
      <c r="DL394" s="198"/>
      <c r="DM394" s="144"/>
      <c r="DN394" s="198"/>
      <c r="DO394" s="144"/>
      <c r="DP394" s="198"/>
      <c r="DQ394" s="144"/>
      <c r="DR394" s="6"/>
      <c r="DS394" s="6"/>
      <c r="DT394" s="2"/>
      <c r="DU394" s="2"/>
      <c r="DV394" s="2"/>
      <c r="DW394" s="2"/>
      <c r="DX394" s="2"/>
      <c r="DY394" s="2"/>
      <c r="DZ394" s="2"/>
      <c r="EA394" s="2"/>
      <c r="EB394" s="125"/>
      <c r="EC394" s="6"/>
      <c r="ED394" s="6"/>
      <c r="EE394" s="6"/>
      <c r="EF394" s="124"/>
      <c r="EG394" s="124"/>
      <c r="EH394" s="125"/>
      <c r="EI394" s="125"/>
      <c r="EJ394" s="124"/>
      <c r="EK394" s="2"/>
      <c r="EL394" s="2"/>
    </row>
    <row x14ac:dyDescent="0.25" r="395" customHeight="1" ht="18.75">
      <c r="A395" s="290" t="s">
        <v>201</v>
      </c>
      <c r="B395" s="282"/>
      <c r="C395" s="282"/>
      <c r="D395" s="282"/>
      <c r="E395" s="282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  <c r="AD395" s="282"/>
      <c r="AE395" s="282"/>
      <c r="AF395" s="282"/>
      <c r="AG395" s="282"/>
      <c r="AH395" s="282"/>
      <c r="AI395" s="282"/>
      <c r="AJ395" s="282"/>
      <c r="AK395" s="282"/>
      <c r="AL395" s="282"/>
      <c r="AM395" s="282"/>
      <c r="AN395" s="282"/>
      <c r="AO395" s="282"/>
      <c r="AP395" s="282"/>
      <c r="AQ395" s="282"/>
      <c r="AR395" s="282"/>
      <c r="AS395" s="282"/>
      <c r="AT395" s="282"/>
      <c r="AU395" s="282"/>
      <c r="AV395" s="282"/>
      <c r="AW395" s="282"/>
      <c r="AX395" s="282"/>
      <c r="AY395" s="273"/>
      <c r="AZ395" s="274"/>
      <c r="BA395" s="275"/>
      <c r="BB395" s="282"/>
      <c r="BC395" s="282"/>
      <c r="BD395" s="282"/>
      <c r="BE395" s="291"/>
      <c r="BF395" s="292"/>
      <c r="BG395" s="292"/>
      <c r="BH395" s="292"/>
      <c r="BI395" s="292"/>
      <c r="BJ395" s="293"/>
      <c r="BK395" s="292"/>
      <c r="BL395" s="124"/>
      <c r="BM395" s="2"/>
      <c r="BN395" s="124"/>
      <c r="BO395" s="6"/>
      <c r="BP395" s="124"/>
      <c r="BQ395" s="124"/>
      <c r="BR395" s="124"/>
      <c r="BS395" s="124"/>
      <c r="BT395" s="124"/>
      <c r="BU395" s="124"/>
      <c r="BV395" s="124"/>
      <c r="BW395" s="124"/>
      <c r="BX395" s="6"/>
      <c r="BY395" s="124"/>
      <c r="BZ395" s="124"/>
      <c r="CA395" s="124"/>
      <c r="CB395" s="124"/>
      <c r="CC395" s="124"/>
      <c r="CD395" s="124"/>
      <c r="CE395" s="124"/>
      <c r="CF395" s="124"/>
      <c r="CG395" s="124"/>
      <c r="CH395" s="124"/>
      <c r="CI395" s="124"/>
      <c r="CJ395" s="124"/>
      <c r="CK395" s="124"/>
      <c r="CL395" s="124"/>
      <c r="CM395" s="124"/>
      <c r="CN395" s="124"/>
      <c r="CO395" s="124"/>
      <c r="CP395" s="124"/>
      <c r="CQ395" s="124"/>
      <c r="CR395" s="124"/>
      <c r="CS395" s="124"/>
      <c r="CT395" s="124"/>
      <c r="CU395" s="124"/>
      <c r="CV395" s="124"/>
      <c r="CW395" s="124"/>
      <c r="CX395" s="124"/>
      <c r="CY395" s="124"/>
      <c r="CZ395" s="124"/>
      <c r="DA395" s="124"/>
      <c r="DB395" s="124"/>
      <c r="DC395" s="124"/>
      <c r="DD395" s="124"/>
      <c r="DE395" s="124"/>
      <c r="DF395" s="124"/>
      <c r="DG395" s="124"/>
      <c r="DH395" s="124"/>
      <c r="DI395" s="124"/>
      <c r="DJ395" s="124"/>
      <c r="DK395" s="198"/>
      <c r="DL395" s="198"/>
      <c r="DM395" s="144"/>
      <c r="DN395" s="198"/>
      <c r="DO395" s="144"/>
      <c r="DP395" s="198"/>
      <c r="DQ395" s="144"/>
      <c r="DR395" s="6"/>
      <c r="DS395" s="6"/>
      <c r="DT395" s="2"/>
      <c r="DU395" s="2"/>
      <c r="DV395" s="2"/>
      <c r="DW395" s="2"/>
      <c r="DX395" s="2"/>
      <c r="DY395" s="2"/>
      <c r="DZ395" s="2"/>
      <c r="EA395" s="2"/>
      <c r="EB395" s="125"/>
      <c r="EC395" s="6"/>
      <c r="ED395" s="6"/>
      <c r="EE395" s="6"/>
      <c r="EF395" s="124"/>
      <c r="EG395" s="124"/>
      <c r="EH395" s="125"/>
      <c r="EI395" s="125"/>
      <c r="EJ395" s="124"/>
      <c r="EK395" s="2"/>
      <c r="EL395" s="2"/>
    </row>
    <row x14ac:dyDescent="0.25" r="396" customHeight="1" ht="18.75">
      <c r="A396" s="290" t="s">
        <v>237</v>
      </c>
      <c r="B396" s="282"/>
      <c r="C396" s="282"/>
      <c r="D396" s="282"/>
      <c r="E396" s="282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  <c r="AD396" s="282"/>
      <c r="AE396" s="282"/>
      <c r="AF396" s="282"/>
      <c r="AG396" s="282"/>
      <c r="AH396" s="282"/>
      <c r="AI396" s="282"/>
      <c r="AJ396" s="282"/>
      <c r="AK396" s="282"/>
      <c r="AL396" s="282"/>
      <c r="AM396" s="282"/>
      <c r="AN396" s="282"/>
      <c r="AO396" s="282"/>
      <c r="AP396" s="282"/>
      <c r="AQ396" s="282"/>
      <c r="AR396" s="282"/>
      <c r="AS396" s="282"/>
      <c r="AT396" s="282"/>
      <c r="AU396" s="282"/>
      <c r="AV396" s="282"/>
      <c r="AW396" s="282"/>
      <c r="AX396" s="282"/>
      <c r="AY396" s="273"/>
      <c r="AZ396" s="274"/>
      <c r="BA396" s="275"/>
      <c r="BB396" s="282"/>
      <c r="BC396" s="282"/>
      <c r="BD396" s="282"/>
      <c r="BE396" s="291"/>
      <c r="BF396" s="292"/>
      <c r="BG396" s="292"/>
      <c r="BH396" s="292"/>
      <c r="BI396" s="292"/>
      <c r="BJ396" s="293"/>
      <c r="BK396" s="292"/>
      <c r="BL396" s="124"/>
      <c r="BM396" s="2"/>
      <c r="BN396" s="124"/>
      <c r="BO396" s="6"/>
      <c r="BP396" s="124"/>
      <c r="BQ396" s="124"/>
      <c r="BR396" s="124"/>
      <c r="BS396" s="124"/>
      <c r="BT396" s="124"/>
      <c r="BU396" s="124"/>
      <c r="BV396" s="124"/>
      <c r="BW396" s="124"/>
      <c r="BX396" s="6"/>
      <c r="BY396" s="124"/>
      <c r="BZ396" s="124"/>
      <c r="CA396" s="124"/>
      <c r="CB396" s="124"/>
      <c r="CC396" s="124"/>
      <c r="CD396" s="124"/>
      <c r="CE396" s="124"/>
      <c r="CF396" s="124"/>
      <c r="CG396" s="124"/>
      <c r="CH396" s="124"/>
      <c r="CI396" s="124"/>
      <c r="CJ396" s="124"/>
      <c r="CK396" s="124"/>
      <c r="CL396" s="124"/>
      <c r="CM396" s="124"/>
      <c r="CN396" s="124"/>
      <c r="CO396" s="124"/>
      <c r="CP396" s="124"/>
      <c r="CQ396" s="124"/>
      <c r="CR396" s="124"/>
      <c r="CS396" s="124"/>
      <c r="CT396" s="124"/>
      <c r="CU396" s="124"/>
      <c r="CV396" s="124"/>
      <c r="CW396" s="124"/>
      <c r="CX396" s="124"/>
      <c r="CY396" s="124"/>
      <c r="CZ396" s="124"/>
      <c r="DA396" s="124"/>
      <c r="DB396" s="124"/>
      <c r="DC396" s="124"/>
      <c r="DD396" s="124"/>
      <c r="DE396" s="124"/>
      <c r="DF396" s="124"/>
      <c r="DG396" s="124"/>
      <c r="DH396" s="124"/>
      <c r="DI396" s="124"/>
      <c r="DJ396" s="124"/>
      <c r="DK396" s="198"/>
      <c r="DL396" s="198"/>
      <c r="DM396" s="144"/>
      <c r="DN396" s="198"/>
      <c r="DO396" s="144"/>
      <c r="DP396" s="198"/>
      <c r="DQ396" s="144"/>
      <c r="DR396" s="6"/>
      <c r="DS396" s="6"/>
      <c r="DT396" s="2"/>
      <c r="DU396" s="2"/>
      <c r="DV396" s="2"/>
      <c r="DW396" s="2"/>
      <c r="DX396" s="2"/>
      <c r="DY396" s="2"/>
      <c r="DZ396" s="2"/>
      <c r="EA396" s="2"/>
      <c r="EB396" s="125"/>
      <c r="EC396" s="6"/>
      <c r="ED396" s="6"/>
      <c r="EE396" s="6"/>
      <c r="EF396" s="124"/>
      <c r="EG396" s="124"/>
      <c r="EH396" s="125"/>
      <c r="EI396" s="125"/>
      <c r="EJ396" s="124"/>
      <c r="EK396" s="2"/>
      <c r="EL396" s="2"/>
    </row>
    <row x14ac:dyDescent="0.25" r="397" customHeight="1" ht="18.75">
      <c r="A397" s="290" t="s">
        <v>200</v>
      </c>
      <c r="B397" s="282"/>
      <c r="C397" s="282"/>
      <c r="D397" s="282"/>
      <c r="E397" s="282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  <c r="AD397" s="282"/>
      <c r="AE397" s="282"/>
      <c r="AF397" s="282"/>
      <c r="AG397" s="282"/>
      <c r="AH397" s="282"/>
      <c r="AI397" s="282"/>
      <c r="AJ397" s="282"/>
      <c r="AK397" s="282"/>
      <c r="AL397" s="282"/>
      <c r="AM397" s="282"/>
      <c r="AN397" s="282"/>
      <c r="AO397" s="282"/>
      <c r="AP397" s="282"/>
      <c r="AQ397" s="282"/>
      <c r="AR397" s="282"/>
      <c r="AS397" s="282"/>
      <c r="AT397" s="282"/>
      <c r="AU397" s="282"/>
      <c r="AV397" s="282"/>
      <c r="AW397" s="282"/>
      <c r="AX397" s="282"/>
      <c r="AY397" s="273"/>
      <c r="AZ397" s="274"/>
      <c r="BA397" s="275"/>
      <c r="BB397" s="282"/>
      <c r="BC397" s="282"/>
      <c r="BD397" s="282"/>
      <c r="BE397" s="291"/>
      <c r="BF397" s="292"/>
      <c r="BG397" s="292"/>
      <c r="BH397" s="292"/>
      <c r="BI397" s="292"/>
      <c r="BJ397" s="293"/>
      <c r="BK397" s="292"/>
      <c r="BL397" s="124"/>
      <c r="BM397" s="2"/>
      <c r="BN397" s="124"/>
      <c r="BO397" s="6"/>
      <c r="BP397" s="124"/>
      <c r="BQ397" s="124"/>
      <c r="BR397" s="124"/>
      <c r="BS397" s="124"/>
      <c r="BT397" s="124"/>
      <c r="BU397" s="124"/>
      <c r="BV397" s="124"/>
      <c r="BW397" s="124"/>
      <c r="BX397" s="6"/>
      <c r="BY397" s="124"/>
      <c r="BZ397" s="124"/>
      <c r="CA397" s="124"/>
      <c r="CB397" s="124"/>
      <c r="CC397" s="124"/>
      <c r="CD397" s="124"/>
      <c r="CE397" s="124"/>
      <c r="CF397" s="124"/>
      <c r="CG397" s="124"/>
      <c r="CH397" s="124"/>
      <c r="CI397" s="124"/>
      <c r="CJ397" s="124"/>
      <c r="CK397" s="124"/>
      <c r="CL397" s="124"/>
      <c r="CM397" s="124"/>
      <c r="CN397" s="124"/>
      <c r="CO397" s="124"/>
      <c r="CP397" s="124"/>
      <c r="CQ397" s="124"/>
      <c r="CR397" s="124"/>
      <c r="CS397" s="124"/>
      <c r="CT397" s="124"/>
      <c r="CU397" s="124"/>
      <c r="CV397" s="124"/>
      <c r="CW397" s="124"/>
      <c r="CX397" s="124"/>
      <c r="CY397" s="124"/>
      <c r="CZ397" s="124"/>
      <c r="DA397" s="124"/>
      <c r="DB397" s="124"/>
      <c r="DC397" s="124"/>
      <c r="DD397" s="124"/>
      <c r="DE397" s="124"/>
      <c r="DF397" s="124"/>
      <c r="DG397" s="124"/>
      <c r="DH397" s="124"/>
      <c r="DI397" s="124"/>
      <c r="DJ397" s="124"/>
      <c r="DK397" s="198"/>
      <c r="DL397" s="198"/>
      <c r="DM397" s="144"/>
      <c r="DN397" s="198"/>
      <c r="DO397" s="144"/>
      <c r="DP397" s="198"/>
      <c r="DQ397" s="144"/>
      <c r="DR397" s="6"/>
      <c r="DS397" s="6"/>
      <c r="DT397" s="2"/>
      <c r="DU397" s="2"/>
      <c r="DV397" s="2"/>
      <c r="DW397" s="2"/>
      <c r="DX397" s="2"/>
      <c r="DY397" s="2"/>
      <c r="DZ397" s="2"/>
      <c r="EA397" s="2"/>
      <c r="EB397" s="125"/>
      <c r="EC397" s="6"/>
      <c r="ED397" s="6"/>
      <c r="EE397" s="6"/>
      <c r="EF397" s="124"/>
      <c r="EG397" s="124"/>
      <c r="EH397" s="125"/>
      <c r="EI397" s="125"/>
      <c r="EJ397" s="124"/>
      <c r="EK397" s="2"/>
      <c r="EL397" s="2"/>
    </row>
    <row x14ac:dyDescent="0.25" r="398" customHeight="1" ht="18.75">
      <c r="A398" s="290" t="s">
        <v>238</v>
      </c>
      <c r="B398" s="282"/>
      <c r="C398" s="282"/>
      <c r="D398" s="282"/>
      <c r="E398" s="282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  <c r="AD398" s="282"/>
      <c r="AE398" s="282"/>
      <c r="AF398" s="282"/>
      <c r="AG398" s="282"/>
      <c r="AH398" s="282"/>
      <c r="AI398" s="282"/>
      <c r="AJ398" s="282"/>
      <c r="AK398" s="282"/>
      <c r="AL398" s="282"/>
      <c r="AM398" s="282"/>
      <c r="AN398" s="282"/>
      <c r="AO398" s="282"/>
      <c r="AP398" s="282"/>
      <c r="AQ398" s="282"/>
      <c r="AR398" s="282"/>
      <c r="AS398" s="282"/>
      <c r="AT398" s="282"/>
      <c r="AU398" s="282"/>
      <c r="AV398" s="282"/>
      <c r="AW398" s="282"/>
      <c r="AX398" s="282"/>
      <c r="AY398" s="273"/>
      <c r="AZ398" s="274"/>
      <c r="BA398" s="275"/>
      <c r="BB398" s="282"/>
      <c r="BC398" s="282"/>
      <c r="BD398" s="282"/>
      <c r="BE398" s="291"/>
      <c r="BF398" s="292"/>
      <c r="BG398" s="292"/>
      <c r="BH398" s="292"/>
      <c r="BI398" s="292"/>
      <c r="BJ398" s="293"/>
      <c r="BK398" s="292"/>
      <c r="BL398" s="124"/>
      <c r="BM398" s="2"/>
      <c r="BN398" s="124"/>
      <c r="BO398" s="6"/>
      <c r="BP398" s="124"/>
      <c r="BQ398" s="124"/>
      <c r="BR398" s="124"/>
      <c r="BS398" s="124"/>
      <c r="BT398" s="124"/>
      <c r="BU398" s="124"/>
      <c r="BV398" s="124"/>
      <c r="BW398" s="124"/>
      <c r="BX398" s="6"/>
      <c r="BY398" s="124"/>
      <c r="BZ398" s="124"/>
      <c r="CA398" s="124"/>
      <c r="CB398" s="124"/>
      <c r="CC398" s="124"/>
      <c r="CD398" s="124"/>
      <c r="CE398" s="124"/>
      <c r="CF398" s="124"/>
      <c r="CG398" s="124"/>
      <c r="CH398" s="124"/>
      <c r="CI398" s="124"/>
      <c r="CJ398" s="124"/>
      <c r="CK398" s="124"/>
      <c r="CL398" s="124"/>
      <c r="CM398" s="124"/>
      <c r="CN398" s="124"/>
      <c r="CO398" s="124"/>
      <c r="CP398" s="124"/>
      <c r="CQ398" s="124"/>
      <c r="CR398" s="124"/>
      <c r="CS398" s="124"/>
      <c r="CT398" s="124"/>
      <c r="CU398" s="124"/>
      <c r="CV398" s="124"/>
      <c r="CW398" s="124"/>
      <c r="CX398" s="124"/>
      <c r="CY398" s="124"/>
      <c r="CZ398" s="124"/>
      <c r="DA398" s="124"/>
      <c r="DB398" s="124"/>
      <c r="DC398" s="124"/>
      <c r="DD398" s="124"/>
      <c r="DE398" s="124"/>
      <c r="DF398" s="124"/>
      <c r="DG398" s="124"/>
      <c r="DH398" s="124"/>
      <c r="DI398" s="124"/>
      <c r="DJ398" s="124"/>
      <c r="DK398" s="198"/>
      <c r="DL398" s="198"/>
      <c r="DM398" s="144"/>
      <c r="DN398" s="198"/>
      <c r="DO398" s="144"/>
      <c r="DP398" s="198"/>
      <c r="DQ398" s="144"/>
      <c r="DR398" s="6"/>
      <c r="DS398" s="6"/>
      <c r="DT398" s="2"/>
      <c r="DU398" s="2"/>
      <c r="DV398" s="2"/>
      <c r="DW398" s="2"/>
      <c r="DX398" s="2"/>
      <c r="DY398" s="2"/>
      <c r="DZ398" s="2"/>
      <c r="EA398" s="2"/>
      <c r="EB398" s="125"/>
      <c r="EC398" s="6"/>
      <c r="ED398" s="6"/>
      <c r="EE398" s="6"/>
      <c r="EF398" s="124"/>
      <c r="EG398" s="124"/>
      <c r="EH398" s="125"/>
      <c r="EI398" s="125"/>
      <c r="EJ398" s="124"/>
      <c r="EK398" s="2"/>
      <c r="EL398" s="2"/>
    </row>
    <row x14ac:dyDescent="0.25" r="399" customHeight="1" ht="18.75">
      <c r="A399" s="304" t="s">
        <v>239</v>
      </c>
      <c r="B399" s="282">
        <f>+SUM(B390:B398)</f>
      </c>
      <c r="C399" s="282">
        <f>+SUM(C390:C398)</f>
      </c>
      <c r="D399" s="282">
        <f>+SUM(D390:D398)</f>
      </c>
      <c r="E399" s="282">
        <f>+SUM(E390:E398)</f>
      </c>
      <c r="F399" s="282">
        <f>+SUM(F390:F398)</f>
      </c>
      <c r="G399" s="282">
        <f>+SUM(G390:G398)</f>
      </c>
      <c r="H399" s="282">
        <f>+SUM(H390:H398)</f>
      </c>
      <c r="I399" s="282">
        <f>+SUM(I390:I398)</f>
      </c>
      <c r="J399" s="282">
        <f>+SUM(J390:J398)</f>
      </c>
      <c r="K399" s="282">
        <f>+SUM(K390:K398)</f>
      </c>
      <c r="L399" s="282">
        <f>+SUM(L390:L398)</f>
      </c>
      <c r="M399" s="282">
        <f>+SUM(M390:M398)</f>
      </c>
      <c r="N399" s="282">
        <f>+SUM(N390:N398)</f>
      </c>
      <c r="O399" s="282">
        <f>+SUM(O390:O398)</f>
      </c>
      <c r="P399" s="282">
        <f>+SUM(P390:P398)</f>
      </c>
      <c r="Q399" s="282">
        <f>+SUM(Q390:Q398)</f>
      </c>
      <c r="R399" s="282">
        <f>+SUM(R390:R398)</f>
      </c>
      <c r="S399" s="282">
        <f>+SUM(S390:S398)</f>
      </c>
      <c r="T399" s="282">
        <f>+SUM(T390:T398)</f>
      </c>
      <c r="U399" s="282">
        <f>+SUM(U390:U398)</f>
      </c>
      <c r="V399" s="282">
        <f>+SUM(V390:V398)</f>
      </c>
      <c r="W399" s="282">
        <f>+SUM(W390:W398)</f>
      </c>
      <c r="X399" s="282">
        <f>+SUM(X390:X398)</f>
      </c>
      <c r="Y399" s="282">
        <f>+SUM(Y390:Y398)</f>
      </c>
      <c r="Z399" s="282">
        <f>+SUM(Z390:Z398)</f>
      </c>
      <c r="AA399" s="282">
        <f>+SUM(AA390:AA398)</f>
      </c>
      <c r="AB399" s="282">
        <f>+SUM(AB390:AB398)</f>
      </c>
      <c r="AC399" s="282">
        <f>+SUM(AC390:AC398)</f>
      </c>
      <c r="AD399" s="282">
        <f>+SUM(AD390:AD398)</f>
      </c>
      <c r="AE399" s="282">
        <f>+SUM(AE390:AE398)</f>
      </c>
      <c r="AF399" s="282">
        <f>+SUM(AF390:AF398)</f>
      </c>
      <c r="AG399" s="282">
        <f>+SUM(AG390:AG398)</f>
      </c>
      <c r="AH399" s="282">
        <f>+SUM(AH390:AH398)</f>
      </c>
      <c r="AI399" s="282">
        <f>+SUM(AI390:AI398)</f>
      </c>
      <c r="AJ399" s="282">
        <f>+SUM(AJ390:AJ398)</f>
      </c>
      <c r="AK399" s="282">
        <f>+SUM(AK390:AK398)</f>
      </c>
      <c r="AL399" s="282">
        <f>+SUM(AL390:AL398)</f>
      </c>
      <c r="AM399" s="282">
        <f>+SUM(AM390:AM398)</f>
      </c>
      <c r="AN399" s="282">
        <f>+SUM(AN390:AN398)</f>
      </c>
      <c r="AO399" s="282">
        <f>+SUM(AO390:AO398)</f>
      </c>
      <c r="AP399" s="282">
        <f>+SUM(AP390:AP398)</f>
      </c>
      <c r="AQ399" s="282">
        <f>+SUM(AQ390:AQ398)</f>
      </c>
      <c r="AR399" s="282">
        <f>+SUM(AR390:AR398)</f>
      </c>
      <c r="AS399" s="282">
        <f>+SUM(AS390:AS398)</f>
      </c>
      <c r="AT399" s="282">
        <f>+SUM(AT390:AT398)</f>
      </c>
      <c r="AU399" s="282">
        <f>+SUM(AU390:AU398)</f>
      </c>
      <c r="AV399" s="282">
        <f>+SUM(AV390:AV398)</f>
      </c>
      <c r="AW399" s="282">
        <f>+SUM(AW390:AW398)</f>
      </c>
      <c r="AX399" s="282"/>
      <c r="AY399" s="273"/>
      <c r="AZ399" s="274">
        <f>+SUM(AZ390:AZ398)</f>
      </c>
      <c r="BA399" s="275">
        <f>+SUM(BA390:BA398)</f>
      </c>
      <c r="BB399" s="282">
        <f>+SUM(BB390:BB398)</f>
      </c>
      <c r="BC399" s="282">
        <f>+SUM(BC390:BC398)</f>
      </c>
      <c r="BD399" s="282">
        <f>+SUM(BD390:BD398)</f>
      </c>
      <c r="BE399" s="291">
        <f>+SUM(BE390:BE398)</f>
      </c>
      <c r="BF399" s="292">
        <f>+SUM(BF390:BF398)</f>
      </c>
      <c r="BG399" s="292">
        <f>+SUM(BG390:BG398)</f>
      </c>
      <c r="BH399" s="292">
        <f>+SUM(BH390:BH398)</f>
      </c>
      <c r="BI399" s="292">
        <f>+SUM(BI390:BI398)</f>
      </c>
      <c r="BJ399" s="293">
        <f>+SUM(BJ390:BJ398)</f>
      </c>
      <c r="BK399" s="292"/>
      <c r="BL399" s="124"/>
      <c r="BM399" s="2"/>
      <c r="BN399" s="124"/>
      <c r="BO399" s="6"/>
      <c r="BP399" s="124"/>
      <c r="BQ399" s="124"/>
      <c r="BR399" s="124"/>
      <c r="BS399" s="124"/>
      <c r="BT399" s="124"/>
      <c r="BU399" s="124"/>
      <c r="BV399" s="124"/>
      <c r="BW399" s="124"/>
      <c r="BX399" s="6"/>
      <c r="BY399" s="124"/>
      <c r="BZ399" s="124"/>
      <c r="CA399" s="124"/>
      <c r="CB399" s="124"/>
      <c r="CC399" s="124"/>
      <c r="CD399" s="124"/>
      <c r="CE399" s="124"/>
      <c r="CF399" s="124"/>
      <c r="CG399" s="124"/>
      <c r="CH399" s="124"/>
      <c r="CI399" s="124"/>
      <c r="CJ399" s="124"/>
      <c r="CK399" s="124"/>
      <c r="CL399" s="124"/>
      <c r="CM399" s="124"/>
      <c r="CN399" s="124"/>
      <c r="CO399" s="124"/>
      <c r="CP399" s="124"/>
      <c r="CQ399" s="124"/>
      <c r="CR399" s="124"/>
      <c r="CS399" s="124"/>
      <c r="CT399" s="124"/>
      <c r="CU399" s="124"/>
      <c r="CV399" s="124"/>
      <c r="CW399" s="124"/>
      <c r="CX399" s="124"/>
      <c r="CY399" s="124"/>
      <c r="CZ399" s="124"/>
      <c r="DA399" s="124"/>
      <c r="DB399" s="124"/>
      <c r="DC399" s="124"/>
      <c r="DD399" s="124"/>
      <c r="DE399" s="124"/>
      <c r="DF399" s="124"/>
      <c r="DG399" s="124"/>
      <c r="DH399" s="124"/>
      <c r="DI399" s="124"/>
      <c r="DJ399" s="124"/>
      <c r="DK399" s="198"/>
      <c r="DL399" s="198"/>
      <c r="DM399" s="144"/>
      <c r="DN399" s="198"/>
      <c r="DO399" s="144"/>
      <c r="DP399" s="198"/>
      <c r="DQ399" s="144"/>
      <c r="DR399" s="6"/>
      <c r="DS399" s="6"/>
      <c r="DT399" s="2"/>
      <c r="DU399" s="2"/>
      <c r="DV399" s="2"/>
      <c r="DW399" s="2"/>
      <c r="DX399" s="2"/>
      <c r="DY399" s="2"/>
      <c r="DZ399" s="2"/>
      <c r="EA399" s="2"/>
      <c r="EB399" s="125"/>
      <c r="EC399" s="6"/>
      <c r="ED399" s="6"/>
      <c r="EE399" s="6"/>
      <c r="EF399" s="124"/>
      <c r="EG399" s="124"/>
      <c r="EH399" s="125"/>
      <c r="EI399" s="125"/>
      <c r="EJ399" s="124"/>
      <c r="EK399" s="2"/>
      <c r="EL399" s="2"/>
    </row>
    <row x14ac:dyDescent="0.25" r="400" customHeight="1" ht="18.75">
      <c r="A400" s="341" t="s">
        <v>40</v>
      </c>
      <c r="B400" s="322">
        <v>16</v>
      </c>
      <c r="C400" s="322">
        <v>36</v>
      </c>
      <c r="D400" s="322">
        <v>144</v>
      </c>
      <c r="E400" s="322">
        <v>139</v>
      </c>
      <c r="F400" s="322">
        <v>81</v>
      </c>
      <c r="G400" s="322">
        <v>16</v>
      </c>
      <c r="H400" s="322">
        <v>0</v>
      </c>
      <c r="I400" s="322">
        <v>16</v>
      </c>
      <c r="J400" s="322">
        <v>16</v>
      </c>
      <c r="K400" s="322">
        <v>16</v>
      </c>
      <c r="L400" s="322">
        <v>16</v>
      </c>
      <c r="M400" s="322">
        <v>18</v>
      </c>
      <c r="N400" s="268">
        <v>18</v>
      </c>
      <c r="O400" s="268">
        <v>36</v>
      </c>
      <c r="P400" s="268">
        <v>0</v>
      </c>
      <c r="Q400" s="268">
        <v>18</v>
      </c>
      <c r="R400" s="268">
        <v>18</v>
      </c>
      <c r="S400" s="268">
        <v>20</v>
      </c>
      <c r="T400" s="268">
        <v>18</v>
      </c>
      <c r="U400" s="268">
        <v>18</v>
      </c>
      <c r="V400" s="268">
        <v>18</v>
      </c>
      <c r="W400" s="268">
        <v>18</v>
      </c>
      <c r="X400" s="268">
        <v>18</v>
      </c>
      <c r="Y400" s="268">
        <v>16</v>
      </c>
      <c r="Z400" s="282">
        <v>44</v>
      </c>
      <c r="AA400" s="282">
        <v>28</v>
      </c>
      <c r="AB400" s="282">
        <v>26</v>
      </c>
      <c r="AC400" s="282">
        <v>26</v>
      </c>
      <c r="AD400" s="282">
        <v>28</v>
      </c>
      <c r="AE400" s="282">
        <v>26</v>
      </c>
      <c r="AF400" s="282">
        <v>26</v>
      </c>
      <c r="AG400" s="282">
        <v>26</v>
      </c>
      <c r="AH400" s="282">
        <v>18</v>
      </c>
      <c r="AI400" s="282">
        <v>26</v>
      </c>
      <c r="AJ400" s="282">
        <v>28</v>
      </c>
      <c r="AK400" s="282">
        <v>28</v>
      </c>
      <c r="AL400" s="282">
        <v>26</v>
      </c>
      <c r="AM400" s="282">
        <v>26</v>
      </c>
      <c r="AN400" s="282">
        <v>26</v>
      </c>
      <c r="AO400" s="282">
        <v>26</v>
      </c>
      <c r="AP400" s="282">
        <v>0</v>
      </c>
      <c r="AQ400" s="282">
        <v>44</v>
      </c>
      <c r="AR400" s="282">
        <v>28</v>
      </c>
      <c r="AS400" s="282">
        <v>0</v>
      </c>
      <c r="AT400" s="282">
        <v>0</v>
      </c>
      <c r="AU400" s="282">
        <v>0</v>
      </c>
      <c r="AV400" s="282">
        <v>0</v>
      </c>
      <c r="AW400" s="282">
        <v>0</v>
      </c>
      <c r="AX400" s="272"/>
      <c r="AY400" s="273"/>
      <c r="AZ400" s="274">
        <f>+AZ410</f>
      </c>
      <c r="BA400" s="275">
        <f>+BA410</f>
      </c>
      <c r="BB400" s="282">
        <f>+BB410</f>
      </c>
      <c r="BC400" s="282">
        <f>+BC410</f>
      </c>
      <c r="BD400" s="282">
        <f>+BD410</f>
      </c>
      <c r="BE400" s="291">
        <f>+BE410</f>
      </c>
      <c r="BF400" s="292">
        <f>+BF410</f>
      </c>
      <c r="BG400" s="292">
        <f>+BG410</f>
      </c>
      <c r="BH400" s="292">
        <f>+BH410</f>
      </c>
      <c r="BI400" s="292">
        <f>+BI410</f>
      </c>
      <c r="BJ400" s="293">
        <f>+BJ410</f>
      </c>
      <c r="BK400" s="292"/>
      <c r="BL400" s="124"/>
      <c r="BM400" s="2"/>
      <c r="BN400" s="124"/>
      <c r="BO400" s="6"/>
      <c r="BP400" s="124"/>
      <c r="BQ400" s="124"/>
      <c r="BR400" s="124"/>
      <c r="BS400" s="124"/>
      <c r="BT400" s="124"/>
      <c r="BU400" s="124"/>
      <c r="BV400" s="124"/>
      <c r="BW400" s="124"/>
      <c r="BX400" s="6"/>
      <c r="BY400" s="124"/>
      <c r="BZ400" s="124"/>
      <c r="CA400" s="124"/>
      <c r="CB400" s="124"/>
      <c r="CC400" s="124"/>
      <c r="CD400" s="124"/>
      <c r="CE400" s="124"/>
      <c r="CF400" s="124"/>
      <c r="CG400" s="124"/>
      <c r="CH400" s="124"/>
      <c r="CI400" s="124"/>
      <c r="CJ400" s="124"/>
      <c r="CK400" s="124"/>
      <c r="CL400" s="124"/>
      <c r="CM400" s="124"/>
      <c r="CN400" s="124"/>
      <c r="CO400" s="124"/>
      <c r="CP400" s="124"/>
      <c r="CQ400" s="124"/>
      <c r="CR400" s="124"/>
      <c r="CS400" s="124"/>
      <c r="CT400" s="124"/>
      <c r="CU400" s="124"/>
      <c r="CV400" s="124"/>
      <c r="CW400" s="124"/>
      <c r="CX400" s="124"/>
      <c r="CY400" s="124"/>
      <c r="CZ400" s="124"/>
      <c r="DA400" s="124"/>
      <c r="DB400" s="124"/>
      <c r="DC400" s="124"/>
      <c r="DD400" s="124"/>
      <c r="DE400" s="124"/>
      <c r="DF400" s="124"/>
      <c r="DG400" s="124"/>
      <c r="DH400" s="124"/>
      <c r="DI400" s="124"/>
      <c r="DJ400" s="124"/>
      <c r="DK400" s="198">
        <f>SUM(B400:M400)</f>
      </c>
      <c r="DL400" s="198">
        <f>SUM(N400:Y400)</f>
      </c>
      <c r="DM400" s="144">
        <f>IFERROR(DL400/DK400*100,0)</f>
      </c>
      <c r="DN400" s="198">
        <f>SUM(Z400:AK400)</f>
      </c>
      <c r="DO400" s="144">
        <f>IFERROR(DN400/DL400*100,0)</f>
      </c>
      <c r="DP400" s="198">
        <f>SUM(AL400:AW400)</f>
      </c>
      <c r="DQ400" s="144">
        <f>IFERROR(DP400/DN400*100,0)</f>
      </c>
      <c r="DR400" s="185">
        <f>SUM(AY400:BJ400)</f>
      </c>
      <c r="DS400" s="249">
        <f>IFERROR(DR400/DP400*100,0)</f>
      </c>
      <c r="DT400" s="2"/>
      <c r="DU400" s="2"/>
      <c r="DV400" s="2"/>
      <c r="DW400" s="2"/>
      <c r="DX400" s="2"/>
      <c r="DY400" s="2"/>
      <c r="DZ400" s="2"/>
      <c r="EA400" s="2"/>
      <c r="EB400" s="125"/>
      <c r="EC400" s="6"/>
      <c r="ED400" s="6"/>
      <c r="EE400" s="6"/>
      <c r="EF400" s="124"/>
      <c r="EG400" s="124"/>
      <c r="EH400" s="125"/>
      <c r="EI400" s="125"/>
      <c r="EJ400" s="124"/>
      <c r="EK400" s="2"/>
      <c r="EL400" s="2"/>
    </row>
    <row x14ac:dyDescent="0.25" r="401" customHeight="1" ht="18.75">
      <c r="A401" s="290" t="s">
        <v>231</v>
      </c>
      <c r="B401" s="282"/>
      <c r="C401" s="282"/>
      <c r="D401" s="282"/>
      <c r="E401" s="282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  <c r="AD401" s="282"/>
      <c r="AE401" s="282"/>
      <c r="AF401" s="282"/>
      <c r="AG401" s="282"/>
      <c r="AH401" s="282"/>
      <c r="AI401" s="282"/>
      <c r="AJ401" s="282"/>
      <c r="AK401" s="282"/>
      <c r="AL401" s="282"/>
      <c r="AM401" s="282"/>
      <c r="AN401" s="282"/>
      <c r="AO401" s="282"/>
      <c r="AP401" s="282"/>
      <c r="AQ401" s="282"/>
      <c r="AR401" s="282"/>
      <c r="AS401" s="282"/>
      <c r="AT401" s="282"/>
      <c r="AU401" s="282"/>
      <c r="AV401" s="282"/>
      <c r="AW401" s="282"/>
      <c r="AX401" s="282"/>
      <c r="AY401" s="273"/>
      <c r="AZ401" s="274"/>
      <c r="BA401" s="275"/>
      <c r="BB401" s="282"/>
      <c r="BC401" s="282"/>
      <c r="BD401" s="282"/>
      <c r="BE401" s="291"/>
      <c r="BF401" s="292"/>
      <c r="BG401" s="292"/>
      <c r="BH401" s="292"/>
      <c r="BI401" s="292"/>
      <c r="BJ401" s="293"/>
      <c r="BK401" s="292"/>
      <c r="BL401" s="124"/>
      <c r="BM401" s="2"/>
      <c r="BN401" s="124"/>
      <c r="BO401" s="6"/>
      <c r="BP401" s="124"/>
      <c r="BQ401" s="124"/>
      <c r="BR401" s="124"/>
      <c r="BS401" s="124"/>
      <c r="BT401" s="124"/>
      <c r="BU401" s="124"/>
      <c r="BV401" s="124"/>
      <c r="BW401" s="124"/>
      <c r="BX401" s="6"/>
      <c r="BY401" s="124"/>
      <c r="BZ401" s="124"/>
      <c r="CA401" s="124"/>
      <c r="CB401" s="124"/>
      <c r="CC401" s="124"/>
      <c r="CD401" s="124"/>
      <c r="CE401" s="124"/>
      <c r="CF401" s="124"/>
      <c r="CG401" s="124"/>
      <c r="CH401" s="124"/>
      <c r="CI401" s="124"/>
      <c r="CJ401" s="124"/>
      <c r="CK401" s="124"/>
      <c r="CL401" s="124"/>
      <c r="CM401" s="124"/>
      <c r="CN401" s="124"/>
      <c r="CO401" s="124"/>
      <c r="CP401" s="124"/>
      <c r="CQ401" s="124"/>
      <c r="CR401" s="124"/>
      <c r="CS401" s="124"/>
      <c r="CT401" s="124"/>
      <c r="CU401" s="124"/>
      <c r="CV401" s="124"/>
      <c r="CW401" s="124"/>
      <c r="CX401" s="124"/>
      <c r="CY401" s="124"/>
      <c r="CZ401" s="124"/>
      <c r="DA401" s="124"/>
      <c r="DB401" s="124"/>
      <c r="DC401" s="124"/>
      <c r="DD401" s="124"/>
      <c r="DE401" s="124"/>
      <c r="DF401" s="124"/>
      <c r="DG401" s="124"/>
      <c r="DH401" s="124"/>
      <c r="DI401" s="124"/>
      <c r="DJ401" s="124"/>
      <c r="DK401" s="198"/>
      <c r="DL401" s="198"/>
      <c r="DM401" s="144"/>
      <c r="DN401" s="198"/>
      <c r="DO401" s="144"/>
      <c r="DP401" s="198"/>
      <c r="DQ401" s="144"/>
      <c r="DR401" s="6"/>
      <c r="DS401" s="6"/>
      <c r="DT401" s="2"/>
      <c r="DU401" s="2"/>
      <c r="DV401" s="2"/>
      <c r="DW401" s="2"/>
      <c r="DX401" s="2"/>
      <c r="DY401" s="2"/>
      <c r="DZ401" s="2"/>
      <c r="EA401" s="2"/>
      <c r="EB401" s="125"/>
      <c r="EC401" s="6"/>
      <c r="ED401" s="6"/>
      <c r="EE401" s="6"/>
      <c r="EF401" s="124"/>
      <c r="EG401" s="124"/>
      <c r="EH401" s="125"/>
      <c r="EI401" s="125"/>
      <c r="EJ401" s="124"/>
      <c r="EK401" s="2"/>
      <c r="EL401" s="2"/>
    </row>
    <row x14ac:dyDescent="0.25" r="402" customHeight="1" ht="18.75">
      <c r="A402" s="290" t="s">
        <v>232</v>
      </c>
      <c r="B402" s="282"/>
      <c r="C402" s="282"/>
      <c r="D402" s="282"/>
      <c r="E402" s="282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  <c r="AD402" s="282"/>
      <c r="AE402" s="282"/>
      <c r="AF402" s="282"/>
      <c r="AG402" s="282"/>
      <c r="AH402" s="282"/>
      <c r="AI402" s="282"/>
      <c r="AJ402" s="282"/>
      <c r="AK402" s="282"/>
      <c r="AL402" s="282"/>
      <c r="AM402" s="282"/>
      <c r="AN402" s="282"/>
      <c r="AO402" s="282"/>
      <c r="AP402" s="282"/>
      <c r="AQ402" s="282"/>
      <c r="AR402" s="282"/>
      <c r="AS402" s="282"/>
      <c r="AT402" s="282"/>
      <c r="AU402" s="282"/>
      <c r="AV402" s="282"/>
      <c r="AW402" s="282"/>
      <c r="AX402" s="282"/>
      <c r="AY402" s="273"/>
      <c r="AZ402" s="274"/>
      <c r="BA402" s="275"/>
      <c r="BB402" s="282"/>
      <c r="BC402" s="282"/>
      <c r="BD402" s="282"/>
      <c r="BE402" s="291"/>
      <c r="BF402" s="292"/>
      <c r="BG402" s="292"/>
      <c r="BH402" s="292"/>
      <c r="BI402" s="292"/>
      <c r="BJ402" s="293"/>
      <c r="BK402" s="292"/>
      <c r="BL402" s="124"/>
      <c r="BM402" s="2"/>
      <c r="BN402" s="124"/>
      <c r="BO402" s="6"/>
      <c r="BP402" s="124"/>
      <c r="BQ402" s="124"/>
      <c r="BR402" s="124"/>
      <c r="BS402" s="124"/>
      <c r="BT402" s="124"/>
      <c r="BU402" s="124"/>
      <c r="BV402" s="124"/>
      <c r="BW402" s="124"/>
      <c r="BX402" s="6"/>
      <c r="BY402" s="124"/>
      <c r="BZ402" s="124"/>
      <c r="CA402" s="124"/>
      <c r="CB402" s="124"/>
      <c r="CC402" s="124"/>
      <c r="CD402" s="124"/>
      <c r="CE402" s="124"/>
      <c r="CF402" s="124"/>
      <c r="CG402" s="124"/>
      <c r="CH402" s="124"/>
      <c r="CI402" s="124"/>
      <c r="CJ402" s="124"/>
      <c r="CK402" s="124"/>
      <c r="CL402" s="124"/>
      <c r="CM402" s="124"/>
      <c r="CN402" s="124"/>
      <c r="CO402" s="124"/>
      <c r="CP402" s="124"/>
      <c r="CQ402" s="124"/>
      <c r="CR402" s="124"/>
      <c r="CS402" s="124"/>
      <c r="CT402" s="124"/>
      <c r="CU402" s="124"/>
      <c r="CV402" s="124"/>
      <c r="CW402" s="124"/>
      <c r="CX402" s="124"/>
      <c r="CY402" s="124"/>
      <c r="CZ402" s="124"/>
      <c r="DA402" s="124"/>
      <c r="DB402" s="124"/>
      <c r="DC402" s="124"/>
      <c r="DD402" s="124"/>
      <c r="DE402" s="124"/>
      <c r="DF402" s="124"/>
      <c r="DG402" s="124"/>
      <c r="DH402" s="124"/>
      <c r="DI402" s="124"/>
      <c r="DJ402" s="124"/>
      <c r="DK402" s="198"/>
      <c r="DL402" s="198"/>
      <c r="DM402" s="144"/>
      <c r="DN402" s="198"/>
      <c r="DO402" s="144"/>
      <c r="DP402" s="198"/>
      <c r="DQ402" s="144"/>
      <c r="DR402" s="6"/>
      <c r="DS402" s="6"/>
      <c r="DT402" s="2"/>
      <c r="DU402" s="2"/>
      <c r="DV402" s="2"/>
      <c r="DW402" s="2"/>
      <c r="DX402" s="2"/>
      <c r="DY402" s="2"/>
      <c r="DZ402" s="2"/>
      <c r="EA402" s="2"/>
      <c r="EB402" s="125"/>
      <c r="EC402" s="6"/>
      <c r="ED402" s="6"/>
      <c r="EE402" s="6"/>
      <c r="EF402" s="124"/>
      <c r="EG402" s="124"/>
      <c r="EH402" s="125"/>
      <c r="EI402" s="125"/>
      <c r="EJ402" s="124"/>
      <c r="EK402" s="2"/>
      <c r="EL402" s="2"/>
    </row>
    <row x14ac:dyDescent="0.25" r="403" customHeight="1" ht="18.75">
      <c r="A403" s="290" t="s">
        <v>233</v>
      </c>
      <c r="B403" s="282"/>
      <c r="C403" s="282"/>
      <c r="D403" s="282"/>
      <c r="E403" s="282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  <c r="AD403" s="282"/>
      <c r="AE403" s="282"/>
      <c r="AF403" s="282"/>
      <c r="AG403" s="282"/>
      <c r="AH403" s="282"/>
      <c r="AI403" s="282"/>
      <c r="AJ403" s="282"/>
      <c r="AK403" s="282"/>
      <c r="AL403" s="282"/>
      <c r="AM403" s="282"/>
      <c r="AN403" s="282"/>
      <c r="AO403" s="282"/>
      <c r="AP403" s="282"/>
      <c r="AQ403" s="282"/>
      <c r="AR403" s="282"/>
      <c r="AS403" s="282"/>
      <c r="AT403" s="282"/>
      <c r="AU403" s="282"/>
      <c r="AV403" s="282"/>
      <c r="AW403" s="282"/>
      <c r="AX403" s="282"/>
      <c r="AY403" s="273"/>
      <c r="AZ403" s="274"/>
      <c r="BA403" s="275"/>
      <c r="BB403" s="282"/>
      <c r="BC403" s="282"/>
      <c r="BD403" s="282"/>
      <c r="BE403" s="291"/>
      <c r="BF403" s="292"/>
      <c r="BG403" s="292"/>
      <c r="BH403" s="292"/>
      <c r="BI403" s="292"/>
      <c r="BJ403" s="293"/>
      <c r="BK403" s="292"/>
      <c r="BL403" s="124"/>
      <c r="BM403" s="2"/>
      <c r="BN403" s="124"/>
      <c r="BO403" s="6"/>
      <c r="BP403" s="124"/>
      <c r="BQ403" s="124"/>
      <c r="BR403" s="124"/>
      <c r="BS403" s="124"/>
      <c r="BT403" s="124"/>
      <c r="BU403" s="124"/>
      <c r="BV403" s="124"/>
      <c r="BW403" s="124"/>
      <c r="BX403" s="6"/>
      <c r="BY403" s="124"/>
      <c r="BZ403" s="124"/>
      <c r="CA403" s="124"/>
      <c r="CB403" s="124"/>
      <c r="CC403" s="124"/>
      <c r="CD403" s="124"/>
      <c r="CE403" s="124"/>
      <c r="CF403" s="124"/>
      <c r="CG403" s="124"/>
      <c r="CH403" s="124"/>
      <c r="CI403" s="124"/>
      <c r="CJ403" s="124"/>
      <c r="CK403" s="124"/>
      <c r="CL403" s="124"/>
      <c r="CM403" s="124"/>
      <c r="CN403" s="124"/>
      <c r="CO403" s="124"/>
      <c r="CP403" s="124"/>
      <c r="CQ403" s="124"/>
      <c r="CR403" s="124"/>
      <c r="CS403" s="124"/>
      <c r="CT403" s="124"/>
      <c r="CU403" s="124"/>
      <c r="CV403" s="124"/>
      <c r="CW403" s="124"/>
      <c r="CX403" s="124"/>
      <c r="CY403" s="124"/>
      <c r="CZ403" s="124"/>
      <c r="DA403" s="124"/>
      <c r="DB403" s="124"/>
      <c r="DC403" s="124"/>
      <c r="DD403" s="124"/>
      <c r="DE403" s="124"/>
      <c r="DF403" s="124"/>
      <c r="DG403" s="124"/>
      <c r="DH403" s="124"/>
      <c r="DI403" s="124"/>
      <c r="DJ403" s="124"/>
      <c r="DK403" s="198"/>
      <c r="DL403" s="198"/>
      <c r="DM403" s="144"/>
      <c r="DN403" s="198"/>
      <c r="DO403" s="144"/>
      <c r="DP403" s="198"/>
      <c r="DQ403" s="144"/>
      <c r="DR403" s="6"/>
      <c r="DS403" s="6"/>
      <c r="DT403" s="2"/>
      <c r="DU403" s="2"/>
      <c r="DV403" s="2"/>
      <c r="DW403" s="2"/>
      <c r="DX403" s="2"/>
      <c r="DY403" s="2"/>
      <c r="DZ403" s="2"/>
      <c r="EA403" s="2"/>
      <c r="EB403" s="125"/>
      <c r="EC403" s="6"/>
      <c r="ED403" s="6"/>
      <c r="EE403" s="6"/>
      <c r="EF403" s="124"/>
      <c r="EG403" s="124"/>
      <c r="EH403" s="125"/>
      <c r="EI403" s="125"/>
      <c r="EJ403" s="124"/>
      <c r="EK403" s="2"/>
      <c r="EL403" s="2"/>
    </row>
    <row x14ac:dyDescent="0.25" r="404" customHeight="1" ht="18.75">
      <c r="A404" s="290" t="s">
        <v>234</v>
      </c>
      <c r="B404" s="282"/>
      <c r="C404" s="282"/>
      <c r="D404" s="282"/>
      <c r="E404" s="282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  <c r="AD404" s="282"/>
      <c r="AE404" s="282"/>
      <c r="AF404" s="282"/>
      <c r="AG404" s="282"/>
      <c r="AH404" s="282"/>
      <c r="AI404" s="282"/>
      <c r="AJ404" s="282"/>
      <c r="AK404" s="282"/>
      <c r="AL404" s="282"/>
      <c r="AM404" s="282"/>
      <c r="AN404" s="282"/>
      <c r="AO404" s="282"/>
      <c r="AP404" s="282"/>
      <c r="AQ404" s="282"/>
      <c r="AR404" s="282"/>
      <c r="AS404" s="282"/>
      <c r="AT404" s="282"/>
      <c r="AU404" s="282"/>
      <c r="AV404" s="282"/>
      <c r="AW404" s="282"/>
      <c r="AX404" s="282"/>
      <c r="AY404" s="273"/>
      <c r="AZ404" s="274"/>
      <c r="BA404" s="275"/>
      <c r="BB404" s="282"/>
      <c r="BC404" s="282"/>
      <c r="BD404" s="282"/>
      <c r="BE404" s="291"/>
      <c r="BF404" s="292"/>
      <c r="BG404" s="292"/>
      <c r="BH404" s="292"/>
      <c r="BI404" s="292"/>
      <c r="BJ404" s="293"/>
      <c r="BK404" s="292"/>
      <c r="BL404" s="124"/>
      <c r="BM404" s="2"/>
      <c r="BN404" s="124"/>
      <c r="BO404" s="6"/>
      <c r="BP404" s="124"/>
      <c r="BQ404" s="124"/>
      <c r="BR404" s="124"/>
      <c r="BS404" s="124"/>
      <c r="BT404" s="124"/>
      <c r="BU404" s="124"/>
      <c r="BV404" s="124"/>
      <c r="BW404" s="124"/>
      <c r="BX404" s="6"/>
      <c r="BY404" s="124"/>
      <c r="BZ404" s="124"/>
      <c r="CA404" s="124"/>
      <c r="CB404" s="124"/>
      <c r="CC404" s="124"/>
      <c r="CD404" s="124"/>
      <c r="CE404" s="124"/>
      <c r="CF404" s="124"/>
      <c r="CG404" s="124"/>
      <c r="CH404" s="124"/>
      <c r="CI404" s="124"/>
      <c r="CJ404" s="124"/>
      <c r="CK404" s="124"/>
      <c r="CL404" s="124"/>
      <c r="CM404" s="124"/>
      <c r="CN404" s="124"/>
      <c r="CO404" s="124"/>
      <c r="CP404" s="124"/>
      <c r="CQ404" s="124"/>
      <c r="CR404" s="124"/>
      <c r="CS404" s="124"/>
      <c r="CT404" s="124"/>
      <c r="CU404" s="124"/>
      <c r="CV404" s="124"/>
      <c r="CW404" s="124"/>
      <c r="CX404" s="124"/>
      <c r="CY404" s="124"/>
      <c r="CZ404" s="124"/>
      <c r="DA404" s="124"/>
      <c r="DB404" s="124"/>
      <c r="DC404" s="124"/>
      <c r="DD404" s="124"/>
      <c r="DE404" s="124"/>
      <c r="DF404" s="124"/>
      <c r="DG404" s="124"/>
      <c r="DH404" s="124"/>
      <c r="DI404" s="124"/>
      <c r="DJ404" s="124"/>
      <c r="DK404" s="198"/>
      <c r="DL404" s="198"/>
      <c r="DM404" s="144"/>
      <c r="DN404" s="198"/>
      <c r="DO404" s="144"/>
      <c r="DP404" s="198"/>
      <c r="DQ404" s="144"/>
      <c r="DR404" s="6"/>
      <c r="DS404" s="6"/>
      <c r="DT404" s="2"/>
      <c r="DU404" s="2"/>
      <c r="DV404" s="2"/>
      <c r="DW404" s="2"/>
      <c r="DX404" s="2"/>
      <c r="DY404" s="2"/>
      <c r="DZ404" s="2"/>
      <c r="EA404" s="2"/>
      <c r="EB404" s="125"/>
      <c r="EC404" s="6"/>
      <c r="ED404" s="6"/>
      <c r="EE404" s="6"/>
      <c r="EF404" s="124"/>
      <c r="EG404" s="124"/>
      <c r="EH404" s="125"/>
      <c r="EI404" s="125"/>
      <c r="EJ404" s="124"/>
      <c r="EK404" s="2"/>
      <c r="EL404" s="2"/>
    </row>
    <row x14ac:dyDescent="0.25" r="405" customHeight="1" ht="18.75">
      <c r="A405" s="290" t="s">
        <v>235</v>
      </c>
      <c r="B405" s="282"/>
      <c r="C405" s="282"/>
      <c r="D405" s="282"/>
      <c r="E405" s="282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  <c r="AD405" s="282"/>
      <c r="AE405" s="282"/>
      <c r="AF405" s="282"/>
      <c r="AG405" s="282"/>
      <c r="AH405" s="282"/>
      <c r="AI405" s="282"/>
      <c r="AJ405" s="282"/>
      <c r="AK405" s="282"/>
      <c r="AL405" s="282"/>
      <c r="AM405" s="282"/>
      <c r="AN405" s="282"/>
      <c r="AO405" s="282"/>
      <c r="AP405" s="282"/>
      <c r="AQ405" s="282"/>
      <c r="AR405" s="282"/>
      <c r="AS405" s="282"/>
      <c r="AT405" s="282"/>
      <c r="AU405" s="282"/>
      <c r="AV405" s="282"/>
      <c r="AW405" s="282"/>
      <c r="AX405" s="282"/>
      <c r="AY405" s="273"/>
      <c r="AZ405" s="274"/>
      <c r="BA405" s="275"/>
      <c r="BB405" s="282"/>
      <c r="BC405" s="282"/>
      <c r="BD405" s="282"/>
      <c r="BE405" s="291"/>
      <c r="BF405" s="292"/>
      <c r="BG405" s="292"/>
      <c r="BH405" s="292"/>
      <c r="BI405" s="292"/>
      <c r="BJ405" s="293"/>
      <c r="BK405" s="292"/>
      <c r="BL405" s="124"/>
      <c r="BM405" s="2"/>
      <c r="BN405" s="124"/>
      <c r="BO405" s="6"/>
      <c r="BP405" s="124"/>
      <c r="BQ405" s="124"/>
      <c r="BR405" s="124"/>
      <c r="BS405" s="124"/>
      <c r="BT405" s="124"/>
      <c r="BU405" s="124"/>
      <c r="BV405" s="124"/>
      <c r="BW405" s="124"/>
      <c r="BX405" s="6"/>
      <c r="BY405" s="124"/>
      <c r="BZ405" s="124"/>
      <c r="CA405" s="124"/>
      <c r="CB405" s="124"/>
      <c r="CC405" s="124"/>
      <c r="CD405" s="124"/>
      <c r="CE405" s="124"/>
      <c r="CF405" s="124"/>
      <c r="CG405" s="124"/>
      <c r="CH405" s="124"/>
      <c r="CI405" s="124"/>
      <c r="CJ405" s="124"/>
      <c r="CK405" s="124"/>
      <c r="CL405" s="124"/>
      <c r="CM405" s="124"/>
      <c r="CN405" s="124"/>
      <c r="CO405" s="124"/>
      <c r="CP405" s="124"/>
      <c r="CQ405" s="124"/>
      <c r="CR405" s="124"/>
      <c r="CS405" s="124"/>
      <c r="CT405" s="124"/>
      <c r="CU405" s="124"/>
      <c r="CV405" s="124"/>
      <c r="CW405" s="124"/>
      <c r="CX405" s="124"/>
      <c r="CY405" s="124"/>
      <c r="CZ405" s="124"/>
      <c r="DA405" s="124"/>
      <c r="DB405" s="124"/>
      <c r="DC405" s="124"/>
      <c r="DD405" s="124"/>
      <c r="DE405" s="124"/>
      <c r="DF405" s="124"/>
      <c r="DG405" s="124"/>
      <c r="DH405" s="124"/>
      <c r="DI405" s="124"/>
      <c r="DJ405" s="124"/>
      <c r="DK405" s="198"/>
      <c r="DL405" s="198"/>
      <c r="DM405" s="144"/>
      <c r="DN405" s="198"/>
      <c r="DO405" s="144"/>
      <c r="DP405" s="198"/>
      <c r="DQ405" s="144"/>
      <c r="DR405" s="6"/>
      <c r="DS405" s="6"/>
      <c r="DT405" s="2"/>
      <c r="DU405" s="2"/>
      <c r="DV405" s="2"/>
      <c r="DW405" s="2"/>
      <c r="DX405" s="2"/>
      <c r="DY405" s="2"/>
      <c r="DZ405" s="2"/>
      <c r="EA405" s="2"/>
      <c r="EB405" s="125"/>
      <c r="EC405" s="6"/>
      <c r="ED405" s="6"/>
      <c r="EE405" s="6"/>
      <c r="EF405" s="124"/>
      <c r="EG405" s="124"/>
      <c r="EH405" s="125"/>
      <c r="EI405" s="125"/>
      <c r="EJ405" s="124"/>
      <c r="EK405" s="2"/>
      <c r="EL405" s="2"/>
    </row>
    <row x14ac:dyDescent="0.25" r="406" customHeight="1" ht="18.75">
      <c r="A406" s="290" t="s">
        <v>201</v>
      </c>
      <c r="B406" s="282"/>
      <c r="C406" s="282"/>
      <c r="D406" s="282"/>
      <c r="E406" s="282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  <c r="AD406" s="282"/>
      <c r="AE406" s="282"/>
      <c r="AF406" s="282"/>
      <c r="AG406" s="282"/>
      <c r="AH406" s="282"/>
      <c r="AI406" s="282"/>
      <c r="AJ406" s="282"/>
      <c r="AK406" s="282"/>
      <c r="AL406" s="282"/>
      <c r="AM406" s="282"/>
      <c r="AN406" s="282"/>
      <c r="AO406" s="282"/>
      <c r="AP406" s="282"/>
      <c r="AQ406" s="282"/>
      <c r="AR406" s="282"/>
      <c r="AS406" s="282"/>
      <c r="AT406" s="282"/>
      <c r="AU406" s="282"/>
      <c r="AV406" s="282"/>
      <c r="AW406" s="282"/>
      <c r="AX406" s="282"/>
      <c r="AY406" s="273"/>
      <c r="AZ406" s="274"/>
      <c r="BA406" s="275"/>
      <c r="BB406" s="282"/>
      <c r="BC406" s="282"/>
      <c r="BD406" s="282"/>
      <c r="BE406" s="291"/>
      <c r="BF406" s="292"/>
      <c r="BG406" s="292"/>
      <c r="BH406" s="292"/>
      <c r="BI406" s="292"/>
      <c r="BJ406" s="293"/>
      <c r="BK406" s="292"/>
      <c r="BL406" s="124"/>
      <c r="BM406" s="2"/>
      <c r="BN406" s="124"/>
      <c r="BO406" s="6"/>
      <c r="BP406" s="124"/>
      <c r="BQ406" s="124"/>
      <c r="BR406" s="124"/>
      <c r="BS406" s="124"/>
      <c r="BT406" s="124"/>
      <c r="BU406" s="124"/>
      <c r="BV406" s="124"/>
      <c r="BW406" s="124"/>
      <c r="BX406" s="6"/>
      <c r="BY406" s="124"/>
      <c r="BZ406" s="124"/>
      <c r="CA406" s="124"/>
      <c r="CB406" s="124"/>
      <c r="CC406" s="124"/>
      <c r="CD406" s="124"/>
      <c r="CE406" s="124"/>
      <c r="CF406" s="124"/>
      <c r="CG406" s="124"/>
      <c r="CH406" s="124"/>
      <c r="CI406" s="124"/>
      <c r="CJ406" s="124"/>
      <c r="CK406" s="124"/>
      <c r="CL406" s="124"/>
      <c r="CM406" s="124"/>
      <c r="CN406" s="124"/>
      <c r="CO406" s="124"/>
      <c r="CP406" s="124"/>
      <c r="CQ406" s="124"/>
      <c r="CR406" s="124"/>
      <c r="CS406" s="124"/>
      <c r="CT406" s="124"/>
      <c r="CU406" s="124"/>
      <c r="CV406" s="124"/>
      <c r="CW406" s="124"/>
      <c r="CX406" s="124"/>
      <c r="CY406" s="124"/>
      <c r="CZ406" s="124"/>
      <c r="DA406" s="124"/>
      <c r="DB406" s="124"/>
      <c r="DC406" s="124"/>
      <c r="DD406" s="124"/>
      <c r="DE406" s="124"/>
      <c r="DF406" s="124"/>
      <c r="DG406" s="124"/>
      <c r="DH406" s="124"/>
      <c r="DI406" s="124"/>
      <c r="DJ406" s="124"/>
      <c r="DK406" s="198"/>
      <c r="DL406" s="198"/>
      <c r="DM406" s="144"/>
      <c r="DN406" s="198"/>
      <c r="DO406" s="144"/>
      <c r="DP406" s="198"/>
      <c r="DQ406" s="144"/>
      <c r="DR406" s="6"/>
      <c r="DS406" s="6"/>
      <c r="DT406" s="2"/>
      <c r="DU406" s="2"/>
      <c r="DV406" s="2"/>
      <c r="DW406" s="2"/>
      <c r="DX406" s="2"/>
      <c r="DY406" s="2"/>
      <c r="DZ406" s="2"/>
      <c r="EA406" s="2"/>
      <c r="EB406" s="125"/>
      <c r="EC406" s="6"/>
      <c r="ED406" s="6"/>
      <c r="EE406" s="6"/>
      <c r="EF406" s="124"/>
      <c r="EG406" s="124"/>
      <c r="EH406" s="125"/>
      <c r="EI406" s="125"/>
      <c r="EJ406" s="124"/>
      <c r="EK406" s="2"/>
      <c r="EL406" s="2"/>
    </row>
    <row x14ac:dyDescent="0.25" r="407" customHeight="1" ht="18.75">
      <c r="A407" s="290" t="s">
        <v>237</v>
      </c>
      <c r="B407" s="282"/>
      <c r="C407" s="282"/>
      <c r="D407" s="282"/>
      <c r="E407" s="282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  <c r="AD407" s="282"/>
      <c r="AE407" s="282"/>
      <c r="AF407" s="282"/>
      <c r="AG407" s="282"/>
      <c r="AH407" s="282"/>
      <c r="AI407" s="282"/>
      <c r="AJ407" s="282"/>
      <c r="AK407" s="282"/>
      <c r="AL407" s="282"/>
      <c r="AM407" s="282"/>
      <c r="AN407" s="282"/>
      <c r="AO407" s="282"/>
      <c r="AP407" s="282"/>
      <c r="AQ407" s="282"/>
      <c r="AR407" s="282"/>
      <c r="AS407" s="282"/>
      <c r="AT407" s="282"/>
      <c r="AU407" s="282"/>
      <c r="AV407" s="282"/>
      <c r="AW407" s="282"/>
      <c r="AX407" s="282"/>
      <c r="AY407" s="273"/>
      <c r="AZ407" s="274"/>
      <c r="BA407" s="275"/>
      <c r="BB407" s="282"/>
      <c r="BC407" s="282"/>
      <c r="BD407" s="282"/>
      <c r="BE407" s="291"/>
      <c r="BF407" s="292"/>
      <c r="BG407" s="292"/>
      <c r="BH407" s="292"/>
      <c r="BI407" s="292"/>
      <c r="BJ407" s="293"/>
      <c r="BK407" s="292"/>
      <c r="BL407" s="124"/>
      <c r="BM407" s="2"/>
      <c r="BN407" s="124"/>
      <c r="BO407" s="6"/>
      <c r="BP407" s="124"/>
      <c r="BQ407" s="124"/>
      <c r="BR407" s="124"/>
      <c r="BS407" s="124"/>
      <c r="BT407" s="124"/>
      <c r="BU407" s="124"/>
      <c r="BV407" s="124"/>
      <c r="BW407" s="124"/>
      <c r="BX407" s="6"/>
      <c r="BY407" s="124"/>
      <c r="BZ407" s="124"/>
      <c r="CA407" s="124"/>
      <c r="CB407" s="124"/>
      <c r="CC407" s="124"/>
      <c r="CD407" s="124"/>
      <c r="CE407" s="124"/>
      <c r="CF407" s="124"/>
      <c r="CG407" s="124"/>
      <c r="CH407" s="124"/>
      <c r="CI407" s="124"/>
      <c r="CJ407" s="124"/>
      <c r="CK407" s="124"/>
      <c r="CL407" s="124"/>
      <c r="CM407" s="124"/>
      <c r="CN407" s="124"/>
      <c r="CO407" s="124"/>
      <c r="CP407" s="124"/>
      <c r="CQ407" s="124"/>
      <c r="CR407" s="124"/>
      <c r="CS407" s="124"/>
      <c r="CT407" s="124"/>
      <c r="CU407" s="124"/>
      <c r="CV407" s="124"/>
      <c r="CW407" s="124"/>
      <c r="CX407" s="124"/>
      <c r="CY407" s="124"/>
      <c r="CZ407" s="124"/>
      <c r="DA407" s="124"/>
      <c r="DB407" s="124"/>
      <c r="DC407" s="124"/>
      <c r="DD407" s="124"/>
      <c r="DE407" s="124"/>
      <c r="DF407" s="124"/>
      <c r="DG407" s="124"/>
      <c r="DH407" s="124"/>
      <c r="DI407" s="124"/>
      <c r="DJ407" s="124"/>
      <c r="DK407" s="198"/>
      <c r="DL407" s="198"/>
      <c r="DM407" s="144"/>
      <c r="DN407" s="198"/>
      <c r="DO407" s="144"/>
      <c r="DP407" s="198"/>
      <c r="DQ407" s="144"/>
      <c r="DR407" s="6"/>
      <c r="DS407" s="6"/>
      <c r="DT407" s="2"/>
      <c r="DU407" s="2"/>
      <c r="DV407" s="2"/>
      <c r="DW407" s="2"/>
      <c r="DX407" s="2"/>
      <c r="DY407" s="2"/>
      <c r="DZ407" s="2"/>
      <c r="EA407" s="2"/>
      <c r="EB407" s="125"/>
      <c r="EC407" s="6"/>
      <c r="ED407" s="6"/>
      <c r="EE407" s="6"/>
      <c r="EF407" s="124"/>
      <c r="EG407" s="124"/>
      <c r="EH407" s="125"/>
      <c r="EI407" s="125"/>
      <c r="EJ407" s="124"/>
      <c r="EK407" s="2"/>
      <c r="EL407" s="2"/>
    </row>
    <row x14ac:dyDescent="0.25" r="408" customHeight="1" ht="18.75">
      <c r="A408" s="290" t="s">
        <v>200</v>
      </c>
      <c r="B408" s="282"/>
      <c r="C408" s="282"/>
      <c r="D408" s="282"/>
      <c r="E408" s="282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  <c r="AD408" s="282"/>
      <c r="AE408" s="282"/>
      <c r="AF408" s="282"/>
      <c r="AG408" s="282"/>
      <c r="AH408" s="282"/>
      <c r="AI408" s="282"/>
      <c r="AJ408" s="282"/>
      <c r="AK408" s="282"/>
      <c r="AL408" s="282">
        <v>26</v>
      </c>
      <c r="AM408" s="282">
        <v>26</v>
      </c>
      <c r="AN408" s="282">
        <v>26</v>
      </c>
      <c r="AO408" s="282">
        <v>26</v>
      </c>
      <c r="AP408" s="282">
        <v>20</v>
      </c>
      <c r="AQ408" s="282">
        <v>26</v>
      </c>
      <c r="AR408" s="282">
        <v>26</v>
      </c>
      <c r="AS408" s="282"/>
      <c r="AT408" s="282"/>
      <c r="AU408" s="282"/>
      <c r="AV408" s="282"/>
      <c r="AW408" s="282"/>
      <c r="AX408" s="282"/>
      <c r="AY408" s="273"/>
      <c r="AZ408" s="274"/>
      <c r="BA408" s="275"/>
      <c r="BB408" s="282"/>
      <c r="BC408" s="282"/>
      <c r="BD408" s="282"/>
      <c r="BE408" s="291"/>
      <c r="BF408" s="292"/>
      <c r="BG408" s="292"/>
      <c r="BH408" s="292"/>
      <c r="BI408" s="292"/>
      <c r="BJ408" s="293"/>
      <c r="BK408" s="292"/>
      <c r="BL408" s="124"/>
      <c r="BM408" s="2"/>
      <c r="BN408" s="124"/>
      <c r="BO408" s="6"/>
      <c r="BP408" s="124"/>
      <c r="BQ408" s="124"/>
      <c r="BR408" s="124"/>
      <c r="BS408" s="124"/>
      <c r="BT408" s="124"/>
      <c r="BU408" s="124"/>
      <c r="BV408" s="124"/>
      <c r="BW408" s="124"/>
      <c r="BX408" s="6"/>
      <c r="BY408" s="124"/>
      <c r="BZ408" s="124"/>
      <c r="CA408" s="124"/>
      <c r="CB408" s="124"/>
      <c r="CC408" s="124"/>
      <c r="CD408" s="124"/>
      <c r="CE408" s="124"/>
      <c r="CF408" s="124"/>
      <c r="CG408" s="124"/>
      <c r="CH408" s="124"/>
      <c r="CI408" s="124"/>
      <c r="CJ408" s="124"/>
      <c r="CK408" s="124"/>
      <c r="CL408" s="124"/>
      <c r="CM408" s="124"/>
      <c r="CN408" s="124"/>
      <c r="CO408" s="124"/>
      <c r="CP408" s="124"/>
      <c r="CQ408" s="124"/>
      <c r="CR408" s="124"/>
      <c r="CS408" s="124"/>
      <c r="CT408" s="124"/>
      <c r="CU408" s="124"/>
      <c r="CV408" s="124"/>
      <c r="CW408" s="124"/>
      <c r="CX408" s="124"/>
      <c r="CY408" s="124"/>
      <c r="CZ408" s="124"/>
      <c r="DA408" s="124"/>
      <c r="DB408" s="124"/>
      <c r="DC408" s="124"/>
      <c r="DD408" s="124"/>
      <c r="DE408" s="124"/>
      <c r="DF408" s="124"/>
      <c r="DG408" s="124"/>
      <c r="DH408" s="124"/>
      <c r="DI408" s="124"/>
      <c r="DJ408" s="124"/>
      <c r="DK408" s="198"/>
      <c r="DL408" s="198"/>
      <c r="DM408" s="144"/>
      <c r="DN408" s="198"/>
      <c r="DO408" s="144"/>
      <c r="DP408" s="198"/>
      <c r="DQ408" s="144"/>
      <c r="DR408" s="6"/>
      <c r="DS408" s="6"/>
      <c r="DT408" s="2"/>
      <c r="DU408" s="2"/>
      <c r="DV408" s="2"/>
      <c r="DW408" s="2"/>
      <c r="DX408" s="2"/>
      <c r="DY408" s="2"/>
      <c r="DZ408" s="2"/>
      <c r="EA408" s="2"/>
      <c r="EB408" s="125"/>
      <c r="EC408" s="6"/>
      <c r="ED408" s="6"/>
      <c r="EE408" s="6"/>
      <c r="EF408" s="124"/>
      <c r="EG408" s="124"/>
      <c r="EH408" s="125"/>
      <c r="EI408" s="125"/>
      <c r="EJ408" s="124"/>
      <c r="EK408" s="2"/>
      <c r="EL408" s="2"/>
    </row>
    <row x14ac:dyDescent="0.25" r="409" customHeight="1" ht="18.75">
      <c r="A409" s="290" t="s">
        <v>238</v>
      </c>
      <c r="B409" s="282"/>
      <c r="C409" s="282"/>
      <c r="D409" s="282"/>
      <c r="E409" s="282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  <c r="AD409" s="282"/>
      <c r="AE409" s="282"/>
      <c r="AF409" s="282"/>
      <c r="AG409" s="282"/>
      <c r="AH409" s="282"/>
      <c r="AI409" s="282"/>
      <c r="AJ409" s="282"/>
      <c r="AK409" s="282"/>
      <c r="AL409" s="282"/>
      <c r="AM409" s="282"/>
      <c r="AN409" s="282"/>
      <c r="AO409" s="282"/>
      <c r="AP409" s="282"/>
      <c r="AQ409" s="282"/>
      <c r="AR409" s="282"/>
      <c r="AS409" s="282"/>
      <c r="AT409" s="282"/>
      <c r="AU409" s="282"/>
      <c r="AV409" s="282"/>
      <c r="AW409" s="282"/>
      <c r="AX409" s="282"/>
      <c r="AY409" s="273"/>
      <c r="AZ409" s="274"/>
      <c r="BA409" s="275"/>
      <c r="BB409" s="282"/>
      <c r="BC409" s="282"/>
      <c r="BD409" s="282"/>
      <c r="BE409" s="291"/>
      <c r="BF409" s="292"/>
      <c r="BG409" s="292"/>
      <c r="BH409" s="292"/>
      <c r="BI409" s="292"/>
      <c r="BJ409" s="293"/>
      <c r="BK409" s="292"/>
      <c r="BL409" s="124"/>
      <c r="BM409" s="2"/>
      <c r="BN409" s="124"/>
      <c r="BO409" s="6"/>
      <c r="BP409" s="124"/>
      <c r="BQ409" s="124"/>
      <c r="BR409" s="124"/>
      <c r="BS409" s="124"/>
      <c r="BT409" s="124"/>
      <c r="BU409" s="124"/>
      <c r="BV409" s="124"/>
      <c r="BW409" s="124"/>
      <c r="BX409" s="6"/>
      <c r="BY409" s="124"/>
      <c r="BZ409" s="124"/>
      <c r="CA409" s="124"/>
      <c r="CB409" s="124"/>
      <c r="CC409" s="124"/>
      <c r="CD409" s="124"/>
      <c r="CE409" s="124"/>
      <c r="CF409" s="124"/>
      <c r="CG409" s="124"/>
      <c r="CH409" s="124"/>
      <c r="CI409" s="124"/>
      <c r="CJ409" s="124"/>
      <c r="CK409" s="124"/>
      <c r="CL409" s="124"/>
      <c r="CM409" s="124"/>
      <c r="CN409" s="124"/>
      <c r="CO409" s="124"/>
      <c r="CP409" s="124"/>
      <c r="CQ409" s="124"/>
      <c r="CR409" s="124"/>
      <c r="CS409" s="124"/>
      <c r="CT409" s="124"/>
      <c r="CU409" s="124"/>
      <c r="CV409" s="124"/>
      <c r="CW409" s="124"/>
      <c r="CX409" s="124"/>
      <c r="CY409" s="124"/>
      <c r="CZ409" s="124"/>
      <c r="DA409" s="124"/>
      <c r="DB409" s="124"/>
      <c r="DC409" s="124"/>
      <c r="DD409" s="124"/>
      <c r="DE409" s="124"/>
      <c r="DF409" s="124"/>
      <c r="DG409" s="124"/>
      <c r="DH409" s="124"/>
      <c r="DI409" s="124"/>
      <c r="DJ409" s="124"/>
      <c r="DK409" s="198"/>
      <c r="DL409" s="198"/>
      <c r="DM409" s="144"/>
      <c r="DN409" s="198"/>
      <c r="DO409" s="144"/>
      <c r="DP409" s="198"/>
      <c r="DQ409" s="144"/>
      <c r="DR409" s="6"/>
      <c r="DS409" s="6"/>
      <c r="DT409" s="2"/>
      <c r="DU409" s="2"/>
      <c r="DV409" s="2"/>
      <c r="DW409" s="2"/>
      <c r="DX409" s="2"/>
      <c r="DY409" s="2"/>
      <c r="DZ409" s="2"/>
      <c r="EA409" s="2"/>
      <c r="EB409" s="125"/>
      <c r="EC409" s="6"/>
      <c r="ED409" s="6"/>
      <c r="EE409" s="6"/>
      <c r="EF409" s="124"/>
      <c r="EG409" s="124"/>
      <c r="EH409" s="125"/>
      <c r="EI409" s="125"/>
      <c r="EJ409" s="124"/>
      <c r="EK409" s="2"/>
      <c r="EL409" s="2"/>
    </row>
    <row x14ac:dyDescent="0.25" r="410" customHeight="1" ht="18.75">
      <c r="A410" s="304" t="s">
        <v>239</v>
      </c>
      <c r="B410" s="282">
        <f>+SUM(B401:B409)</f>
      </c>
      <c r="C410" s="282">
        <f>+SUM(C401:C409)</f>
      </c>
      <c r="D410" s="282">
        <f>+SUM(D401:D409)</f>
      </c>
      <c r="E410" s="282">
        <f>+SUM(E401:E409)</f>
      </c>
      <c r="F410" s="282">
        <f>+SUM(F401:F409)</f>
      </c>
      <c r="G410" s="282">
        <f>+SUM(G401:G409)</f>
      </c>
      <c r="H410" s="282">
        <f>+SUM(H401:H409)</f>
      </c>
      <c r="I410" s="282">
        <f>+SUM(I401:I409)</f>
      </c>
      <c r="J410" s="282">
        <f>+SUM(J401:J409)</f>
      </c>
      <c r="K410" s="282">
        <f>+SUM(K401:K409)</f>
      </c>
      <c r="L410" s="282">
        <f>+SUM(L401:L409)</f>
      </c>
      <c r="M410" s="282">
        <f>+SUM(M401:M409)</f>
      </c>
      <c r="N410" s="282">
        <f>+SUM(N401:N409)</f>
      </c>
      <c r="O410" s="282">
        <f>+SUM(O401:O409)</f>
      </c>
      <c r="P410" s="282">
        <f>+SUM(P401:P409)</f>
      </c>
      <c r="Q410" s="282">
        <f>+SUM(Q401:Q409)</f>
      </c>
      <c r="R410" s="282">
        <f>+SUM(R401:R409)</f>
      </c>
      <c r="S410" s="282">
        <f>+SUM(S401:S409)</f>
      </c>
      <c r="T410" s="282">
        <f>+SUM(T401:T409)</f>
      </c>
      <c r="U410" s="282">
        <f>+SUM(U401:U409)</f>
      </c>
      <c r="V410" s="282">
        <f>+SUM(V401:V409)</f>
      </c>
      <c r="W410" s="282">
        <f>+SUM(W401:W409)</f>
      </c>
      <c r="X410" s="282">
        <f>+SUM(X401:X409)</f>
      </c>
      <c r="Y410" s="282">
        <f>+SUM(Y401:Y409)</f>
      </c>
      <c r="Z410" s="282">
        <f>+SUM(Z401:Z409)</f>
      </c>
      <c r="AA410" s="282">
        <f>+SUM(AA401:AA409)</f>
      </c>
      <c r="AB410" s="282">
        <f>+SUM(AB401:AB409)</f>
      </c>
      <c r="AC410" s="282">
        <f>+SUM(AC401:AC409)</f>
      </c>
      <c r="AD410" s="282">
        <f>+SUM(AD401:AD409)</f>
      </c>
      <c r="AE410" s="282">
        <f>+SUM(AE401:AE409)</f>
      </c>
      <c r="AF410" s="282">
        <f>+SUM(AF401:AF409)</f>
      </c>
      <c r="AG410" s="282">
        <f>+SUM(AG401:AG409)</f>
      </c>
      <c r="AH410" s="282">
        <f>+SUM(AH401:AH409)</f>
      </c>
      <c r="AI410" s="282">
        <f>+SUM(AI401:AI409)</f>
      </c>
      <c r="AJ410" s="282">
        <f>+SUM(AJ401:AJ409)</f>
      </c>
      <c r="AK410" s="282">
        <f>+SUM(AK401:AK409)</f>
      </c>
      <c r="AL410" s="282">
        <f>+SUM(AL401:AL409)</f>
      </c>
      <c r="AM410" s="282">
        <f>+SUM(AM401:AM409)</f>
      </c>
      <c r="AN410" s="282">
        <f>+SUM(AN401:AN409)</f>
      </c>
      <c r="AO410" s="282">
        <f>+SUM(AO401:AO409)</f>
      </c>
      <c r="AP410" s="282">
        <f>+SUM(AP401:AP409)</f>
      </c>
      <c r="AQ410" s="282">
        <f>+SUM(AQ401:AQ409)</f>
      </c>
      <c r="AR410" s="282">
        <f>+SUM(AR401:AR409)</f>
      </c>
      <c r="AS410" s="282">
        <f>+SUM(AS401:AS409)</f>
      </c>
      <c r="AT410" s="282">
        <f>+SUM(AT401:AT409)</f>
      </c>
      <c r="AU410" s="282">
        <f>+SUM(AU401:AU409)</f>
      </c>
      <c r="AV410" s="282">
        <f>+SUM(AV401:AV409)</f>
      </c>
      <c r="AW410" s="282">
        <f>+SUM(AW401:AW409)</f>
      </c>
      <c r="AX410" s="282"/>
      <c r="AY410" s="273"/>
      <c r="AZ410" s="274">
        <f>+SUM(AZ401:AZ409)</f>
      </c>
      <c r="BA410" s="275">
        <f>+SUM(BA401:BA409)</f>
      </c>
      <c r="BB410" s="282">
        <f>+SUM(BB401:BB409)</f>
      </c>
      <c r="BC410" s="282">
        <f>+SUM(BC401:BC409)</f>
      </c>
      <c r="BD410" s="282">
        <f>+SUM(BD401:BD409)</f>
      </c>
      <c r="BE410" s="291">
        <f>+SUM(BE401:BE409)</f>
      </c>
      <c r="BF410" s="292">
        <f>+SUM(BF401:BF409)</f>
      </c>
      <c r="BG410" s="292">
        <f>+SUM(BG401:BG409)</f>
      </c>
      <c r="BH410" s="292">
        <f>+SUM(BH401:BH409)</f>
      </c>
      <c r="BI410" s="292">
        <f>+SUM(BI401:BI409)</f>
      </c>
      <c r="BJ410" s="293">
        <f>+SUM(BJ401:BJ409)</f>
      </c>
      <c r="BK410" s="292"/>
      <c r="BL410" s="124"/>
      <c r="BM410" s="2"/>
      <c r="BN410" s="124"/>
      <c r="BO410" s="6"/>
      <c r="BP410" s="124"/>
      <c r="BQ410" s="124"/>
      <c r="BR410" s="124"/>
      <c r="BS410" s="124"/>
      <c r="BT410" s="124"/>
      <c r="BU410" s="124"/>
      <c r="BV410" s="124"/>
      <c r="BW410" s="124"/>
      <c r="BX410" s="6"/>
      <c r="BY410" s="124"/>
      <c r="BZ410" s="124"/>
      <c r="CA410" s="124"/>
      <c r="CB410" s="124"/>
      <c r="CC410" s="124"/>
      <c r="CD410" s="124"/>
      <c r="CE410" s="124"/>
      <c r="CF410" s="124"/>
      <c r="CG410" s="124"/>
      <c r="CH410" s="124"/>
      <c r="CI410" s="124"/>
      <c r="CJ410" s="124"/>
      <c r="CK410" s="124"/>
      <c r="CL410" s="124"/>
      <c r="CM410" s="124"/>
      <c r="CN410" s="124"/>
      <c r="CO410" s="124"/>
      <c r="CP410" s="124"/>
      <c r="CQ410" s="124"/>
      <c r="CR410" s="124"/>
      <c r="CS410" s="124"/>
      <c r="CT410" s="124"/>
      <c r="CU410" s="124"/>
      <c r="CV410" s="124"/>
      <c r="CW410" s="124"/>
      <c r="CX410" s="124"/>
      <c r="CY410" s="124"/>
      <c r="CZ410" s="124"/>
      <c r="DA410" s="124"/>
      <c r="DB410" s="124"/>
      <c r="DC410" s="124"/>
      <c r="DD410" s="124"/>
      <c r="DE410" s="124"/>
      <c r="DF410" s="124"/>
      <c r="DG410" s="124"/>
      <c r="DH410" s="124"/>
      <c r="DI410" s="124"/>
      <c r="DJ410" s="124"/>
      <c r="DK410" s="198"/>
      <c r="DL410" s="198"/>
      <c r="DM410" s="144"/>
      <c r="DN410" s="198"/>
      <c r="DO410" s="144"/>
      <c r="DP410" s="198"/>
      <c r="DQ410" s="144"/>
      <c r="DR410" s="6"/>
      <c r="DS410" s="6"/>
      <c r="DT410" s="2"/>
      <c r="DU410" s="2"/>
      <c r="DV410" s="2"/>
      <c r="DW410" s="2"/>
      <c r="DX410" s="2"/>
      <c r="DY410" s="2"/>
      <c r="DZ410" s="2"/>
      <c r="EA410" s="2"/>
      <c r="EB410" s="125"/>
      <c r="EC410" s="6"/>
      <c r="ED410" s="6"/>
      <c r="EE410" s="6"/>
      <c r="EF410" s="124"/>
      <c r="EG410" s="124"/>
      <c r="EH410" s="125"/>
      <c r="EI410" s="125"/>
      <c r="EJ410" s="124"/>
      <c r="EK410" s="2"/>
      <c r="EL410" s="2"/>
    </row>
    <row x14ac:dyDescent="0.25" r="411" customHeight="1" ht="18.75">
      <c r="A411" s="280" t="s">
        <v>251</v>
      </c>
      <c r="B411" s="322">
        <v>0</v>
      </c>
      <c r="C411" s="322">
        <v>104</v>
      </c>
      <c r="D411" s="322">
        <v>0</v>
      </c>
      <c r="E411" s="322">
        <v>170</v>
      </c>
      <c r="F411" s="322">
        <v>90</v>
      </c>
      <c r="G411" s="322">
        <v>0</v>
      </c>
      <c r="H411" s="322">
        <v>34</v>
      </c>
      <c r="I411" s="322">
        <v>0</v>
      </c>
      <c r="J411" s="322">
        <v>0</v>
      </c>
      <c r="K411" s="322">
        <v>0</v>
      </c>
      <c r="L411" s="322">
        <v>0</v>
      </c>
      <c r="M411" s="322">
        <v>73</v>
      </c>
      <c r="N411" s="268">
        <v>60</v>
      </c>
      <c r="O411" s="268">
        <v>132</v>
      </c>
      <c r="P411" s="268">
        <v>112</v>
      </c>
      <c r="Q411" s="268">
        <v>63</v>
      </c>
      <c r="R411" s="268">
        <v>0</v>
      </c>
      <c r="S411" s="268">
        <v>0</v>
      </c>
      <c r="T411" s="268">
        <v>0</v>
      </c>
      <c r="U411" s="268">
        <v>0</v>
      </c>
      <c r="V411" s="268">
        <v>0</v>
      </c>
      <c r="W411" s="268">
        <v>0</v>
      </c>
      <c r="X411" s="268">
        <v>0</v>
      </c>
      <c r="Y411" s="268">
        <v>0</v>
      </c>
      <c r="Z411" s="282">
        <v>0</v>
      </c>
      <c r="AA411" s="282">
        <v>0</v>
      </c>
      <c r="AB411" s="282">
        <v>0</v>
      </c>
      <c r="AC411" s="282">
        <v>72</v>
      </c>
      <c r="AD411" s="282">
        <v>0</v>
      </c>
      <c r="AE411" s="282">
        <v>71</v>
      </c>
      <c r="AF411" s="282">
        <v>44</v>
      </c>
      <c r="AG411" s="282">
        <v>11</v>
      </c>
      <c r="AH411" s="282">
        <v>14</v>
      </c>
      <c r="AI411" s="282">
        <v>11</v>
      </c>
      <c r="AJ411" s="282">
        <v>14</v>
      </c>
      <c r="AK411" s="282">
        <v>10</v>
      </c>
      <c r="AL411" s="282">
        <v>0</v>
      </c>
      <c r="AM411" s="282">
        <v>0</v>
      </c>
      <c r="AN411" s="282">
        <v>0</v>
      </c>
      <c r="AO411" s="282">
        <v>3</v>
      </c>
      <c r="AP411" s="282">
        <v>0</v>
      </c>
      <c r="AQ411" s="282">
        <v>0</v>
      </c>
      <c r="AR411" s="282">
        <v>0</v>
      </c>
      <c r="AS411" s="282">
        <v>0</v>
      </c>
      <c r="AT411" s="282">
        <v>0</v>
      </c>
      <c r="AU411" s="282">
        <v>0</v>
      </c>
      <c r="AV411" s="282">
        <v>0</v>
      </c>
      <c r="AW411" s="268">
        <v>0</v>
      </c>
      <c r="AX411" s="268"/>
      <c r="AY411" s="273"/>
      <c r="AZ411" s="274">
        <f>+AZ421</f>
      </c>
      <c r="BA411" s="275">
        <f>+BA421</f>
      </c>
      <c r="BB411" s="282">
        <f>+BB421</f>
      </c>
      <c r="BC411" s="282">
        <f>+BC421</f>
      </c>
      <c r="BD411" s="282">
        <f>+BD421</f>
      </c>
      <c r="BE411" s="291">
        <f>+BE421</f>
      </c>
      <c r="BF411" s="292">
        <f>+BF421</f>
      </c>
      <c r="BG411" s="292">
        <f>+BG421</f>
      </c>
      <c r="BH411" s="292">
        <f>+BH421</f>
      </c>
      <c r="BI411" s="292">
        <f>+BI421</f>
      </c>
      <c r="BJ411" s="293">
        <f>+BJ421</f>
      </c>
      <c r="BK411" s="292"/>
      <c r="BL411" s="124"/>
      <c r="BM411" s="2"/>
      <c r="BN411" s="124"/>
      <c r="BO411" s="6"/>
      <c r="BP411" s="124"/>
      <c r="BQ411" s="124"/>
      <c r="BR411" s="124"/>
      <c r="BS411" s="124"/>
      <c r="BT411" s="124"/>
      <c r="BU411" s="124"/>
      <c r="BV411" s="124"/>
      <c r="BW411" s="124"/>
      <c r="BX411" s="6"/>
      <c r="BY411" s="124"/>
      <c r="BZ411" s="124"/>
      <c r="CA411" s="124"/>
      <c r="CB411" s="124"/>
      <c r="CC411" s="124"/>
      <c r="CD411" s="124"/>
      <c r="CE411" s="124"/>
      <c r="CF411" s="124"/>
      <c r="CG411" s="124"/>
      <c r="CH411" s="124"/>
      <c r="CI411" s="124"/>
      <c r="CJ411" s="124"/>
      <c r="CK411" s="124"/>
      <c r="CL411" s="124"/>
      <c r="CM411" s="124"/>
      <c r="CN411" s="124"/>
      <c r="CO411" s="124"/>
      <c r="CP411" s="124"/>
      <c r="CQ411" s="124"/>
      <c r="CR411" s="124"/>
      <c r="CS411" s="124"/>
      <c r="CT411" s="124"/>
      <c r="CU411" s="124"/>
      <c r="CV411" s="124"/>
      <c r="CW411" s="124"/>
      <c r="CX411" s="124"/>
      <c r="CY411" s="124"/>
      <c r="CZ411" s="124"/>
      <c r="DA411" s="124"/>
      <c r="DB411" s="124"/>
      <c r="DC411" s="124"/>
      <c r="DD411" s="124"/>
      <c r="DE411" s="124"/>
      <c r="DF411" s="124"/>
      <c r="DG411" s="124"/>
      <c r="DH411" s="124"/>
      <c r="DI411" s="124"/>
      <c r="DJ411" s="124"/>
      <c r="DK411" s="198">
        <f>SUM(B411:M411)</f>
      </c>
      <c r="DL411" s="198">
        <f>SUM(N411:Y411)</f>
      </c>
      <c r="DM411" s="144">
        <f>IFERROR(DL411/DK411*100,0)</f>
      </c>
      <c r="DN411" s="198">
        <f>SUM(Z411:AK411)</f>
      </c>
      <c r="DO411" s="144">
        <f>IFERROR(DN411/DL411*100,0)</f>
      </c>
      <c r="DP411" s="198">
        <f>SUM(AL411:AW411)</f>
      </c>
      <c r="DQ411" s="144">
        <f>IFERROR(DP411/DN411*100,0)</f>
      </c>
      <c r="DR411" s="185">
        <f>SUM(AY411:BJ411)</f>
      </c>
      <c r="DS411" s="249">
        <f>IFERROR(DR411/DP411*100,0)</f>
      </c>
      <c r="DT411" s="2"/>
      <c r="DU411" s="2"/>
      <c r="DV411" s="2"/>
      <c r="DW411" s="2"/>
      <c r="DX411" s="2"/>
      <c r="DY411" s="2"/>
      <c r="DZ411" s="2"/>
      <c r="EA411" s="2"/>
      <c r="EB411" s="125"/>
      <c r="EC411" s="6"/>
      <c r="ED411" s="6"/>
      <c r="EE411" s="6"/>
      <c r="EF411" s="124"/>
      <c r="EG411" s="124"/>
      <c r="EH411" s="125"/>
      <c r="EI411" s="125"/>
      <c r="EJ411" s="124"/>
      <c r="EK411" s="2"/>
      <c r="EL411" s="2"/>
    </row>
    <row x14ac:dyDescent="0.25" r="412" customHeight="1" ht="18.75">
      <c r="A412" s="290" t="s">
        <v>231</v>
      </c>
      <c r="B412" s="282"/>
      <c r="C412" s="282"/>
      <c r="D412" s="282"/>
      <c r="E412" s="282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282"/>
      <c r="AG412" s="282"/>
      <c r="AH412" s="282"/>
      <c r="AI412" s="282"/>
      <c r="AJ412" s="282"/>
      <c r="AK412" s="282"/>
      <c r="AL412" s="282"/>
      <c r="AM412" s="282"/>
      <c r="AN412" s="282"/>
      <c r="AO412" s="282"/>
      <c r="AP412" s="282"/>
      <c r="AQ412" s="282"/>
      <c r="AR412" s="282"/>
      <c r="AS412" s="282"/>
      <c r="AT412" s="282"/>
      <c r="AU412" s="282"/>
      <c r="AV412" s="282"/>
      <c r="AW412" s="282"/>
      <c r="AX412" s="282"/>
      <c r="AY412" s="273"/>
      <c r="AZ412" s="274"/>
      <c r="BA412" s="275"/>
      <c r="BB412" s="282"/>
      <c r="BC412" s="282"/>
      <c r="BD412" s="282"/>
      <c r="BE412" s="291"/>
      <c r="BF412" s="292"/>
      <c r="BG412" s="292"/>
      <c r="BH412" s="292"/>
      <c r="BI412" s="292"/>
      <c r="BJ412" s="293"/>
      <c r="BK412" s="292"/>
      <c r="BL412" s="124"/>
      <c r="BM412" s="2"/>
      <c r="BN412" s="124"/>
      <c r="BO412" s="6"/>
      <c r="BP412" s="124"/>
      <c r="BQ412" s="124"/>
      <c r="BR412" s="124"/>
      <c r="BS412" s="124"/>
      <c r="BT412" s="124"/>
      <c r="BU412" s="124"/>
      <c r="BV412" s="124"/>
      <c r="BW412" s="124"/>
      <c r="BX412" s="6"/>
      <c r="BY412" s="124"/>
      <c r="BZ412" s="124"/>
      <c r="CA412" s="124"/>
      <c r="CB412" s="124"/>
      <c r="CC412" s="124"/>
      <c r="CD412" s="124"/>
      <c r="CE412" s="124"/>
      <c r="CF412" s="124"/>
      <c r="CG412" s="124"/>
      <c r="CH412" s="124"/>
      <c r="CI412" s="124"/>
      <c r="CJ412" s="124"/>
      <c r="CK412" s="124"/>
      <c r="CL412" s="124"/>
      <c r="CM412" s="124"/>
      <c r="CN412" s="124"/>
      <c r="CO412" s="124"/>
      <c r="CP412" s="124"/>
      <c r="CQ412" s="124"/>
      <c r="CR412" s="124"/>
      <c r="CS412" s="124"/>
      <c r="CT412" s="124"/>
      <c r="CU412" s="124"/>
      <c r="CV412" s="124"/>
      <c r="CW412" s="124"/>
      <c r="CX412" s="124"/>
      <c r="CY412" s="124"/>
      <c r="CZ412" s="124"/>
      <c r="DA412" s="124"/>
      <c r="DB412" s="124"/>
      <c r="DC412" s="124"/>
      <c r="DD412" s="124"/>
      <c r="DE412" s="124"/>
      <c r="DF412" s="124"/>
      <c r="DG412" s="124"/>
      <c r="DH412" s="124"/>
      <c r="DI412" s="124"/>
      <c r="DJ412" s="124"/>
      <c r="DK412" s="198"/>
      <c r="DL412" s="198"/>
      <c r="DM412" s="144"/>
      <c r="DN412" s="198"/>
      <c r="DO412" s="144"/>
      <c r="DP412" s="198"/>
      <c r="DQ412" s="144"/>
      <c r="DR412" s="6"/>
      <c r="DS412" s="6"/>
      <c r="DT412" s="2"/>
      <c r="DU412" s="2"/>
      <c r="DV412" s="2"/>
      <c r="DW412" s="2"/>
      <c r="DX412" s="2"/>
      <c r="DY412" s="2"/>
      <c r="DZ412" s="2"/>
      <c r="EA412" s="2"/>
      <c r="EB412" s="125"/>
      <c r="EC412" s="6"/>
      <c r="ED412" s="6"/>
      <c r="EE412" s="6"/>
      <c r="EF412" s="124"/>
      <c r="EG412" s="124"/>
      <c r="EH412" s="125"/>
      <c r="EI412" s="125"/>
      <c r="EJ412" s="124"/>
      <c r="EK412" s="2"/>
      <c r="EL412" s="2"/>
    </row>
    <row x14ac:dyDescent="0.25" r="413" customHeight="1" ht="18.75">
      <c r="A413" s="290" t="s">
        <v>232</v>
      </c>
      <c r="B413" s="282"/>
      <c r="C413" s="282"/>
      <c r="D413" s="282"/>
      <c r="E413" s="282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  <c r="AD413" s="282"/>
      <c r="AE413" s="282"/>
      <c r="AF413" s="282"/>
      <c r="AG413" s="282"/>
      <c r="AH413" s="282"/>
      <c r="AI413" s="282"/>
      <c r="AJ413" s="282"/>
      <c r="AK413" s="282"/>
      <c r="AL413" s="282"/>
      <c r="AM413" s="282"/>
      <c r="AN413" s="282"/>
      <c r="AO413" s="282"/>
      <c r="AP413" s="282"/>
      <c r="AQ413" s="282"/>
      <c r="AR413" s="282"/>
      <c r="AS413" s="282"/>
      <c r="AT413" s="282"/>
      <c r="AU413" s="282"/>
      <c r="AV413" s="282"/>
      <c r="AW413" s="282"/>
      <c r="AX413" s="282"/>
      <c r="AY413" s="273"/>
      <c r="AZ413" s="274"/>
      <c r="BA413" s="275"/>
      <c r="BB413" s="282"/>
      <c r="BC413" s="282"/>
      <c r="BD413" s="282"/>
      <c r="BE413" s="291"/>
      <c r="BF413" s="292"/>
      <c r="BG413" s="292"/>
      <c r="BH413" s="292"/>
      <c r="BI413" s="292"/>
      <c r="BJ413" s="293"/>
      <c r="BK413" s="292"/>
      <c r="BL413" s="124"/>
      <c r="BM413" s="2"/>
      <c r="BN413" s="124"/>
      <c r="BO413" s="6"/>
      <c r="BP413" s="124"/>
      <c r="BQ413" s="124"/>
      <c r="BR413" s="124"/>
      <c r="BS413" s="124"/>
      <c r="BT413" s="124"/>
      <c r="BU413" s="124"/>
      <c r="BV413" s="124"/>
      <c r="BW413" s="124"/>
      <c r="BX413" s="6"/>
      <c r="BY413" s="124"/>
      <c r="BZ413" s="124"/>
      <c r="CA413" s="124"/>
      <c r="CB413" s="124"/>
      <c r="CC413" s="124"/>
      <c r="CD413" s="124"/>
      <c r="CE413" s="124"/>
      <c r="CF413" s="124"/>
      <c r="CG413" s="124"/>
      <c r="CH413" s="124"/>
      <c r="CI413" s="124"/>
      <c r="CJ413" s="124"/>
      <c r="CK413" s="124"/>
      <c r="CL413" s="124"/>
      <c r="CM413" s="124"/>
      <c r="CN413" s="124"/>
      <c r="CO413" s="124"/>
      <c r="CP413" s="124"/>
      <c r="CQ413" s="124"/>
      <c r="CR413" s="124"/>
      <c r="CS413" s="124"/>
      <c r="CT413" s="124"/>
      <c r="CU413" s="124"/>
      <c r="CV413" s="124"/>
      <c r="CW413" s="124"/>
      <c r="CX413" s="124"/>
      <c r="CY413" s="124"/>
      <c r="CZ413" s="124"/>
      <c r="DA413" s="124"/>
      <c r="DB413" s="124"/>
      <c r="DC413" s="124"/>
      <c r="DD413" s="124"/>
      <c r="DE413" s="124"/>
      <c r="DF413" s="124"/>
      <c r="DG413" s="124"/>
      <c r="DH413" s="124"/>
      <c r="DI413" s="124"/>
      <c r="DJ413" s="124"/>
      <c r="DK413" s="198"/>
      <c r="DL413" s="198"/>
      <c r="DM413" s="144"/>
      <c r="DN413" s="198"/>
      <c r="DO413" s="144"/>
      <c r="DP413" s="198"/>
      <c r="DQ413" s="144"/>
      <c r="DR413" s="6"/>
      <c r="DS413" s="6"/>
      <c r="DT413" s="2"/>
      <c r="DU413" s="2"/>
      <c r="DV413" s="2"/>
      <c r="DW413" s="2"/>
      <c r="DX413" s="2"/>
      <c r="DY413" s="2"/>
      <c r="DZ413" s="2"/>
      <c r="EA413" s="2"/>
      <c r="EB413" s="125"/>
      <c r="EC413" s="6"/>
      <c r="ED413" s="6"/>
      <c r="EE413" s="6"/>
      <c r="EF413" s="124"/>
      <c r="EG413" s="124"/>
      <c r="EH413" s="125"/>
      <c r="EI413" s="125"/>
      <c r="EJ413" s="124"/>
      <c r="EK413" s="2"/>
      <c r="EL413" s="2"/>
    </row>
    <row x14ac:dyDescent="0.25" r="414" customHeight="1" ht="18.75">
      <c r="A414" s="290" t="s">
        <v>233</v>
      </c>
      <c r="B414" s="282"/>
      <c r="C414" s="282"/>
      <c r="D414" s="282"/>
      <c r="E414" s="282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  <c r="AD414" s="282"/>
      <c r="AE414" s="282"/>
      <c r="AF414" s="282"/>
      <c r="AG414" s="282"/>
      <c r="AH414" s="282"/>
      <c r="AI414" s="282"/>
      <c r="AJ414" s="282"/>
      <c r="AK414" s="282"/>
      <c r="AL414" s="282"/>
      <c r="AM414" s="282"/>
      <c r="AN414" s="282"/>
      <c r="AO414" s="282"/>
      <c r="AP414" s="282"/>
      <c r="AQ414" s="282"/>
      <c r="AR414" s="282"/>
      <c r="AS414" s="282"/>
      <c r="AT414" s="282"/>
      <c r="AU414" s="282"/>
      <c r="AV414" s="282"/>
      <c r="AW414" s="282"/>
      <c r="AX414" s="282"/>
      <c r="AY414" s="273"/>
      <c r="AZ414" s="274"/>
      <c r="BA414" s="275"/>
      <c r="BB414" s="282"/>
      <c r="BC414" s="282"/>
      <c r="BD414" s="282"/>
      <c r="BE414" s="291"/>
      <c r="BF414" s="292"/>
      <c r="BG414" s="292"/>
      <c r="BH414" s="292"/>
      <c r="BI414" s="292"/>
      <c r="BJ414" s="293"/>
      <c r="BK414" s="292"/>
      <c r="BL414" s="124"/>
      <c r="BM414" s="2"/>
      <c r="BN414" s="124"/>
      <c r="BO414" s="6"/>
      <c r="BP414" s="124"/>
      <c r="BQ414" s="124"/>
      <c r="BR414" s="124"/>
      <c r="BS414" s="124"/>
      <c r="BT414" s="124"/>
      <c r="BU414" s="124"/>
      <c r="BV414" s="124"/>
      <c r="BW414" s="124"/>
      <c r="BX414" s="6"/>
      <c r="BY414" s="124"/>
      <c r="BZ414" s="124"/>
      <c r="CA414" s="124"/>
      <c r="CB414" s="124"/>
      <c r="CC414" s="124"/>
      <c r="CD414" s="124"/>
      <c r="CE414" s="124"/>
      <c r="CF414" s="124"/>
      <c r="CG414" s="124"/>
      <c r="CH414" s="124"/>
      <c r="CI414" s="124"/>
      <c r="CJ414" s="124"/>
      <c r="CK414" s="124"/>
      <c r="CL414" s="124"/>
      <c r="CM414" s="124"/>
      <c r="CN414" s="124"/>
      <c r="CO414" s="124"/>
      <c r="CP414" s="124"/>
      <c r="CQ414" s="124"/>
      <c r="CR414" s="124"/>
      <c r="CS414" s="124"/>
      <c r="CT414" s="124"/>
      <c r="CU414" s="124"/>
      <c r="CV414" s="124"/>
      <c r="CW414" s="124"/>
      <c r="CX414" s="124"/>
      <c r="CY414" s="124"/>
      <c r="CZ414" s="124"/>
      <c r="DA414" s="124"/>
      <c r="DB414" s="124"/>
      <c r="DC414" s="124"/>
      <c r="DD414" s="124"/>
      <c r="DE414" s="124"/>
      <c r="DF414" s="124"/>
      <c r="DG414" s="124"/>
      <c r="DH414" s="124"/>
      <c r="DI414" s="124"/>
      <c r="DJ414" s="124"/>
      <c r="DK414" s="198"/>
      <c r="DL414" s="198"/>
      <c r="DM414" s="144"/>
      <c r="DN414" s="198"/>
      <c r="DO414" s="144"/>
      <c r="DP414" s="198"/>
      <c r="DQ414" s="144"/>
      <c r="DR414" s="6"/>
      <c r="DS414" s="6"/>
      <c r="DT414" s="2"/>
      <c r="DU414" s="2"/>
      <c r="DV414" s="2"/>
      <c r="DW414" s="2"/>
      <c r="DX414" s="2"/>
      <c r="DY414" s="2"/>
      <c r="DZ414" s="2"/>
      <c r="EA414" s="2"/>
      <c r="EB414" s="125"/>
      <c r="EC414" s="6"/>
      <c r="ED414" s="6"/>
      <c r="EE414" s="6"/>
      <c r="EF414" s="124"/>
      <c r="EG414" s="124"/>
      <c r="EH414" s="125"/>
      <c r="EI414" s="125"/>
      <c r="EJ414" s="124"/>
      <c r="EK414" s="2"/>
      <c r="EL414" s="2"/>
    </row>
    <row x14ac:dyDescent="0.25" r="415" customHeight="1" ht="18.75">
      <c r="A415" s="290" t="s">
        <v>234</v>
      </c>
      <c r="B415" s="282"/>
      <c r="C415" s="282"/>
      <c r="D415" s="282"/>
      <c r="E415" s="282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  <c r="AD415" s="282"/>
      <c r="AE415" s="282"/>
      <c r="AF415" s="282"/>
      <c r="AG415" s="282"/>
      <c r="AH415" s="282"/>
      <c r="AI415" s="282"/>
      <c r="AJ415" s="282"/>
      <c r="AK415" s="282"/>
      <c r="AL415" s="282"/>
      <c r="AM415" s="282"/>
      <c r="AN415" s="282"/>
      <c r="AO415" s="282"/>
      <c r="AP415" s="282"/>
      <c r="AQ415" s="282"/>
      <c r="AR415" s="282"/>
      <c r="AS415" s="282"/>
      <c r="AT415" s="282"/>
      <c r="AU415" s="282"/>
      <c r="AV415" s="282"/>
      <c r="AW415" s="282"/>
      <c r="AX415" s="282"/>
      <c r="AY415" s="273"/>
      <c r="AZ415" s="274"/>
      <c r="BA415" s="275"/>
      <c r="BB415" s="282"/>
      <c r="BC415" s="282"/>
      <c r="BD415" s="282"/>
      <c r="BE415" s="291"/>
      <c r="BF415" s="292"/>
      <c r="BG415" s="292"/>
      <c r="BH415" s="292"/>
      <c r="BI415" s="292"/>
      <c r="BJ415" s="293"/>
      <c r="BK415" s="292"/>
      <c r="BL415" s="124"/>
      <c r="BM415" s="2"/>
      <c r="BN415" s="124"/>
      <c r="BO415" s="6"/>
      <c r="BP415" s="124"/>
      <c r="BQ415" s="124"/>
      <c r="BR415" s="124"/>
      <c r="BS415" s="124"/>
      <c r="BT415" s="124"/>
      <c r="BU415" s="124"/>
      <c r="BV415" s="124"/>
      <c r="BW415" s="124"/>
      <c r="BX415" s="6"/>
      <c r="BY415" s="124"/>
      <c r="BZ415" s="124"/>
      <c r="CA415" s="124"/>
      <c r="CB415" s="124"/>
      <c r="CC415" s="124"/>
      <c r="CD415" s="124"/>
      <c r="CE415" s="124"/>
      <c r="CF415" s="124"/>
      <c r="CG415" s="124"/>
      <c r="CH415" s="124"/>
      <c r="CI415" s="124"/>
      <c r="CJ415" s="124"/>
      <c r="CK415" s="124"/>
      <c r="CL415" s="124"/>
      <c r="CM415" s="124"/>
      <c r="CN415" s="124"/>
      <c r="CO415" s="124"/>
      <c r="CP415" s="124"/>
      <c r="CQ415" s="124"/>
      <c r="CR415" s="124"/>
      <c r="CS415" s="124"/>
      <c r="CT415" s="124"/>
      <c r="CU415" s="124"/>
      <c r="CV415" s="124"/>
      <c r="CW415" s="124"/>
      <c r="CX415" s="124"/>
      <c r="CY415" s="124"/>
      <c r="CZ415" s="124"/>
      <c r="DA415" s="124"/>
      <c r="DB415" s="124"/>
      <c r="DC415" s="124"/>
      <c r="DD415" s="124"/>
      <c r="DE415" s="124"/>
      <c r="DF415" s="124"/>
      <c r="DG415" s="124"/>
      <c r="DH415" s="124"/>
      <c r="DI415" s="124"/>
      <c r="DJ415" s="124"/>
      <c r="DK415" s="198"/>
      <c r="DL415" s="198"/>
      <c r="DM415" s="144"/>
      <c r="DN415" s="198"/>
      <c r="DO415" s="144"/>
      <c r="DP415" s="198"/>
      <c r="DQ415" s="144"/>
      <c r="DR415" s="6"/>
      <c r="DS415" s="6"/>
      <c r="DT415" s="2"/>
      <c r="DU415" s="2"/>
      <c r="DV415" s="2"/>
      <c r="DW415" s="2"/>
      <c r="DX415" s="2"/>
      <c r="DY415" s="2"/>
      <c r="DZ415" s="2"/>
      <c r="EA415" s="2"/>
      <c r="EB415" s="125"/>
      <c r="EC415" s="6"/>
      <c r="ED415" s="6"/>
      <c r="EE415" s="6"/>
      <c r="EF415" s="124"/>
      <c r="EG415" s="124"/>
      <c r="EH415" s="125"/>
      <c r="EI415" s="125"/>
      <c r="EJ415" s="124"/>
      <c r="EK415" s="2"/>
      <c r="EL415" s="2"/>
    </row>
    <row x14ac:dyDescent="0.25" r="416" customHeight="1" ht="18.75">
      <c r="A416" s="290" t="s">
        <v>235</v>
      </c>
      <c r="B416" s="282"/>
      <c r="C416" s="282"/>
      <c r="D416" s="282"/>
      <c r="E416" s="282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  <c r="AD416" s="282"/>
      <c r="AE416" s="282"/>
      <c r="AF416" s="282"/>
      <c r="AG416" s="282"/>
      <c r="AH416" s="282"/>
      <c r="AI416" s="282"/>
      <c r="AJ416" s="282"/>
      <c r="AK416" s="282"/>
      <c r="AL416" s="282"/>
      <c r="AM416" s="282"/>
      <c r="AN416" s="282"/>
      <c r="AO416" s="282"/>
      <c r="AP416" s="282"/>
      <c r="AQ416" s="282"/>
      <c r="AR416" s="282"/>
      <c r="AS416" s="282"/>
      <c r="AT416" s="282"/>
      <c r="AU416" s="282"/>
      <c r="AV416" s="282"/>
      <c r="AW416" s="282"/>
      <c r="AX416" s="282"/>
      <c r="AY416" s="273"/>
      <c r="AZ416" s="274"/>
      <c r="BA416" s="275"/>
      <c r="BB416" s="282"/>
      <c r="BC416" s="282"/>
      <c r="BD416" s="282"/>
      <c r="BE416" s="291"/>
      <c r="BF416" s="292"/>
      <c r="BG416" s="292"/>
      <c r="BH416" s="292"/>
      <c r="BI416" s="292"/>
      <c r="BJ416" s="293"/>
      <c r="BK416" s="292"/>
      <c r="BL416" s="124"/>
      <c r="BM416" s="2"/>
      <c r="BN416" s="124"/>
      <c r="BO416" s="6"/>
      <c r="BP416" s="124"/>
      <c r="BQ416" s="124"/>
      <c r="BR416" s="124"/>
      <c r="BS416" s="124"/>
      <c r="BT416" s="124"/>
      <c r="BU416" s="124"/>
      <c r="BV416" s="124"/>
      <c r="BW416" s="124"/>
      <c r="BX416" s="6"/>
      <c r="BY416" s="124"/>
      <c r="BZ416" s="124"/>
      <c r="CA416" s="124"/>
      <c r="CB416" s="124"/>
      <c r="CC416" s="124"/>
      <c r="CD416" s="124"/>
      <c r="CE416" s="124"/>
      <c r="CF416" s="124"/>
      <c r="CG416" s="124"/>
      <c r="CH416" s="124"/>
      <c r="CI416" s="124"/>
      <c r="CJ416" s="124"/>
      <c r="CK416" s="124"/>
      <c r="CL416" s="124"/>
      <c r="CM416" s="124"/>
      <c r="CN416" s="124"/>
      <c r="CO416" s="124"/>
      <c r="CP416" s="124"/>
      <c r="CQ416" s="124"/>
      <c r="CR416" s="124"/>
      <c r="CS416" s="124"/>
      <c r="CT416" s="124"/>
      <c r="CU416" s="124"/>
      <c r="CV416" s="124"/>
      <c r="CW416" s="124"/>
      <c r="CX416" s="124"/>
      <c r="CY416" s="124"/>
      <c r="CZ416" s="124"/>
      <c r="DA416" s="124"/>
      <c r="DB416" s="124"/>
      <c r="DC416" s="124"/>
      <c r="DD416" s="124"/>
      <c r="DE416" s="124"/>
      <c r="DF416" s="124"/>
      <c r="DG416" s="124"/>
      <c r="DH416" s="124"/>
      <c r="DI416" s="124"/>
      <c r="DJ416" s="124"/>
      <c r="DK416" s="198"/>
      <c r="DL416" s="198"/>
      <c r="DM416" s="144"/>
      <c r="DN416" s="198"/>
      <c r="DO416" s="144"/>
      <c r="DP416" s="198"/>
      <c r="DQ416" s="144"/>
      <c r="DR416" s="6"/>
      <c r="DS416" s="6"/>
      <c r="DT416" s="2"/>
      <c r="DU416" s="2"/>
      <c r="DV416" s="2"/>
      <c r="DW416" s="2"/>
      <c r="DX416" s="2"/>
      <c r="DY416" s="2"/>
      <c r="DZ416" s="2"/>
      <c r="EA416" s="2"/>
      <c r="EB416" s="125"/>
      <c r="EC416" s="6"/>
      <c r="ED416" s="6"/>
      <c r="EE416" s="6"/>
      <c r="EF416" s="124"/>
      <c r="EG416" s="124"/>
      <c r="EH416" s="125"/>
      <c r="EI416" s="125"/>
      <c r="EJ416" s="124"/>
      <c r="EK416" s="2"/>
      <c r="EL416" s="2"/>
    </row>
    <row x14ac:dyDescent="0.25" r="417" customHeight="1" ht="18.75">
      <c r="A417" s="290" t="s">
        <v>201</v>
      </c>
      <c r="B417" s="282"/>
      <c r="C417" s="282"/>
      <c r="D417" s="282"/>
      <c r="E417" s="282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  <c r="AD417" s="282"/>
      <c r="AE417" s="282"/>
      <c r="AF417" s="282"/>
      <c r="AG417" s="282"/>
      <c r="AH417" s="282"/>
      <c r="AI417" s="282"/>
      <c r="AJ417" s="282"/>
      <c r="AK417" s="282"/>
      <c r="AL417" s="282"/>
      <c r="AM417" s="282"/>
      <c r="AN417" s="282"/>
      <c r="AO417" s="282"/>
      <c r="AP417" s="282"/>
      <c r="AQ417" s="282"/>
      <c r="AR417" s="282"/>
      <c r="AS417" s="282"/>
      <c r="AT417" s="282"/>
      <c r="AU417" s="282"/>
      <c r="AV417" s="282"/>
      <c r="AW417" s="282"/>
      <c r="AX417" s="282"/>
      <c r="AY417" s="273"/>
      <c r="AZ417" s="274"/>
      <c r="BA417" s="275"/>
      <c r="BB417" s="282"/>
      <c r="BC417" s="282"/>
      <c r="BD417" s="282"/>
      <c r="BE417" s="291"/>
      <c r="BF417" s="292"/>
      <c r="BG417" s="292"/>
      <c r="BH417" s="292"/>
      <c r="BI417" s="292"/>
      <c r="BJ417" s="293"/>
      <c r="BK417" s="292"/>
      <c r="BL417" s="124"/>
      <c r="BM417" s="2"/>
      <c r="BN417" s="124"/>
      <c r="BO417" s="6"/>
      <c r="BP417" s="124"/>
      <c r="BQ417" s="124"/>
      <c r="BR417" s="124"/>
      <c r="BS417" s="124"/>
      <c r="BT417" s="124"/>
      <c r="BU417" s="124"/>
      <c r="BV417" s="124"/>
      <c r="BW417" s="124"/>
      <c r="BX417" s="6"/>
      <c r="BY417" s="124"/>
      <c r="BZ417" s="124"/>
      <c r="CA417" s="124"/>
      <c r="CB417" s="124"/>
      <c r="CC417" s="124"/>
      <c r="CD417" s="124"/>
      <c r="CE417" s="124"/>
      <c r="CF417" s="124"/>
      <c r="CG417" s="124"/>
      <c r="CH417" s="124"/>
      <c r="CI417" s="124"/>
      <c r="CJ417" s="124"/>
      <c r="CK417" s="124"/>
      <c r="CL417" s="124"/>
      <c r="CM417" s="124"/>
      <c r="CN417" s="124"/>
      <c r="CO417" s="124"/>
      <c r="CP417" s="124"/>
      <c r="CQ417" s="124"/>
      <c r="CR417" s="124"/>
      <c r="CS417" s="124"/>
      <c r="CT417" s="124"/>
      <c r="CU417" s="124"/>
      <c r="CV417" s="124"/>
      <c r="CW417" s="124"/>
      <c r="CX417" s="124"/>
      <c r="CY417" s="124"/>
      <c r="CZ417" s="124"/>
      <c r="DA417" s="124"/>
      <c r="DB417" s="124"/>
      <c r="DC417" s="124"/>
      <c r="DD417" s="124"/>
      <c r="DE417" s="124"/>
      <c r="DF417" s="124"/>
      <c r="DG417" s="124"/>
      <c r="DH417" s="124"/>
      <c r="DI417" s="124"/>
      <c r="DJ417" s="124"/>
      <c r="DK417" s="198"/>
      <c r="DL417" s="198"/>
      <c r="DM417" s="144"/>
      <c r="DN417" s="198"/>
      <c r="DO417" s="144"/>
      <c r="DP417" s="198"/>
      <c r="DQ417" s="144"/>
      <c r="DR417" s="6"/>
      <c r="DS417" s="6"/>
      <c r="DT417" s="2"/>
      <c r="DU417" s="2"/>
      <c r="DV417" s="2"/>
      <c r="DW417" s="2"/>
      <c r="DX417" s="2"/>
      <c r="DY417" s="2"/>
      <c r="DZ417" s="2"/>
      <c r="EA417" s="2"/>
      <c r="EB417" s="125"/>
      <c r="EC417" s="6"/>
      <c r="ED417" s="6"/>
      <c r="EE417" s="6"/>
      <c r="EF417" s="124"/>
      <c r="EG417" s="124"/>
      <c r="EH417" s="125"/>
      <c r="EI417" s="125"/>
      <c r="EJ417" s="124"/>
      <c r="EK417" s="2"/>
      <c r="EL417" s="2"/>
    </row>
    <row x14ac:dyDescent="0.25" r="418" customHeight="1" ht="18.75">
      <c r="A418" s="290" t="s">
        <v>237</v>
      </c>
      <c r="B418" s="282"/>
      <c r="C418" s="282"/>
      <c r="D418" s="282"/>
      <c r="E418" s="282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2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  <c r="AU418" s="282"/>
      <c r="AV418" s="282"/>
      <c r="AW418" s="282"/>
      <c r="AX418" s="282"/>
      <c r="AY418" s="273"/>
      <c r="AZ418" s="274"/>
      <c r="BA418" s="275"/>
      <c r="BB418" s="282"/>
      <c r="BC418" s="282"/>
      <c r="BD418" s="282"/>
      <c r="BE418" s="291"/>
      <c r="BF418" s="292"/>
      <c r="BG418" s="292"/>
      <c r="BH418" s="292"/>
      <c r="BI418" s="292"/>
      <c r="BJ418" s="293"/>
      <c r="BK418" s="292"/>
      <c r="BL418" s="124"/>
      <c r="BM418" s="2"/>
      <c r="BN418" s="124"/>
      <c r="BO418" s="6"/>
      <c r="BP418" s="124"/>
      <c r="BQ418" s="124"/>
      <c r="BR418" s="124"/>
      <c r="BS418" s="124"/>
      <c r="BT418" s="124"/>
      <c r="BU418" s="124"/>
      <c r="BV418" s="124"/>
      <c r="BW418" s="124"/>
      <c r="BX418" s="6"/>
      <c r="BY418" s="124"/>
      <c r="BZ418" s="124"/>
      <c r="CA418" s="124"/>
      <c r="CB418" s="124"/>
      <c r="CC418" s="124"/>
      <c r="CD418" s="124"/>
      <c r="CE418" s="124"/>
      <c r="CF418" s="124"/>
      <c r="CG418" s="124"/>
      <c r="CH418" s="124"/>
      <c r="CI418" s="124"/>
      <c r="CJ418" s="124"/>
      <c r="CK418" s="124"/>
      <c r="CL418" s="124"/>
      <c r="CM418" s="124"/>
      <c r="CN418" s="124"/>
      <c r="CO418" s="124"/>
      <c r="CP418" s="124"/>
      <c r="CQ418" s="124"/>
      <c r="CR418" s="124"/>
      <c r="CS418" s="124"/>
      <c r="CT418" s="124"/>
      <c r="CU418" s="124"/>
      <c r="CV418" s="124"/>
      <c r="CW418" s="124"/>
      <c r="CX418" s="124"/>
      <c r="CY418" s="124"/>
      <c r="CZ418" s="124"/>
      <c r="DA418" s="124"/>
      <c r="DB418" s="124"/>
      <c r="DC418" s="124"/>
      <c r="DD418" s="124"/>
      <c r="DE418" s="124"/>
      <c r="DF418" s="124"/>
      <c r="DG418" s="124"/>
      <c r="DH418" s="124"/>
      <c r="DI418" s="124"/>
      <c r="DJ418" s="124"/>
      <c r="DK418" s="198"/>
      <c r="DL418" s="198"/>
      <c r="DM418" s="144"/>
      <c r="DN418" s="198"/>
      <c r="DO418" s="144"/>
      <c r="DP418" s="198"/>
      <c r="DQ418" s="144"/>
      <c r="DR418" s="6"/>
      <c r="DS418" s="6"/>
      <c r="DT418" s="2"/>
      <c r="DU418" s="2"/>
      <c r="DV418" s="2"/>
      <c r="DW418" s="2"/>
      <c r="DX418" s="2"/>
      <c r="DY418" s="2"/>
      <c r="DZ418" s="2"/>
      <c r="EA418" s="2"/>
      <c r="EB418" s="125"/>
      <c r="EC418" s="6"/>
      <c r="ED418" s="6"/>
      <c r="EE418" s="6"/>
      <c r="EF418" s="124"/>
      <c r="EG418" s="124"/>
      <c r="EH418" s="125"/>
      <c r="EI418" s="125"/>
      <c r="EJ418" s="124"/>
      <c r="EK418" s="2"/>
      <c r="EL418" s="2"/>
    </row>
    <row x14ac:dyDescent="0.25" r="419" customHeight="1" ht="18.75">
      <c r="A419" s="290" t="s">
        <v>200</v>
      </c>
      <c r="B419" s="282"/>
      <c r="C419" s="282"/>
      <c r="D419" s="282"/>
      <c r="E419" s="282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2"/>
      <c r="AI419" s="282"/>
      <c r="AJ419" s="282"/>
      <c r="AK419" s="282"/>
      <c r="AL419" s="282"/>
      <c r="AM419" s="282"/>
      <c r="AN419" s="282"/>
      <c r="AO419" s="282"/>
      <c r="AP419" s="282"/>
      <c r="AQ419" s="282"/>
      <c r="AR419" s="282"/>
      <c r="AS419" s="282"/>
      <c r="AT419" s="282"/>
      <c r="AU419" s="282"/>
      <c r="AV419" s="282"/>
      <c r="AW419" s="282"/>
      <c r="AX419" s="282"/>
      <c r="AY419" s="273"/>
      <c r="AZ419" s="274"/>
      <c r="BA419" s="275"/>
      <c r="BB419" s="282"/>
      <c r="BC419" s="282"/>
      <c r="BD419" s="282"/>
      <c r="BE419" s="291"/>
      <c r="BF419" s="292"/>
      <c r="BG419" s="292"/>
      <c r="BH419" s="292"/>
      <c r="BI419" s="292"/>
      <c r="BJ419" s="293"/>
      <c r="BK419" s="292"/>
      <c r="BL419" s="124"/>
      <c r="BM419" s="2"/>
      <c r="BN419" s="124"/>
      <c r="BO419" s="6"/>
      <c r="BP419" s="124"/>
      <c r="BQ419" s="124"/>
      <c r="BR419" s="124"/>
      <c r="BS419" s="124"/>
      <c r="BT419" s="124"/>
      <c r="BU419" s="124"/>
      <c r="BV419" s="124"/>
      <c r="BW419" s="124"/>
      <c r="BX419" s="6"/>
      <c r="BY419" s="124"/>
      <c r="BZ419" s="124"/>
      <c r="CA419" s="124"/>
      <c r="CB419" s="124"/>
      <c r="CC419" s="124"/>
      <c r="CD419" s="124"/>
      <c r="CE419" s="124"/>
      <c r="CF419" s="124"/>
      <c r="CG419" s="124"/>
      <c r="CH419" s="124"/>
      <c r="CI419" s="124"/>
      <c r="CJ419" s="124"/>
      <c r="CK419" s="124"/>
      <c r="CL419" s="124"/>
      <c r="CM419" s="124"/>
      <c r="CN419" s="124"/>
      <c r="CO419" s="124"/>
      <c r="CP419" s="124"/>
      <c r="CQ419" s="124"/>
      <c r="CR419" s="124"/>
      <c r="CS419" s="124"/>
      <c r="CT419" s="124"/>
      <c r="CU419" s="124"/>
      <c r="CV419" s="124"/>
      <c r="CW419" s="124"/>
      <c r="CX419" s="124"/>
      <c r="CY419" s="124"/>
      <c r="CZ419" s="124"/>
      <c r="DA419" s="124"/>
      <c r="DB419" s="124"/>
      <c r="DC419" s="124"/>
      <c r="DD419" s="124"/>
      <c r="DE419" s="124"/>
      <c r="DF419" s="124"/>
      <c r="DG419" s="124"/>
      <c r="DH419" s="124"/>
      <c r="DI419" s="124"/>
      <c r="DJ419" s="124"/>
      <c r="DK419" s="198"/>
      <c r="DL419" s="198"/>
      <c r="DM419" s="144"/>
      <c r="DN419" s="198"/>
      <c r="DO419" s="144"/>
      <c r="DP419" s="198"/>
      <c r="DQ419" s="144"/>
      <c r="DR419" s="6"/>
      <c r="DS419" s="6"/>
      <c r="DT419" s="2"/>
      <c r="DU419" s="2"/>
      <c r="DV419" s="2"/>
      <c r="DW419" s="2"/>
      <c r="DX419" s="2"/>
      <c r="DY419" s="2"/>
      <c r="DZ419" s="2"/>
      <c r="EA419" s="2"/>
      <c r="EB419" s="125"/>
      <c r="EC419" s="6"/>
      <c r="ED419" s="6"/>
      <c r="EE419" s="6"/>
      <c r="EF419" s="124"/>
      <c r="EG419" s="124"/>
      <c r="EH419" s="125"/>
      <c r="EI419" s="125"/>
      <c r="EJ419" s="124"/>
      <c r="EK419" s="2"/>
      <c r="EL419" s="2"/>
    </row>
    <row x14ac:dyDescent="0.25" r="420" customHeight="1" ht="18.75">
      <c r="A420" s="290" t="s">
        <v>238</v>
      </c>
      <c r="B420" s="282"/>
      <c r="C420" s="282"/>
      <c r="D420" s="282"/>
      <c r="E420" s="282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2"/>
      <c r="AI420" s="282"/>
      <c r="AJ420" s="282"/>
      <c r="AK420" s="282"/>
      <c r="AL420" s="282"/>
      <c r="AM420" s="282"/>
      <c r="AN420" s="282"/>
      <c r="AO420" s="282">
        <v>3</v>
      </c>
      <c r="AP420" s="282"/>
      <c r="AQ420" s="282"/>
      <c r="AR420" s="282"/>
      <c r="AS420" s="282"/>
      <c r="AT420" s="282"/>
      <c r="AU420" s="282"/>
      <c r="AV420" s="282"/>
      <c r="AW420" s="282"/>
      <c r="AX420" s="282"/>
      <c r="AY420" s="273"/>
      <c r="AZ420" s="274"/>
      <c r="BA420" s="275"/>
      <c r="BB420" s="282"/>
      <c r="BC420" s="282"/>
      <c r="BD420" s="282"/>
      <c r="BE420" s="291"/>
      <c r="BF420" s="292"/>
      <c r="BG420" s="292"/>
      <c r="BH420" s="292"/>
      <c r="BI420" s="292"/>
      <c r="BJ420" s="293"/>
      <c r="BK420" s="292"/>
      <c r="BL420" s="124"/>
      <c r="BM420" s="2"/>
      <c r="BN420" s="124"/>
      <c r="BO420" s="6"/>
      <c r="BP420" s="124"/>
      <c r="BQ420" s="124"/>
      <c r="BR420" s="124"/>
      <c r="BS420" s="124"/>
      <c r="BT420" s="124"/>
      <c r="BU420" s="124"/>
      <c r="BV420" s="124"/>
      <c r="BW420" s="124"/>
      <c r="BX420" s="6"/>
      <c r="BY420" s="124"/>
      <c r="BZ420" s="124"/>
      <c r="CA420" s="124"/>
      <c r="CB420" s="124"/>
      <c r="CC420" s="124"/>
      <c r="CD420" s="124"/>
      <c r="CE420" s="124"/>
      <c r="CF420" s="124"/>
      <c r="CG420" s="124"/>
      <c r="CH420" s="124"/>
      <c r="CI420" s="124"/>
      <c r="CJ420" s="124"/>
      <c r="CK420" s="124"/>
      <c r="CL420" s="124"/>
      <c r="CM420" s="124"/>
      <c r="CN420" s="124"/>
      <c r="CO420" s="124"/>
      <c r="CP420" s="124"/>
      <c r="CQ420" s="124"/>
      <c r="CR420" s="124"/>
      <c r="CS420" s="124"/>
      <c r="CT420" s="124"/>
      <c r="CU420" s="124"/>
      <c r="CV420" s="124"/>
      <c r="CW420" s="124"/>
      <c r="CX420" s="124"/>
      <c r="CY420" s="124"/>
      <c r="CZ420" s="124"/>
      <c r="DA420" s="124"/>
      <c r="DB420" s="124"/>
      <c r="DC420" s="124"/>
      <c r="DD420" s="124"/>
      <c r="DE420" s="124"/>
      <c r="DF420" s="124"/>
      <c r="DG420" s="124"/>
      <c r="DH420" s="124"/>
      <c r="DI420" s="124"/>
      <c r="DJ420" s="124"/>
      <c r="DK420" s="198"/>
      <c r="DL420" s="198"/>
      <c r="DM420" s="144"/>
      <c r="DN420" s="198"/>
      <c r="DO420" s="144"/>
      <c r="DP420" s="198"/>
      <c r="DQ420" s="144"/>
      <c r="DR420" s="6"/>
      <c r="DS420" s="6"/>
      <c r="DT420" s="2"/>
      <c r="DU420" s="2"/>
      <c r="DV420" s="2"/>
      <c r="DW420" s="2"/>
      <c r="DX420" s="2"/>
      <c r="DY420" s="2"/>
      <c r="DZ420" s="2"/>
      <c r="EA420" s="2"/>
      <c r="EB420" s="125"/>
      <c r="EC420" s="6"/>
      <c r="ED420" s="6"/>
      <c r="EE420" s="6"/>
      <c r="EF420" s="124"/>
      <c r="EG420" s="124"/>
      <c r="EH420" s="125"/>
      <c r="EI420" s="125"/>
      <c r="EJ420" s="124"/>
      <c r="EK420" s="2"/>
      <c r="EL420" s="2"/>
    </row>
    <row x14ac:dyDescent="0.25" r="421" customHeight="1" ht="18.75">
      <c r="A421" s="304" t="s">
        <v>239</v>
      </c>
      <c r="B421" s="282">
        <f>+SUM(B412:B420)</f>
      </c>
      <c r="C421" s="282">
        <f>+SUM(C412:C420)</f>
      </c>
      <c r="D421" s="282">
        <f>+SUM(D412:D420)</f>
      </c>
      <c r="E421" s="282">
        <f>+SUM(E412:E420)</f>
      </c>
      <c r="F421" s="282">
        <f>+SUM(F412:F420)</f>
      </c>
      <c r="G421" s="282">
        <f>+SUM(G412:G420)</f>
      </c>
      <c r="H421" s="282">
        <f>+SUM(H412:H420)</f>
      </c>
      <c r="I421" s="282">
        <f>+SUM(I412:I420)</f>
      </c>
      <c r="J421" s="282">
        <f>+SUM(J412:J420)</f>
      </c>
      <c r="K421" s="282">
        <f>+SUM(K412:K420)</f>
      </c>
      <c r="L421" s="282">
        <f>+SUM(L412:L420)</f>
      </c>
      <c r="M421" s="282">
        <f>+SUM(M412:M420)</f>
      </c>
      <c r="N421" s="282">
        <f>+SUM(N412:N420)</f>
      </c>
      <c r="O421" s="282">
        <f>+SUM(O412:O420)</f>
      </c>
      <c r="P421" s="282">
        <f>+SUM(P412:P420)</f>
      </c>
      <c r="Q421" s="282">
        <f>+SUM(Q412:Q420)</f>
      </c>
      <c r="R421" s="282">
        <f>+SUM(R412:R420)</f>
      </c>
      <c r="S421" s="282">
        <f>+SUM(S412:S420)</f>
      </c>
      <c r="T421" s="282">
        <f>+SUM(T412:T420)</f>
      </c>
      <c r="U421" s="282">
        <f>+SUM(U412:U420)</f>
      </c>
      <c r="V421" s="282">
        <f>+SUM(V412:V420)</f>
      </c>
      <c r="W421" s="282">
        <f>+SUM(W412:W420)</f>
      </c>
      <c r="X421" s="282">
        <f>+SUM(X412:X420)</f>
      </c>
      <c r="Y421" s="282">
        <f>+SUM(Y412:Y420)</f>
      </c>
      <c r="Z421" s="282">
        <f>+SUM(Z412:Z420)</f>
      </c>
      <c r="AA421" s="282">
        <f>+SUM(AA412:AA420)</f>
      </c>
      <c r="AB421" s="282">
        <f>+SUM(AB412:AB420)</f>
      </c>
      <c r="AC421" s="282">
        <f>+SUM(AC412:AC420)</f>
      </c>
      <c r="AD421" s="282">
        <f>+SUM(AD412:AD420)</f>
      </c>
      <c r="AE421" s="282">
        <f>+SUM(AE412:AE420)</f>
      </c>
      <c r="AF421" s="282">
        <f>+SUM(AF412:AF420)</f>
      </c>
      <c r="AG421" s="282">
        <f>+SUM(AG412:AG420)</f>
      </c>
      <c r="AH421" s="282">
        <f>+SUM(AH412:AH420)</f>
      </c>
      <c r="AI421" s="282">
        <f>+SUM(AI412:AI420)</f>
      </c>
      <c r="AJ421" s="282">
        <f>+SUM(AJ412:AJ420)</f>
      </c>
      <c r="AK421" s="282">
        <f>+SUM(AK412:AK420)</f>
      </c>
      <c r="AL421" s="282">
        <f>+SUM(AL412:AL420)</f>
      </c>
      <c r="AM421" s="282">
        <f>+SUM(AM412:AM420)</f>
      </c>
      <c r="AN421" s="282">
        <f>+SUM(AN412:AN420)</f>
      </c>
      <c r="AO421" s="282">
        <f>+SUM(AO412:AO420)</f>
      </c>
      <c r="AP421" s="282">
        <f>+SUM(AP412:AP420)</f>
      </c>
      <c r="AQ421" s="282">
        <f>+SUM(AQ412:AQ420)</f>
      </c>
      <c r="AR421" s="282">
        <f>+SUM(AR412:AR420)</f>
      </c>
      <c r="AS421" s="282">
        <f>+SUM(AS412:AS420)</f>
      </c>
      <c r="AT421" s="282">
        <f>+SUM(AT412:AT420)</f>
      </c>
      <c r="AU421" s="282">
        <f>+SUM(AU412:AU420)</f>
      </c>
      <c r="AV421" s="282">
        <f>+SUM(AV412:AV420)</f>
      </c>
      <c r="AW421" s="282">
        <f>+SUM(AW412:AW420)</f>
      </c>
      <c r="AX421" s="282"/>
      <c r="AY421" s="273"/>
      <c r="AZ421" s="274">
        <f>+SUM(AZ412:AZ420)</f>
      </c>
      <c r="BA421" s="275">
        <f>+SUM(BA412:BA420)</f>
      </c>
      <c r="BB421" s="282">
        <f>+SUM(BB412:BB420)</f>
      </c>
      <c r="BC421" s="282">
        <f>+SUM(BC412:BC420)</f>
      </c>
      <c r="BD421" s="282">
        <f>+SUM(BD412:BD420)</f>
      </c>
      <c r="BE421" s="291">
        <f>+SUM(BE412:BE420)</f>
      </c>
      <c r="BF421" s="292">
        <f>+SUM(BF412:BF420)</f>
      </c>
      <c r="BG421" s="292">
        <f>+SUM(BG412:BG420)</f>
      </c>
      <c r="BH421" s="292">
        <f>+SUM(BH412:BH420)</f>
      </c>
      <c r="BI421" s="292">
        <f>+SUM(BI412:BI420)</f>
      </c>
      <c r="BJ421" s="293">
        <f>+SUM(BJ412:BJ420)</f>
      </c>
      <c r="BK421" s="292"/>
      <c r="BL421" s="124"/>
      <c r="BM421" s="2"/>
      <c r="BN421" s="124"/>
      <c r="BO421" s="6"/>
      <c r="BP421" s="124"/>
      <c r="BQ421" s="124"/>
      <c r="BR421" s="124"/>
      <c r="BS421" s="124"/>
      <c r="BT421" s="124"/>
      <c r="BU421" s="124"/>
      <c r="BV421" s="124"/>
      <c r="BW421" s="124"/>
      <c r="BX421" s="6"/>
      <c r="BY421" s="124"/>
      <c r="BZ421" s="124"/>
      <c r="CA421" s="124"/>
      <c r="CB421" s="124"/>
      <c r="CC421" s="124"/>
      <c r="CD421" s="124"/>
      <c r="CE421" s="124"/>
      <c r="CF421" s="124"/>
      <c r="CG421" s="124"/>
      <c r="CH421" s="124"/>
      <c r="CI421" s="124"/>
      <c r="CJ421" s="124"/>
      <c r="CK421" s="124"/>
      <c r="CL421" s="124"/>
      <c r="CM421" s="124"/>
      <c r="CN421" s="124"/>
      <c r="CO421" s="124"/>
      <c r="CP421" s="124"/>
      <c r="CQ421" s="124"/>
      <c r="CR421" s="124"/>
      <c r="CS421" s="124"/>
      <c r="CT421" s="124"/>
      <c r="CU421" s="124"/>
      <c r="CV421" s="124"/>
      <c r="CW421" s="124"/>
      <c r="CX421" s="124"/>
      <c r="CY421" s="124"/>
      <c r="CZ421" s="124"/>
      <c r="DA421" s="124"/>
      <c r="DB421" s="124"/>
      <c r="DC421" s="124"/>
      <c r="DD421" s="124"/>
      <c r="DE421" s="124"/>
      <c r="DF421" s="124"/>
      <c r="DG421" s="124"/>
      <c r="DH421" s="124"/>
      <c r="DI421" s="124"/>
      <c r="DJ421" s="124"/>
      <c r="DK421" s="198"/>
      <c r="DL421" s="198"/>
      <c r="DM421" s="144"/>
      <c r="DN421" s="198"/>
      <c r="DO421" s="144"/>
      <c r="DP421" s="198"/>
      <c r="DQ421" s="144"/>
      <c r="DR421" s="6"/>
      <c r="DS421" s="6"/>
      <c r="DT421" s="2"/>
      <c r="DU421" s="2"/>
      <c r="DV421" s="2"/>
      <c r="DW421" s="2"/>
      <c r="DX421" s="2"/>
      <c r="DY421" s="2"/>
      <c r="DZ421" s="2"/>
      <c r="EA421" s="2"/>
      <c r="EB421" s="125"/>
      <c r="EC421" s="6"/>
      <c r="ED421" s="6"/>
      <c r="EE421" s="6"/>
      <c r="EF421" s="124"/>
      <c r="EG421" s="124"/>
      <c r="EH421" s="125"/>
      <c r="EI421" s="125"/>
      <c r="EJ421" s="124"/>
      <c r="EK421" s="2"/>
      <c r="EL421" s="2"/>
    </row>
    <row x14ac:dyDescent="0.25" r="422" customHeight="1" ht="18.75">
      <c r="A422" s="280" t="s">
        <v>252</v>
      </c>
      <c r="B422" s="322">
        <v>66</v>
      </c>
      <c r="C422" s="322">
        <v>62</v>
      </c>
      <c r="D422" s="322">
        <v>10</v>
      </c>
      <c r="E422" s="322">
        <v>159</v>
      </c>
      <c r="F422" s="322">
        <v>164</v>
      </c>
      <c r="G422" s="322">
        <v>372</v>
      </c>
      <c r="H422" s="322">
        <v>224</v>
      </c>
      <c r="I422" s="322">
        <v>12</v>
      </c>
      <c r="J422" s="322">
        <v>76</v>
      </c>
      <c r="K422" s="322">
        <v>25</v>
      </c>
      <c r="L422" s="322">
        <v>29</v>
      </c>
      <c r="M422" s="322">
        <v>96</v>
      </c>
      <c r="N422" s="268">
        <v>22</v>
      </c>
      <c r="O422" s="268">
        <v>229</v>
      </c>
      <c r="P422" s="268">
        <v>105</v>
      </c>
      <c r="Q422" s="268">
        <v>10</v>
      </c>
      <c r="R422" s="268">
        <v>13</v>
      </c>
      <c r="S422" s="268">
        <v>5</v>
      </c>
      <c r="T422" s="268">
        <v>0</v>
      </c>
      <c r="U422" s="268">
        <v>0</v>
      </c>
      <c r="V422" s="268">
        <v>0</v>
      </c>
      <c r="W422" s="268">
        <v>55</v>
      </c>
      <c r="X422" s="268">
        <v>104</v>
      </c>
      <c r="Y422" s="268">
        <v>5</v>
      </c>
      <c r="Z422" s="282">
        <v>40</v>
      </c>
      <c r="AA422" s="282">
        <v>72</v>
      </c>
      <c r="AB422" s="282">
        <v>10</v>
      </c>
      <c r="AC422" s="282">
        <v>13</v>
      </c>
      <c r="AD422" s="282">
        <v>574</v>
      </c>
      <c r="AE422" s="282">
        <v>82</v>
      </c>
      <c r="AF422" s="282">
        <v>0</v>
      </c>
      <c r="AG422" s="282">
        <v>167</v>
      </c>
      <c r="AH422" s="282">
        <v>90</v>
      </c>
      <c r="AI422" s="282">
        <v>61</v>
      </c>
      <c r="AJ422" s="282">
        <v>165</v>
      </c>
      <c r="AK422" s="282">
        <v>110</v>
      </c>
      <c r="AL422" s="282">
        <v>282</v>
      </c>
      <c r="AM422" s="282">
        <v>44</v>
      </c>
      <c r="AN422" s="282">
        <v>152</v>
      </c>
      <c r="AO422" s="282">
        <v>21</v>
      </c>
      <c r="AP422" s="282">
        <v>34</v>
      </c>
      <c r="AQ422" s="282">
        <v>80</v>
      </c>
      <c r="AR422" s="282">
        <v>66</v>
      </c>
      <c r="AS422" s="282">
        <v>85</v>
      </c>
      <c r="AT422" s="282">
        <v>194</v>
      </c>
      <c r="AU422" s="282">
        <f>AU432</f>
      </c>
      <c r="AV422" s="282">
        <v>40</v>
      </c>
      <c r="AW422" s="282">
        <v>1</v>
      </c>
      <c r="AX422" s="282"/>
      <c r="AY422" s="260"/>
      <c r="AZ422" s="284">
        <v>95</v>
      </c>
      <c r="BA422" s="262">
        <f>SUM(BA423:BA431)</f>
      </c>
      <c r="BB422" s="334">
        <f>+BB432</f>
      </c>
      <c r="BC422" s="334">
        <f>+BC432</f>
      </c>
      <c r="BD422" s="334">
        <f>+BD432</f>
      </c>
      <c r="BE422" s="335">
        <f>SUM(BE423:BE431)</f>
      </c>
      <c r="BF422" s="336">
        <f>SUM(BF423:BF431)</f>
      </c>
      <c r="BG422" s="336">
        <f>+BG432</f>
      </c>
      <c r="BH422" s="336">
        <v>270</v>
      </c>
      <c r="BI422" s="336">
        <f>+BI432</f>
      </c>
      <c r="BJ422" s="337">
        <f>SUM(BJ423:BJ431)</f>
      </c>
      <c r="BK422" s="336"/>
      <c r="BL422" s="124"/>
      <c r="BM422" s="2"/>
      <c r="BN422" s="124"/>
      <c r="BO422" s="6"/>
      <c r="BP422" s="124"/>
      <c r="BQ422" s="124"/>
      <c r="BR422" s="124"/>
      <c r="BS422" s="124"/>
      <c r="BT422" s="124"/>
      <c r="BU422" s="124"/>
      <c r="BV422" s="124"/>
      <c r="BW422" s="124"/>
      <c r="BX422" s="6"/>
      <c r="BY422" s="124"/>
      <c r="BZ422" s="124"/>
      <c r="CA422" s="124"/>
      <c r="CB422" s="124"/>
      <c r="CC422" s="124"/>
      <c r="CD422" s="124"/>
      <c r="CE422" s="124"/>
      <c r="CF422" s="124"/>
      <c r="CG422" s="124"/>
      <c r="CH422" s="124"/>
      <c r="CI422" s="124"/>
      <c r="CJ422" s="124"/>
      <c r="CK422" s="124"/>
      <c r="CL422" s="124"/>
      <c r="CM422" s="124"/>
      <c r="CN422" s="124"/>
      <c r="CO422" s="124"/>
      <c r="CP422" s="124"/>
      <c r="CQ422" s="124"/>
      <c r="CR422" s="124"/>
      <c r="CS422" s="124"/>
      <c r="CT422" s="124"/>
      <c r="CU422" s="124"/>
      <c r="CV422" s="124"/>
      <c r="CW422" s="124"/>
      <c r="CX422" s="124"/>
      <c r="CY422" s="124"/>
      <c r="CZ422" s="124"/>
      <c r="DA422" s="124"/>
      <c r="DB422" s="124"/>
      <c r="DC422" s="124"/>
      <c r="DD422" s="124"/>
      <c r="DE422" s="124"/>
      <c r="DF422" s="124"/>
      <c r="DG422" s="124"/>
      <c r="DH422" s="124"/>
      <c r="DI422" s="124"/>
      <c r="DJ422" s="124"/>
      <c r="DK422" s="198">
        <f>SUM(B422:M422)</f>
      </c>
      <c r="DL422" s="198">
        <f>SUM(N422:Y422)</f>
      </c>
      <c r="DM422" s="144">
        <f>IFERROR(DL422/DK422*100,0)</f>
      </c>
      <c r="DN422" s="198">
        <f>SUM(Z422:AK422)</f>
      </c>
      <c r="DO422" s="144">
        <f>IFERROR(DN422/DL422*100,0)</f>
      </c>
      <c r="DP422" s="198">
        <f>SUM(AL422:AW422)</f>
      </c>
      <c r="DQ422" s="144">
        <f>IFERROR(DP422/DN422*100,0)</f>
      </c>
      <c r="DR422" s="185">
        <f>SUM(AY422:BJ422)</f>
      </c>
      <c r="DS422" s="249">
        <f>IFERROR(DR422/DP422*100,0)</f>
      </c>
      <c r="DT422" s="2"/>
      <c r="DU422" s="2"/>
      <c r="DV422" s="2"/>
      <c r="DW422" s="2"/>
      <c r="DX422" s="2"/>
      <c r="DY422" s="2"/>
      <c r="DZ422" s="2"/>
      <c r="EA422" s="2"/>
      <c r="EB422" s="125"/>
      <c r="EC422" s="6"/>
      <c r="ED422" s="6"/>
      <c r="EE422" s="6"/>
      <c r="EF422" s="124"/>
      <c r="EG422" s="124"/>
      <c r="EH422" s="125"/>
      <c r="EI422" s="125"/>
      <c r="EJ422" s="124"/>
      <c r="EK422" s="2"/>
      <c r="EL422" s="2"/>
    </row>
    <row x14ac:dyDescent="0.25" r="423" customHeight="1" ht="18.75">
      <c r="A423" s="290" t="s">
        <v>231</v>
      </c>
      <c r="B423" s="282"/>
      <c r="C423" s="282"/>
      <c r="D423" s="282"/>
      <c r="E423" s="282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2"/>
      <c r="AI423" s="282"/>
      <c r="AJ423" s="282"/>
      <c r="AK423" s="282"/>
      <c r="AL423" s="282"/>
      <c r="AM423" s="282"/>
      <c r="AN423" s="282"/>
      <c r="AO423" s="282"/>
      <c r="AP423" s="282"/>
      <c r="AQ423" s="282"/>
      <c r="AR423" s="282"/>
      <c r="AS423" s="282"/>
      <c r="AT423" s="282"/>
      <c r="AU423" s="282"/>
      <c r="AV423" s="282">
        <v>0</v>
      </c>
      <c r="AW423" s="282"/>
      <c r="AX423" s="282"/>
      <c r="AY423" s="273"/>
      <c r="AZ423" s="274"/>
      <c r="BA423" s="275"/>
      <c r="BB423" s="282"/>
      <c r="BC423" s="282"/>
      <c r="BD423" s="282"/>
      <c r="BE423" s="291"/>
      <c r="BF423" s="292"/>
      <c r="BG423" s="292"/>
      <c r="BH423" s="292"/>
      <c r="BI423" s="292"/>
      <c r="BJ423" s="293"/>
      <c r="BK423" s="292"/>
      <c r="BL423" s="124"/>
      <c r="BM423" s="2"/>
      <c r="BN423" s="124"/>
      <c r="BO423" s="6"/>
      <c r="BP423" s="124"/>
      <c r="BQ423" s="124"/>
      <c r="BR423" s="124"/>
      <c r="BS423" s="124"/>
      <c r="BT423" s="124"/>
      <c r="BU423" s="124"/>
      <c r="BV423" s="124"/>
      <c r="BW423" s="124"/>
      <c r="BX423" s="6"/>
      <c r="BY423" s="124"/>
      <c r="BZ423" s="124"/>
      <c r="CA423" s="124"/>
      <c r="CB423" s="124"/>
      <c r="CC423" s="124"/>
      <c r="CD423" s="124"/>
      <c r="CE423" s="124"/>
      <c r="CF423" s="124"/>
      <c r="CG423" s="124"/>
      <c r="CH423" s="124"/>
      <c r="CI423" s="124"/>
      <c r="CJ423" s="124"/>
      <c r="CK423" s="124"/>
      <c r="CL423" s="124"/>
      <c r="CM423" s="124"/>
      <c r="CN423" s="124"/>
      <c r="CO423" s="124"/>
      <c r="CP423" s="124"/>
      <c r="CQ423" s="124"/>
      <c r="CR423" s="124"/>
      <c r="CS423" s="124"/>
      <c r="CT423" s="124"/>
      <c r="CU423" s="124"/>
      <c r="CV423" s="124"/>
      <c r="CW423" s="124"/>
      <c r="CX423" s="124"/>
      <c r="CY423" s="124"/>
      <c r="CZ423" s="124"/>
      <c r="DA423" s="124"/>
      <c r="DB423" s="124"/>
      <c r="DC423" s="124"/>
      <c r="DD423" s="124"/>
      <c r="DE423" s="124"/>
      <c r="DF423" s="124"/>
      <c r="DG423" s="124"/>
      <c r="DH423" s="124"/>
      <c r="DI423" s="124"/>
      <c r="DJ423" s="124"/>
      <c r="DK423" s="198"/>
      <c r="DL423" s="198"/>
      <c r="DM423" s="144"/>
      <c r="DN423" s="198"/>
      <c r="DO423" s="144"/>
      <c r="DP423" s="198"/>
      <c r="DQ423" s="144"/>
      <c r="DR423" s="6"/>
      <c r="DS423" s="6"/>
      <c r="DT423" s="2"/>
      <c r="DU423" s="2"/>
      <c r="DV423" s="2"/>
      <c r="DW423" s="2"/>
      <c r="DX423" s="2"/>
      <c r="DY423" s="2"/>
      <c r="DZ423" s="2"/>
      <c r="EA423" s="2"/>
      <c r="EB423" s="125"/>
      <c r="EC423" s="6"/>
      <c r="ED423" s="6"/>
      <c r="EE423" s="6"/>
      <c r="EF423" s="124"/>
      <c r="EG423" s="124"/>
      <c r="EH423" s="125"/>
      <c r="EI423" s="125"/>
      <c r="EJ423" s="124"/>
      <c r="EK423" s="2"/>
      <c r="EL423" s="2"/>
    </row>
    <row x14ac:dyDescent="0.25" r="424" customHeight="1" ht="18.75">
      <c r="A424" s="290" t="s">
        <v>232</v>
      </c>
      <c r="B424" s="282"/>
      <c r="C424" s="282"/>
      <c r="D424" s="282"/>
      <c r="E424" s="282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2"/>
      <c r="AI424" s="282"/>
      <c r="AJ424" s="282"/>
      <c r="AK424" s="282"/>
      <c r="AL424" s="282"/>
      <c r="AM424" s="282"/>
      <c r="AN424" s="282"/>
      <c r="AO424" s="282"/>
      <c r="AP424" s="282"/>
      <c r="AQ424" s="282"/>
      <c r="AR424" s="282"/>
      <c r="AS424" s="282"/>
      <c r="AT424" s="282"/>
      <c r="AU424" s="282"/>
      <c r="AV424" s="282">
        <v>0</v>
      </c>
      <c r="AW424" s="282"/>
      <c r="AX424" s="282"/>
      <c r="AY424" s="273"/>
      <c r="AZ424" s="274"/>
      <c r="BA424" s="275"/>
      <c r="BB424" s="282"/>
      <c r="BC424" s="282"/>
      <c r="BD424" s="282"/>
      <c r="BE424" s="291"/>
      <c r="BF424" s="292"/>
      <c r="BG424" s="292"/>
      <c r="BH424" s="292"/>
      <c r="BI424" s="292"/>
      <c r="BJ424" s="293"/>
      <c r="BK424" s="292"/>
      <c r="BL424" s="124"/>
      <c r="BM424" s="2"/>
      <c r="BN424" s="124"/>
      <c r="BO424" s="6"/>
      <c r="BP424" s="124"/>
      <c r="BQ424" s="124"/>
      <c r="BR424" s="124"/>
      <c r="BS424" s="124"/>
      <c r="BT424" s="124"/>
      <c r="BU424" s="124"/>
      <c r="BV424" s="124"/>
      <c r="BW424" s="124"/>
      <c r="BX424" s="6"/>
      <c r="BY424" s="124"/>
      <c r="BZ424" s="124"/>
      <c r="CA424" s="124"/>
      <c r="CB424" s="124"/>
      <c r="CC424" s="124"/>
      <c r="CD424" s="124"/>
      <c r="CE424" s="124"/>
      <c r="CF424" s="124"/>
      <c r="CG424" s="124"/>
      <c r="CH424" s="124"/>
      <c r="CI424" s="124"/>
      <c r="CJ424" s="124"/>
      <c r="CK424" s="124"/>
      <c r="CL424" s="124"/>
      <c r="CM424" s="124"/>
      <c r="CN424" s="124"/>
      <c r="CO424" s="124"/>
      <c r="CP424" s="124"/>
      <c r="CQ424" s="124"/>
      <c r="CR424" s="124"/>
      <c r="CS424" s="124"/>
      <c r="CT424" s="124"/>
      <c r="CU424" s="124"/>
      <c r="CV424" s="124"/>
      <c r="CW424" s="124"/>
      <c r="CX424" s="124"/>
      <c r="CY424" s="124"/>
      <c r="CZ424" s="124"/>
      <c r="DA424" s="124"/>
      <c r="DB424" s="124"/>
      <c r="DC424" s="124"/>
      <c r="DD424" s="124"/>
      <c r="DE424" s="124"/>
      <c r="DF424" s="124"/>
      <c r="DG424" s="124"/>
      <c r="DH424" s="124"/>
      <c r="DI424" s="124"/>
      <c r="DJ424" s="124"/>
      <c r="DK424" s="198"/>
      <c r="DL424" s="198"/>
      <c r="DM424" s="144"/>
      <c r="DN424" s="198"/>
      <c r="DO424" s="144"/>
      <c r="DP424" s="198"/>
      <c r="DQ424" s="144"/>
      <c r="DR424" s="6"/>
      <c r="DS424" s="6"/>
      <c r="DT424" s="2"/>
      <c r="DU424" s="2"/>
      <c r="DV424" s="2"/>
      <c r="DW424" s="2"/>
      <c r="DX424" s="2"/>
      <c r="DY424" s="2"/>
      <c r="DZ424" s="2"/>
      <c r="EA424" s="2"/>
      <c r="EB424" s="125"/>
      <c r="EC424" s="6"/>
      <c r="ED424" s="6"/>
      <c r="EE424" s="6"/>
      <c r="EF424" s="124"/>
      <c r="EG424" s="124"/>
      <c r="EH424" s="125"/>
      <c r="EI424" s="125"/>
      <c r="EJ424" s="124"/>
      <c r="EK424" s="2"/>
      <c r="EL424" s="2"/>
    </row>
    <row x14ac:dyDescent="0.25" r="425" customHeight="1" ht="18.75">
      <c r="A425" s="290" t="s">
        <v>233</v>
      </c>
      <c r="B425" s="282"/>
      <c r="C425" s="282"/>
      <c r="D425" s="282"/>
      <c r="E425" s="282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  <c r="AD425" s="282"/>
      <c r="AE425" s="282"/>
      <c r="AF425" s="282"/>
      <c r="AG425" s="282"/>
      <c r="AH425" s="282"/>
      <c r="AI425" s="282"/>
      <c r="AJ425" s="282"/>
      <c r="AK425" s="282"/>
      <c r="AL425" s="282"/>
      <c r="AM425" s="282"/>
      <c r="AN425" s="282">
        <v>132</v>
      </c>
      <c r="AO425" s="282"/>
      <c r="AP425" s="282"/>
      <c r="AQ425" s="282"/>
      <c r="AR425" s="282"/>
      <c r="AS425" s="282">
        <f>37+79-13</f>
      </c>
      <c r="AT425" s="282">
        <v>138</v>
      </c>
      <c r="AU425" s="282"/>
      <c r="AV425" s="282">
        <v>16</v>
      </c>
      <c r="AW425" s="282"/>
      <c r="AX425" s="282"/>
      <c r="AY425" s="273"/>
      <c r="AZ425" s="274"/>
      <c r="BA425" s="275"/>
      <c r="BB425" s="282"/>
      <c r="BC425" s="282"/>
      <c r="BD425" s="282"/>
      <c r="BE425" s="291"/>
      <c r="BF425" s="292"/>
      <c r="BG425" s="292"/>
      <c r="BH425" s="292"/>
      <c r="BI425" s="292"/>
      <c r="BJ425" s="293"/>
      <c r="BK425" s="292"/>
      <c r="BL425" s="124"/>
      <c r="BM425" s="2"/>
      <c r="BN425" s="124"/>
      <c r="BO425" s="6"/>
      <c r="BP425" s="124"/>
      <c r="BQ425" s="124"/>
      <c r="BR425" s="124"/>
      <c r="BS425" s="124"/>
      <c r="BT425" s="124"/>
      <c r="BU425" s="124"/>
      <c r="BV425" s="124"/>
      <c r="BW425" s="124"/>
      <c r="BX425" s="6"/>
      <c r="BY425" s="124"/>
      <c r="BZ425" s="124"/>
      <c r="CA425" s="124"/>
      <c r="CB425" s="124"/>
      <c r="CC425" s="124"/>
      <c r="CD425" s="124"/>
      <c r="CE425" s="124"/>
      <c r="CF425" s="124"/>
      <c r="CG425" s="124"/>
      <c r="CH425" s="124"/>
      <c r="CI425" s="124"/>
      <c r="CJ425" s="124"/>
      <c r="CK425" s="124"/>
      <c r="CL425" s="124"/>
      <c r="CM425" s="124"/>
      <c r="CN425" s="124"/>
      <c r="CO425" s="124"/>
      <c r="CP425" s="124"/>
      <c r="CQ425" s="124"/>
      <c r="CR425" s="124"/>
      <c r="CS425" s="124"/>
      <c r="CT425" s="124"/>
      <c r="CU425" s="124"/>
      <c r="CV425" s="124"/>
      <c r="CW425" s="124"/>
      <c r="CX425" s="124"/>
      <c r="CY425" s="124"/>
      <c r="CZ425" s="124"/>
      <c r="DA425" s="124"/>
      <c r="DB425" s="124"/>
      <c r="DC425" s="124"/>
      <c r="DD425" s="124"/>
      <c r="DE425" s="124"/>
      <c r="DF425" s="124"/>
      <c r="DG425" s="124"/>
      <c r="DH425" s="124"/>
      <c r="DI425" s="124"/>
      <c r="DJ425" s="124"/>
      <c r="DK425" s="198"/>
      <c r="DL425" s="198"/>
      <c r="DM425" s="144"/>
      <c r="DN425" s="198"/>
      <c r="DO425" s="144"/>
      <c r="DP425" s="198"/>
      <c r="DQ425" s="144"/>
      <c r="DR425" s="6"/>
      <c r="DS425" s="6"/>
      <c r="DT425" s="2"/>
      <c r="DU425" s="2"/>
      <c r="DV425" s="2"/>
      <c r="DW425" s="2"/>
      <c r="DX425" s="2"/>
      <c r="DY425" s="2"/>
      <c r="DZ425" s="2"/>
      <c r="EA425" s="2"/>
      <c r="EB425" s="125"/>
      <c r="EC425" s="6"/>
      <c r="ED425" s="6"/>
      <c r="EE425" s="6"/>
      <c r="EF425" s="124"/>
      <c r="EG425" s="124"/>
      <c r="EH425" s="125"/>
      <c r="EI425" s="125"/>
      <c r="EJ425" s="124"/>
      <c r="EK425" s="2"/>
      <c r="EL425" s="2"/>
    </row>
    <row x14ac:dyDescent="0.25" r="426" customHeight="1" ht="18.75">
      <c r="A426" s="290" t="s">
        <v>234</v>
      </c>
      <c r="B426" s="282"/>
      <c r="C426" s="282"/>
      <c r="D426" s="282"/>
      <c r="E426" s="282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  <c r="AD426" s="282"/>
      <c r="AE426" s="282"/>
      <c r="AF426" s="282"/>
      <c r="AG426" s="282"/>
      <c r="AH426" s="282"/>
      <c r="AI426" s="282"/>
      <c r="AJ426" s="282"/>
      <c r="AK426" s="282"/>
      <c r="AL426" s="282"/>
      <c r="AM426" s="282"/>
      <c r="AN426" s="282"/>
      <c r="AO426" s="282"/>
      <c r="AP426" s="282"/>
      <c r="AQ426" s="282"/>
      <c r="AR426" s="282"/>
      <c r="AS426" s="282"/>
      <c r="AT426" s="282"/>
      <c r="AU426" s="282"/>
      <c r="AV426" s="282">
        <v>0</v>
      </c>
      <c r="AW426" s="282"/>
      <c r="AX426" s="282"/>
      <c r="AY426" s="273"/>
      <c r="AZ426" s="274"/>
      <c r="BA426" s="275"/>
      <c r="BB426" s="282">
        <v>50</v>
      </c>
      <c r="BC426" s="282"/>
      <c r="BD426" s="282"/>
      <c r="BE426" s="291"/>
      <c r="BF426" s="292"/>
      <c r="BG426" s="292"/>
      <c r="BH426" s="292"/>
      <c r="BI426" s="292"/>
      <c r="BJ426" s="293"/>
      <c r="BK426" s="292"/>
      <c r="BL426" s="124"/>
      <c r="BM426" s="2"/>
      <c r="BN426" s="124"/>
      <c r="BO426" s="6"/>
      <c r="BP426" s="124"/>
      <c r="BQ426" s="124"/>
      <c r="BR426" s="124"/>
      <c r="BS426" s="124"/>
      <c r="BT426" s="124"/>
      <c r="BU426" s="124"/>
      <c r="BV426" s="124"/>
      <c r="BW426" s="124"/>
      <c r="BX426" s="6"/>
      <c r="BY426" s="124"/>
      <c r="BZ426" s="124"/>
      <c r="CA426" s="124"/>
      <c r="CB426" s="124"/>
      <c r="CC426" s="124"/>
      <c r="CD426" s="124"/>
      <c r="CE426" s="124"/>
      <c r="CF426" s="124"/>
      <c r="CG426" s="124"/>
      <c r="CH426" s="124"/>
      <c r="CI426" s="124"/>
      <c r="CJ426" s="124"/>
      <c r="CK426" s="124"/>
      <c r="CL426" s="124"/>
      <c r="CM426" s="124"/>
      <c r="CN426" s="124"/>
      <c r="CO426" s="124"/>
      <c r="CP426" s="124"/>
      <c r="CQ426" s="124"/>
      <c r="CR426" s="124"/>
      <c r="CS426" s="124"/>
      <c r="CT426" s="124"/>
      <c r="CU426" s="124"/>
      <c r="CV426" s="124"/>
      <c r="CW426" s="124"/>
      <c r="CX426" s="124"/>
      <c r="CY426" s="124"/>
      <c r="CZ426" s="124"/>
      <c r="DA426" s="124"/>
      <c r="DB426" s="124"/>
      <c r="DC426" s="124"/>
      <c r="DD426" s="124"/>
      <c r="DE426" s="124"/>
      <c r="DF426" s="124"/>
      <c r="DG426" s="124"/>
      <c r="DH426" s="124"/>
      <c r="DI426" s="124"/>
      <c r="DJ426" s="124"/>
      <c r="DK426" s="198"/>
      <c r="DL426" s="198"/>
      <c r="DM426" s="144"/>
      <c r="DN426" s="198"/>
      <c r="DO426" s="144"/>
      <c r="DP426" s="198"/>
      <c r="DQ426" s="144"/>
      <c r="DR426" s="6"/>
      <c r="DS426" s="6"/>
      <c r="DT426" s="2"/>
      <c r="DU426" s="2"/>
      <c r="DV426" s="2"/>
      <c r="DW426" s="2"/>
      <c r="DX426" s="2"/>
      <c r="DY426" s="2"/>
      <c r="DZ426" s="2"/>
      <c r="EA426" s="2"/>
      <c r="EB426" s="125"/>
      <c r="EC426" s="6"/>
      <c r="ED426" s="6"/>
      <c r="EE426" s="6"/>
      <c r="EF426" s="124"/>
      <c r="EG426" s="124"/>
      <c r="EH426" s="125"/>
      <c r="EI426" s="125"/>
      <c r="EJ426" s="124"/>
      <c r="EK426" s="2"/>
      <c r="EL426" s="2"/>
    </row>
    <row x14ac:dyDescent="0.25" r="427" customHeight="1" ht="18.75">
      <c r="A427" s="290" t="s">
        <v>235</v>
      </c>
      <c r="B427" s="282"/>
      <c r="C427" s="282"/>
      <c r="D427" s="282"/>
      <c r="E427" s="282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  <c r="AD427" s="282"/>
      <c r="AE427" s="282"/>
      <c r="AF427" s="282"/>
      <c r="AG427" s="282"/>
      <c r="AH427" s="282"/>
      <c r="AI427" s="282"/>
      <c r="AJ427" s="282"/>
      <c r="AK427" s="282"/>
      <c r="AL427" s="282"/>
      <c r="AM427" s="282"/>
      <c r="AN427" s="282"/>
      <c r="AO427" s="282"/>
      <c r="AP427" s="282"/>
      <c r="AQ427" s="282"/>
      <c r="AR427" s="282"/>
      <c r="AS427" s="282"/>
      <c r="AT427" s="282"/>
      <c r="AU427" s="282"/>
      <c r="AV427" s="282">
        <v>0</v>
      </c>
      <c r="AW427" s="282"/>
      <c r="AX427" s="282"/>
      <c r="AY427" s="273"/>
      <c r="AZ427" s="274"/>
      <c r="BA427" s="275"/>
      <c r="BB427" s="282"/>
      <c r="BC427" s="282"/>
      <c r="BD427" s="282"/>
      <c r="BE427" s="291"/>
      <c r="BF427" s="292"/>
      <c r="BG427" s="292"/>
      <c r="BH427" s="292"/>
      <c r="BI427" s="292"/>
      <c r="BJ427" s="293"/>
      <c r="BK427" s="292"/>
      <c r="BL427" s="124"/>
      <c r="BM427" s="2"/>
      <c r="BN427" s="124"/>
      <c r="BO427" s="6"/>
      <c r="BP427" s="124"/>
      <c r="BQ427" s="124"/>
      <c r="BR427" s="124"/>
      <c r="BS427" s="124"/>
      <c r="BT427" s="124"/>
      <c r="BU427" s="124"/>
      <c r="BV427" s="124"/>
      <c r="BW427" s="124"/>
      <c r="BX427" s="6"/>
      <c r="BY427" s="124"/>
      <c r="BZ427" s="124"/>
      <c r="CA427" s="124"/>
      <c r="CB427" s="124"/>
      <c r="CC427" s="124"/>
      <c r="CD427" s="124"/>
      <c r="CE427" s="124"/>
      <c r="CF427" s="124"/>
      <c r="CG427" s="124"/>
      <c r="CH427" s="124"/>
      <c r="CI427" s="124"/>
      <c r="CJ427" s="124"/>
      <c r="CK427" s="124"/>
      <c r="CL427" s="124"/>
      <c r="CM427" s="124"/>
      <c r="CN427" s="124"/>
      <c r="CO427" s="124"/>
      <c r="CP427" s="124"/>
      <c r="CQ427" s="124"/>
      <c r="CR427" s="124"/>
      <c r="CS427" s="124"/>
      <c r="CT427" s="124"/>
      <c r="CU427" s="124"/>
      <c r="CV427" s="124"/>
      <c r="CW427" s="124"/>
      <c r="CX427" s="124"/>
      <c r="CY427" s="124"/>
      <c r="CZ427" s="124"/>
      <c r="DA427" s="124"/>
      <c r="DB427" s="124"/>
      <c r="DC427" s="124"/>
      <c r="DD427" s="124"/>
      <c r="DE427" s="124"/>
      <c r="DF427" s="124"/>
      <c r="DG427" s="124"/>
      <c r="DH427" s="124"/>
      <c r="DI427" s="124"/>
      <c r="DJ427" s="124"/>
      <c r="DK427" s="198"/>
      <c r="DL427" s="198"/>
      <c r="DM427" s="144"/>
      <c r="DN427" s="198"/>
      <c r="DO427" s="144"/>
      <c r="DP427" s="198"/>
      <c r="DQ427" s="144"/>
      <c r="DR427" s="6"/>
      <c r="DS427" s="6"/>
      <c r="DT427" s="2"/>
      <c r="DU427" s="2"/>
      <c r="DV427" s="2"/>
      <c r="DW427" s="2"/>
      <c r="DX427" s="2"/>
      <c r="DY427" s="2"/>
      <c r="DZ427" s="2"/>
      <c r="EA427" s="2"/>
      <c r="EB427" s="125"/>
      <c r="EC427" s="6"/>
      <c r="ED427" s="6"/>
      <c r="EE427" s="6"/>
      <c r="EF427" s="124"/>
      <c r="EG427" s="124"/>
      <c r="EH427" s="125"/>
      <c r="EI427" s="125"/>
      <c r="EJ427" s="124"/>
      <c r="EK427" s="2"/>
      <c r="EL427" s="2"/>
    </row>
    <row x14ac:dyDescent="0.25" r="428" customHeight="1" ht="18.75">
      <c r="A428" s="290" t="s">
        <v>201</v>
      </c>
      <c r="B428" s="282"/>
      <c r="C428" s="282"/>
      <c r="D428" s="282"/>
      <c r="E428" s="282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  <c r="AD428" s="282"/>
      <c r="AE428" s="282"/>
      <c r="AF428" s="282"/>
      <c r="AG428" s="282"/>
      <c r="AH428" s="282"/>
      <c r="AI428" s="282"/>
      <c r="AJ428" s="282"/>
      <c r="AK428" s="282"/>
      <c r="AL428" s="282">
        <v>294</v>
      </c>
      <c r="AM428" s="282"/>
      <c r="AN428" s="282"/>
      <c r="AO428" s="282"/>
      <c r="AP428" s="282"/>
      <c r="AQ428" s="282">
        <v>24</v>
      </c>
      <c r="AR428" s="282"/>
      <c r="AS428" s="282"/>
      <c r="AT428" s="282"/>
      <c r="AU428" s="282"/>
      <c r="AV428" s="282">
        <v>24</v>
      </c>
      <c r="AW428" s="282"/>
      <c r="AX428" s="282"/>
      <c r="AY428" s="273"/>
      <c r="AZ428" s="274"/>
      <c r="BA428" s="275"/>
      <c r="BB428" s="282"/>
      <c r="BC428" s="282"/>
      <c r="BD428" s="282"/>
      <c r="BE428" s="291"/>
      <c r="BF428" s="292"/>
      <c r="BG428" s="292"/>
      <c r="BH428" s="292"/>
      <c r="BI428" s="292"/>
      <c r="BJ428" s="293"/>
      <c r="BK428" s="292"/>
      <c r="BL428" s="124"/>
      <c r="BM428" s="2"/>
      <c r="BN428" s="124"/>
      <c r="BO428" s="6"/>
      <c r="BP428" s="124"/>
      <c r="BQ428" s="124"/>
      <c r="BR428" s="124"/>
      <c r="BS428" s="124"/>
      <c r="BT428" s="124"/>
      <c r="BU428" s="124"/>
      <c r="BV428" s="124"/>
      <c r="BW428" s="124"/>
      <c r="BX428" s="6"/>
      <c r="BY428" s="124"/>
      <c r="BZ428" s="124"/>
      <c r="CA428" s="124"/>
      <c r="CB428" s="124"/>
      <c r="CC428" s="124"/>
      <c r="CD428" s="124"/>
      <c r="CE428" s="124"/>
      <c r="CF428" s="124"/>
      <c r="CG428" s="124"/>
      <c r="CH428" s="124"/>
      <c r="CI428" s="124"/>
      <c r="CJ428" s="124"/>
      <c r="CK428" s="124"/>
      <c r="CL428" s="124"/>
      <c r="CM428" s="124"/>
      <c r="CN428" s="124"/>
      <c r="CO428" s="124"/>
      <c r="CP428" s="124"/>
      <c r="CQ428" s="124"/>
      <c r="CR428" s="124"/>
      <c r="CS428" s="124"/>
      <c r="CT428" s="124"/>
      <c r="CU428" s="124"/>
      <c r="CV428" s="124"/>
      <c r="CW428" s="124"/>
      <c r="CX428" s="124"/>
      <c r="CY428" s="124"/>
      <c r="CZ428" s="124"/>
      <c r="DA428" s="124"/>
      <c r="DB428" s="124"/>
      <c r="DC428" s="124"/>
      <c r="DD428" s="124"/>
      <c r="DE428" s="124"/>
      <c r="DF428" s="124"/>
      <c r="DG428" s="124"/>
      <c r="DH428" s="124"/>
      <c r="DI428" s="124"/>
      <c r="DJ428" s="124"/>
      <c r="DK428" s="198"/>
      <c r="DL428" s="198"/>
      <c r="DM428" s="144"/>
      <c r="DN428" s="198"/>
      <c r="DO428" s="144"/>
      <c r="DP428" s="198"/>
      <c r="DQ428" s="144"/>
      <c r="DR428" s="6"/>
      <c r="DS428" s="6"/>
      <c r="DT428" s="2"/>
      <c r="DU428" s="2"/>
      <c r="DV428" s="2"/>
      <c r="DW428" s="2"/>
      <c r="DX428" s="2"/>
      <c r="DY428" s="2"/>
      <c r="DZ428" s="2"/>
      <c r="EA428" s="2"/>
      <c r="EB428" s="125"/>
      <c r="EC428" s="6"/>
      <c r="ED428" s="6"/>
      <c r="EE428" s="6"/>
      <c r="EF428" s="124"/>
      <c r="EG428" s="124"/>
      <c r="EH428" s="125"/>
      <c r="EI428" s="125"/>
      <c r="EJ428" s="124"/>
      <c r="EK428" s="2"/>
      <c r="EL428" s="2"/>
    </row>
    <row x14ac:dyDescent="0.25" r="429" customHeight="1" ht="18.75">
      <c r="A429" s="290" t="s">
        <v>237</v>
      </c>
      <c r="B429" s="282"/>
      <c r="C429" s="282"/>
      <c r="D429" s="282"/>
      <c r="E429" s="282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  <c r="AD429" s="282"/>
      <c r="AE429" s="282"/>
      <c r="AF429" s="282"/>
      <c r="AG429" s="282"/>
      <c r="AH429" s="282"/>
      <c r="AI429" s="282"/>
      <c r="AJ429" s="282"/>
      <c r="AK429" s="282"/>
      <c r="AL429" s="282"/>
      <c r="AM429" s="282"/>
      <c r="AN429" s="282"/>
      <c r="AO429" s="282"/>
      <c r="AP429" s="282"/>
      <c r="AQ429" s="282"/>
      <c r="AR429" s="282"/>
      <c r="AS429" s="282"/>
      <c r="AT429" s="282">
        <v>12</v>
      </c>
      <c r="AU429" s="282"/>
      <c r="AV429" s="282">
        <v>0</v>
      </c>
      <c r="AW429" s="282"/>
      <c r="AX429" s="282"/>
      <c r="AY429" s="273"/>
      <c r="AZ429" s="274"/>
      <c r="BA429" s="275"/>
      <c r="BB429" s="282">
        <v>230</v>
      </c>
      <c r="BC429" s="282">
        <v>200</v>
      </c>
      <c r="BD429" s="282">
        <v>150</v>
      </c>
      <c r="BE429" s="291">
        <v>280</v>
      </c>
      <c r="BF429" s="292">
        <v>300</v>
      </c>
      <c r="BG429" s="292">
        <v>300</v>
      </c>
      <c r="BH429" s="292">
        <v>270</v>
      </c>
      <c r="BI429" s="292">
        <v>274</v>
      </c>
      <c r="BJ429" s="293">
        <v>250</v>
      </c>
      <c r="BK429" s="292"/>
      <c r="BL429" s="124"/>
      <c r="BM429" s="2"/>
      <c r="BN429" s="124"/>
      <c r="BO429" s="6"/>
      <c r="BP429" s="124"/>
      <c r="BQ429" s="124"/>
      <c r="BR429" s="124"/>
      <c r="BS429" s="124"/>
      <c r="BT429" s="124"/>
      <c r="BU429" s="124"/>
      <c r="BV429" s="124"/>
      <c r="BW429" s="124"/>
      <c r="BX429" s="6"/>
      <c r="BY429" s="124"/>
      <c r="BZ429" s="124"/>
      <c r="CA429" s="124"/>
      <c r="CB429" s="124"/>
      <c r="CC429" s="124"/>
      <c r="CD429" s="124"/>
      <c r="CE429" s="124"/>
      <c r="CF429" s="124"/>
      <c r="CG429" s="124"/>
      <c r="CH429" s="124"/>
      <c r="CI429" s="124"/>
      <c r="CJ429" s="124"/>
      <c r="CK429" s="124"/>
      <c r="CL429" s="124"/>
      <c r="CM429" s="124"/>
      <c r="CN429" s="124"/>
      <c r="CO429" s="124"/>
      <c r="CP429" s="124"/>
      <c r="CQ429" s="124"/>
      <c r="CR429" s="124"/>
      <c r="CS429" s="124"/>
      <c r="CT429" s="124"/>
      <c r="CU429" s="124"/>
      <c r="CV429" s="124"/>
      <c r="CW429" s="124"/>
      <c r="CX429" s="124"/>
      <c r="CY429" s="124"/>
      <c r="CZ429" s="124"/>
      <c r="DA429" s="124"/>
      <c r="DB429" s="124"/>
      <c r="DC429" s="124"/>
      <c r="DD429" s="124"/>
      <c r="DE429" s="124"/>
      <c r="DF429" s="124"/>
      <c r="DG429" s="124"/>
      <c r="DH429" s="124"/>
      <c r="DI429" s="124"/>
      <c r="DJ429" s="124"/>
      <c r="DK429" s="198"/>
      <c r="DL429" s="198"/>
      <c r="DM429" s="144"/>
      <c r="DN429" s="198"/>
      <c r="DO429" s="144"/>
      <c r="DP429" s="198"/>
      <c r="DQ429" s="144"/>
      <c r="DR429" s="6"/>
      <c r="DS429" s="6"/>
      <c r="DT429" s="2"/>
      <c r="DU429" s="2"/>
      <c r="DV429" s="2"/>
      <c r="DW429" s="2"/>
      <c r="DX429" s="2"/>
      <c r="DY429" s="2"/>
      <c r="DZ429" s="2"/>
      <c r="EA429" s="2"/>
      <c r="EB429" s="125"/>
      <c r="EC429" s="6"/>
      <c r="ED429" s="6"/>
      <c r="EE429" s="6"/>
      <c r="EF429" s="124"/>
      <c r="EG429" s="124"/>
      <c r="EH429" s="125"/>
      <c r="EI429" s="125"/>
      <c r="EJ429" s="124"/>
      <c r="EK429" s="2"/>
      <c r="EL429" s="2"/>
    </row>
    <row x14ac:dyDescent="0.25" r="430" customHeight="1" ht="18.75">
      <c r="A430" s="290" t="s">
        <v>200</v>
      </c>
      <c r="B430" s="282"/>
      <c r="C430" s="282"/>
      <c r="D430" s="282"/>
      <c r="E430" s="282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  <c r="AD430" s="282"/>
      <c r="AE430" s="282"/>
      <c r="AF430" s="282"/>
      <c r="AG430" s="282"/>
      <c r="AH430" s="282"/>
      <c r="AI430" s="282"/>
      <c r="AJ430" s="282"/>
      <c r="AK430" s="282"/>
      <c r="AL430" s="282"/>
      <c r="AM430" s="282"/>
      <c r="AN430" s="282">
        <v>12</v>
      </c>
      <c r="AO430" s="282">
        <v>5</v>
      </c>
      <c r="AP430" s="282">
        <v>15</v>
      </c>
      <c r="AQ430" s="282">
        <v>55</v>
      </c>
      <c r="AR430" s="282">
        <v>15</v>
      </c>
      <c r="AS430" s="282"/>
      <c r="AT430" s="282">
        <v>13</v>
      </c>
      <c r="AU430" s="282">
        <v>54</v>
      </c>
      <c r="AV430" s="282">
        <v>0</v>
      </c>
      <c r="AW430" s="282"/>
      <c r="AX430" s="282"/>
      <c r="AY430" s="273"/>
      <c r="AZ430" s="274"/>
      <c r="BA430" s="275"/>
      <c r="BB430" s="282"/>
      <c r="BC430" s="282"/>
      <c r="BD430" s="282"/>
      <c r="BE430" s="291"/>
      <c r="BF430" s="292"/>
      <c r="BG430" s="292"/>
      <c r="BH430" s="292"/>
      <c r="BI430" s="292"/>
      <c r="BJ430" s="293"/>
      <c r="BK430" s="292"/>
      <c r="BL430" s="124"/>
      <c r="BM430" s="2"/>
      <c r="BN430" s="124"/>
      <c r="BO430" s="6"/>
      <c r="BP430" s="124"/>
      <c r="BQ430" s="124"/>
      <c r="BR430" s="124"/>
      <c r="BS430" s="124"/>
      <c r="BT430" s="124"/>
      <c r="BU430" s="124"/>
      <c r="BV430" s="124"/>
      <c r="BW430" s="124"/>
      <c r="BX430" s="6"/>
      <c r="BY430" s="124"/>
      <c r="BZ430" s="124"/>
      <c r="CA430" s="124"/>
      <c r="CB430" s="124"/>
      <c r="CC430" s="124"/>
      <c r="CD430" s="124"/>
      <c r="CE430" s="124"/>
      <c r="CF430" s="124"/>
      <c r="CG430" s="124"/>
      <c r="CH430" s="124"/>
      <c r="CI430" s="124"/>
      <c r="CJ430" s="124"/>
      <c r="CK430" s="124"/>
      <c r="CL430" s="124"/>
      <c r="CM430" s="124"/>
      <c r="CN430" s="124"/>
      <c r="CO430" s="124"/>
      <c r="CP430" s="124"/>
      <c r="CQ430" s="124"/>
      <c r="CR430" s="124"/>
      <c r="CS430" s="124"/>
      <c r="CT430" s="124"/>
      <c r="CU430" s="124"/>
      <c r="CV430" s="124"/>
      <c r="CW430" s="124"/>
      <c r="CX430" s="124"/>
      <c r="CY430" s="124"/>
      <c r="CZ430" s="124"/>
      <c r="DA430" s="124"/>
      <c r="DB430" s="124"/>
      <c r="DC430" s="124"/>
      <c r="DD430" s="124"/>
      <c r="DE430" s="124"/>
      <c r="DF430" s="124"/>
      <c r="DG430" s="124"/>
      <c r="DH430" s="124"/>
      <c r="DI430" s="124"/>
      <c r="DJ430" s="124"/>
      <c r="DK430" s="198"/>
      <c r="DL430" s="198"/>
      <c r="DM430" s="144"/>
      <c r="DN430" s="198"/>
      <c r="DO430" s="144"/>
      <c r="DP430" s="198"/>
      <c r="DQ430" s="144"/>
      <c r="DR430" s="6"/>
      <c r="DS430" s="6"/>
      <c r="DT430" s="2"/>
      <c r="DU430" s="2"/>
      <c r="DV430" s="2"/>
      <c r="DW430" s="2"/>
      <c r="DX430" s="2"/>
      <c r="DY430" s="2"/>
      <c r="DZ430" s="2"/>
      <c r="EA430" s="2"/>
      <c r="EB430" s="125"/>
      <c r="EC430" s="6"/>
      <c r="ED430" s="6"/>
      <c r="EE430" s="6"/>
      <c r="EF430" s="124"/>
      <c r="EG430" s="124"/>
      <c r="EH430" s="125"/>
      <c r="EI430" s="125"/>
      <c r="EJ430" s="124"/>
      <c r="EK430" s="2"/>
      <c r="EL430" s="2"/>
    </row>
    <row x14ac:dyDescent="0.25" r="431" customHeight="1" ht="18.75">
      <c r="A431" s="290" t="s">
        <v>238</v>
      </c>
      <c r="B431" s="282"/>
      <c r="C431" s="282"/>
      <c r="D431" s="282"/>
      <c r="E431" s="282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  <c r="AD431" s="282"/>
      <c r="AE431" s="282"/>
      <c r="AF431" s="282"/>
      <c r="AG431" s="282"/>
      <c r="AH431" s="282"/>
      <c r="AI431" s="282"/>
      <c r="AJ431" s="282"/>
      <c r="AK431" s="282"/>
      <c r="AL431" s="282"/>
      <c r="AM431" s="282">
        <v>12</v>
      </c>
      <c r="AN431" s="282">
        <v>8</v>
      </c>
      <c r="AO431" s="282">
        <v>12</v>
      </c>
      <c r="AP431" s="282">
        <v>19</v>
      </c>
      <c r="AQ431" s="282"/>
      <c r="AR431" s="282"/>
      <c r="AS431" s="282">
        <v>13</v>
      </c>
      <c r="AT431" s="282"/>
      <c r="AU431" s="282"/>
      <c r="AV431" s="282">
        <v>0</v>
      </c>
      <c r="AW431" s="282">
        <v>1</v>
      </c>
      <c r="AX431" s="282"/>
      <c r="AY431" s="273"/>
      <c r="AZ431" s="274"/>
      <c r="BA431" s="275">
        <v>99</v>
      </c>
      <c r="BB431" s="282"/>
      <c r="BC431" s="282"/>
      <c r="BD431" s="282"/>
      <c r="BE431" s="291"/>
      <c r="BF431" s="292"/>
      <c r="BG431" s="292"/>
      <c r="BH431" s="292"/>
      <c r="BI431" s="292"/>
      <c r="BJ431" s="293"/>
      <c r="BK431" s="292"/>
      <c r="BL431" s="124"/>
      <c r="BM431" s="2"/>
      <c r="BN431" s="124"/>
      <c r="BO431" s="6"/>
      <c r="BP431" s="124"/>
      <c r="BQ431" s="124"/>
      <c r="BR431" s="124"/>
      <c r="BS431" s="124"/>
      <c r="BT431" s="124"/>
      <c r="BU431" s="124"/>
      <c r="BV431" s="124"/>
      <c r="BW431" s="124"/>
      <c r="BX431" s="6"/>
      <c r="BY431" s="124"/>
      <c r="BZ431" s="124"/>
      <c r="CA431" s="124"/>
      <c r="CB431" s="124"/>
      <c r="CC431" s="124"/>
      <c r="CD431" s="124"/>
      <c r="CE431" s="124"/>
      <c r="CF431" s="124"/>
      <c r="CG431" s="124"/>
      <c r="CH431" s="124"/>
      <c r="CI431" s="124"/>
      <c r="CJ431" s="124"/>
      <c r="CK431" s="124"/>
      <c r="CL431" s="124"/>
      <c r="CM431" s="124"/>
      <c r="CN431" s="124"/>
      <c r="CO431" s="124"/>
      <c r="CP431" s="124"/>
      <c r="CQ431" s="124"/>
      <c r="CR431" s="124"/>
      <c r="CS431" s="124"/>
      <c r="CT431" s="124"/>
      <c r="CU431" s="124"/>
      <c r="CV431" s="124"/>
      <c r="CW431" s="124"/>
      <c r="CX431" s="124"/>
      <c r="CY431" s="124"/>
      <c r="CZ431" s="124"/>
      <c r="DA431" s="124"/>
      <c r="DB431" s="124"/>
      <c r="DC431" s="124"/>
      <c r="DD431" s="124"/>
      <c r="DE431" s="124"/>
      <c r="DF431" s="124"/>
      <c r="DG431" s="124"/>
      <c r="DH431" s="124"/>
      <c r="DI431" s="124"/>
      <c r="DJ431" s="124"/>
      <c r="DK431" s="198"/>
      <c r="DL431" s="198"/>
      <c r="DM431" s="144"/>
      <c r="DN431" s="198"/>
      <c r="DO431" s="144"/>
      <c r="DP431" s="198"/>
      <c r="DQ431" s="144"/>
      <c r="DR431" s="6"/>
      <c r="DS431" s="6"/>
      <c r="DT431" s="2"/>
      <c r="DU431" s="2"/>
      <c r="DV431" s="2"/>
      <c r="DW431" s="2"/>
      <c r="DX431" s="2"/>
      <c r="DY431" s="2"/>
      <c r="DZ431" s="2"/>
      <c r="EA431" s="2"/>
      <c r="EB431" s="125"/>
      <c r="EC431" s="6"/>
      <c r="ED431" s="6"/>
      <c r="EE431" s="6"/>
      <c r="EF431" s="124"/>
      <c r="EG431" s="124"/>
      <c r="EH431" s="125"/>
      <c r="EI431" s="125"/>
      <c r="EJ431" s="124"/>
      <c r="EK431" s="2"/>
      <c r="EL431" s="2"/>
    </row>
    <row x14ac:dyDescent="0.25" r="432" customHeight="1" ht="18.75">
      <c r="A432" s="304" t="s">
        <v>239</v>
      </c>
      <c r="B432" s="282">
        <f>+SUM(B423:B431)</f>
      </c>
      <c r="C432" s="282">
        <f>+SUM(C423:C431)</f>
      </c>
      <c r="D432" s="282">
        <f>+SUM(D423:D431)</f>
      </c>
      <c r="E432" s="282">
        <f>+SUM(E423:E431)</f>
      </c>
      <c r="F432" s="282">
        <f>+SUM(F423:F431)</f>
      </c>
      <c r="G432" s="282">
        <f>+SUM(G423:G431)</f>
      </c>
      <c r="H432" s="282">
        <f>+SUM(H423:H431)</f>
      </c>
      <c r="I432" s="282">
        <f>+SUM(I423:I431)</f>
      </c>
      <c r="J432" s="282">
        <f>+SUM(J423:J431)</f>
      </c>
      <c r="K432" s="282">
        <f>+SUM(K423:K431)</f>
      </c>
      <c r="L432" s="282">
        <f>+SUM(L423:L431)</f>
      </c>
      <c r="M432" s="282">
        <f>+SUM(M423:M431)</f>
      </c>
      <c r="N432" s="282">
        <f>+SUM(N423:N431)</f>
      </c>
      <c r="O432" s="282">
        <f>+SUM(O423:O431)</f>
      </c>
      <c r="P432" s="282">
        <f>+SUM(P423:P431)</f>
      </c>
      <c r="Q432" s="282">
        <f>+SUM(Q423:Q431)</f>
      </c>
      <c r="R432" s="282">
        <f>+SUM(R423:R431)</f>
      </c>
      <c r="S432" s="282">
        <f>+SUM(S423:S431)</f>
      </c>
      <c r="T432" s="282">
        <f>+SUM(T423:T431)</f>
      </c>
      <c r="U432" s="282">
        <f>+SUM(U423:U431)</f>
      </c>
      <c r="V432" s="282">
        <f>+SUM(V423:V431)</f>
      </c>
      <c r="W432" s="282">
        <f>+SUM(W423:W431)</f>
      </c>
      <c r="X432" s="282">
        <f>+SUM(X423:X431)</f>
      </c>
      <c r="Y432" s="282">
        <f>+SUM(Y423:Y431)</f>
      </c>
      <c r="Z432" s="282">
        <f>+SUM(Z423:Z431)</f>
      </c>
      <c r="AA432" s="282">
        <f>+SUM(AA423:AA431)</f>
      </c>
      <c r="AB432" s="282">
        <f>+SUM(AB423:AB431)</f>
      </c>
      <c r="AC432" s="282">
        <f>+SUM(AC423:AC431)</f>
      </c>
      <c r="AD432" s="282">
        <f>+SUM(AD423:AD431)</f>
      </c>
      <c r="AE432" s="282">
        <f>+SUM(AE423:AE431)</f>
      </c>
      <c r="AF432" s="282">
        <f>+SUM(AF423:AF431)</f>
      </c>
      <c r="AG432" s="282">
        <f>+SUM(AG423:AG431)</f>
      </c>
      <c r="AH432" s="282">
        <f>+SUM(AH423:AH431)</f>
      </c>
      <c r="AI432" s="282">
        <f>+SUM(AI423:AI431)</f>
      </c>
      <c r="AJ432" s="282">
        <f>+SUM(AJ423:AJ431)</f>
      </c>
      <c r="AK432" s="282">
        <f>+SUM(AK423:AK431)</f>
      </c>
      <c r="AL432" s="282">
        <f>+SUM(AL423:AL431)</f>
      </c>
      <c r="AM432" s="282">
        <f>+SUM(AM423:AM431)</f>
      </c>
      <c r="AN432" s="282">
        <f>+SUM(AN423:AN431)</f>
      </c>
      <c r="AO432" s="282">
        <f>+SUM(AO423:AO431)</f>
      </c>
      <c r="AP432" s="282">
        <f>+SUM(AP423:AP431)</f>
      </c>
      <c r="AQ432" s="282">
        <f>+SUM(AQ423:AQ431)</f>
      </c>
      <c r="AR432" s="282">
        <f>+SUM(AR423:AR431)</f>
      </c>
      <c r="AS432" s="282">
        <f>+SUM(AS423:AS431)</f>
      </c>
      <c r="AT432" s="282">
        <f>+SUM(AT423:AT431)</f>
      </c>
      <c r="AU432" s="282">
        <f>+SUM(AU423:AU431)</f>
      </c>
      <c r="AV432" s="282">
        <f>+SUM(AV423:AV431)</f>
      </c>
      <c r="AW432" s="282">
        <f>+SUM(AW423:AW431)</f>
      </c>
      <c r="AX432" s="282"/>
      <c r="AY432" s="273"/>
      <c r="AZ432" s="274">
        <f>SUM(AZ423:AZ431)</f>
      </c>
      <c r="BA432" s="275">
        <f>SUM(BA423:BA431)</f>
      </c>
      <c r="BB432" s="276">
        <f>SUM(BB423:BB431)</f>
      </c>
      <c r="BC432" s="276">
        <f>SUM(BC423:BC431)</f>
      </c>
      <c r="BD432" s="276">
        <f>SUM(BD423:BD431)</f>
      </c>
      <c r="BE432" s="277">
        <f>SUM(BE423:BE431)</f>
      </c>
      <c r="BF432" s="278">
        <f>SUM(BF423:BF431)</f>
      </c>
      <c r="BG432" s="278">
        <f>SUM(BG423:BG431)</f>
      </c>
      <c r="BH432" s="278">
        <f>SUM(BH423:BH431)</f>
      </c>
      <c r="BI432" s="278">
        <f>SUM(BI423:BI431)</f>
      </c>
      <c r="BJ432" s="279">
        <f>SUM(BJ423:BJ431)</f>
      </c>
      <c r="BK432" s="278"/>
      <c r="BL432" s="124"/>
      <c r="BM432" s="2"/>
      <c r="BN432" s="124"/>
      <c r="BO432" s="6"/>
      <c r="BP432" s="124"/>
      <c r="BQ432" s="124"/>
      <c r="BR432" s="124"/>
      <c r="BS432" s="124"/>
      <c r="BT432" s="124"/>
      <c r="BU432" s="124"/>
      <c r="BV432" s="124"/>
      <c r="BW432" s="124"/>
      <c r="BX432" s="6"/>
      <c r="BY432" s="124"/>
      <c r="BZ432" s="124"/>
      <c r="CA432" s="124"/>
      <c r="CB432" s="124"/>
      <c r="CC432" s="124"/>
      <c r="CD432" s="124"/>
      <c r="CE432" s="124"/>
      <c r="CF432" s="124"/>
      <c r="CG432" s="124"/>
      <c r="CH432" s="124"/>
      <c r="CI432" s="124"/>
      <c r="CJ432" s="124"/>
      <c r="CK432" s="124"/>
      <c r="CL432" s="124"/>
      <c r="CM432" s="124"/>
      <c r="CN432" s="124"/>
      <c r="CO432" s="124"/>
      <c r="CP432" s="124"/>
      <c r="CQ432" s="124"/>
      <c r="CR432" s="124"/>
      <c r="CS432" s="124"/>
      <c r="CT432" s="124"/>
      <c r="CU432" s="124"/>
      <c r="CV432" s="124"/>
      <c r="CW432" s="124"/>
      <c r="CX432" s="124"/>
      <c r="CY432" s="124"/>
      <c r="CZ432" s="124"/>
      <c r="DA432" s="124"/>
      <c r="DB432" s="124"/>
      <c r="DC432" s="124"/>
      <c r="DD432" s="124"/>
      <c r="DE432" s="124"/>
      <c r="DF432" s="124"/>
      <c r="DG432" s="124"/>
      <c r="DH432" s="124"/>
      <c r="DI432" s="124"/>
      <c r="DJ432" s="124">
        <f>150/280</f>
      </c>
      <c r="DK432" s="198"/>
      <c r="DL432" s="198"/>
      <c r="DM432" s="144"/>
      <c r="DN432" s="198"/>
      <c r="DO432" s="144"/>
      <c r="DP432" s="198"/>
      <c r="DQ432" s="144"/>
      <c r="DR432" s="6"/>
      <c r="DS432" s="6"/>
      <c r="DT432" s="2"/>
      <c r="DU432" s="2"/>
      <c r="DV432" s="2"/>
      <c r="DW432" s="2"/>
      <c r="DX432" s="2"/>
      <c r="DY432" s="2"/>
      <c r="DZ432" s="2"/>
      <c r="EA432" s="2"/>
      <c r="EB432" s="125"/>
      <c r="EC432" s="6"/>
      <c r="ED432" s="6"/>
      <c r="EE432" s="6"/>
      <c r="EF432" s="124"/>
      <c r="EG432" s="124"/>
      <c r="EH432" s="125"/>
      <c r="EI432" s="125"/>
      <c r="EJ432" s="124"/>
      <c r="EK432" s="2"/>
      <c r="EL432" s="2"/>
    </row>
    <row x14ac:dyDescent="0.25" r="433" customHeight="1" ht="18.75">
      <c r="A433" s="280" t="s">
        <v>253</v>
      </c>
      <c r="B433" s="322">
        <v>0</v>
      </c>
      <c r="C433" s="322">
        <v>0</v>
      </c>
      <c r="D433" s="322">
        <v>0</v>
      </c>
      <c r="E433" s="322">
        <v>0</v>
      </c>
      <c r="F433" s="322">
        <v>0</v>
      </c>
      <c r="G433" s="322">
        <v>0</v>
      </c>
      <c r="H433" s="322">
        <v>0</v>
      </c>
      <c r="I433" s="322">
        <v>0</v>
      </c>
      <c r="J433" s="322">
        <v>0</v>
      </c>
      <c r="K433" s="322">
        <v>0</v>
      </c>
      <c r="L433" s="322">
        <v>0</v>
      </c>
      <c r="M433" s="322">
        <v>0</v>
      </c>
      <c r="N433" s="268">
        <v>0</v>
      </c>
      <c r="O433" s="268">
        <v>0</v>
      </c>
      <c r="P433" s="268">
        <v>0</v>
      </c>
      <c r="Q433" s="268">
        <v>0</v>
      </c>
      <c r="R433" s="268">
        <v>0</v>
      </c>
      <c r="S433" s="268">
        <v>0</v>
      </c>
      <c r="T433" s="268">
        <v>0</v>
      </c>
      <c r="U433" s="268">
        <v>0</v>
      </c>
      <c r="V433" s="268">
        <v>0</v>
      </c>
      <c r="W433" s="268">
        <v>0</v>
      </c>
      <c r="X433" s="268">
        <v>46</v>
      </c>
      <c r="Y433" s="268">
        <v>0</v>
      </c>
      <c r="Z433" s="282">
        <v>72</v>
      </c>
      <c r="AA433" s="282">
        <v>496</v>
      </c>
      <c r="AB433" s="282">
        <v>0</v>
      </c>
      <c r="AC433" s="282">
        <v>30</v>
      </c>
      <c r="AD433" s="282">
        <v>48</v>
      </c>
      <c r="AE433" s="282">
        <v>0</v>
      </c>
      <c r="AF433" s="282">
        <v>0</v>
      </c>
      <c r="AG433" s="282">
        <v>132</v>
      </c>
      <c r="AH433" s="282">
        <v>0</v>
      </c>
      <c r="AI433" s="282">
        <v>200</v>
      </c>
      <c r="AJ433" s="282">
        <v>178</v>
      </c>
      <c r="AK433" s="282">
        <v>0</v>
      </c>
      <c r="AL433" s="282">
        <v>0</v>
      </c>
      <c r="AM433" s="282">
        <v>0</v>
      </c>
      <c r="AN433" s="282">
        <v>0</v>
      </c>
      <c r="AO433" s="282">
        <v>0</v>
      </c>
      <c r="AP433" s="282">
        <v>0</v>
      </c>
      <c r="AQ433" s="282">
        <v>0</v>
      </c>
      <c r="AR433" s="282">
        <v>0</v>
      </c>
      <c r="AS433" s="282">
        <v>0</v>
      </c>
      <c r="AT433" s="282">
        <v>0</v>
      </c>
      <c r="AU433" s="282">
        <v>0</v>
      </c>
      <c r="AV433" s="282">
        <v>0</v>
      </c>
      <c r="AW433" s="268">
        <v>0</v>
      </c>
      <c r="AX433" s="268"/>
      <c r="AY433" s="273"/>
      <c r="AZ433" s="274">
        <f>+AZ443</f>
      </c>
      <c r="BA433" s="275">
        <f>+BA443</f>
      </c>
      <c r="BB433" s="282">
        <f>+BB443</f>
      </c>
      <c r="BC433" s="282">
        <f>+BC443</f>
      </c>
      <c r="BD433" s="282">
        <f>+BD443</f>
      </c>
      <c r="BE433" s="291">
        <f>+BE443</f>
      </c>
      <c r="BF433" s="292">
        <f>+BF443</f>
      </c>
      <c r="BG433" s="292">
        <f>+BG443</f>
      </c>
      <c r="BH433" s="292">
        <f>+BH443</f>
      </c>
      <c r="BI433" s="292">
        <f>+BI443</f>
      </c>
      <c r="BJ433" s="293">
        <f>+BJ443</f>
      </c>
      <c r="BK433" s="292"/>
      <c r="BL433" s="124"/>
      <c r="BM433" s="2"/>
      <c r="BN433" s="124"/>
      <c r="BO433" s="6"/>
      <c r="BP433" s="124"/>
      <c r="BQ433" s="124"/>
      <c r="BR433" s="124"/>
      <c r="BS433" s="124"/>
      <c r="BT433" s="124"/>
      <c r="BU433" s="124"/>
      <c r="BV433" s="124"/>
      <c r="BW433" s="124"/>
      <c r="BX433" s="6"/>
      <c r="BY433" s="124"/>
      <c r="BZ433" s="124"/>
      <c r="CA433" s="124"/>
      <c r="CB433" s="124"/>
      <c r="CC433" s="124"/>
      <c r="CD433" s="124"/>
      <c r="CE433" s="124"/>
      <c r="CF433" s="124"/>
      <c r="CG433" s="124"/>
      <c r="CH433" s="124"/>
      <c r="CI433" s="124"/>
      <c r="CJ433" s="124"/>
      <c r="CK433" s="124"/>
      <c r="CL433" s="124"/>
      <c r="CM433" s="124"/>
      <c r="CN433" s="124"/>
      <c r="CO433" s="124"/>
      <c r="CP433" s="124"/>
      <c r="CQ433" s="124"/>
      <c r="CR433" s="124"/>
      <c r="CS433" s="124"/>
      <c r="CT433" s="124"/>
      <c r="CU433" s="124"/>
      <c r="CV433" s="124"/>
      <c r="CW433" s="124"/>
      <c r="CX433" s="124"/>
      <c r="CY433" s="124"/>
      <c r="CZ433" s="124"/>
      <c r="DA433" s="124"/>
      <c r="DB433" s="124"/>
      <c r="DC433" s="124"/>
      <c r="DD433" s="124"/>
      <c r="DE433" s="124"/>
      <c r="DF433" s="124"/>
      <c r="DG433" s="124"/>
      <c r="DH433" s="124"/>
      <c r="DI433" s="124"/>
      <c r="DJ433" s="124"/>
      <c r="DK433" s="198">
        <f>SUM(B433:M433)</f>
      </c>
      <c r="DL433" s="198">
        <f>SUM(N433:Y433)</f>
      </c>
      <c r="DM433" s="144">
        <f>IFERROR(DL433/DK433*100,0)</f>
      </c>
      <c r="DN433" s="198">
        <f>SUM(Z433:AK433)</f>
      </c>
      <c r="DO433" s="144">
        <f>IFERROR(DN433/DL433*100,0)</f>
      </c>
      <c r="DP433" s="198">
        <f>SUM(AL433:AW433)</f>
      </c>
      <c r="DQ433" s="144">
        <f>IFERROR(DP433/DN433*100,0)</f>
      </c>
      <c r="DR433" s="185">
        <f>SUM(AY433:BJ433)</f>
      </c>
      <c r="DS433" s="249">
        <f>IFERROR(DR433/DP433*100,0)</f>
      </c>
      <c r="DT433" s="2"/>
      <c r="DU433" s="2"/>
      <c r="DV433" s="2"/>
      <c r="DW433" s="2"/>
      <c r="DX433" s="2"/>
      <c r="DY433" s="2"/>
      <c r="DZ433" s="2"/>
      <c r="EA433" s="2"/>
      <c r="EB433" s="125"/>
      <c r="EC433" s="6"/>
      <c r="ED433" s="6"/>
      <c r="EE433" s="6"/>
      <c r="EF433" s="124"/>
      <c r="EG433" s="124"/>
      <c r="EH433" s="125"/>
      <c r="EI433" s="125"/>
      <c r="EJ433" s="124"/>
      <c r="EK433" s="2"/>
      <c r="EL433" s="2"/>
    </row>
    <row x14ac:dyDescent="0.25" r="434" customHeight="1" ht="18.75">
      <c r="A434" s="290" t="s">
        <v>231</v>
      </c>
      <c r="B434" s="282"/>
      <c r="C434" s="282"/>
      <c r="D434" s="282"/>
      <c r="E434" s="282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82"/>
      <c r="AF434" s="282"/>
      <c r="AG434" s="282"/>
      <c r="AH434" s="282"/>
      <c r="AI434" s="282"/>
      <c r="AJ434" s="282"/>
      <c r="AK434" s="282"/>
      <c r="AL434" s="282"/>
      <c r="AM434" s="282"/>
      <c r="AN434" s="282"/>
      <c r="AO434" s="282"/>
      <c r="AP434" s="282"/>
      <c r="AQ434" s="282"/>
      <c r="AR434" s="282"/>
      <c r="AS434" s="282"/>
      <c r="AT434" s="282"/>
      <c r="AU434" s="282"/>
      <c r="AV434" s="282"/>
      <c r="AW434" s="282"/>
      <c r="AX434" s="282"/>
      <c r="AY434" s="273"/>
      <c r="AZ434" s="274"/>
      <c r="BA434" s="275"/>
      <c r="BB434" s="282"/>
      <c r="BC434" s="282"/>
      <c r="BD434" s="282"/>
      <c r="BE434" s="291"/>
      <c r="BF434" s="292"/>
      <c r="BG434" s="292"/>
      <c r="BH434" s="292"/>
      <c r="BI434" s="292"/>
      <c r="BJ434" s="293"/>
      <c r="BK434" s="292"/>
      <c r="BL434" s="124"/>
      <c r="BM434" s="2"/>
      <c r="BN434" s="124"/>
      <c r="BO434" s="6"/>
      <c r="BP434" s="124"/>
      <c r="BQ434" s="124"/>
      <c r="BR434" s="124"/>
      <c r="BS434" s="124"/>
      <c r="BT434" s="124"/>
      <c r="BU434" s="124"/>
      <c r="BV434" s="124"/>
      <c r="BW434" s="124"/>
      <c r="BX434" s="6"/>
      <c r="BY434" s="124"/>
      <c r="BZ434" s="124"/>
      <c r="CA434" s="124"/>
      <c r="CB434" s="124"/>
      <c r="CC434" s="124"/>
      <c r="CD434" s="124"/>
      <c r="CE434" s="124"/>
      <c r="CF434" s="124"/>
      <c r="CG434" s="124"/>
      <c r="CH434" s="124"/>
      <c r="CI434" s="124"/>
      <c r="CJ434" s="124"/>
      <c r="CK434" s="124"/>
      <c r="CL434" s="124"/>
      <c r="CM434" s="124"/>
      <c r="CN434" s="124"/>
      <c r="CO434" s="124"/>
      <c r="CP434" s="124"/>
      <c r="CQ434" s="124"/>
      <c r="CR434" s="124"/>
      <c r="CS434" s="124"/>
      <c r="CT434" s="124"/>
      <c r="CU434" s="124"/>
      <c r="CV434" s="124"/>
      <c r="CW434" s="124"/>
      <c r="CX434" s="124"/>
      <c r="CY434" s="124"/>
      <c r="CZ434" s="124"/>
      <c r="DA434" s="124"/>
      <c r="DB434" s="124"/>
      <c r="DC434" s="124"/>
      <c r="DD434" s="124"/>
      <c r="DE434" s="124"/>
      <c r="DF434" s="124"/>
      <c r="DG434" s="124"/>
      <c r="DH434" s="124"/>
      <c r="DI434" s="124"/>
      <c r="DJ434" s="124"/>
      <c r="DK434" s="198"/>
      <c r="DL434" s="198"/>
      <c r="DM434" s="144"/>
      <c r="DN434" s="198"/>
      <c r="DO434" s="144"/>
      <c r="DP434" s="198"/>
      <c r="DQ434" s="144"/>
      <c r="DR434" s="6"/>
      <c r="DS434" s="6"/>
      <c r="DT434" s="2"/>
      <c r="DU434" s="2"/>
      <c r="DV434" s="2"/>
      <c r="DW434" s="2"/>
      <c r="DX434" s="2"/>
      <c r="DY434" s="2"/>
      <c r="DZ434" s="2"/>
      <c r="EA434" s="2"/>
      <c r="EB434" s="125"/>
      <c r="EC434" s="6"/>
      <c r="ED434" s="6"/>
      <c r="EE434" s="6"/>
      <c r="EF434" s="124"/>
      <c r="EG434" s="124"/>
      <c r="EH434" s="125"/>
      <c r="EI434" s="125"/>
      <c r="EJ434" s="124"/>
      <c r="EK434" s="2"/>
      <c r="EL434" s="2"/>
    </row>
    <row x14ac:dyDescent="0.25" r="435" customHeight="1" ht="18.75">
      <c r="A435" s="290" t="s">
        <v>232</v>
      </c>
      <c r="B435" s="282"/>
      <c r="C435" s="282"/>
      <c r="D435" s="282"/>
      <c r="E435" s="282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  <c r="AD435" s="282"/>
      <c r="AE435" s="282"/>
      <c r="AF435" s="282"/>
      <c r="AG435" s="282"/>
      <c r="AH435" s="282"/>
      <c r="AI435" s="282"/>
      <c r="AJ435" s="282"/>
      <c r="AK435" s="282"/>
      <c r="AL435" s="282"/>
      <c r="AM435" s="282"/>
      <c r="AN435" s="282"/>
      <c r="AO435" s="282"/>
      <c r="AP435" s="282"/>
      <c r="AQ435" s="282"/>
      <c r="AR435" s="282"/>
      <c r="AS435" s="282"/>
      <c r="AT435" s="282"/>
      <c r="AU435" s="282"/>
      <c r="AV435" s="282"/>
      <c r="AW435" s="282"/>
      <c r="AX435" s="282"/>
      <c r="AY435" s="273"/>
      <c r="AZ435" s="274"/>
      <c r="BA435" s="275"/>
      <c r="BB435" s="282"/>
      <c r="BC435" s="282"/>
      <c r="BD435" s="282"/>
      <c r="BE435" s="291"/>
      <c r="BF435" s="292"/>
      <c r="BG435" s="292"/>
      <c r="BH435" s="292"/>
      <c r="BI435" s="292"/>
      <c r="BJ435" s="293"/>
      <c r="BK435" s="292"/>
      <c r="BL435" s="124"/>
      <c r="BM435" s="2"/>
      <c r="BN435" s="124"/>
      <c r="BO435" s="6"/>
      <c r="BP435" s="124"/>
      <c r="BQ435" s="124"/>
      <c r="BR435" s="124"/>
      <c r="BS435" s="124"/>
      <c r="BT435" s="124"/>
      <c r="BU435" s="124"/>
      <c r="BV435" s="124"/>
      <c r="BW435" s="124"/>
      <c r="BX435" s="6"/>
      <c r="BY435" s="124"/>
      <c r="BZ435" s="124"/>
      <c r="CA435" s="124"/>
      <c r="CB435" s="124"/>
      <c r="CC435" s="124"/>
      <c r="CD435" s="124"/>
      <c r="CE435" s="124"/>
      <c r="CF435" s="124"/>
      <c r="CG435" s="124"/>
      <c r="CH435" s="124"/>
      <c r="CI435" s="124"/>
      <c r="CJ435" s="124"/>
      <c r="CK435" s="124"/>
      <c r="CL435" s="124"/>
      <c r="CM435" s="124"/>
      <c r="CN435" s="124"/>
      <c r="CO435" s="124"/>
      <c r="CP435" s="124"/>
      <c r="CQ435" s="124"/>
      <c r="CR435" s="124"/>
      <c r="CS435" s="124"/>
      <c r="CT435" s="124"/>
      <c r="CU435" s="124"/>
      <c r="CV435" s="124"/>
      <c r="CW435" s="124"/>
      <c r="CX435" s="124"/>
      <c r="CY435" s="124"/>
      <c r="CZ435" s="124"/>
      <c r="DA435" s="124"/>
      <c r="DB435" s="124"/>
      <c r="DC435" s="124"/>
      <c r="DD435" s="124"/>
      <c r="DE435" s="124"/>
      <c r="DF435" s="124"/>
      <c r="DG435" s="124"/>
      <c r="DH435" s="124"/>
      <c r="DI435" s="124"/>
      <c r="DJ435" s="124"/>
      <c r="DK435" s="198"/>
      <c r="DL435" s="198"/>
      <c r="DM435" s="144"/>
      <c r="DN435" s="198"/>
      <c r="DO435" s="144"/>
      <c r="DP435" s="198"/>
      <c r="DQ435" s="144"/>
      <c r="DR435" s="6"/>
      <c r="DS435" s="6"/>
      <c r="DT435" s="2"/>
      <c r="DU435" s="2"/>
      <c r="DV435" s="2"/>
      <c r="DW435" s="2"/>
      <c r="DX435" s="2"/>
      <c r="DY435" s="2"/>
      <c r="DZ435" s="2"/>
      <c r="EA435" s="2"/>
      <c r="EB435" s="125"/>
      <c r="EC435" s="6"/>
      <c r="ED435" s="6"/>
      <c r="EE435" s="6"/>
      <c r="EF435" s="124"/>
      <c r="EG435" s="124"/>
      <c r="EH435" s="125"/>
      <c r="EI435" s="125"/>
      <c r="EJ435" s="124"/>
      <c r="EK435" s="2"/>
      <c r="EL435" s="2"/>
    </row>
    <row x14ac:dyDescent="0.25" r="436" customHeight="1" ht="18.75">
      <c r="A436" s="290" t="s">
        <v>233</v>
      </c>
      <c r="B436" s="282"/>
      <c r="C436" s="282"/>
      <c r="D436" s="282"/>
      <c r="E436" s="282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  <c r="AD436" s="282"/>
      <c r="AE436" s="282"/>
      <c r="AF436" s="282"/>
      <c r="AG436" s="282"/>
      <c r="AH436" s="282"/>
      <c r="AI436" s="282"/>
      <c r="AJ436" s="282"/>
      <c r="AK436" s="282"/>
      <c r="AL436" s="282"/>
      <c r="AM436" s="282"/>
      <c r="AN436" s="282"/>
      <c r="AO436" s="282"/>
      <c r="AP436" s="282"/>
      <c r="AQ436" s="282"/>
      <c r="AR436" s="282"/>
      <c r="AS436" s="282"/>
      <c r="AT436" s="282"/>
      <c r="AU436" s="282"/>
      <c r="AV436" s="282"/>
      <c r="AW436" s="282"/>
      <c r="AX436" s="282"/>
      <c r="AY436" s="273"/>
      <c r="AZ436" s="274"/>
      <c r="BA436" s="275"/>
      <c r="BB436" s="282"/>
      <c r="BC436" s="282"/>
      <c r="BD436" s="282"/>
      <c r="BE436" s="291"/>
      <c r="BF436" s="292"/>
      <c r="BG436" s="292"/>
      <c r="BH436" s="292"/>
      <c r="BI436" s="292"/>
      <c r="BJ436" s="293"/>
      <c r="BK436" s="292"/>
      <c r="BL436" s="124"/>
      <c r="BM436" s="2"/>
      <c r="BN436" s="124"/>
      <c r="BO436" s="6"/>
      <c r="BP436" s="124"/>
      <c r="BQ436" s="124"/>
      <c r="BR436" s="124"/>
      <c r="BS436" s="124"/>
      <c r="BT436" s="124"/>
      <c r="BU436" s="124"/>
      <c r="BV436" s="124"/>
      <c r="BW436" s="124"/>
      <c r="BX436" s="6"/>
      <c r="BY436" s="124"/>
      <c r="BZ436" s="124"/>
      <c r="CA436" s="124"/>
      <c r="CB436" s="124"/>
      <c r="CC436" s="124"/>
      <c r="CD436" s="124"/>
      <c r="CE436" s="124"/>
      <c r="CF436" s="124"/>
      <c r="CG436" s="124"/>
      <c r="CH436" s="124"/>
      <c r="CI436" s="124"/>
      <c r="CJ436" s="124"/>
      <c r="CK436" s="124"/>
      <c r="CL436" s="124"/>
      <c r="CM436" s="124"/>
      <c r="CN436" s="124"/>
      <c r="CO436" s="124"/>
      <c r="CP436" s="124"/>
      <c r="CQ436" s="124"/>
      <c r="CR436" s="124"/>
      <c r="CS436" s="124"/>
      <c r="CT436" s="124"/>
      <c r="CU436" s="124"/>
      <c r="CV436" s="124"/>
      <c r="CW436" s="124"/>
      <c r="CX436" s="124"/>
      <c r="CY436" s="124"/>
      <c r="CZ436" s="124"/>
      <c r="DA436" s="124"/>
      <c r="DB436" s="124"/>
      <c r="DC436" s="124"/>
      <c r="DD436" s="124"/>
      <c r="DE436" s="124"/>
      <c r="DF436" s="124"/>
      <c r="DG436" s="124"/>
      <c r="DH436" s="124"/>
      <c r="DI436" s="124"/>
      <c r="DJ436" s="124"/>
      <c r="DK436" s="198"/>
      <c r="DL436" s="198"/>
      <c r="DM436" s="144"/>
      <c r="DN436" s="198"/>
      <c r="DO436" s="144"/>
      <c r="DP436" s="198"/>
      <c r="DQ436" s="144"/>
      <c r="DR436" s="6"/>
      <c r="DS436" s="6"/>
      <c r="DT436" s="2"/>
      <c r="DU436" s="2"/>
      <c r="DV436" s="2"/>
      <c r="DW436" s="2"/>
      <c r="DX436" s="2"/>
      <c r="DY436" s="2"/>
      <c r="DZ436" s="2"/>
      <c r="EA436" s="2"/>
      <c r="EB436" s="125"/>
      <c r="EC436" s="6"/>
      <c r="ED436" s="6"/>
      <c r="EE436" s="6"/>
      <c r="EF436" s="124"/>
      <c r="EG436" s="124"/>
      <c r="EH436" s="125"/>
      <c r="EI436" s="125"/>
      <c r="EJ436" s="124"/>
      <c r="EK436" s="2"/>
      <c r="EL436" s="2"/>
    </row>
    <row x14ac:dyDescent="0.25" r="437" customHeight="1" ht="18.75">
      <c r="A437" s="290" t="s">
        <v>234</v>
      </c>
      <c r="B437" s="282"/>
      <c r="C437" s="282"/>
      <c r="D437" s="282"/>
      <c r="E437" s="282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2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  <c r="AX437" s="282"/>
      <c r="AY437" s="273"/>
      <c r="AZ437" s="274"/>
      <c r="BA437" s="275"/>
      <c r="BB437" s="282"/>
      <c r="BC437" s="282"/>
      <c r="BD437" s="282"/>
      <c r="BE437" s="291"/>
      <c r="BF437" s="292"/>
      <c r="BG437" s="292"/>
      <c r="BH437" s="292"/>
      <c r="BI437" s="292"/>
      <c r="BJ437" s="293"/>
      <c r="BK437" s="292"/>
      <c r="BL437" s="124"/>
      <c r="BM437" s="2"/>
      <c r="BN437" s="124"/>
      <c r="BO437" s="6"/>
      <c r="BP437" s="124"/>
      <c r="BQ437" s="124"/>
      <c r="BR437" s="124"/>
      <c r="BS437" s="124"/>
      <c r="BT437" s="124"/>
      <c r="BU437" s="124"/>
      <c r="BV437" s="124"/>
      <c r="BW437" s="124"/>
      <c r="BX437" s="6"/>
      <c r="BY437" s="124"/>
      <c r="BZ437" s="124"/>
      <c r="CA437" s="124"/>
      <c r="CB437" s="124"/>
      <c r="CC437" s="124"/>
      <c r="CD437" s="124"/>
      <c r="CE437" s="124"/>
      <c r="CF437" s="124"/>
      <c r="CG437" s="124"/>
      <c r="CH437" s="124"/>
      <c r="CI437" s="124"/>
      <c r="CJ437" s="124"/>
      <c r="CK437" s="124"/>
      <c r="CL437" s="124"/>
      <c r="CM437" s="124"/>
      <c r="CN437" s="124"/>
      <c r="CO437" s="124"/>
      <c r="CP437" s="124"/>
      <c r="CQ437" s="124"/>
      <c r="CR437" s="124"/>
      <c r="CS437" s="124"/>
      <c r="CT437" s="124"/>
      <c r="CU437" s="124"/>
      <c r="CV437" s="124"/>
      <c r="CW437" s="124"/>
      <c r="CX437" s="124"/>
      <c r="CY437" s="124"/>
      <c r="CZ437" s="124"/>
      <c r="DA437" s="124"/>
      <c r="DB437" s="124"/>
      <c r="DC437" s="124"/>
      <c r="DD437" s="124"/>
      <c r="DE437" s="124"/>
      <c r="DF437" s="124"/>
      <c r="DG437" s="124"/>
      <c r="DH437" s="124"/>
      <c r="DI437" s="124"/>
      <c r="DJ437" s="124"/>
      <c r="DK437" s="198"/>
      <c r="DL437" s="198"/>
      <c r="DM437" s="144"/>
      <c r="DN437" s="198"/>
      <c r="DO437" s="144"/>
      <c r="DP437" s="198"/>
      <c r="DQ437" s="144"/>
      <c r="DR437" s="6"/>
      <c r="DS437" s="6"/>
      <c r="DT437" s="2"/>
      <c r="DU437" s="2"/>
      <c r="DV437" s="2"/>
      <c r="DW437" s="2"/>
      <c r="DX437" s="2"/>
      <c r="DY437" s="2"/>
      <c r="DZ437" s="2"/>
      <c r="EA437" s="2"/>
      <c r="EB437" s="125"/>
      <c r="EC437" s="6"/>
      <c r="ED437" s="6"/>
      <c r="EE437" s="6"/>
      <c r="EF437" s="124"/>
      <c r="EG437" s="124"/>
      <c r="EH437" s="125"/>
      <c r="EI437" s="125"/>
      <c r="EJ437" s="124"/>
      <c r="EK437" s="2"/>
      <c r="EL437" s="2"/>
    </row>
    <row x14ac:dyDescent="0.25" r="438" customHeight="1" ht="18.75">
      <c r="A438" s="290" t="s">
        <v>235</v>
      </c>
      <c r="B438" s="282"/>
      <c r="C438" s="282"/>
      <c r="D438" s="282"/>
      <c r="E438" s="282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2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  <c r="AX438" s="282"/>
      <c r="AY438" s="273"/>
      <c r="AZ438" s="274"/>
      <c r="BA438" s="275"/>
      <c r="BB438" s="282"/>
      <c r="BC438" s="282"/>
      <c r="BD438" s="282"/>
      <c r="BE438" s="291"/>
      <c r="BF438" s="292"/>
      <c r="BG438" s="292"/>
      <c r="BH438" s="292"/>
      <c r="BI438" s="292"/>
      <c r="BJ438" s="293"/>
      <c r="BK438" s="292"/>
      <c r="BL438" s="124"/>
      <c r="BM438" s="2"/>
      <c r="BN438" s="124"/>
      <c r="BO438" s="6"/>
      <c r="BP438" s="124"/>
      <c r="BQ438" s="124"/>
      <c r="BR438" s="124"/>
      <c r="BS438" s="124"/>
      <c r="BT438" s="124"/>
      <c r="BU438" s="124"/>
      <c r="BV438" s="124"/>
      <c r="BW438" s="124"/>
      <c r="BX438" s="6"/>
      <c r="BY438" s="124"/>
      <c r="BZ438" s="124"/>
      <c r="CA438" s="124"/>
      <c r="CB438" s="124"/>
      <c r="CC438" s="124"/>
      <c r="CD438" s="124"/>
      <c r="CE438" s="124"/>
      <c r="CF438" s="124"/>
      <c r="CG438" s="124"/>
      <c r="CH438" s="124"/>
      <c r="CI438" s="124"/>
      <c r="CJ438" s="124"/>
      <c r="CK438" s="124"/>
      <c r="CL438" s="124"/>
      <c r="CM438" s="124"/>
      <c r="CN438" s="124"/>
      <c r="CO438" s="124"/>
      <c r="CP438" s="124"/>
      <c r="CQ438" s="124"/>
      <c r="CR438" s="124"/>
      <c r="CS438" s="124"/>
      <c r="CT438" s="124"/>
      <c r="CU438" s="124"/>
      <c r="CV438" s="124"/>
      <c r="CW438" s="124"/>
      <c r="CX438" s="124"/>
      <c r="CY438" s="124"/>
      <c r="CZ438" s="124"/>
      <c r="DA438" s="124"/>
      <c r="DB438" s="124"/>
      <c r="DC438" s="124"/>
      <c r="DD438" s="124"/>
      <c r="DE438" s="124"/>
      <c r="DF438" s="124"/>
      <c r="DG438" s="124"/>
      <c r="DH438" s="124"/>
      <c r="DI438" s="124"/>
      <c r="DJ438" s="124"/>
      <c r="DK438" s="198"/>
      <c r="DL438" s="198"/>
      <c r="DM438" s="144"/>
      <c r="DN438" s="198"/>
      <c r="DO438" s="144"/>
      <c r="DP438" s="198"/>
      <c r="DQ438" s="144"/>
      <c r="DR438" s="6"/>
      <c r="DS438" s="6"/>
      <c r="DT438" s="2"/>
      <c r="DU438" s="2"/>
      <c r="DV438" s="2"/>
      <c r="DW438" s="2"/>
      <c r="DX438" s="2"/>
      <c r="DY438" s="2"/>
      <c r="DZ438" s="2"/>
      <c r="EA438" s="2"/>
      <c r="EB438" s="125"/>
      <c r="EC438" s="6"/>
      <c r="ED438" s="6"/>
      <c r="EE438" s="6"/>
      <c r="EF438" s="124"/>
      <c r="EG438" s="124"/>
      <c r="EH438" s="125"/>
      <c r="EI438" s="125"/>
      <c r="EJ438" s="124"/>
      <c r="EK438" s="2"/>
      <c r="EL438" s="2"/>
    </row>
    <row x14ac:dyDescent="0.25" r="439" customHeight="1" ht="18.75">
      <c r="A439" s="290" t="s">
        <v>201</v>
      </c>
      <c r="B439" s="282"/>
      <c r="C439" s="282"/>
      <c r="D439" s="282"/>
      <c r="E439" s="282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73"/>
      <c r="AZ439" s="274"/>
      <c r="BA439" s="275"/>
      <c r="BB439" s="282"/>
      <c r="BC439" s="282"/>
      <c r="BD439" s="282"/>
      <c r="BE439" s="291"/>
      <c r="BF439" s="292"/>
      <c r="BG439" s="292"/>
      <c r="BH439" s="292"/>
      <c r="BI439" s="292"/>
      <c r="BJ439" s="293"/>
      <c r="BK439" s="292"/>
      <c r="BL439" s="124"/>
      <c r="BM439" s="2"/>
      <c r="BN439" s="124"/>
      <c r="BO439" s="6"/>
      <c r="BP439" s="124"/>
      <c r="BQ439" s="124"/>
      <c r="BR439" s="124"/>
      <c r="BS439" s="124"/>
      <c r="BT439" s="124"/>
      <c r="BU439" s="124"/>
      <c r="BV439" s="124"/>
      <c r="BW439" s="124"/>
      <c r="BX439" s="6"/>
      <c r="BY439" s="124"/>
      <c r="BZ439" s="124"/>
      <c r="CA439" s="124"/>
      <c r="CB439" s="124"/>
      <c r="CC439" s="124"/>
      <c r="CD439" s="124"/>
      <c r="CE439" s="124"/>
      <c r="CF439" s="124"/>
      <c r="CG439" s="124"/>
      <c r="CH439" s="124"/>
      <c r="CI439" s="124"/>
      <c r="CJ439" s="124"/>
      <c r="CK439" s="124"/>
      <c r="CL439" s="124"/>
      <c r="CM439" s="124"/>
      <c r="CN439" s="124"/>
      <c r="CO439" s="124"/>
      <c r="CP439" s="124"/>
      <c r="CQ439" s="124"/>
      <c r="CR439" s="124"/>
      <c r="CS439" s="124"/>
      <c r="CT439" s="124"/>
      <c r="CU439" s="124"/>
      <c r="CV439" s="124"/>
      <c r="CW439" s="124"/>
      <c r="CX439" s="124"/>
      <c r="CY439" s="124"/>
      <c r="CZ439" s="124"/>
      <c r="DA439" s="124"/>
      <c r="DB439" s="124"/>
      <c r="DC439" s="124"/>
      <c r="DD439" s="124"/>
      <c r="DE439" s="124"/>
      <c r="DF439" s="124"/>
      <c r="DG439" s="124"/>
      <c r="DH439" s="124"/>
      <c r="DI439" s="124"/>
      <c r="DJ439" s="124"/>
      <c r="DK439" s="198"/>
      <c r="DL439" s="198"/>
      <c r="DM439" s="144"/>
      <c r="DN439" s="198"/>
      <c r="DO439" s="144"/>
      <c r="DP439" s="198"/>
      <c r="DQ439" s="144"/>
      <c r="DR439" s="6"/>
      <c r="DS439" s="6"/>
      <c r="DT439" s="2"/>
      <c r="DU439" s="2"/>
      <c r="DV439" s="2"/>
      <c r="DW439" s="2"/>
      <c r="DX439" s="2"/>
      <c r="DY439" s="2"/>
      <c r="DZ439" s="2"/>
      <c r="EA439" s="2"/>
      <c r="EB439" s="125"/>
      <c r="EC439" s="6"/>
      <c r="ED439" s="6"/>
      <c r="EE439" s="6"/>
      <c r="EF439" s="124"/>
      <c r="EG439" s="124"/>
      <c r="EH439" s="125"/>
      <c r="EI439" s="125"/>
      <c r="EJ439" s="124"/>
      <c r="EK439" s="2"/>
      <c r="EL439" s="2"/>
    </row>
    <row x14ac:dyDescent="0.25" r="440" customHeight="1" ht="18.75">
      <c r="A440" s="290" t="s">
        <v>237</v>
      </c>
      <c r="B440" s="282"/>
      <c r="C440" s="282"/>
      <c r="D440" s="282"/>
      <c r="E440" s="282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2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  <c r="AX440" s="282"/>
      <c r="AY440" s="273"/>
      <c r="AZ440" s="274"/>
      <c r="BA440" s="275"/>
      <c r="BB440" s="282"/>
      <c r="BC440" s="282"/>
      <c r="BD440" s="282"/>
      <c r="BE440" s="291"/>
      <c r="BF440" s="292"/>
      <c r="BG440" s="292"/>
      <c r="BH440" s="292"/>
      <c r="BI440" s="292"/>
      <c r="BJ440" s="293"/>
      <c r="BK440" s="292"/>
      <c r="BL440" s="124"/>
      <c r="BM440" s="2"/>
      <c r="BN440" s="124"/>
      <c r="BO440" s="6"/>
      <c r="BP440" s="124"/>
      <c r="BQ440" s="124"/>
      <c r="BR440" s="124"/>
      <c r="BS440" s="124"/>
      <c r="BT440" s="124"/>
      <c r="BU440" s="124"/>
      <c r="BV440" s="124"/>
      <c r="BW440" s="124"/>
      <c r="BX440" s="6"/>
      <c r="BY440" s="124"/>
      <c r="BZ440" s="124"/>
      <c r="CA440" s="124"/>
      <c r="CB440" s="124"/>
      <c r="CC440" s="124"/>
      <c r="CD440" s="124"/>
      <c r="CE440" s="124"/>
      <c r="CF440" s="124"/>
      <c r="CG440" s="124"/>
      <c r="CH440" s="124"/>
      <c r="CI440" s="124"/>
      <c r="CJ440" s="124"/>
      <c r="CK440" s="124"/>
      <c r="CL440" s="124"/>
      <c r="CM440" s="124"/>
      <c r="CN440" s="124"/>
      <c r="CO440" s="124"/>
      <c r="CP440" s="124"/>
      <c r="CQ440" s="124"/>
      <c r="CR440" s="124"/>
      <c r="CS440" s="124"/>
      <c r="CT440" s="124"/>
      <c r="CU440" s="124"/>
      <c r="CV440" s="124"/>
      <c r="CW440" s="124"/>
      <c r="CX440" s="124"/>
      <c r="CY440" s="124"/>
      <c r="CZ440" s="124"/>
      <c r="DA440" s="124"/>
      <c r="DB440" s="124"/>
      <c r="DC440" s="124"/>
      <c r="DD440" s="124"/>
      <c r="DE440" s="124"/>
      <c r="DF440" s="124"/>
      <c r="DG440" s="124"/>
      <c r="DH440" s="124"/>
      <c r="DI440" s="124"/>
      <c r="DJ440" s="124"/>
      <c r="DK440" s="198"/>
      <c r="DL440" s="198"/>
      <c r="DM440" s="144"/>
      <c r="DN440" s="198"/>
      <c r="DO440" s="144"/>
      <c r="DP440" s="198"/>
      <c r="DQ440" s="144"/>
      <c r="DR440" s="6"/>
      <c r="DS440" s="6"/>
      <c r="DT440" s="2"/>
      <c r="DU440" s="2"/>
      <c r="DV440" s="2"/>
      <c r="DW440" s="2"/>
      <c r="DX440" s="2"/>
      <c r="DY440" s="2"/>
      <c r="DZ440" s="2"/>
      <c r="EA440" s="2"/>
      <c r="EB440" s="125"/>
      <c r="EC440" s="6"/>
      <c r="ED440" s="6"/>
      <c r="EE440" s="6"/>
      <c r="EF440" s="124"/>
      <c r="EG440" s="124"/>
      <c r="EH440" s="125"/>
      <c r="EI440" s="125"/>
      <c r="EJ440" s="124"/>
      <c r="EK440" s="2"/>
      <c r="EL440" s="2"/>
    </row>
    <row x14ac:dyDescent="0.25" r="441" customHeight="1" ht="18.75">
      <c r="A441" s="290" t="s">
        <v>200</v>
      </c>
      <c r="B441" s="282"/>
      <c r="C441" s="282"/>
      <c r="D441" s="282"/>
      <c r="E441" s="282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2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  <c r="AX441" s="282"/>
      <c r="AY441" s="273"/>
      <c r="AZ441" s="274"/>
      <c r="BA441" s="275"/>
      <c r="BB441" s="282"/>
      <c r="BC441" s="282"/>
      <c r="BD441" s="282"/>
      <c r="BE441" s="291"/>
      <c r="BF441" s="292"/>
      <c r="BG441" s="292"/>
      <c r="BH441" s="292"/>
      <c r="BI441" s="292"/>
      <c r="BJ441" s="293"/>
      <c r="BK441" s="292"/>
      <c r="BL441" s="124"/>
      <c r="BM441" s="2"/>
      <c r="BN441" s="124"/>
      <c r="BO441" s="6"/>
      <c r="BP441" s="124"/>
      <c r="BQ441" s="124"/>
      <c r="BR441" s="124"/>
      <c r="BS441" s="124"/>
      <c r="BT441" s="124"/>
      <c r="BU441" s="124"/>
      <c r="BV441" s="124"/>
      <c r="BW441" s="124"/>
      <c r="BX441" s="6"/>
      <c r="BY441" s="124"/>
      <c r="BZ441" s="124"/>
      <c r="CA441" s="124"/>
      <c r="CB441" s="124"/>
      <c r="CC441" s="124"/>
      <c r="CD441" s="124"/>
      <c r="CE441" s="124"/>
      <c r="CF441" s="124"/>
      <c r="CG441" s="124"/>
      <c r="CH441" s="124"/>
      <c r="CI441" s="124"/>
      <c r="CJ441" s="124"/>
      <c r="CK441" s="124"/>
      <c r="CL441" s="124"/>
      <c r="CM441" s="124"/>
      <c r="CN441" s="124"/>
      <c r="CO441" s="124"/>
      <c r="CP441" s="124"/>
      <c r="CQ441" s="124"/>
      <c r="CR441" s="124"/>
      <c r="CS441" s="124"/>
      <c r="CT441" s="124"/>
      <c r="CU441" s="124"/>
      <c r="CV441" s="124"/>
      <c r="CW441" s="124"/>
      <c r="CX441" s="124"/>
      <c r="CY441" s="124"/>
      <c r="CZ441" s="124"/>
      <c r="DA441" s="124"/>
      <c r="DB441" s="124"/>
      <c r="DC441" s="124"/>
      <c r="DD441" s="124"/>
      <c r="DE441" s="124"/>
      <c r="DF441" s="124"/>
      <c r="DG441" s="124"/>
      <c r="DH441" s="124"/>
      <c r="DI441" s="124"/>
      <c r="DJ441" s="124"/>
      <c r="DK441" s="198"/>
      <c r="DL441" s="198"/>
      <c r="DM441" s="144"/>
      <c r="DN441" s="198"/>
      <c r="DO441" s="144"/>
      <c r="DP441" s="198"/>
      <c r="DQ441" s="144"/>
      <c r="DR441" s="6"/>
      <c r="DS441" s="6"/>
      <c r="DT441" s="2"/>
      <c r="DU441" s="2"/>
      <c r="DV441" s="2"/>
      <c r="DW441" s="2"/>
      <c r="DX441" s="2"/>
      <c r="DY441" s="2"/>
      <c r="DZ441" s="2"/>
      <c r="EA441" s="2"/>
      <c r="EB441" s="125"/>
      <c r="EC441" s="6"/>
      <c r="ED441" s="6"/>
      <c r="EE441" s="6"/>
      <c r="EF441" s="124"/>
      <c r="EG441" s="124"/>
      <c r="EH441" s="125"/>
      <c r="EI441" s="125"/>
      <c r="EJ441" s="124"/>
      <c r="EK441" s="2"/>
      <c r="EL441" s="2"/>
    </row>
    <row x14ac:dyDescent="0.25" r="442" customHeight="1" ht="18.75">
      <c r="A442" s="290" t="s">
        <v>238</v>
      </c>
      <c r="B442" s="282"/>
      <c r="C442" s="282"/>
      <c r="D442" s="282"/>
      <c r="E442" s="282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2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  <c r="AX442" s="282"/>
      <c r="AY442" s="273"/>
      <c r="AZ442" s="274"/>
      <c r="BA442" s="275"/>
      <c r="BB442" s="282"/>
      <c r="BC442" s="282"/>
      <c r="BD442" s="282"/>
      <c r="BE442" s="291"/>
      <c r="BF442" s="292"/>
      <c r="BG442" s="292"/>
      <c r="BH442" s="292"/>
      <c r="BI442" s="292"/>
      <c r="BJ442" s="293"/>
      <c r="BK442" s="292"/>
      <c r="BL442" s="124"/>
      <c r="BM442" s="2"/>
      <c r="BN442" s="124"/>
      <c r="BO442" s="6"/>
      <c r="BP442" s="124"/>
      <c r="BQ442" s="124"/>
      <c r="BR442" s="124"/>
      <c r="BS442" s="124"/>
      <c r="BT442" s="124"/>
      <c r="BU442" s="124"/>
      <c r="BV442" s="124"/>
      <c r="BW442" s="124"/>
      <c r="BX442" s="6"/>
      <c r="BY442" s="124"/>
      <c r="BZ442" s="124"/>
      <c r="CA442" s="124"/>
      <c r="CB442" s="124"/>
      <c r="CC442" s="124"/>
      <c r="CD442" s="124"/>
      <c r="CE442" s="124"/>
      <c r="CF442" s="124"/>
      <c r="CG442" s="124"/>
      <c r="CH442" s="124"/>
      <c r="CI442" s="124"/>
      <c r="CJ442" s="124"/>
      <c r="CK442" s="124"/>
      <c r="CL442" s="124"/>
      <c r="CM442" s="124"/>
      <c r="CN442" s="124"/>
      <c r="CO442" s="124"/>
      <c r="CP442" s="124"/>
      <c r="CQ442" s="124"/>
      <c r="CR442" s="124"/>
      <c r="CS442" s="124"/>
      <c r="CT442" s="124"/>
      <c r="CU442" s="124"/>
      <c r="CV442" s="124"/>
      <c r="CW442" s="124"/>
      <c r="CX442" s="124"/>
      <c r="CY442" s="124"/>
      <c r="CZ442" s="124"/>
      <c r="DA442" s="124"/>
      <c r="DB442" s="124"/>
      <c r="DC442" s="124"/>
      <c r="DD442" s="124"/>
      <c r="DE442" s="124"/>
      <c r="DF442" s="124"/>
      <c r="DG442" s="124"/>
      <c r="DH442" s="124"/>
      <c r="DI442" s="124"/>
      <c r="DJ442" s="124"/>
      <c r="DK442" s="198"/>
      <c r="DL442" s="198"/>
      <c r="DM442" s="144"/>
      <c r="DN442" s="198"/>
      <c r="DO442" s="144"/>
      <c r="DP442" s="198"/>
      <c r="DQ442" s="144"/>
      <c r="DR442" s="6"/>
      <c r="DS442" s="6"/>
      <c r="DT442" s="2"/>
      <c r="DU442" s="2"/>
      <c r="DV442" s="2"/>
      <c r="DW442" s="2"/>
      <c r="DX442" s="2"/>
      <c r="DY442" s="2"/>
      <c r="DZ442" s="2"/>
      <c r="EA442" s="2"/>
      <c r="EB442" s="125"/>
      <c r="EC442" s="6"/>
      <c r="ED442" s="6"/>
      <c r="EE442" s="6"/>
      <c r="EF442" s="124"/>
      <c r="EG442" s="124"/>
      <c r="EH442" s="125"/>
      <c r="EI442" s="125"/>
      <c r="EJ442" s="124"/>
      <c r="EK442" s="2"/>
      <c r="EL442" s="2"/>
    </row>
    <row x14ac:dyDescent="0.25" r="443" customHeight="1" ht="18.75">
      <c r="A443" s="304" t="s">
        <v>239</v>
      </c>
      <c r="B443" s="282">
        <f>+SUM(B434:B442)</f>
      </c>
      <c r="C443" s="282">
        <f>+SUM(C434:C442)</f>
      </c>
      <c r="D443" s="282">
        <f>+SUM(D434:D442)</f>
      </c>
      <c r="E443" s="282">
        <f>+SUM(E434:E442)</f>
      </c>
      <c r="F443" s="282">
        <f>+SUM(F434:F442)</f>
      </c>
      <c r="G443" s="282">
        <f>+SUM(G434:G442)</f>
      </c>
      <c r="H443" s="282">
        <f>+SUM(H434:H442)</f>
      </c>
      <c r="I443" s="282">
        <f>+SUM(I434:I442)</f>
      </c>
      <c r="J443" s="282">
        <f>+SUM(J434:J442)</f>
      </c>
      <c r="K443" s="282">
        <f>+SUM(K434:K442)</f>
      </c>
      <c r="L443" s="282">
        <f>+SUM(L434:L442)</f>
      </c>
      <c r="M443" s="282">
        <f>+SUM(M434:M442)</f>
      </c>
      <c r="N443" s="282">
        <f>+SUM(N434:N442)</f>
      </c>
      <c r="O443" s="282">
        <f>+SUM(O434:O442)</f>
      </c>
      <c r="P443" s="282">
        <f>+SUM(P434:P442)</f>
      </c>
      <c r="Q443" s="282">
        <f>+SUM(Q434:Q442)</f>
      </c>
      <c r="R443" s="282">
        <f>+SUM(R434:R442)</f>
      </c>
      <c r="S443" s="282">
        <f>+SUM(S434:S442)</f>
      </c>
      <c r="T443" s="282">
        <f>+SUM(T434:T442)</f>
      </c>
      <c r="U443" s="282">
        <f>+SUM(U434:U442)</f>
      </c>
      <c r="V443" s="282">
        <f>+SUM(V434:V442)</f>
      </c>
      <c r="W443" s="282">
        <f>+SUM(W434:W442)</f>
      </c>
      <c r="X443" s="282">
        <f>+SUM(X434:X442)</f>
      </c>
      <c r="Y443" s="282">
        <f>+SUM(Y434:Y442)</f>
      </c>
      <c r="Z443" s="282">
        <f>+SUM(Z434:Z442)</f>
      </c>
      <c r="AA443" s="282">
        <f>+SUM(AA434:AA442)</f>
      </c>
      <c r="AB443" s="282">
        <f>+SUM(AB434:AB442)</f>
      </c>
      <c r="AC443" s="282">
        <f>+SUM(AC434:AC442)</f>
      </c>
      <c r="AD443" s="282">
        <f>+SUM(AD434:AD442)</f>
      </c>
      <c r="AE443" s="282">
        <f>+SUM(AE434:AE442)</f>
      </c>
      <c r="AF443" s="282">
        <f>+SUM(AF434:AF442)</f>
      </c>
      <c r="AG443" s="282">
        <f>+SUM(AG434:AG442)</f>
      </c>
      <c r="AH443" s="282">
        <f>+SUM(AH434:AH442)</f>
      </c>
      <c r="AI443" s="282">
        <f>+SUM(AI434:AI442)</f>
      </c>
      <c r="AJ443" s="282">
        <f>+SUM(AJ434:AJ442)</f>
      </c>
      <c r="AK443" s="282">
        <f>+SUM(AK434:AK442)</f>
      </c>
      <c r="AL443" s="282">
        <f>+SUM(AL434:AL442)</f>
      </c>
      <c r="AM443" s="282">
        <f>+SUM(AM434:AM442)</f>
      </c>
      <c r="AN443" s="282">
        <f>+SUM(AN434:AN442)</f>
      </c>
      <c r="AO443" s="282">
        <f>+SUM(AO434:AO442)</f>
      </c>
      <c r="AP443" s="282">
        <f>+SUM(AP434:AP442)</f>
      </c>
      <c r="AQ443" s="282">
        <f>+SUM(AQ434:AQ442)</f>
      </c>
      <c r="AR443" s="282">
        <f>+SUM(AR434:AR442)</f>
      </c>
      <c r="AS443" s="282">
        <f>+SUM(AS434:AS442)</f>
      </c>
      <c r="AT443" s="282">
        <f>+SUM(AT434:AT442)</f>
      </c>
      <c r="AU443" s="282">
        <f>+SUM(AU434:AU442)</f>
      </c>
      <c r="AV443" s="282">
        <f>+SUM(AV434:AV442)</f>
      </c>
      <c r="AW443" s="282">
        <f>+SUM(AW434:AW442)</f>
      </c>
      <c r="AX443" s="282"/>
      <c r="AY443" s="273"/>
      <c r="AZ443" s="274">
        <f>+SUM(AZ434:AZ442)</f>
      </c>
      <c r="BA443" s="275">
        <f>+SUM(BA434:BA442)</f>
      </c>
      <c r="BB443" s="282">
        <f>+SUM(BB434:BB442)</f>
      </c>
      <c r="BC443" s="282">
        <f>+SUM(BC434:BC442)</f>
      </c>
      <c r="BD443" s="282">
        <f>+SUM(BD434:BD442)</f>
      </c>
      <c r="BE443" s="291">
        <f>+SUM(BE434:BE442)</f>
      </c>
      <c r="BF443" s="292">
        <f>+SUM(BF434:BF442)</f>
      </c>
      <c r="BG443" s="292">
        <f>+SUM(BG434:BG442)</f>
      </c>
      <c r="BH443" s="292">
        <f>+SUM(BH434:BH442)</f>
      </c>
      <c r="BI443" s="292">
        <f>+SUM(BI434:BI442)</f>
      </c>
      <c r="BJ443" s="293">
        <f>+SUM(BJ434:BJ442)</f>
      </c>
      <c r="BK443" s="292"/>
      <c r="BL443" s="124"/>
      <c r="BM443" s="2"/>
      <c r="BN443" s="124"/>
      <c r="BO443" s="6"/>
      <c r="BP443" s="124"/>
      <c r="BQ443" s="124"/>
      <c r="BR443" s="124"/>
      <c r="BS443" s="124"/>
      <c r="BT443" s="124"/>
      <c r="BU443" s="124"/>
      <c r="BV443" s="124"/>
      <c r="BW443" s="124"/>
      <c r="BX443" s="6"/>
      <c r="BY443" s="124"/>
      <c r="BZ443" s="124"/>
      <c r="CA443" s="124"/>
      <c r="CB443" s="124"/>
      <c r="CC443" s="124"/>
      <c r="CD443" s="124"/>
      <c r="CE443" s="124"/>
      <c r="CF443" s="124"/>
      <c r="CG443" s="124"/>
      <c r="CH443" s="124"/>
      <c r="CI443" s="124"/>
      <c r="CJ443" s="124"/>
      <c r="CK443" s="124"/>
      <c r="CL443" s="124"/>
      <c r="CM443" s="124"/>
      <c r="CN443" s="124"/>
      <c r="CO443" s="124"/>
      <c r="CP443" s="124"/>
      <c r="CQ443" s="124"/>
      <c r="CR443" s="124"/>
      <c r="CS443" s="124"/>
      <c r="CT443" s="124"/>
      <c r="CU443" s="124"/>
      <c r="CV443" s="124"/>
      <c r="CW443" s="124"/>
      <c r="CX443" s="124"/>
      <c r="CY443" s="124"/>
      <c r="CZ443" s="124"/>
      <c r="DA443" s="124"/>
      <c r="DB443" s="124"/>
      <c r="DC443" s="124"/>
      <c r="DD443" s="124"/>
      <c r="DE443" s="124"/>
      <c r="DF443" s="124"/>
      <c r="DG443" s="124"/>
      <c r="DH443" s="124"/>
      <c r="DI443" s="124"/>
      <c r="DJ443" s="124"/>
      <c r="DK443" s="198"/>
      <c r="DL443" s="198"/>
      <c r="DM443" s="144"/>
      <c r="DN443" s="198"/>
      <c r="DO443" s="144"/>
      <c r="DP443" s="198"/>
      <c r="DQ443" s="144"/>
      <c r="DR443" s="6"/>
      <c r="DS443" s="6"/>
      <c r="DT443" s="2"/>
      <c r="DU443" s="2"/>
      <c r="DV443" s="2"/>
      <c r="DW443" s="2"/>
      <c r="DX443" s="2"/>
      <c r="DY443" s="2"/>
      <c r="DZ443" s="2"/>
      <c r="EA443" s="2"/>
      <c r="EB443" s="125"/>
      <c r="EC443" s="6"/>
      <c r="ED443" s="6"/>
      <c r="EE443" s="6"/>
      <c r="EF443" s="124"/>
      <c r="EG443" s="124"/>
      <c r="EH443" s="125"/>
      <c r="EI443" s="125"/>
      <c r="EJ443" s="124"/>
      <c r="EK443" s="2"/>
      <c r="EL443" s="2"/>
    </row>
    <row x14ac:dyDescent="0.25" r="444" customHeight="1" ht="18.75">
      <c r="A444" s="280" t="s">
        <v>254</v>
      </c>
      <c r="B444" s="322">
        <v>0</v>
      </c>
      <c r="C444" s="322">
        <v>0</v>
      </c>
      <c r="D444" s="322">
        <v>0</v>
      </c>
      <c r="E444" s="322">
        <v>0</v>
      </c>
      <c r="F444" s="322">
        <v>0</v>
      </c>
      <c r="G444" s="322">
        <v>0</v>
      </c>
      <c r="H444" s="322">
        <v>0</v>
      </c>
      <c r="I444" s="322">
        <v>0</v>
      </c>
      <c r="J444" s="322">
        <v>0</v>
      </c>
      <c r="K444" s="322">
        <v>0</v>
      </c>
      <c r="L444" s="322">
        <v>131</v>
      </c>
      <c r="M444" s="322">
        <v>38</v>
      </c>
      <c r="N444" s="268">
        <v>55</v>
      </c>
      <c r="O444" s="268">
        <v>48</v>
      </c>
      <c r="P444" s="268">
        <v>0</v>
      </c>
      <c r="Q444" s="268">
        <v>0</v>
      </c>
      <c r="R444" s="268">
        <v>0</v>
      </c>
      <c r="S444" s="268">
        <v>0</v>
      </c>
      <c r="T444" s="268">
        <v>0</v>
      </c>
      <c r="U444" s="268">
        <v>0</v>
      </c>
      <c r="V444" s="268">
        <v>0</v>
      </c>
      <c r="W444" s="268">
        <v>0</v>
      </c>
      <c r="X444" s="268">
        <v>0</v>
      </c>
      <c r="Y444" s="268">
        <v>0</v>
      </c>
      <c r="Z444" s="282">
        <v>0</v>
      </c>
      <c r="AA444" s="282">
        <v>0</v>
      </c>
      <c r="AB444" s="282">
        <v>0</v>
      </c>
      <c r="AC444" s="282">
        <v>0</v>
      </c>
      <c r="AD444" s="282">
        <v>0</v>
      </c>
      <c r="AE444" s="282">
        <v>0</v>
      </c>
      <c r="AF444" s="282">
        <v>0</v>
      </c>
      <c r="AG444" s="282">
        <v>0</v>
      </c>
      <c r="AH444" s="282">
        <v>0</v>
      </c>
      <c r="AI444" s="282">
        <v>0</v>
      </c>
      <c r="AJ444" s="282">
        <v>0</v>
      </c>
      <c r="AK444" s="282">
        <v>0</v>
      </c>
      <c r="AL444" s="282">
        <v>0</v>
      </c>
      <c r="AM444" s="282">
        <v>0</v>
      </c>
      <c r="AN444" s="282">
        <v>0</v>
      </c>
      <c r="AO444" s="282">
        <v>0</v>
      </c>
      <c r="AP444" s="282">
        <v>0</v>
      </c>
      <c r="AQ444" s="282">
        <v>0</v>
      </c>
      <c r="AR444" s="282">
        <v>0</v>
      </c>
      <c r="AS444" s="282">
        <v>0</v>
      </c>
      <c r="AT444" s="282">
        <v>0</v>
      </c>
      <c r="AU444" s="282">
        <f>AU454</f>
      </c>
      <c r="AV444" s="282">
        <f>AV454</f>
      </c>
      <c r="AW444" s="282">
        <f>AW454</f>
      </c>
      <c r="AX444" s="282"/>
      <c r="AY444" s="260"/>
      <c r="AZ444" s="261">
        <f>+AZ454</f>
      </c>
      <c r="BA444" s="262">
        <f>+BA454</f>
      </c>
      <c r="BB444" s="334">
        <f>+BB454</f>
      </c>
      <c r="BC444" s="334">
        <f>+BC454</f>
      </c>
      <c r="BD444" s="334">
        <f>+BD454</f>
      </c>
      <c r="BE444" s="335">
        <f>+BE454</f>
      </c>
      <c r="BF444" s="336">
        <f>+BF454</f>
      </c>
      <c r="BG444" s="336">
        <f>+BG454</f>
      </c>
      <c r="BH444" s="336">
        <f>+BH454</f>
      </c>
      <c r="BI444" s="336">
        <f>+BI454</f>
      </c>
      <c r="BJ444" s="337">
        <f>+BJ454</f>
      </c>
      <c r="BK444" s="336"/>
      <c r="BL444" s="124"/>
      <c r="BM444" s="2"/>
      <c r="BN444" s="124"/>
      <c r="BO444" s="6"/>
      <c r="BP444" s="124"/>
      <c r="BQ444" s="124"/>
      <c r="BR444" s="124"/>
      <c r="BS444" s="124"/>
      <c r="BT444" s="124"/>
      <c r="BU444" s="124"/>
      <c r="BV444" s="124"/>
      <c r="BW444" s="124"/>
      <c r="BX444" s="6"/>
      <c r="BY444" s="124"/>
      <c r="BZ444" s="124"/>
      <c r="CA444" s="124"/>
      <c r="CB444" s="124"/>
      <c r="CC444" s="124"/>
      <c r="CD444" s="124"/>
      <c r="CE444" s="124"/>
      <c r="CF444" s="124"/>
      <c r="CG444" s="124"/>
      <c r="CH444" s="124"/>
      <c r="CI444" s="124"/>
      <c r="CJ444" s="124"/>
      <c r="CK444" s="124"/>
      <c r="CL444" s="124"/>
      <c r="CM444" s="124"/>
      <c r="CN444" s="124"/>
      <c r="CO444" s="124"/>
      <c r="CP444" s="124"/>
      <c r="CQ444" s="124"/>
      <c r="CR444" s="124"/>
      <c r="CS444" s="124"/>
      <c r="CT444" s="124"/>
      <c r="CU444" s="124"/>
      <c r="CV444" s="124"/>
      <c r="CW444" s="124"/>
      <c r="CX444" s="124"/>
      <c r="CY444" s="124"/>
      <c r="CZ444" s="124"/>
      <c r="DA444" s="124"/>
      <c r="DB444" s="124"/>
      <c r="DC444" s="124"/>
      <c r="DD444" s="124"/>
      <c r="DE444" s="124"/>
      <c r="DF444" s="124"/>
      <c r="DG444" s="124"/>
      <c r="DH444" s="124"/>
      <c r="DI444" s="124"/>
      <c r="DJ444" s="124"/>
      <c r="DK444" s="198">
        <f>SUM(B444:M444)</f>
      </c>
      <c r="DL444" s="198">
        <f>SUM(N444:Y444)</f>
      </c>
      <c r="DM444" s="144">
        <f>IFERROR(DL444/DK444*100,0)</f>
      </c>
      <c r="DN444" s="198">
        <f>SUM(Z444:AK444)</f>
      </c>
      <c r="DO444" s="144">
        <f>IFERROR(DN444/DL444*100,0)</f>
      </c>
      <c r="DP444" s="198">
        <f>SUM(AL444:AW444)</f>
      </c>
      <c r="DQ444" s="144">
        <f>IFERROR(DP444/DN444*100,0)</f>
      </c>
      <c r="DR444" s="185">
        <f>SUM(AY444:BJ444)</f>
      </c>
      <c r="DS444" s="249">
        <f>IFERROR(DR444/DP444*100,0)</f>
      </c>
      <c r="DT444" s="2"/>
      <c r="DU444" s="2"/>
      <c r="DV444" s="2"/>
      <c r="DW444" s="2"/>
      <c r="DX444" s="2"/>
      <c r="DY444" s="2"/>
      <c r="DZ444" s="2"/>
      <c r="EA444" s="2"/>
      <c r="EB444" s="125"/>
      <c r="EC444" s="6"/>
      <c r="ED444" s="6"/>
      <c r="EE444" s="6"/>
      <c r="EF444" s="124"/>
      <c r="EG444" s="124"/>
      <c r="EH444" s="125"/>
      <c r="EI444" s="125"/>
      <c r="EJ444" s="124"/>
      <c r="EK444" s="2"/>
      <c r="EL444" s="2"/>
    </row>
    <row x14ac:dyDescent="0.25" r="445" customHeight="1" ht="18.75">
      <c r="A445" s="290" t="s">
        <v>231</v>
      </c>
      <c r="B445" s="282"/>
      <c r="C445" s="282"/>
      <c r="D445" s="282"/>
      <c r="E445" s="282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  <c r="AD445" s="282"/>
      <c r="AE445" s="282"/>
      <c r="AF445" s="282"/>
      <c r="AG445" s="282"/>
      <c r="AH445" s="282"/>
      <c r="AI445" s="282"/>
      <c r="AJ445" s="282"/>
      <c r="AK445" s="282"/>
      <c r="AL445" s="282"/>
      <c r="AM445" s="282"/>
      <c r="AN445" s="282"/>
      <c r="AO445" s="282"/>
      <c r="AP445" s="282"/>
      <c r="AQ445" s="282"/>
      <c r="AR445" s="282"/>
      <c r="AS445" s="282"/>
      <c r="AT445" s="282"/>
      <c r="AU445" s="282"/>
      <c r="AV445" s="282"/>
      <c r="AW445" s="282"/>
      <c r="AX445" s="282"/>
      <c r="AY445" s="273"/>
      <c r="AZ445" s="274"/>
      <c r="BA445" s="275"/>
      <c r="BB445" s="282"/>
      <c r="BC445" s="282"/>
      <c r="BD445" s="282"/>
      <c r="BE445" s="291"/>
      <c r="BF445" s="292"/>
      <c r="BG445" s="292"/>
      <c r="BH445" s="292"/>
      <c r="BI445" s="292"/>
      <c r="BJ445" s="293"/>
      <c r="BK445" s="292"/>
      <c r="BL445" s="124"/>
      <c r="BM445" s="2"/>
      <c r="BN445" s="124"/>
      <c r="BO445" s="6"/>
      <c r="BP445" s="124"/>
      <c r="BQ445" s="124"/>
      <c r="BR445" s="124"/>
      <c r="BS445" s="124"/>
      <c r="BT445" s="124"/>
      <c r="BU445" s="124"/>
      <c r="BV445" s="124"/>
      <c r="BW445" s="124"/>
      <c r="BX445" s="6"/>
      <c r="BY445" s="124"/>
      <c r="BZ445" s="124"/>
      <c r="CA445" s="124"/>
      <c r="CB445" s="124"/>
      <c r="CC445" s="124"/>
      <c r="CD445" s="124"/>
      <c r="CE445" s="124"/>
      <c r="CF445" s="124"/>
      <c r="CG445" s="124"/>
      <c r="CH445" s="124"/>
      <c r="CI445" s="124"/>
      <c r="CJ445" s="124"/>
      <c r="CK445" s="124"/>
      <c r="CL445" s="124"/>
      <c r="CM445" s="124"/>
      <c r="CN445" s="124"/>
      <c r="CO445" s="124"/>
      <c r="CP445" s="124"/>
      <c r="CQ445" s="124"/>
      <c r="CR445" s="124"/>
      <c r="CS445" s="124"/>
      <c r="CT445" s="124"/>
      <c r="CU445" s="124"/>
      <c r="CV445" s="124"/>
      <c r="CW445" s="124"/>
      <c r="CX445" s="124"/>
      <c r="CY445" s="124"/>
      <c r="CZ445" s="124"/>
      <c r="DA445" s="124"/>
      <c r="DB445" s="124"/>
      <c r="DC445" s="124"/>
      <c r="DD445" s="124"/>
      <c r="DE445" s="124"/>
      <c r="DF445" s="124"/>
      <c r="DG445" s="124"/>
      <c r="DH445" s="124"/>
      <c r="DI445" s="124"/>
      <c r="DJ445" s="124"/>
      <c r="DK445" s="198"/>
      <c r="DL445" s="198"/>
      <c r="DM445" s="144"/>
      <c r="DN445" s="198"/>
      <c r="DO445" s="144"/>
      <c r="DP445" s="198"/>
      <c r="DQ445" s="144"/>
      <c r="DR445" s="6"/>
      <c r="DS445" s="6"/>
      <c r="DT445" s="2"/>
      <c r="DU445" s="2"/>
      <c r="DV445" s="2"/>
      <c r="DW445" s="2"/>
      <c r="DX445" s="2"/>
      <c r="DY445" s="2"/>
      <c r="DZ445" s="2"/>
      <c r="EA445" s="2"/>
      <c r="EB445" s="125"/>
      <c r="EC445" s="6"/>
      <c r="ED445" s="6"/>
      <c r="EE445" s="6"/>
      <c r="EF445" s="124"/>
      <c r="EG445" s="124"/>
      <c r="EH445" s="125"/>
      <c r="EI445" s="125"/>
      <c r="EJ445" s="124"/>
      <c r="EK445" s="2"/>
      <c r="EL445" s="2"/>
    </row>
    <row x14ac:dyDescent="0.25" r="446" customHeight="1" ht="18.75">
      <c r="A446" s="290" t="s">
        <v>232</v>
      </c>
      <c r="B446" s="282"/>
      <c r="C446" s="282"/>
      <c r="D446" s="282"/>
      <c r="E446" s="282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  <c r="AD446" s="282"/>
      <c r="AE446" s="282"/>
      <c r="AF446" s="282"/>
      <c r="AG446" s="282"/>
      <c r="AH446" s="282"/>
      <c r="AI446" s="282"/>
      <c r="AJ446" s="282"/>
      <c r="AK446" s="282"/>
      <c r="AL446" s="282"/>
      <c r="AM446" s="282"/>
      <c r="AN446" s="282"/>
      <c r="AO446" s="282"/>
      <c r="AP446" s="282"/>
      <c r="AQ446" s="282"/>
      <c r="AR446" s="282"/>
      <c r="AS446" s="282"/>
      <c r="AT446" s="282"/>
      <c r="AU446" s="282"/>
      <c r="AV446" s="282"/>
      <c r="AW446" s="282"/>
      <c r="AX446" s="282"/>
      <c r="AY446" s="273"/>
      <c r="AZ446" s="274"/>
      <c r="BA446" s="275"/>
      <c r="BB446" s="282"/>
      <c r="BC446" s="282"/>
      <c r="BD446" s="282"/>
      <c r="BE446" s="291"/>
      <c r="BF446" s="292"/>
      <c r="BG446" s="292"/>
      <c r="BH446" s="292"/>
      <c r="BI446" s="292"/>
      <c r="BJ446" s="293"/>
      <c r="BK446" s="292"/>
      <c r="BL446" s="124"/>
      <c r="BM446" s="2"/>
      <c r="BN446" s="124"/>
      <c r="BO446" s="6"/>
      <c r="BP446" s="124"/>
      <c r="BQ446" s="124"/>
      <c r="BR446" s="124"/>
      <c r="BS446" s="124"/>
      <c r="BT446" s="124"/>
      <c r="BU446" s="124"/>
      <c r="BV446" s="124"/>
      <c r="BW446" s="124"/>
      <c r="BX446" s="6"/>
      <c r="BY446" s="124"/>
      <c r="BZ446" s="124"/>
      <c r="CA446" s="124"/>
      <c r="CB446" s="124"/>
      <c r="CC446" s="124"/>
      <c r="CD446" s="124"/>
      <c r="CE446" s="124"/>
      <c r="CF446" s="124"/>
      <c r="CG446" s="124"/>
      <c r="CH446" s="124"/>
      <c r="CI446" s="124"/>
      <c r="CJ446" s="124"/>
      <c r="CK446" s="124"/>
      <c r="CL446" s="124"/>
      <c r="CM446" s="124"/>
      <c r="CN446" s="124"/>
      <c r="CO446" s="124"/>
      <c r="CP446" s="124"/>
      <c r="CQ446" s="124"/>
      <c r="CR446" s="124"/>
      <c r="CS446" s="124"/>
      <c r="CT446" s="124"/>
      <c r="CU446" s="124"/>
      <c r="CV446" s="124"/>
      <c r="CW446" s="124"/>
      <c r="CX446" s="124"/>
      <c r="CY446" s="124"/>
      <c r="CZ446" s="124"/>
      <c r="DA446" s="124"/>
      <c r="DB446" s="124"/>
      <c r="DC446" s="124"/>
      <c r="DD446" s="124"/>
      <c r="DE446" s="124"/>
      <c r="DF446" s="124"/>
      <c r="DG446" s="124"/>
      <c r="DH446" s="124"/>
      <c r="DI446" s="124"/>
      <c r="DJ446" s="124"/>
      <c r="DK446" s="198"/>
      <c r="DL446" s="198"/>
      <c r="DM446" s="144"/>
      <c r="DN446" s="198"/>
      <c r="DO446" s="144"/>
      <c r="DP446" s="198"/>
      <c r="DQ446" s="144"/>
      <c r="DR446" s="6"/>
      <c r="DS446" s="6"/>
      <c r="DT446" s="2"/>
      <c r="DU446" s="2"/>
      <c r="DV446" s="2"/>
      <c r="DW446" s="2"/>
      <c r="DX446" s="2"/>
      <c r="DY446" s="2"/>
      <c r="DZ446" s="2"/>
      <c r="EA446" s="2"/>
      <c r="EB446" s="125"/>
      <c r="EC446" s="6"/>
      <c r="ED446" s="6"/>
      <c r="EE446" s="6"/>
      <c r="EF446" s="124"/>
      <c r="EG446" s="124"/>
      <c r="EH446" s="125"/>
      <c r="EI446" s="125"/>
      <c r="EJ446" s="124"/>
      <c r="EK446" s="2"/>
      <c r="EL446" s="2"/>
    </row>
    <row x14ac:dyDescent="0.25" r="447" customHeight="1" ht="18.75">
      <c r="A447" s="290" t="s">
        <v>233</v>
      </c>
      <c r="B447" s="282"/>
      <c r="C447" s="282"/>
      <c r="D447" s="282"/>
      <c r="E447" s="282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  <c r="AD447" s="282"/>
      <c r="AE447" s="282"/>
      <c r="AF447" s="282"/>
      <c r="AG447" s="282"/>
      <c r="AH447" s="282"/>
      <c r="AI447" s="282"/>
      <c r="AJ447" s="282"/>
      <c r="AK447" s="282"/>
      <c r="AL447" s="282"/>
      <c r="AM447" s="282"/>
      <c r="AN447" s="282"/>
      <c r="AO447" s="282"/>
      <c r="AP447" s="282"/>
      <c r="AQ447" s="282"/>
      <c r="AR447" s="282"/>
      <c r="AS447" s="282"/>
      <c r="AT447" s="282"/>
      <c r="AU447" s="282"/>
      <c r="AV447" s="282"/>
      <c r="AW447" s="282"/>
      <c r="AX447" s="282"/>
      <c r="AY447" s="273"/>
      <c r="AZ447" s="274"/>
      <c r="BA447" s="275"/>
      <c r="BB447" s="282"/>
      <c r="BC447" s="282"/>
      <c r="BD447" s="282"/>
      <c r="BE447" s="291"/>
      <c r="BF447" s="292"/>
      <c r="BG447" s="292"/>
      <c r="BH447" s="292"/>
      <c r="BI447" s="292"/>
      <c r="BJ447" s="293"/>
      <c r="BK447" s="292"/>
      <c r="BL447" s="124"/>
      <c r="BM447" s="2"/>
      <c r="BN447" s="124"/>
      <c r="BO447" s="6"/>
      <c r="BP447" s="124"/>
      <c r="BQ447" s="124"/>
      <c r="BR447" s="124"/>
      <c r="BS447" s="124"/>
      <c r="BT447" s="124"/>
      <c r="BU447" s="124"/>
      <c r="BV447" s="124"/>
      <c r="BW447" s="124"/>
      <c r="BX447" s="6"/>
      <c r="BY447" s="124"/>
      <c r="BZ447" s="124"/>
      <c r="CA447" s="124"/>
      <c r="CB447" s="124"/>
      <c r="CC447" s="124"/>
      <c r="CD447" s="124"/>
      <c r="CE447" s="124"/>
      <c r="CF447" s="124"/>
      <c r="CG447" s="124"/>
      <c r="CH447" s="124"/>
      <c r="CI447" s="124"/>
      <c r="CJ447" s="124"/>
      <c r="CK447" s="124"/>
      <c r="CL447" s="124"/>
      <c r="CM447" s="124"/>
      <c r="CN447" s="124"/>
      <c r="CO447" s="124"/>
      <c r="CP447" s="124"/>
      <c r="CQ447" s="124"/>
      <c r="CR447" s="124"/>
      <c r="CS447" s="124"/>
      <c r="CT447" s="124"/>
      <c r="CU447" s="124"/>
      <c r="CV447" s="124"/>
      <c r="CW447" s="124"/>
      <c r="CX447" s="124"/>
      <c r="CY447" s="124"/>
      <c r="CZ447" s="124"/>
      <c r="DA447" s="124"/>
      <c r="DB447" s="124"/>
      <c r="DC447" s="124"/>
      <c r="DD447" s="124"/>
      <c r="DE447" s="124"/>
      <c r="DF447" s="124"/>
      <c r="DG447" s="124"/>
      <c r="DH447" s="124"/>
      <c r="DI447" s="124"/>
      <c r="DJ447" s="124"/>
      <c r="DK447" s="198"/>
      <c r="DL447" s="198"/>
      <c r="DM447" s="144"/>
      <c r="DN447" s="198"/>
      <c r="DO447" s="144"/>
      <c r="DP447" s="198"/>
      <c r="DQ447" s="144"/>
      <c r="DR447" s="6"/>
      <c r="DS447" s="6"/>
      <c r="DT447" s="2"/>
      <c r="DU447" s="2"/>
      <c r="DV447" s="2"/>
      <c r="DW447" s="2"/>
      <c r="DX447" s="2"/>
      <c r="DY447" s="2"/>
      <c r="DZ447" s="2"/>
      <c r="EA447" s="2"/>
      <c r="EB447" s="125"/>
      <c r="EC447" s="6"/>
      <c r="ED447" s="6"/>
      <c r="EE447" s="6"/>
      <c r="EF447" s="124"/>
      <c r="EG447" s="124"/>
      <c r="EH447" s="125"/>
      <c r="EI447" s="125"/>
      <c r="EJ447" s="124"/>
      <c r="EK447" s="2"/>
      <c r="EL447" s="2"/>
    </row>
    <row x14ac:dyDescent="0.25" r="448" customHeight="1" ht="18.75">
      <c r="A448" s="290" t="s">
        <v>234</v>
      </c>
      <c r="B448" s="282"/>
      <c r="C448" s="282"/>
      <c r="D448" s="282"/>
      <c r="E448" s="282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  <c r="AD448" s="282"/>
      <c r="AE448" s="282"/>
      <c r="AF448" s="282"/>
      <c r="AG448" s="282"/>
      <c r="AH448" s="282"/>
      <c r="AI448" s="282"/>
      <c r="AJ448" s="282"/>
      <c r="AK448" s="282"/>
      <c r="AL448" s="282"/>
      <c r="AM448" s="282"/>
      <c r="AN448" s="282"/>
      <c r="AO448" s="282"/>
      <c r="AP448" s="282"/>
      <c r="AQ448" s="282"/>
      <c r="AR448" s="282"/>
      <c r="AS448" s="282"/>
      <c r="AT448" s="282"/>
      <c r="AU448" s="282"/>
      <c r="AV448" s="282"/>
      <c r="AW448" s="282"/>
      <c r="AX448" s="282"/>
      <c r="AY448" s="273"/>
      <c r="AZ448" s="274"/>
      <c r="BA448" s="275"/>
      <c r="BB448" s="282"/>
      <c r="BC448" s="282"/>
      <c r="BD448" s="282"/>
      <c r="BE448" s="291"/>
      <c r="BF448" s="292"/>
      <c r="BG448" s="292"/>
      <c r="BH448" s="292"/>
      <c r="BI448" s="292"/>
      <c r="BJ448" s="293"/>
      <c r="BK448" s="292"/>
      <c r="BL448" s="124"/>
      <c r="BM448" s="2"/>
      <c r="BN448" s="124"/>
      <c r="BO448" s="6"/>
      <c r="BP448" s="124"/>
      <c r="BQ448" s="124"/>
      <c r="BR448" s="124"/>
      <c r="BS448" s="124"/>
      <c r="BT448" s="124"/>
      <c r="BU448" s="124"/>
      <c r="BV448" s="124"/>
      <c r="BW448" s="124"/>
      <c r="BX448" s="6"/>
      <c r="BY448" s="124"/>
      <c r="BZ448" s="124"/>
      <c r="CA448" s="124"/>
      <c r="CB448" s="124"/>
      <c r="CC448" s="124"/>
      <c r="CD448" s="124"/>
      <c r="CE448" s="124"/>
      <c r="CF448" s="124"/>
      <c r="CG448" s="124"/>
      <c r="CH448" s="124"/>
      <c r="CI448" s="124"/>
      <c r="CJ448" s="124"/>
      <c r="CK448" s="124"/>
      <c r="CL448" s="124"/>
      <c r="CM448" s="124"/>
      <c r="CN448" s="124"/>
      <c r="CO448" s="124"/>
      <c r="CP448" s="124"/>
      <c r="CQ448" s="124"/>
      <c r="CR448" s="124"/>
      <c r="CS448" s="124"/>
      <c r="CT448" s="124"/>
      <c r="CU448" s="124"/>
      <c r="CV448" s="124"/>
      <c r="CW448" s="124"/>
      <c r="CX448" s="124"/>
      <c r="CY448" s="124"/>
      <c r="CZ448" s="124"/>
      <c r="DA448" s="124"/>
      <c r="DB448" s="124"/>
      <c r="DC448" s="124"/>
      <c r="DD448" s="124"/>
      <c r="DE448" s="124"/>
      <c r="DF448" s="124"/>
      <c r="DG448" s="124"/>
      <c r="DH448" s="124"/>
      <c r="DI448" s="124"/>
      <c r="DJ448" s="124"/>
      <c r="DK448" s="198"/>
      <c r="DL448" s="198"/>
      <c r="DM448" s="144"/>
      <c r="DN448" s="198"/>
      <c r="DO448" s="144"/>
      <c r="DP448" s="198"/>
      <c r="DQ448" s="144"/>
      <c r="DR448" s="6"/>
      <c r="DS448" s="6"/>
      <c r="DT448" s="2"/>
      <c r="DU448" s="2"/>
      <c r="DV448" s="2"/>
      <c r="DW448" s="2"/>
      <c r="DX448" s="2"/>
      <c r="DY448" s="2"/>
      <c r="DZ448" s="2"/>
      <c r="EA448" s="2"/>
      <c r="EB448" s="125"/>
      <c r="EC448" s="6"/>
      <c r="ED448" s="6"/>
      <c r="EE448" s="6"/>
      <c r="EF448" s="124"/>
      <c r="EG448" s="124"/>
      <c r="EH448" s="125"/>
      <c r="EI448" s="125"/>
      <c r="EJ448" s="124"/>
      <c r="EK448" s="2"/>
      <c r="EL448" s="2"/>
    </row>
    <row x14ac:dyDescent="0.25" r="449" customHeight="1" ht="18.75">
      <c r="A449" s="290" t="s">
        <v>235</v>
      </c>
      <c r="B449" s="282"/>
      <c r="C449" s="282"/>
      <c r="D449" s="282"/>
      <c r="E449" s="282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  <c r="AD449" s="282"/>
      <c r="AE449" s="282"/>
      <c r="AF449" s="282"/>
      <c r="AG449" s="282"/>
      <c r="AH449" s="282"/>
      <c r="AI449" s="282"/>
      <c r="AJ449" s="282"/>
      <c r="AK449" s="282"/>
      <c r="AL449" s="282"/>
      <c r="AM449" s="282"/>
      <c r="AN449" s="282"/>
      <c r="AO449" s="282"/>
      <c r="AP449" s="282"/>
      <c r="AQ449" s="282"/>
      <c r="AR449" s="282"/>
      <c r="AS449" s="282"/>
      <c r="AT449" s="282"/>
      <c r="AU449" s="282"/>
      <c r="AV449" s="282"/>
      <c r="AW449" s="282"/>
      <c r="AX449" s="282"/>
      <c r="AY449" s="273"/>
      <c r="AZ449" s="274"/>
      <c r="BA449" s="275"/>
      <c r="BB449" s="282"/>
      <c r="BC449" s="282"/>
      <c r="BD449" s="282"/>
      <c r="BE449" s="291"/>
      <c r="BF449" s="292"/>
      <c r="BG449" s="292"/>
      <c r="BH449" s="292"/>
      <c r="BI449" s="292"/>
      <c r="BJ449" s="293"/>
      <c r="BK449" s="292"/>
      <c r="BL449" s="124"/>
      <c r="BM449" s="2"/>
      <c r="BN449" s="124"/>
      <c r="BO449" s="6"/>
      <c r="BP449" s="124"/>
      <c r="BQ449" s="124"/>
      <c r="BR449" s="124"/>
      <c r="BS449" s="124"/>
      <c r="BT449" s="124"/>
      <c r="BU449" s="124"/>
      <c r="BV449" s="124"/>
      <c r="BW449" s="124"/>
      <c r="BX449" s="6"/>
      <c r="BY449" s="124"/>
      <c r="BZ449" s="124"/>
      <c r="CA449" s="124"/>
      <c r="CB449" s="124"/>
      <c r="CC449" s="124"/>
      <c r="CD449" s="124"/>
      <c r="CE449" s="124"/>
      <c r="CF449" s="124"/>
      <c r="CG449" s="124"/>
      <c r="CH449" s="124"/>
      <c r="CI449" s="124"/>
      <c r="CJ449" s="124"/>
      <c r="CK449" s="124"/>
      <c r="CL449" s="124"/>
      <c r="CM449" s="124"/>
      <c r="CN449" s="124"/>
      <c r="CO449" s="124"/>
      <c r="CP449" s="124"/>
      <c r="CQ449" s="124"/>
      <c r="CR449" s="124"/>
      <c r="CS449" s="124"/>
      <c r="CT449" s="124"/>
      <c r="CU449" s="124"/>
      <c r="CV449" s="124"/>
      <c r="CW449" s="124"/>
      <c r="CX449" s="124"/>
      <c r="CY449" s="124"/>
      <c r="CZ449" s="124"/>
      <c r="DA449" s="124"/>
      <c r="DB449" s="124"/>
      <c r="DC449" s="124"/>
      <c r="DD449" s="124"/>
      <c r="DE449" s="124"/>
      <c r="DF449" s="124"/>
      <c r="DG449" s="124"/>
      <c r="DH449" s="124"/>
      <c r="DI449" s="124"/>
      <c r="DJ449" s="124"/>
      <c r="DK449" s="198"/>
      <c r="DL449" s="198"/>
      <c r="DM449" s="144"/>
      <c r="DN449" s="198"/>
      <c r="DO449" s="144"/>
      <c r="DP449" s="198"/>
      <c r="DQ449" s="144"/>
      <c r="DR449" s="6"/>
      <c r="DS449" s="6"/>
      <c r="DT449" s="2"/>
      <c r="DU449" s="2"/>
      <c r="DV449" s="2"/>
      <c r="DW449" s="2"/>
      <c r="DX449" s="2"/>
      <c r="DY449" s="2"/>
      <c r="DZ449" s="2"/>
      <c r="EA449" s="2"/>
      <c r="EB449" s="125"/>
      <c r="EC449" s="6"/>
      <c r="ED449" s="6"/>
      <c r="EE449" s="6"/>
      <c r="EF449" s="124"/>
      <c r="EG449" s="124"/>
      <c r="EH449" s="125"/>
      <c r="EI449" s="125"/>
      <c r="EJ449" s="124"/>
      <c r="EK449" s="2"/>
      <c r="EL449" s="2"/>
    </row>
    <row x14ac:dyDescent="0.25" r="450" customHeight="1" ht="18.75">
      <c r="A450" s="290" t="s">
        <v>201</v>
      </c>
      <c r="B450" s="282"/>
      <c r="C450" s="282"/>
      <c r="D450" s="282"/>
      <c r="E450" s="282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  <c r="AD450" s="282"/>
      <c r="AE450" s="282"/>
      <c r="AF450" s="282"/>
      <c r="AG450" s="282"/>
      <c r="AH450" s="282"/>
      <c r="AI450" s="282"/>
      <c r="AJ450" s="282"/>
      <c r="AK450" s="282"/>
      <c r="AL450" s="282"/>
      <c r="AM450" s="282"/>
      <c r="AN450" s="282"/>
      <c r="AO450" s="282"/>
      <c r="AP450" s="282"/>
      <c r="AQ450" s="282"/>
      <c r="AR450" s="282"/>
      <c r="AS450" s="282"/>
      <c r="AT450" s="282"/>
      <c r="AU450" s="282"/>
      <c r="AV450" s="282"/>
      <c r="AW450" s="282"/>
      <c r="AX450" s="282"/>
      <c r="AY450" s="273"/>
      <c r="AZ450" s="274"/>
      <c r="BA450" s="275"/>
      <c r="BB450" s="282"/>
      <c r="BC450" s="282"/>
      <c r="BD450" s="282"/>
      <c r="BE450" s="291"/>
      <c r="BF450" s="292"/>
      <c r="BG450" s="292"/>
      <c r="BH450" s="292"/>
      <c r="BI450" s="292"/>
      <c r="BJ450" s="293"/>
      <c r="BK450" s="292"/>
      <c r="BL450" s="124"/>
      <c r="BM450" s="2"/>
      <c r="BN450" s="124"/>
      <c r="BO450" s="6"/>
      <c r="BP450" s="124"/>
      <c r="BQ450" s="124"/>
      <c r="BR450" s="124"/>
      <c r="BS450" s="124"/>
      <c r="BT450" s="124"/>
      <c r="BU450" s="124"/>
      <c r="BV450" s="124"/>
      <c r="BW450" s="124"/>
      <c r="BX450" s="6"/>
      <c r="BY450" s="124"/>
      <c r="BZ450" s="124"/>
      <c r="CA450" s="124"/>
      <c r="CB450" s="124"/>
      <c r="CC450" s="124"/>
      <c r="CD450" s="124"/>
      <c r="CE450" s="124"/>
      <c r="CF450" s="124"/>
      <c r="CG450" s="124"/>
      <c r="CH450" s="124"/>
      <c r="CI450" s="124"/>
      <c r="CJ450" s="124"/>
      <c r="CK450" s="124"/>
      <c r="CL450" s="124"/>
      <c r="CM450" s="124"/>
      <c r="CN450" s="124"/>
      <c r="CO450" s="124"/>
      <c r="CP450" s="124"/>
      <c r="CQ450" s="124"/>
      <c r="CR450" s="124"/>
      <c r="CS450" s="124"/>
      <c r="CT450" s="124"/>
      <c r="CU450" s="124"/>
      <c r="CV450" s="124"/>
      <c r="CW450" s="124"/>
      <c r="CX450" s="124"/>
      <c r="CY450" s="124"/>
      <c r="CZ450" s="124"/>
      <c r="DA450" s="124"/>
      <c r="DB450" s="124"/>
      <c r="DC450" s="124"/>
      <c r="DD450" s="124"/>
      <c r="DE450" s="124"/>
      <c r="DF450" s="124"/>
      <c r="DG450" s="124"/>
      <c r="DH450" s="124"/>
      <c r="DI450" s="124"/>
      <c r="DJ450" s="124"/>
      <c r="DK450" s="198"/>
      <c r="DL450" s="198"/>
      <c r="DM450" s="144"/>
      <c r="DN450" s="198"/>
      <c r="DO450" s="144"/>
      <c r="DP450" s="198"/>
      <c r="DQ450" s="144"/>
      <c r="DR450" s="6"/>
      <c r="DS450" s="6"/>
      <c r="DT450" s="2"/>
      <c r="DU450" s="2"/>
      <c r="DV450" s="2"/>
      <c r="DW450" s="2"/>
      <c r="DX450" s="2"/>
      <c r="DY450" s="2"/>
      <c r="DZ450" s="2"/>
      <c r="EA450" s="2"/>
      <c r="EB450" s="125"/>
      <c r="EC450" s="6"/>
      <c r="ED450" s="6"/>
      <c r="EE450" s="6"/>
      <c r="EF450" s="124"/>
      <c r="EG450" s="124"/>
      <c r="EH450" s="125"/>
      <c r="EI450" s="125"/>
      <c r="EJ450" s="124"/>
      <c r="EK450" s="2"/>
      <c r="EL450" s="2"/>
    </row>
    <row x14ac:dyDescent="0.25" r="451" customHeight="1" ht="18.75">
      <c r="A451" s="290" t="s">
        <v>237</v>
      </c>
      <c r="B451" s="282"/>
      <c r="C451" s="282"/>
      <c r="D451" s="282"/>
      <c r="E451" s="282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  <c r="AD451" s="282"/>
      <c r="AE451" s="282"/>
      <c r="AF451" s="282"/>
      <c r="AG451" s="282"/>
      <c r="AH451" s="282"/>
      <c r="AI451" s="282"/>
      <c r="AJ451" s="282"/>
      <c r="AK451" s="282"/>
      <c r="AL451" s="282"/>
      <c r="AM451" s="282"/>
      <c r="AN451" s="282"/>
      <c r="AO451" s="282"/>
      <c r="AP451" s="282"/>
      <c r="AQ451" s="282"/>
      <c r="AR451" s="282"/>
      <c r="AS451" s="282"/>
      <c r="AT451" s="282"/>
      <c r="AU451" s="282"/>
      <c r="AV451" s="282"/>
      <c r="AW451" s="282"/>
      <c r="AX451" s="282"/>
      <c r="AY451" s="273"/>
      <c r="AZ451" s="274"/>
      <c r="BA451" s="275"/>
      <c r="BB451" s="282"/>
      <c r="BC451" s="282"/>
      <c r="BD451" s="282"/>
      <c r="BE451" s="291"/>
      <c r="BF451" s="292"/>
      <c r="BG451" s="292"/>
      <c r="BH451" s="292"/>
      <c r="BI451" s="292"/>
      <c r="BJ451" s="293"/>
      <c r="BK451" s="292"/>
      <c r="BL451" s="124"/>
      <c r="BM451" s="2"/>
      <c r="BN451" s="124"/>
      <c r="BO451" s="6"/>
      <c r="BP451" s="124"/>
      <c r="BQ451" s="124"/>
      <c r="BR451" s="124"/>
      <c r="BS451" s="124"/>
      <c r="BT451" s="124"/>
      <c r="BU451" s="124"/>
      <c r="BV451" s="124"/>
      <c r="BW451" s="124"/>
      <c r="BX451" s="6"/>
      <c r="BY451" s="124"/>
      <c r="BZ451" s="124"/>
      <c r="CA451" s="124"/>
      <c r="CB451" s="124"/>
      <c r="CC451" s="124"/>
      <c r="CD451" s="124"/>
      <c r="CE451" s="124"/>
      <c r="CF451" s="124"/>
      <c r="CG451" s="124"/>
      <c r="CH451" s="124"/>
      <c r="CI451" s="124"/>
      <c r="CJ451" s="124"/>
      <c r="CK451" s="124"/>
      <c r="CL451" s="124"/>
      <c r="CM451" s="124"/>
      <c r="CN451" s="124"/>
      <c r="CO451" s="124"/>
      <c r="CP451" s="124"/>
      <c r="CQ451" s="124"/>
      <c r="CR451" s="124"/>
      <c r="CS451" s="124"/>
      <c r="CT451" s="124"/>
      <c r="CU451" s="124"/>
      <c r="CV451" s="124"/>
      <c r="CW451" s="124"/>
      <c r="CX451" s="124"/>
      <c r="CY451" s="124"/>
      <c r="CZ451" s="124"/>
      <c r="DA451" s="124"/>
      <c r="DB451" s="124"/>
      <c r="DC451" s="124"/>
      <c r="DD451" s="124"/>
      <c r="DE451" s="124"/>
      <c r="DF451" s="124"/>
      <c r="DG451" s="124"/>
      <c r="DH451" s="124"/>
      <c r="DI451" s="124"/>
      <c r="DJ451" s="124"/>
      <c r="DK451" s="198"/>
      <c r="DL451" s="198"/>
      <c r="DM451" s="144"/>
      <c r="DN451" s="198"/>
      <c r="DO451" s="144"/>
      <c r="DP451" s="198"/>
      <c r="DQ451" s="144"/>
      <c r="DR451" s="6"/>
      <c r="DS451" s="6"/>
      <c r="DT451" s="2"/>
      <c r="DU451" s="2"/>
      <c r="DV451" s="2"/>
      <c r="DW451" s="2"/>
      <c r="DX451" s="2"/>
      <c r="DY451" s="2"/>
      <c r="DZ451" s="2"/>
      <c r="EA451" s="2"/>
      <c r="EB451" s="125"/>
      <c r="EC451" s="6"/>
      <c r="ED451" s="6"/>
      <c r="EE451" s="6"/>
      <c r="EF451" s="124"/>
      <c r="EG451" s="124"/>
      <c r="EH451" s="125"/>
      <c r="EI451" s="125"/>
      <c r="EJ451" s="124"/>
      <c r="EK451" s="2"/>
      <c r="EL451" s="2"/>
    </row>
    <row x14ac:dyDescent="0.25" r="452" customHeight="1" ht="18.75">
      <c r="A452" s="290" t="s">
        <v>200</v>
      </c>
      <c r="B452" s="282"/>
      <c r="C452" s="282"/>
      <c r="D452" s="282"/>
      <c r="E452" s="282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  <c r="AD452" s="282"/>
      <c r="AE452" s="282"/>
      <c r="AF452" s="282"/>
      <c r="AG452" s="282"/>
      <c r="AH452" s="282"/>
      <c r="AI452" s="282"/>
      <c r="AJ452" s="282"/>
      <c r="AK452" s="282"/>
      <c r="AL452" s="282"/>
      <c r="AM452" s="282"/>
      <c r="AN452" s="282"/>
      <c r="AO452" s="282"/>
      <c r="AP452" s="282"/>
      <c r="AQ452" s="282"/>
      <c r="AR452" s="282"/>
      <c r="AS452" s="282"/>
      <c r="AT452" s="282"/>
      <c r="AU452" s="282"/>
      <c r="AV452" s="282"/>
      <c r="AW452" s="282"/>
      <c r="AX452" s="282"/>
      <c r="AY452" s="273"/>
      <c r="AZ452" s="274"/>
      <c r="BA452" s="275"/>
      <c r="BB452" s="282">
        <v>13</v>
      </c>
      <c r="BC452" s="282">
        <v>13</v>
      </c>
      <c r="BD452" s="282">
        <v>13</v>
      </c>
      <c r="BE452" s="291">
        <v>13</v>
      </c>
      <c r="BF452" s="292">
        <v>13</v>
      </c>
      <c r="BG452" s="292">
        <v>13</v>
      </c>
      <c r="BH452" s="292">
        <v>13</v>
      </c>
      <c r="BI452" s="292">
        <v>13</v>
      </c>
      <c r="BJ452" s="293">
        <v>13</v>
      </c>
      <c r="BK452" s="292"/>
      <c r="BL452" s="124"/>
      <c r="BM452" s="2"/>
      <c r="BN452" s="124"/>
      <c r="BO452" s="6"/>
      <c r="BP452" s="124"/>
      <c r="BQ452" s="124"/>
      <c r="BR452" s="124"/>
      <c r="BS452" s="124"/>
      <c r="BT452" s="124"/>
      <c r="BU452" s="124"/>
      <c r="BV452" s="124"/>
      <c r="BW452" s="124"/>
      <c r="BX452" s="6"/>
      <c r="BY452" s="124"/>
      <c r="BZ452" s="124"/>
      <c r="CA452" s="124"/>
      <c r="CB452" s="124"/>
      <c r="CC452" s="124"/>
      <c r="CD452" s="124"/>
      <c r="CE452" s="124"/>
      <c r="CF452" s="124"/>
      <c r="CG452" s="124"/>
      <c r="CH452" s="124"/>
      <c r="CI452" s="124"/>
      <c r="CJ452" s="124"/>
      <c r="CK452" s="124"/>
      <c r="CL452" s="124"/>
      <c r="CM452" s="124"/>
      <c r="CN452" s="124"/>
      <c r="CO452" s="124"/>
      <c r="CP452" s="124"/>
      <c r="CQ452" s="124"/>
      <c r="CR452" s="124"/>
      <c r="CS452" s="124"/>
      <c r="CT452" s="124"/>
      <c r="CU452" s="124"/>
      <c r="CV452" s="124"/>
      <c r="CW452" s="124"/>
      <c r="CX452" s="124"/>
      <c r="CY452" s="124"/>
      <c r="CZ452" s="124"/>
      <c r="DA452" s="124"/>
      <c r="DB452" s="124"/>
      <c r="DC452" s="124"/>
      <c r="DD452" s="124"/>
      <c r="DE452" s="124"/>
      <c r="DF452" s="124"/>
      <c r="DG452" s="124"/>
      <c r="DH452" s="124"/>
      <c r="DI452" s="124"/>
      <c r="DJ452" s="124"/>
      <c r="DK452" s="198"/>
      <c r="DL452" s="198"/>
      <c r="DM452" s="144"/>
      <c r="DN452" s="198"/>
      <c r="DO452" s="144"/>
      <c r="DP452" s="198"/>
      <c r="DQ452" s="144"/>
      <c r="DR452" s="6"/>
      <c r="DS452" s="6"/>
      <c r="DT452" s="2"/>
      <c r="DU452" s="2"/>
      <c r="DV452" s="2"/>
      <c r="DW452" s="2"/>
      <c r="DX452" s="2"/>
      <c r="DY452" s="2"/>
      <c r="DZ452" s="2"/>
      <c r="EA452" s="2"/>
      <c r="EB452" s="125"/>
      <c r="EC452" s="6"/>
      <c r="ED452" s="6"/>
      <c r="EE452" s="6"/>
      <c r="EF452" s="124"/>
      <c r="EG452" s="124"/>
      <c r="EH452" s="125"/>
      <c r="EI452" s="125"/>
      <c r="EJ452" s="124"/>
      <c r="EK452" s="2"/>
      <c r="EL452" s="2"/>
    </row>
    <row x14ac:dyDescent="0.25" r="453" customHeight="1" ht="18.75">
      <c r="A453" s="290" t="s">
        <v>238</v>
      </c>
      <c r="B453" s="282"/>
      <c r="C453" s="282"/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2"/>
      <c r="AF453" s="282"/>
      <c r="AG453" s="282"/>
      <c r="AH453" s="282"/>
      <c r="AI453" s="282"/>
      <c r="AJ453" s="282"/>
      <c r="AK453" s="282"/>
      <c r="AL453" s="282"/>
      <c r="AM453" s="282"/>
      <c r="AN453" s="282"/>
      <c r="AO453" s="282"/>
      <c r="AP453" s="282"/>
      <c r="AQ453" s="282"/>
      <c r="AR453" s="282"/>
      <c r="AS453" s="282"/>
      <c r="AT453" s="282"/>
      <c r="AU453" s="282"/>
      <c r="AV453" s="282"/>
      <c r="AW453" s="282"/>
      <c r="AX453" s="282"/>
      <c r="AY453" s="273"/>
      <c r="AZ453" s="274"/>
      <c r="BA453" s="275"/>
      <c r="BB453" s="282"/>
      <c r="BC453" s="282"/>
      <c r="BD453" s="282"/>
      <c r="BE453" s="291"/>
      <c r="BF453" s="292"/>
      <c r="BG453" s="292"/>
      <c r="BH453" s="292"/>
      <c r="BI453" s="292"/>
      <c r="BJ453" s="293"/>
      <c r="BK453" s="292"/>
      <c r="BL453" s="124"/>
      <c r="BM453" s="2"/>
      <c r="BN453" s="124"/>
      <c r="BO453" s="6"/>
      <c r="BP453" s="124"/>
      <c r="BQ453" s="124"/>
      <c r="BR453" s="124"/>
      <c r="BS453" s="124"/>
      <c r="BT453" s="124"/>
      <c r="BU453" s="124"/>
      <c r="BV453" s="124"/>
      <c r="BW453" s="124"/>
      <c r="BX453" s="6"/>
      <c r="BY453" s="124"/>
      <c r="BZ453" s="124"/>
      <c r="CA453" s="124"/>
      <c r="CB453" s="124"/>
      <c r="CC453" s="124"/>
      <c r="CD453" s="124"/>
      <c r="CE453" s="124"/>
      <c r="CF453" s="124"/>
      <c r="CG453" s="124"/>
      <c r="CH453" s="124"/>
      <c r="CI453" s="124"/>
      <c r="CJ453" s="124"/>
      <c r="CK453" s="124"/>
      <c r="CL453" s="124"/>
      <c r="CM453" s="124"/>
      <c r="CN453" s="124"/>
      <c r="CO453" s="124"/>
      <c r="CP453" s="124"/>
      <c r="CQ453" s="124"/>
      <c r="CR453" s="124"/>
      <c r="CS453" s="124"/>
      <c r="CT453" s="124"/>
      <c r="CU453" s="124"/>
      <c r="CV453" s="124"/>
      <c r="CW453" s="124"/>
      <c r="CX453" s="124"/>
      <c r="CY453" s="124"/>
      <c r="CZ453" s="124"/>
      <c r="DA453" s="124"/>
      <c r="DB453" s="124"/>
      <c r="DC453" s="124"/>
      <c r="DD453" s="124"/>
      <c r="DE453" s="124"/>
      <c r="DF453" s="124"/>
      <c r="DG453" s="124"/>
      <c r="DH453" s="124"/>
      <c r="DI453" s="124"/>
      <c r="DJ453" s="124"/>
      <c r="DK453" s="198"/>
      <c r="DL453" s="198"/>
      <c r="DM453" s="144"/>
      <c r="DN453" s="198"/>
      <c r="DO453" s="144"/>
      <c r="DP453" s="198"/>
      <c r="DQ453" s="144"/>
      <c r="DR453" s="6"/>
      <c r="DS453" s="6"/>
      <c r="DT453" s="2"/>
      <c r="DU453" s="2"/>
      <c r="DV453" s="2"/>
      <c r="DW453" s="2"/>
      <c r="DX453" s="2"/>
      <c r="DY453" s="2"/>
      <c r="DZ453" s="2"/>
      <c r="EA453" s="2"/>
      <c r="EB453" s="125"/>
      <c r="EC453" s="6"/>
      <c r="ED453" s="6"/>
      <c r="EE453" s="6"/>
      <c r="EF453" s="124"/>
      <c r="EG453" s="124"/>
      <c r="EH453" s="125"/>
      <c r="EI453" s="125"/>
      <c r="EJ453" s="124"/>
      <c r="EK453" s="2"/>
      <c r="EL453" s="2"/>
    </row>
    <row x14ac:dyDescent="0.25" r="454" customHeight="1" ht="18.75">
      <c r="A454" s="304" t="s">
        <v>239</v>
      </c>
      <c r="B454" s="282">
        <f>+SUM(B445:B453)</f>
      </c>
      <c r="C454" s="282">
        <f>+SUM(C445:C453)</f>
      </c>
      <c r="D454" s="282">
        <f>+SUM(D445:D453)</f>
      </c>
      <c r="E454" s="282">
        <f>+SUM(E445:E453)</f>
      </c>
      <c r="F454" s="282">
        <f>+SUM(F445:F453)</f>
      </c>
      <c r="G454" s="282">
        <f>+SUM(G445:G453)</f>
      </c>
      <c r="H454" s="282">
        <f>+SUM(H445:H453)</f>
      </c>
      <c r="I454" s="282">
        <f>+SUM(I445:I453)</f>
      </c>
      <c r="J454" s="282">
        <f>+SUM(J445:J453)</f>
      </c>
      <c r="K454" s="282">
        <f>+SUM(K445:K453)</f>
      </c>
      <c r="L454" s="282">
        <f>+SUM(L445:L453)</f>
      </c>
      <c r="M454" s="282">
        <f>+SUM(M445:M453)</f>
      </c>
      <c r="N454" s="282">
        <f>+SUM(N445:N453)</f>
      </c>
      <c r="O454" s="282">
        <f>+SUM(O445:O453)</f>
      </c>
      <c r="P454" s="282">
        <f>+SUM(P445:P453)</f>
      </c>
      <c r="Q454" s="282">
        <f>+SUM(Q445:Q453)</f>
      </c>
      <c r="R454" s="282">
        <f>+SUM(R445:R453)</f>
      </c>
      <c r="S454" s="282">
        <f>+SUM(S445:S453)</f>
      </c>
      <c r="T454" s="282">
        <f>+SUM(T445:T453)</f>
      </c>
      <c r="U454" s="282">
        <f>+SUM(U445:U453)</f>
      </c>
      <c r="V454" s="282">
        <f>+SUM(V445:V453)</f>
      </c>
      <c r="W454" s="282">
        <f>+SUM(W445:W453)</f>
      </c>
      <c r="X454" s="282">
        <f>+SUM(X445:X453)</f>
      </c>
      <c r="Y454" s="282">
        <f>+SUM(Y445:Y453)</f>
      </c>
      <c r="Z454" s="282">
        <f>+SUM(Z445:Z453)</f>
      </c>
      <c r="AA454" s="282">
        <f>+SUM(AA445:AA453)</f>
      </c>
      <c r="AB454" s="282">
        <f>+SUM(AB445:AB453)</f>
      </c>
      <c r="AC454" s="282">
        <f>+SUM(AC445:AC453)</f>
      </c>
      <c r="AD454" s="282">
        <f>+SUM(AD445:AD453)</f>
      </c>
      <c r="AE454" s="282">
        <f>+SUM(AE445:AE453)</f>
      </c>
      <c r="AF454" s="282">
        <f>+SUM(AF445:AF453)</f>
      </c>
      <c r="AG454" s="282">
        <f>+SUM(AG445:AG453)</f>
      </c>
      <c r="AH454" s="282">
        <f>+SUM(AH445:AH453)</f>
      </c>
      <c r="AI454" s="282">
        <f>+SUM(AI445:AI453)</f>
      </c>
      <c r="AJ454" s="282">
        <f>+SUM(AJ445:AJ453)</f>
      </c>
      <c r="AK454" s="282">
        <f>+SUM(AK445:AK453)</f>
      </c>
      <c r="AL454" s="282">
        <f>+SUM(AL445:AL453)</f>
      </c>
      <c r="AM454" s="282">
        <f>+SUM(AM445:AM453)</f>
      </c>
      <c r="AN454" s="282">
        <f>+SUM(AN445:AN453)</f>
      </c>
      <c r="AO454" s="282">
        <f>+SUM(AO445:AO453)</f>
      </c>
      <c r="AP454" s="282">
        <f>+SUM(AP445:AP453)</f>
      </c>
      <c r="AQ454" s="282">
        <f>+SUM(AQ445:AQ453)</f>
      </c>
      <c r="AR454" s="282">
        <f>+SUM(AR445:AR453)</f>
      </c>
      <c r="AS454" s="282">
        <f>+SUM(AS445:AS453)</f>
      </c>
      <c r="AT454" s="282">
        <f>+SUM(AT445:AT453)</f>
      </c>
      <c r="AU454" s="282">
        <f>+SUM(AU445:AU453)</f>
      </c>
      <c r="AV454" s="282">
        <f>+SUM(AV445:AV453)</f>
      </c>
      <c r="AW454" s="282">
        <f>+SUM(AW445:AW453)</f>
      </c>
      <c r="AX454" s="282"/>
      <c r="AY454" s="273"/>
      <c r="AZ454" s="274">
        <f>SUM(AZ445:AZ453)</f>
      </c>
      <c r="BA454" s="275">
        <f>SUM(BA445:BA453)</f>
      </c>
      <c r="BB454" s="276">
        <f>SUM(BB445:BB453)</f>
      </c>
      <c r="BC454" s="276">
        <f>SUM(BC445:BC453)</f>
      </c>
      <c r="BD454" s="276">
        <f>SUM(BD445:BD453)</f>
      </c>
      <c r="BE454" s="277">
        <f>SUM(BE445:BE453)</f>
      </c>
      <c r="BF454" s="278">
        <f>SUM(BF445:BF453)</f>
      </c>
      <c r="BG454" s="278">
        <f>SUM(BG445:BG453)</f>
      </c>
      <c r="BH454" s="278">
        <f>SUM(BH445:BH453)</f>
      </c>
      <c r="BI454" s="278">
        <f>SUM(BI445:BI453)</f>
      </c>
      <c r="BJ454" s="279">
        <f>SUM(BJ445:BJ453)</f>
      </c>
      <c r="BK454" s="278"/>
      <c r="BL454" s="124"/>
      <c r="BM454" s="2"/>
      <c r="BN454" s="124"/>
      <c r="BO454" s="6"/>
      <c r="BP454" s="124"/>
      <c r="BQ454" s="124"/>
      <c r="BR454" s="124"/>
      <c r="BS454" s="124"/>
      <c r="BT454" s="124"/>
      <c r="BU454" s="124"/>
      <c r="BV454" s="124"/>
      <c r="BW454" s="124"/>
      <c r="BX454" s="6"/>
      <c r="BY454" s="124"/>
      <c r="BZ454" s="124"/>
      <c r="CA454" s="124"/>
      <c r="CB454" s="124"/>
      <c r="CC454" s="124"/>
      <c r="CD454" s="124"/>
      <c r="CE454" s="124"/>
      <c r="CF454" s="124"/>
      <c r="CG454" s="124"/>
      <c r="CH454" s="124"/>
      <c r="CI454" s="124"/>
      <c r="CJ454" s="124"/>
      <c r="CK454" s="124"/>
      <c r="CL454" s="124"/>
      <c r="CM454" s="124"/>
      <c r="CN454" s="124"/>
      <c r="CO454" s="124"/>
      <c r="CP454" s="124"/>
      <c r="CQ454" s="124"/>
      <c r="CR454" s="124"/>
      <c r="CS454" s="124"/>
      <c r="CT454" s="124"/>
      <c r="CU454" s="124"/>
      <c r="CV454" s="124"/>
      <c r="CW454" s="124"/>
      <c r="CX454" s="124"/>
      <c r="CY454" s="124"/>
      <c r="CZ454" s="124"/>
      <c r="DA454" s="124"/>
      <c r="DB454" s="124"/>
      <c r="DC454" s="124"/>
      <c r="DD454" s="124"/>
      <c r="DE454" s="124"/>
      <c r="DF454" s="124"/>
      <c r="DG454" s="124"/>
      <c r="DH454" s="124"/>
      <c r="DI454" s="124"/>
      <c r="DJ454" s="124"/>
      <c r="DK454" s="198"/>
      <c r="DL454" s="198"/>
      <c r="DM454" s="144"/>
      <c r="DN454" s="198"/>
      <c r="DO454" s="144"/>
      <c r="DP454" s="198"/>
      <c r="DQ454" s="144"/>
      <c r="DR454" s="6"/>
      <c r="DS454" s="6"/>
      <c r="DT454" s="2"/>
      <c r="DU454" s="2"/>
      <c r="DV454" s="2"/>
      <c r="DW454" s="2"/>
      <c r="DX454" s="2"/>
      <c r="DY454" s="2"/>
      <c r="DZ454" s="2"/>
      <c r="EA454" s="2"/>
      <c r="EB454" s="125"/>
      <c r="EC454" s="6"/>
      <c r="ED454" s="6"/>
      <c r="EE454" s="6"/>
      <c r="EF454" s="124"/>
      <c r="EG454" s="124"/>
      <c r="EH454" s="125"/>
      <c r="EI454" s="125"/>
      <c r="EJ454" s="124"/>
      <c r="EK454" s="2"/>
      <c r="EL454" s="2"/>
    </row>
    <row x14ac:dyDescent="0.25" r="455" customHeight="1" ht="18.75">
      <c r="A455" s="280" t="s">
        <v>48</v>
      </c>
      <c r="B455" s="342">
        <v>0</v>
      </c>
      <c r="C455" s="342">
        <v>0</v>
      </c>
      <c r="D455" s="342">
        <v>0</v>
      </c>
      <c r="E455" s="342">
        <v>0</v>
      </c>
      <c r="F455" s="342">
        <v>0</v>
      </c>
      <c r="G455" s="342">
        <v>0</v>
      </c>
      <c r="H455" s="342">
        <v>0</v>
      </c>
      <c r="I455" s="342">
        <v>0</v>
      </c>
      <c r="J455" s="342">
        <v>0</v>
      </c>
      <c r="K455" s="342">
        <v>0</v>
      </c>
      <c r="L455" s="342">
        <v>0</v>
      </c>
      <c r="M455" s="342">
        <v>0</v>
      </c>
      <c r="N455" s="268">
        <v>0</v>
      </c>
      <c r="O455" s="268">
        <v>0</v>
      </c>
      <c r="P455" s="268">
        <v>36</v>
      </c>
      <c r="Q455" s="268">
        <v>7</v>
      </c>
      <c r="R455" s="268">
        <v>0</v>
      </c>
      <c r="S455" s="268">
        <v>8</v>
      </c>
      <c r="T455" s="268">
        <v>8</v>
      </c>
      <c r="U455" s="268">
        <v>0</v>
      </c>
      <c r="V455" s="268">
        <v>18</v>
      </c>
      <c r="W455" s="268">
        <v>12</v>
      </c>
      <c r="X455" s="268">
        <v>24</v>
      </c>
      <c r="Y455" s="268">
        <v>0</v>
      </c>
      <c r="Z455" s="282">
        <v>0</v>
      </c>
      <c r="AA455" s="282">
        <v>15</v>
      </c>
      <c r="AB455" s="282">
        <v>24</v>
      </c>
      <c r="AC455" s="282">
        <v>12</v>
      </c>
      <c r="AD455" s="282">
        <v>12</v>
      </c>
      <c r="AE455" s="282">
        <v>12</v>
      </c>
      <c r="AF455" s="282">
        <v>12</v>
      </c>
      <c r="AG455" s="282">
        <v>12</v>
      </c>
      <c r="AH455" s="282">
        <v>12</v>
      </c>
      <c r="AI455" s="282">
        <v>12</v>
      </c>
      <c r="AJ455" s="282">
        <v>12</v>
      </c>
      <c r="AK455" s="282">
        <v>24</v>
      </c>
      <c r="AL455" s="282">
        <v>32</v>
      </c>
      <c r="AM455" s="282">
        <v>12</v>
      </c>
      <c r="AN455" s="282">
        <v>12</v>
      </c>
      <c r="AO455" s="282">
        <v>12</v>
      </c>
      <c r="AP455" s="282">
        <v>18</v>
      </c>
      <c r="AQ455" s="282">
        <v>24</v>
      </c>
      <c r="AR455" s="282">
        <v>2</v>
      </c>
      <c r="AS455" s="282">
        <v>0</v>
      </c>
      <c r="AT455" s="282">
        <v>0</v>
      </c>
      <c r="AU455" s="282">
        <f>AU465</f>
      </c>
      <c r="AV455" s="282">
        <f>AV465</f>
      </c>
      <c r="AW455" s="282">
        <f>AW465</f>
      </c>
      <c r="AX455" s="282"/>
      <c r="AY455" s="273"/>
      <c r="AZ455" s="274"/>
      <c r="BA455" s="275"/>
      <c r="BB455" s="282"/>
      <c r="BC455" s="282"/>
      <c r="BD455" s="282"/>
      <c r="BE455" s="291"/>
      <c r="BF455" s="292"/>
      <c r="BG455" s="292"/>
      <c r="BH455" s="292"/>
      <c r="BI455" s="292"/>
      <c r="BJ455" s="293"/>
      <c r="BK455" s="292"/>
      <c r="BL455" s="124"/>
      <c r="BM455" s="2"/>
      <c r="BN455" s="124"/>
      <c r="BO455" s="6"/>
      <c r="BP455" s="124"/>
      <c r="BQ455" s="124"/>
      <c r="BR455" s="124"/>
      <c r="BS455" s="124"/>
      <c r="BT455" s="124"/>
      <c r="BU455" s="124"/>
      <c r="BV455" s="124"/>
      <c r="BW455" s="124"/>
      <c r="BX455" s="6"/>
      <c r="BY455" s="124"/>
      <c r="BZ455" s="124"/>
      <c r="CA455" s="124"/>
      <c r="CB455" s="124"/>
      <c r="CC455" s="124"/>
      <c r="CD455" s="124"/>
      <c r="CE455" s="124"/>
      <c r="CF455" s="124"/>
      <c r="CG455" s="124"/>
      <c r="CH455" s="124"/>
      <c r="CI455" s="124"/>
      <c r="CJ455" s="124"/>
      <c r="CK455" s="124"/>
      <c r="CL455" s="124"/>
      <c r="CM455" s="124"/>
      <c r="CN455" s="124"/>
      <c r="CO455" s="124"/>
      <c r="CP455" s="124"/>
      <c r="CQ455" s="124"/>
      <c r="CR455" s="124"/>
      <c r="CS455" s="124"/>
      <c r="CT455" s="124"/>
      <c r="CU455" s="124"/>
      <c r="CV455" s="124"/>
      <c r="CW455" s="124"/>
      <c r="CX455" s="124"/>
      <c r="CY455" s="124"/>
      <c r="CZ455" s="124"/>
      <c r="DA455" s="124"/>
      <c r="DB455" s="124"/>
      <c r="DC455" s="124"/>
      <c r="DD455" s="124"/>
      <c r="DE455" s="124"/>
      <c r="DF455" s="124"/>
      <c r="DG455" s="124"/>
      <c r="DH455" s="124"/>
      <c r="DI455" s="124"/>
      <c r="DJ455" s="124"/>
      <c r="DK455" s="198">
        <f>SUM(B455:M455)</f>
      </c>
      <c r="DL455" s="198">
        <f>SUM(N455:Y455)</f>
      </c>
      <c r="DM455" s="144">
        <f>IFERROR(DL455/DK455*100,0)</f>
      </c>
      <c r="DN455" s="198">
        <f>SUM(Z455:AK455)</f>
      </c>
      <c r="DO455" s="144">
        <f>IFERROR(DN455/DL455*100,0)</f>
      </c>
      <c r="DP455" s="198">
        <f>SUM(AL455:AW455)</f>
      </c>
      <c r="DQ455" s="144">
        <f>IFERROR(DP455/DN455*100,0)</f>
      </c>
      <c r="DR455" s="185">
        <f>SUM(AY455:BJ455)</f>
      </c>
      <c r="DS455" s="249">
        <f>IFERROR(DR455/DP455*100,0)</f>
      </c>
      <c r="DT455" s="2"/>
      <c r="DU455" s="2"/>
      <c r="DV455" s="2"/>
      <c r="DW455" s="2"/>
      <c r="DX455" s="2"/>
      <c r="DY455" s="2"/>
      <c r="DZ455" s="2"/>
      <c r="EA455" s="2"/>
      <c r="EB455" s="125"/>
      <c r="EC455" s="6"/>
      <c r="ED455" s="6"/>
      <c r="EE455" s="6"/>
      <c r="EF455" s="124"/>
      <c r="EG455" s="124"/>
      <c r="EH455" s="125"/>
      <c r="EI455" s="125"/>
      <c r="EJ455" s="124"/>
      <c r="EK455" s="2"/>
      <c r="EL455" s="2"/>
    </row>
    <row x14ac:dyDescent="0.25" r="456" customHeight="1" ht="18.75">
      <c r="A456" s="290" t="s">
        <v>231</v>
      </c>
      <c r="B456" s="282"/>
      <c r="C456" s="282"/>
      <c r="D456" s="282"/>
      <c r="E456" s="282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2"/>
      <c r="AI456" s="282"/>
      <c r="AJ456" s="282"/>
      <c r="AK456" s="282"/>
      <c r="AL456" s="282"/>
      <c r="AM456" s="282"/>
      <c r="AN456" s="282"/>
      <c r="AO456" s="282"/>
      <c r="AP456" s="282"/>
      <c r="AQ456" s="282"/>
      <c r="AR456" s="282"/>
      <c r="AS456" s="282"/>
      <c r="AT456" s="282"/>
      <c r="AU456" s="282"/>
      <c r="AV456" s="282"/>
      <c r="AW456" s="282"/>
      <c r="AX456" s="282"/>
      <c r="AY456" s="273"/>
      <c r="AZ456" s="274"/>
      <c r="BA456" s="275"/>
      <c r="BB456" s="282"/>
      <c r="BC456" s="282"/>
      <c r="BD456" s="282"/>
      <c r="BE456" s="291"/>
      <c r="BF456" s="292"/>
      <c r="BG456" s="292"/>
      <c r="BH456" s="292"/>
      <c r="BI456" s="292"/>
      <c r="BJ456" s="293"/>
      <c r="BK456" s="292"/>
      <c r="BL456" s="124"/>
      <c r="BM456" s="2"/>
      <c r="BN456" s="124"/>
      <c r="BO456" s="6"/>
      <c r="BP456" s="124"/>
      <c r="BQ456" s="124"/>
      <c r="BR456" s="124"/>
      <c r="BS456" s="124"/>
      <c r="BT456" s="124"/>
      <c r="BU456" s="124"/>
      <c r="BV456" s="124"/>
      <c r="BW456" s="124"/>
      <c r="BX456" s="6"/>
      <c r="BY456" s="124"/>
      <c r="BZ456" s="124"/>
      <c r="CA456" s="124"/>
      <c r="CB456" s="124"/>
      <c r="CC456" s="124"/>
      <c r="CD456" s="124"/>
      <c r="CE456" s="124"/>
      <c r="CF456" s="124"/>
      <c r="CG456" s="124"/>
      <c r="CH456" s="124"/>
      <c r="CI456" s="124"/>
      <c r="CJ456" s="124"/>
      <c r="CK456" s="124"/>
      <c r="CL456" s="124"/>
      <c r="CM456" s="124"/>
      <c r="CN456" s="124"/>
      <c r="CO456" s="124"/>
      <c r="CP456" s="124"/>
      <c r="CQ456" s="124"/>
      <c r="CR456" s="124"/>
      <c r="CS456" s="124"/>
      <c r="CT456" s="124"/>
      <c r="CU456" s="124"/>
      <c r="CV456" s="124"/>
      <c r="CW456" s="124"/>
      <c r="CX456" s="124"/>
      <c r="CY456" s="124"/>
      <c r="CZ456" s="124"/>
      <c r="DA456" s="124"/>
      <c r="DB456" s="124"/>
      <c r="DC456" s="124"/>
      <c r="DD456" s="124"/>
      <c r="DE456" s="124"/>
      <c r="DF456" s="124"/>
      <c r="DG456" s="124"/>
      <c r="DH456" s="124"/>
      <c r="DI456" s="124"/>
      <c r="DJ456" s="124"/>
      <c r="DK456" s="198"/>
      <c r="DL456" s="198"/>
      <c r="DM456" s="144"/>
      <c r="DN456" s="198"/>
      <c r="DO456" s="144"/>
      <c r="DP456" s="198"/>
      <c r="DQ456" s="144"/>
      <c r="DR456" s="6"/>
      <c r="DS456" s="6"/>
      <c r="DT456" s="2"/>
      <c r="DU456" s="2"/>
      <c r="DV456" s="2"/>
      <c r="DW456" s="2"/>
      <c r="DX456" s="2"/>
      <c r="DY456" s="2"/>
      <c r="DZ456" s="2"/>
      <c r="EA456" s="2"/>
      <c r="EB456" s="125"/>
      <c r="EC456" s="6"/>
      <c r="ED456" s="6"/>
      <c r="EE456" s="6"/>
      <c r="EF456" s="124"/>
      <c r="EG456" s="124"/>
      <c r="EH456" s="125"/>
      <c r="EI456" s="125"/>
      <c r="EJ456" s="124"/>
      <c r="EK456" s="2"/>
      <c r="EL456" s="2"/>
    </row>
    <row x14ac:dyDescent="0.25" r="457" customHeight="1" ht="18.75">
      <c r="A457" s="290" t="s">
        <v>232</v>
      </c>
      <c r="B457" s="282"/>
      <c r="C457" s="282"/>
      <c r="D457" s="282"/>
      <c r="E457" s="282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  <c r="AD457" s="282"/>
      <c r="AE457" s="282"/>
      <c r="AF457" s="282"/>
      <c r="AG457" s="282"/>
      <c r="AH457" s="282"/>
      <c r="AI457" s="282"/>
      <c r="AJ457" s="282"/>
      <c r="AK457" s="282"/>
      <c r="AL457" s="282"/>
      <c r="AM457" s="282"/>
      <c r="AN457" s="282"/>
      <c r="AO457" s="282"/>
      <c r="AP457" s="282"/>
      <c r="AQ457" s="282"/>
      <c r="AR457" s="282"/>
      <c r="AS457" s="282"/>
      <c r="AT457" s="282"/>
      <c r="AU457" s="282"/>
      <c r="AV457" s="282"/>
      <c r="AW457" s="282"/>
      <c r="AX457" s="282"/>
      <c r="AY457" s="273"/>
      <c r="AZ457" s="274"/>
      <c r="BA457" s="275"/>
      <c r="BB457" s="282"/>
      <c r="BC457" s="282"/>
      <c r="BD457" s="282"/>
      <c r="BE457" s="291"/>
      <c r="BF457" s="292"/>
      <c r="BG457" s="292"/>
      <c r="BH457" s="292"/>
      <c r="BI457" s="292"/>
      <c r="BJ457" s="293"/>
      <c r="BK457" s="292"/>
      <c r="BL457" s="124"/>
      <c r="BM457" s="2"/>
      <c r="BN457" s="124"/>
      <c r="BO457" s="6"/>
      <c r="BP457" s="124"/>
      <c r="BQ457" s="124"/>
      <c r="BR457" s="124"/>
      <c r="BS457" s="124"/>
      <c r="BT457" s="124"/>
      <c r="BU457" s="124"/>
      <c r="BV457" s="124"/>
      <c r="BW457" s="124"/>
      <c r="BX457" s="6"/>
      <c r="BY457" s="124"/>
      <c r="BZ457" s="124"/>
      <c r="CA457" s="124"/>
      <c r="CB457" s="124"/>
      <c r="CC457" s="124"/>
      <c r="CD457" s="124"/>
      <c r="CE457" s="124"/>
      <c r="CF457" s="124"/>
      <c r="CG457" s="124"/>
      <c r="CH457" s="124"/>
      <c r="CI457" s="124"/>
      <c r="CJ457" s="124"/>
      <c r="CK457" s="124"/>
      <c r="CL457" s="124"/>
      <c r="CM457" s="124"/>
      <c r="CN457" s="124"/>
      <c r="CO457" s="124"/>
      <c r="CP457" s="124"/>
      <c r="CQ457" s="124"/>
      <c r="CR457" s="124"/>
      <c r="CS457" s="124"/>
      <c r="CT457" s="124"/>
      <c r="CU457" s="124"/>
      <c r="CV457" s="124"/>
      <c r="CW457" s="124"/>
      <c r="CX457" s="124"/>
      <c r="CY457" s="124"/>
      <c r="CZ457" s="124"/>
      <c r="DA457" s="124"/>
      <c r="DB457" s="124"/>
      <c r="DC457" s="124"/>
      <c r="DD457" s="124"/>
      <c r="DE457" s="124"/>
      <c r="DF457" s="124"/>
      <c r="DG457" s="124"/>
      <c r="DH457" s="124"/>
      <c r="DI457" s="124"/>
      <c r="DJ457" s="124"/>
      <c r="DK457" s="198"/>
      <c r="DL457" s="198"/>
      <c r="DM457" s="144"/>
      <c r="DN457" s="198"/>
      <c r="DO457" s="144"/>
      <c r="DP457" s="198"/>
      <c r="DQ457" s="144"/>
      <c r="DR457" s="6"/>
      <c r="DS457" s="6"/>
      <c r="DT457" s="2"/>
      <c r="DU457" s="2"/>
      <c r="DV457" s="2"/>
      <c r="DW457" s="2"/>
      <c r="DX457" s="2"/>
      <c r="DY457" s="2"/>
      <c r="DZ457" s="2"/>
      <c r="EA457" s="2"/>
      <c r="EB457" s="125"/>
      <c r="EC457" s="6"/>
      <c r="ED457" s="6"/>
      <c r="EE457" s="6"/>
      <c r="EF457" s="124"/>
      <c r="EG457" s="124"/>
      <c r="EH457" s="125"/>
      <c r="EI457" s="125"/>
      <c r="EJ457" s="124"/>
      <c r="EK457" s="2"/>
      <c r="EL457" s="2"/>
    </row>
    <row x14ac:dyDescent="0.25" r="458" customHeight="1" ht="18.75">
      <c r="A458" s="290" t="s">
        <v>233</v>
      </c>
      <c r="B458" s="282"/>
      <c r="C458" s="282"/>
      <c r="D458" s="282"/>
      <c r="E458" s="282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  <c r="AD458" s="282"/>
      <c r="AE458" s="282"/>
      <c r="AF458" s="282"/>
      <c r="AG458" s="282"/>
      <c r="AH458" s="282"/>
      <c r="AI458" s="282"/>
      <c r="AJ458" s="282"/>
      <c r="AK458" s="282"/>
      <c r="AL458" s="282"/>
      <c r="AM458" s="282"/>
      <c r="AN458" s="282"/>
      <c r="AO458" s="282"/>
      <c r="AP458" s="282"/>
      <c r="AQ458" s="282"/>
      <c r="AR458" s="282"/>
      <c r="AS458" s="282"/>
      <c r="AT458" s="282"/>
      <c r="AU458" s="282"/>
      <c r="AV458" s="282"/>
      <c r="AW458" s="282"/>
      <c r="AX458" s="282"/>
      <c r="AY458" s="273"/>
      <c r="AZ458" s="274"/>
      <c r="BA458" s="275"/>
      <c r="BB458" s="282"/>
      <c r="BC458" s="282"/>
      <c r="BD458" s="282"/>
      <c r="BE458" s="291"/>
      <c r="BF458" s="292"/>
      <c r="BG458" s="292"/>
      <c r="BH458" s="292"/>
      <c r="BI458" s="292"/>
      <c r="BJ458" s="293"/>
      <c r="BK458" s="292"/>
      <c r="BL458" s="124"/>
      <c r="BM458" s="2"/>
      <c r="BN458" s="124"/>
      <c r="BO458" s="6"/>
      <c r="BP458" s="124"/>
      <c r="BQ458" s="124"/>
      <c r="BR458" s="124"/>
      <c r="BS458" s="124"/>
      <c r="BT458" s="124"/>
      <c r="BU458" s="124"/>
      <c r="BV458" s="124"/>
      <c r="BW458" s="124"/>
      <c r="BX458" s="6"/>
      <c r="BY458" s="124"/>
      <c r="BZ458" s="124"/>
      <c r="CA458" s="124"/>
      <c r="CB458" s="124"/>
      <c r="CC458" s="124"/>
      <c r="CD458" s="124"/>
      <c r="CE458" s="124"/>
      <c r="CF458" s="124"/>
      <c r="CG458" s="124"/>
      <c r="CH458" s="124"/>
      <c r="CI458" s="124"/>
      <c r="CJ458" s="124"/>
      <c r="CK458" s="124"/>
      <c r="CL458" s="124"/>
      <c r="CM458" s="124"/>
      <c r="CN458" s="124"/>
      <c r="CO458" s="124"/>
      <c r="CP458" s="124"/>
      <c r="CQ458" s="124"/>
      <c r="CR458" s="124"/>
      <c r="CS458" s="124"/>
      <c r="CT458" s="124"/>
      <c r="CU458" s="124"/>
      <c r="CV458" s="124"/>
      <c r="CW458" s="124"/>
      <c r="CX458" s="124"/>
      <c r="CY458" s="124"/>
      <c r="CZ458" s="124"/>
      <c r="DA458" s="124"/>
      <c r="DB458" s="124"/>
      <c r="DC458" s="124"/>
      <c r="DD458" s="124"/>
      <c r="DE458" s="124"/>
      <c r="DF458" s="124"/>
      <c r="DG458" s="124"/>
      <c r="DH458" s="124"/>
      <c r="DI458" s="124"/>
      <c r="DJ458" s="124"/>
      <c r="DK458" s="198"/>
      <c r="DL458" s="198"/>
      <c r="DM458" s="144"/>
      <c r="DN458" s="198"/>
      <c r="DO458" s="144"/>
      <c r="DP458" s="198"/>
      <c r="DQ458" s="144"/>
      <c r="DR458" s="6"/>
      <c r="DS458" s="6"/>
      <c r="DT458" s="2"/>
      <c r="DU458" s="2"/>
      <c r="DV458" s="2"/>
      <c r="DW458" s="2"/>
      <c r="DX458" s="2"/>
      <c r="DY458" s="2"/>
      <c r="DZ458" s="2"/>
      <c r="EA458" s="2"/>
      <c r="EB458" s="125"/>
      <c r="EC458" s="6"/>
      <c r="ED458" s="6"/>
      <c r="EE458" s="6"/>
      <c r="EF458" s="124"/>
      <c r="EG458" s="124"/>
      <c r="EH458" s="125"/>
      <c r="EI458" s="125"/>
      <c r="EJ458" s="124"/>
      <c r="EK458" s="2"/>
      <c r="EL458" s="2"/>
    </row>
    <row x14ac:dyDescent="0.25" r="459" customHeight="1" ht="18.75">
      <c r="A459" s="290" t="s">
        <v>234</v>
      </c>
      <c r="B459" s="282"/>
      <c r="C459" s="282"/>
      <c r="D459" s="282"/>
      <c r="E459" s="282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  <c r="AD459" s="282"/>
      <c r="AE459" s="282"/>
      <c r="AF459" s="282"/>
      <c r="AG459" s="282"/>
      <c r="AH459" s="282"/>
      <c r="AI459" s="282"/>
      <c r="AJ459" s="282"/>
      <c r="AK459" s="282"/>
      <c r="AL459" s="282"/>
      <c r="AM459" s="282"/>
      <c r="AN459" s="282"/>
      <c r="AO459" s="282"/>
      <c r="AP459" s="282"/>
      <c r="AQ459" s="282"/>
      <c r="AR459" s="282"/>
      <c r="AS459" s="282"/>
      <c r="AT459" s="282"/>
      <c r="AU459" s="282"/>
      <c r="AV459" s="282"/>
      <c r="AW459" s="282"/>
      <c r="AX459" s="282"/>
      <c r="AY459" s="273"/>
      <c r="AZ459" s="274"/>
      <c r="BA459" s="275"/>
      <c r="BB459" s="282"/>
      <c r="BC459" s="282"/>
      <c r="BD459" s="282"/>
      <c r="BE459" s="291"/>
      <c r="BF459" s="292"/>
      <c r="BG459" s="292"/>
      <c r="BH459" s="292"/>
      <c r="BI459" s="292"/>
      <c r="BJ459" s="293"/>
      <c r="BK459" s="292"/>
      <c r="BL459" s="124"/>
      <c r="BM459" s="2"/>
      <c r="BN459" s="124"/>
      <c r="BO459" s="6"/>
      <c r="BP459" s="124"/>
      <c r="BQ459" s="124"/>
      <c r="BR459" s="124"/>
      <c r="BS459" s="124"/>
      <c r="BT459" s="124"/>
      <c r="BU459" s="124"/>
      <c r="BV459" s="124"/>
      <c r="BW459" s="124"/>
      <c r="BX459" s="6"/>
      <c r="BY459" s="124"/>
      <c r="BZ459" s="124"/>
      <c r="CA459" s="124"/>
      <c r="CB459" s="124"/>
      <c r="CC459" s="124"/>
      <c r="CD459" s="124"/>
      <c r="CE459" s="124"/>
      <c r="CF459" s="124"/>
      <c r="CG459" s="124"/>
      <c r="CH459" s="124"/>
      <c r="CI459" s="124"/>
      <c r="CJ459" s="124"/>
      <c r="CK459" s="124"/>
      <c r="CL459" s="124"/>
      <c r="CM459" s="124"/>
      <c r="CN459" s="124"/>
      <c r="CO459" s="124"/>
      <c r="CP459" s="124"/>
      <c r="CQ459" s="124"/>
      <c r="CR459" s="124"/>
      <c r="CS459" s="124"/>
      <c r="CT459" s="124"/>
      <c r="CU459" s="124"/>
      <c r="CV459" s="124"/>
      <c r="CW459" s="124"/>
      <c r="CX459" s="124"/>
      <c r="CY459" s="124"/>
      <c r="CZ459" s="124"/>
      <c r="DA459" s="124"/>
      <c r="DB459" s="124"/>
      <c r="DC459" s="124"/>
      <c r="DD459" s="124"/>
      <c r="DE459" s="124"/>
      <c r="DF459" s="124"/>
      <c r="DG459" s="124"/>
      <c r="DH459" s="124"/>
      <c r="DI459" s="124"/>
      <c r="DJ459" s="124"/>
      <c r="DK459" s="198"/>
      <c r="DL459" s="198"/>
      <c r="DM459" s="144"/>
      <c r="DN459" s="198"/>
      <c r="DO459" s="144"/>
      <c r="DP459" s="198"/>
      <c r="DQ459" s="144"/>
      <c r="DR459" s="6"/>
      <c r="DS459" s="6"/>
      <c r="DT459" s="2"/>
      <c r="DU459" s="2"/>
      <c r="DV459" s="2"/>
      <c r="DW459" s="2"/>
      <c r="DX459" s="2"/>
      <c r="DY459" s="2"/>
      <c r="DZ459" s="2"/>
      <c r="EA459" s="2"/>
      <c r="EB459" s="125"/>
      <c r="EC459" s="6"/>
      <c r="ED459" s="6"/>
      <c r="EE459" s="6"/>
      <c r="EF459" s="124"/>
      <c r="EG459" s="124"/>
      <c r="EH459" s="125"/>
      <c r="EI459" s="125"/>
      <c r="EJ459" s="124"/>
      <c r="EK459" s="2"/>
      <c r="EL459" s="2"/>
    </row>
    <row x14ac:dyDescent="0.25" r="460" customHeight="1" ht="18.75">
      <c r="A460" s="290" t="s">
        <v>235</v>
      </c>
      <c r="B460" s="282"/>
      <c r="C460" s="282"/>
      <c r="D460" s="282"/>
      <c r="E460" s="282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  <c r="AA460" s="282"/>
      <c r="AB460" s="282"/>
      <c r="AC460" s="282"/>
      <c r="AD460" s="282"/>
      <c r="AE460" s="282"/>
      <c r="AF460" s="282"/>
      <c r="AG460" s="282"/>
      <c r="AH460" s="282"/>
      <c r="AI460" s="282"/>
      <c r="AJ460" s="282"/>
      <c r="AK460" s="282"/>
      <c r="AL460" s="282"/>
      <c r="AM460" s="282"/>
      <c r="AN460" s="282"/>
      <c r="AO460" s="282"/>
      <c r="AP460" s="282"/>
      <c r="AQ460" s="282"/>
      <c r="AR460" s="282"/>
      <c r="AS460" s="282"/>
      <c r="AT460" s="282"/>
      <c r="AU460" s="282"/>
      <c r="AV460" s="282"/>
      <c r="AW460" s="282"/>
      <c r="AX460" s="282"/>
      <c r="AY460" s="273"/>
      <c r="AZ460" s="274"/>
      <c r="BA460" s="275"/>
      <c r="BB460" s="282"/>
      <c r="BC460" s="282"/>
      <c r="BD460" s="282"/>
      <c r="BE460" s="291"/>
      <c r="BF460" s="292"/>
      <c r="BG460" s="292"/>
      <c r="BH460" s="292"/>
      <c r="BI460" s="292"/>
      <c r="BJ460" s="293"/>
      <c r="BK460" s="292"/>
      <c r="BL460" s="124"/>
      <c r="BM460" s="2"/>
      <c r="BN460" s="124"/>
      <c r="BO460" s="6"/>
      <c r="BP460" s="124"/>
      <c r="BQ460" s="124"/>
      <c r="BR460" s="124"/>
      <c r="BS460" s="124"/>
      <c r="BT460" s="124"/>
      <c r="BU460" s="124"/>
      <c r="BV460" s="124"/>
      <c r="BW460" s="124"/>
      <c r="BX460" s="6"/>
      <c r="BY460" s="124"/>
      <c r="BZ460" s="124"/>
      <c r="CA460" s="124"/>
      <c r="CB460" s="124"/>
      <c r="CC460" s="124"/>
      <c r="CD460" s="124"/>
      <c r="CE460" s="124"/>
      <c r="CF460" s="124"/>
      <c r="CG460" s="124"/>
      <c r="CH460" s="124"/>
      <c r="CI460" s="124"/>
      <c r="CJ460" s="124"/>
      <c r="CK460" s="124"/>
      <c r="CL460" s="124"/>
      <c r="CM460" s="124"/>
      <c r="CN460" s="124"/>
      <c r="CO460" s="124"/>
      <c r="CP460" s="124"/>
      <c r="CQ460" s="124"/>
      <c r="CR460" s="124"/>
      <c r="CS460" s="124"/>
      <c r="CT460" s="124"/>
      <c r="CU460" s="124"/>
      <c r="CV460" s="124"/>
      <c r="CW460" s="124"/>
      <c r="CX460" s="124"/>
      <c r="CY460" s="124"/>
      <c r="CZ460" s="124"/>
      <c r="DA460" s="124"/>
      <c r="DB460" s="124"/>
      <c r="DC460" s="124"/>
      <c r="DD460" s="124"/>
      <c r="DE460" s="124"/>
      <c r="DF460" s="124"/>
      <c r="DG460" s="124"/>
      <c r="DH460" s="124"/>
      <c r="DI460" s="124"/>
      <c r="DJ460" s="124"/>
      <c r="DK460" s="198"/>
      <c r="DL460" s="198"/>
      <c r="DM460" s="144"/>
      <c r="DN460" s="198"/>
      <c r="DO460" s="144"/>
      <c r="DP460" s="198"/>
      <c r="DQ460" s="144"/>
      <c r="DR460" s="6"/>
      <c r="DS460" s="6"/>
      <c r="DT460" s="2"/>
      <c r="DU460" s="2"/>
      <c r="DV460" s="2"/>
      <c r="DW460" s="2"/>
      <c r="DX460" s="2"/>
      <c r="DY460" s="2"/>
      <c r="DZ460" s="2"/>
      <c r="EA460" s="2"/>
      <c r="EB460" s="125"/>
      <c r="EC460" s="6"/>
      <c r="ED460" s="6"/>
      <c r="EE460" s="6"/>
      <c r="EF460" s="124"/>
      <c r="EG460" s="124"/>
      <c r="EH460" s="125"/>
      <c r="EI460" s="125"/>
      <c r="EJ460" s="124"/>
      <c r="EK460" s="2"/>
      <c r="EL460" s="2"/>
    </row>
    <row x14ac:dyDescent="0.25" r="461" customHeight="1" ht="18.75">
      <c r="A461" s="290" t="s">
        <v>201</v>
      </c>
      <c r="B461" s="282"/>
      <c r="C461" s="282"/>
      <c r="D461" s="282"/>
      <c r="E461" s="282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  <c r="AA461" s="282"/>
      <c r="AB461" s="282"/>
      <c r="AC461" s="282"/>
      <c r="AD461" s="282"/>
      <c r="AE461" s="282"/>
      <c r="AF461" s="282"/>
      <c r="AG461" s="282"/>
      <c r="AH461" s="282"/>
      <c r="AI461" s="282"/>
      <c r="AJ461" s="282"/>
      <c r="AK461" s="282"/>
      <c r="AL461" s="282"/>
      <c r="AM461" s="282"/>
      <c r="AN461" s="282"/>
      <c r="AO461" s="282"/>
      <c r="AP461" s="282"/>
      <c r="AQ461" s="282"/>
      <c r="AR461" s="282"/>
      <c r="AS461" s="282"/>
      <c r="AT461" s="282"/>
      <c r="AU461" s="282"/>
      <c r="AV461" s="282"/>
      <c r="AW461" s="282"/>
      <c r="AX461" s="282"/>
      <c r="AY461" s="273"/>
      <c r="AZ461" s="274"/>
      <c r="BA461" s="275"/>
      <c r="BB461" s="282"/>
      <c r="BC461" s="282"/>
      <c r="BD461" s="282"/>
      <c r="BE461" s="291"/>
      <c r="BF461" s="292"/>
      <c r="BG461" s="292"/>
      <c r="BH461" s="292"/>
      <c r="BI461" s="292"/>
      <c r="BJ461" s="293"/>
      <c r="BK461" s="292"/>
      <c r="BL461" s="124"/>
      <c r="BM461" s="2"/>
      <c r="BN461" s="124"/>
      <c r="BO461" s="6"/>
      <c r="BP461" s="124"/>
      <c r="BQ461" s="124"/>
      <c r="BR461" s="124"/>
      <c r="BS461" s="124"/>
      <c r="BT461" s="124"/>
      <c r="BU461" s="124"/>
      <c r="BV461" s="124"/>
      <c r="BW461" s="124"/>
      <c r="BX461" s="6"/>
      <c r="BY461" s="124"/>
      <c r="BZ461" s="124"/>
      <c r="CA461" s="124"/>
      <c r="CB461" s="124"/>
      <c r="CC461" s="124"/>
      <c r="CD461" s="124"/>
      <c r="CE461" s="124"/>
      <c r="CF461" s="124"/>
      <c r="CG461" s="124"/>
      <c r="CH461" s="124"/>
      <c r="CI461" s="124"/>
      <c r="CJ461" s="124"/>
      <c r="CK461" s="124"/>
      <c r="CL461" s="124"/>
      <c r="CM461" s="124"/>
      <c r="CN461" s="124"/>
      <c r="CO461" s="124"/>
      <c r="CP461" s="124"/>
      <c r="CQ461" s="124"/>
      <c r="CR461" s="124"/>
      <c r="CS461" s="124"/>
      <c r="CT461" s="124"/>
      <c r="CU461" s="124"/>
      <c r="CV461" s="124"/>
      <c r="CW461" s="124"/>
      <c r="CX461" s="124"/>
      <c r="CY461" s="124"/>
      <c r="CZ461" s="124"/>
      <c r="DA461" s="124"/>
      <c r="DB461" s="124"/>
      <c r="DC461" s="124"/>
      <c r="DD461" s="124"/>
      <c r="DE461" s="124"/>
      <c r="DF461" s="124"/>
      <c r="DG461" s="124"/>
      <c r="DH461" s="124"/>
      <c r="DI461" s="124"/>
      <c r="DJ461" s="124"/>
      <c r="DK461" s="198"/>
      <c r="DL461" s="198"/>
      <c r="DM461" s="144"/>
      <c r="DN461" s="198"/>
      <c r="DO461" s="144"/>
      <c r="DP461" s="198"/>
      <c r="DQ461" s="144"/>
      <c r="DR461" s="6"/>
      <c r="DS461" s="6"/>
      <c r="DT461" s="2"/>
      <c r="DU461" s="2"/>
      <c r="DV461" s="2"/>
      <c r="DW461" s="2"/>
      <c r="DX461" s="2"/>
      <c r="DY461" s="2"/>
      <c r="DZ461" s="2"/>
      <c r="EA461" s="2"/>
      <c r="EB461" s="125"/>
      <c r="EC461" s="6"/>
      <c r="ED461" s="6"/>
      <c r="EE461" s="6"/>
      <c r="EF461" s="124"/>
      <c r="EG461" s="124"/>
      <c r="EH461" s="125"/>
      <c r="EI461" s="125"/>
      <c r="EJ461" s="124"/>
      <c r="EK461" s="2"/>
      <c r="EL461" s="2"/>
    </row>
    <row x14ac:dyDescent="0.25" r="462" customHeight="1" ht="18.75">
      <c r="A462" s="290" t="s">
        <v>237</v>
      </c>
      <c r="B462" s="282"/>
      <c r="C462" s="282"/>
      <c r="D462" s="282"/>
      <c r="E462" s="282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  <c r="AA462" s="282"/>
      <c r="AB462" s="282"/>
      <c r="AC462" s="282"/>
      <c r="AD462" s="282"/>
      <c r="AE462" s="282"/>
      <c r="AF462" s="282"/>
      <c r="AG462" s="282"/>
      <c r="AH462" s="282"/>
      <c r="AI462" s="282"/>
      <c r="AJ462" s="282"/>
      <c r="AK462" s="282"/>
      <c r="AL462" s="282"/>
      <c r="AM462" s="282"/>
      <c r="AN462" s="282"/>
      <c r="AO462" s="282"/>
      <c r="AP462" s="282"/>
      <c r="AQ462" s="282"/>
      <c r="AR462" s="282"/>
      <c r="AS462" s="282"/>
      <c r="AT462" s="282"/>
      <c r="AU462" s="282"/>
      <c r="AV462" s="282"/>
      <c r="AW462" s="282"/>
      <c r="AX462" s="282"/>
      <c r="AY462" s="273"/>
      <c r="AZ462" s="274"/>
      <c r="BA462" s="275"/>
      <c r="BB462" s="282"/>
      <c r="BC462" s="282"/>
      <c r="BD462" s="282"/>
      <c r="BE462" s="291"/>
      <c r="BF462" s="292"/>
      <c r="BG462" s="292"/>
      <c r="BH462" s="292"/>
      <c r="BI462" s="292"/>
      <c r="BJ462" s="293"/>
      <c r="BK462" s="292"/>
      <c r="BL462" s="124"/>
      <c r="BM462" s="2"/>
      <c r="BN462" s="124"/>
      <c r="BO462" s="6"/>
      <c r="BP462" s="124"/>
      <c r="BQ462" s="124"/>
      <c r="BR462" s="124"/>
      <c r="BS462" s="124"/>
      <c r="BT462" s="124"/>
      <c r="BU462" s="124"/>
      <c r="BV462" s="124"/>
      <c r="BW462" s="124"/>
      <c r="BX462" s="6"/>
      <c r="BY462" s="124"/>
      <c r="BZ462" s="124"/>
      <c r="CA462" s="124"/>
      <c r="CB462" s="124"/>
      <c r="CC462" s="124"/>
      <c r="CD462" s="124"/>
      <c r="CE462" s="124"/>
      <c r="CF462" s="124"/>
      <c r="CG462" s="124"/>
      <c r="CH462" s="124"/>
      <c r="CI462" s="124"/>
      <c r="CJ462" s="124"/>
      <c r="CK462" s="124"/>
      <c r="CL462" s="124"/>
      <c r="CM462" s="124"/>
      <c r="CN462" s="124"/>
      <c r="CO462" s="124"/>
      <c r="CP462" s="124"/>
      <c r="CQ462" s="124"/>
      <c r="CR462" s="124"/>
      <c r="CS462" s="124"/>
      <c r="CT462" s="124"/>
      <c r="CU462" s="124"/>
      <c r="CV462" s="124"/>
      <c r="CW462" s="124"/>
      <c r="CX462" s="124"/>
      <c r="CY462" s="124"/>
      <c r="CZ462" s="124"/>
      <c r="DA462" s="124"/>
      <c r="DB462" s="124"/>
      <c r="DC462" s="124"/>
      <c r="DD462" s="124"/>
      <c r="DE462" s="124"/>
      <c r="DF462" s="124"/>
      <c r="DG462" s="124"/>
      <c r="DH462" s="124"/>
      <c r="DI462" s="124"/>
      <c r="DJ462" s="124"/>
      <c r="DK462" s="198"/>
      <c r="DL462" s="198"/>
      <c r="DM462" s="144"/>
      <c r="DN462" s="198"/>
      <c r="DO462" s="144"/>
      <c r="DP462" s="198"/>
      <c r="DQ462" s="144"/>
      <c r="DR462" s="6"/>
      <c r="DS462" s="6"/>
      <c r="DT462" s="2"/>
      <c r="DU462" s="2"/>
      <c r="DV462" s="2"/>
      <c r="DW462" s="2"/>
      <c r="DX462" s="2"/>
      <c r="DY462" s="2"/>
      <c r="DZ462" s="2"/>
      <c r="EA462" s="2"/>
      <c r="EB462" s="125"/>
      <c r="EC462" s="6"/>
      <c r="ED462" s="6"/>
      <c r="EE462" s="6"/>
      <c r="EF462" s="124"/>
      <c r="EG462" s="124"/>
      <c r="EH462" s="125"/>
      <c r="EI462" s="125"/>
      <c r="EJ462" s="124"/>
      <c r="EK462" s="2"/>
      <c r="EL462" s="2"/>
    </row>
    <row x14ac:dyDescent="0.25" r="463" customHeight="1" ht="18.75">
      <c r="A463" s="290" t="s">
        <v>200</v>
      </c>
      <c r="B463" s="282"/>
      <c r="C463" s="282"/>
      <c r="D463" s="282"/>
      <c r="E463" s="282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  <c r="AA463" s="282"/>
      <c r="AB463" s="282"/>
      <c r="AC463" s="282"/>
      <c r="AD463" s="282"/>
      <c r="AE463" s="282"/>
      <c r="AF463" s="282"/>
      <c r="AG463" s="282"/>
      <c r="AH463" s="282"/>
      <c r="AI463" s="282"/>
      <c r="AJ463" s="282"/>
      <c r="AK463" s="282"/>
      <c r="AL463" s="282">
        <v>32</v>
      </c>
      <c r="AM463" s="282">
        <v>12</v>
      </c>
      <c r="AN463" s="282">
        <v>12</v>
      </c>
      <c r="AO463" s="282">
        <v>12</v>
      </c>
      <c r="AP463" s="282">
        <v>18</v>
      </c>
      <c r="AQ463" s="282">
        <v>24</v>
      </c>
      <c r="AR463" s="282">
        <v>2</v>
      </c>
      <c r="AS463" s="282"/>
      <c r="AT463" s="282"/>
      <c r="AU463" s="282">
        <v>12</v>
      </c>
      <c r="AV463" s="282">
        <v>0</v>
      </c>
      <c r="AW463" s="282"/>
      <c r="AX463" s="282"/>
      <c r="AY463" s="273"/>
      <c r="AZ463" s="274"/>
      <c r="BA463" s="275"/>
      <c r="BB463" s="282"/>
      <c r="BC463" s="282"/>
      <c r="BD463" s="282"/>
      <c r="BE463" s="291"/>
      <c r="BF463" s="292"/>
      <c r="BG463" s="292"/>
      <c r="BH463" s="292"/>
      <c r="BI463" s="292"/>
      <c r="BJ463" s="293"/>
      <c r="BK463" s="292"/>
      <c r="BL463" s="124"/>
      <c r="BM463" s="2"/>
      <c r="BN463" s="124"/>
      <c r="BO463" s="6"/>
      <c r="BP463" s="124"/>
      <c r="BQ463" s="124"/>
      <c r="BR463" s="124"/>
      <c r="BS463" s="124"/>
      <c r="BT463" s="124"/>
      <c r="BU463" s="124"/>
      <c r="BV463" s="124"/>
      <c r="BW463" s="124"/>
      <c r="BX463" s="6"/>
      <c r="BY463" s="124"/>
      <c r="BZ463" s="124"/>
      <c r="CA463" s="124"/>
      <c r="CB463" s="124"/>
      <c r="CC463" s="124"/>
      <c r="CD463" s="124"/>
      <c r="CE463" s="124"/>
      <c r="CF463" s="124"/>
      <c r="CG463" s="124"/>
      <c r="CH463" s="124"/>
      <c r="CI463" s="124"/>
      <c r="CJ463" s="124"/>
      <c r="CK463" s="124"/>
      <c r="CL463" s="124"/>
      <c r="CM463" s="124"/>
      <c r="CN463" s="124"/>
      <c r="CO463" s="124"/>
      <c r="CP463" s="124"/>
      <c r="CQ463" s="124"/>
      <c r="CR463" s="124"/>
      <c r="CS463" s="124"/>
      <c r="CT463" s="124"/>
      <c r="CU463" s="124"/>
      <c r="CV463" s="124"/>
      <c r="CW463" s="124"/>
      <c r="CX463" s="124"/>
      <c r="CY463" s="124"/>
      <c r="CZ463" s="124"/>
      <c r="DA463" s="124"/>
      <c r="DB463" s="124"/>
      <c r="DC463" s="124"/>
      <c r="DD463" s="124"/>
      <c r="DE463" s="124"/>
      <c r="DF463" s="124"/>
      <c r="DG463" s="124"/>
      <c r="DH463" s="124"/>
      <c r="DI463" s="124"/>
      <c r="DJ463" s="124"/>
      <c r="DK463" s="198"/>
      <c r="DL463" s="198"/>
      <c r="DM463" s="144"/>
      <c r="DN463" s="198"/>
      <c r="DO463" s="144"/>
      <c r="DP463" s="198"/>
      <c r="DQ463" s="144"/>
      <c r="DR463" s="6"/>
      <c r="DS463" s="6"/>
      <c r="DT463" s="2"/>
      <c r="DU463" s="2"/>
      <c r="DV463" s="2"/>
      <c r="DW463" s="2"/>
      <c r="DX463" s="2"/>
      <c r="DY463" s="2"/>
      <c r="DZ463" s="2"/>
      <c r="EA463" s="2"/>
      <c r="EB463" s="125"/>
      <c r="EC463" s="6"/>
      <c r="ED463" s="6"/>
      <c r="EE463" s="6"/>
      <c r="EF463" s="124"/>
      <c r="EG463" s="124"/>
      <c r="EH463" s="125"/>
      <c r="EI463" s="125"/>
      <c r="EJ463" s="124"/>
      <c r="EK463" s="2"/>
      <c r="EL463" s="2"/>
    </row>
    <row x14ac:dyDescent="0.25" r="464" customHeight="1" ht="18.75">
      <c r="A464" s="290" t="s">
        <v>238</v>
      </c>
      <c r="B464" s="282"/>
      <c r="C464" s="282"/>
      <c r="D464" s="282"/>
      <c r="E464" s="282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  <c r="AA464" s="282"/>
      <c r="AB464" s="282"/>
      <c r="AC464" s="282"/>
      <c r="AD464" s="282"/>
      <c r="AE464" s="282"/>
      <c r="AF464" s="282"/>
      <c r="AG464" s="282"/>
      <c r="AH464" s="282"/>
      <c r="AI464" s="282"/>
      <c r="AJ464" s="282"/>
      <c r="AK464" s="282"/>
      <c r="AL464" s="282"/>
      <c r="AM464" s="282"/>
      <c r="AN464" s="282"/>
      <c r="AO464" s="282"/>
      <c r="AP464" s="282"/>
      <c r="AQ464" s="282"/>
      <c r="AR464" s="282"/>
      <c r="AS464" s="282"/>
      <c r="AT464" s="282"/>
      <c r="AU464" s="282"/>
      <c r="AV464" s="282"/>
      <c r="AW464" s="282"/>
      <c r="AX464" s="282"/>
      <c r="AY464" s="273"/>
      <c r="AZ464" s="274"/>
      <c r="BA464" s="275"/>
      <c r="BB464" s="282"/>
      <c r="BC464" s="282"/>
      <c r="BD464" s="282"/>
      <c r="BE464" s="291"/>
      <c r="BF464" s="292"/>
      <c r="BG464" s="292"/>
      <c r="BH464" s="292"/>
      <c r="BI464" s="292"/>
      <c r="BJ464" s="293"/>
      <c r="BK464" s="292"/>
      <c r="BL464" s="124"/>
      <c r="BM464" s="2"/>
      <c r="BN464" s="124"/>
      <c r="BO464" s="6"/>
      <c r="BP464" s="124"/>
      <c r="BQ464" s="124"/>
      <c r="BR464" s="124"/>
      <c r="BS464" s="124"/>
      <c r="BT464" s="124"/>
      <c r="BU464" s="124"/>
      <c r="BV464" s="124"/>
      <c r="BW464" s="124"/>
      <c r="BX464" s="6"/>
      <c r="BY464" s="124"/>
      <c r="BZ464" s="124"/>
      <c r="CA464" s="124"/>
      <c r="CB464" s="124"/>
      <c r="CC464" s="124"/>
      <c r="CD464" s="124"/>
      <c r="CE464" s="124"/>
      <c r="CF464" s="124"/>
      <c r="CG464" s="124"/>
      <c r="CH464" s="124"/>
      <c r="CI464" s="124"/>
      <c r="CJ464" s="124"/>
      <c r="CK464" s="124"/>
      <c r="CL464" s="124"/>
      <c r="CM464" s="124"/>
      <c r="CN464" s="124"/>
      <c r="CO464" s="124"/>
      <c r="CP464" s="124"/>
      <c r="CQ464" s="124"/>
      <c r="CR464" s="124"/>
      <c r="CS464" s="124"/>
      <c r="CT464" s="124"/>
      <c r="CU464" s="124"/>
      <c r="CV464" s="124"/>
      <c r="CW464" s="124"/>
      <c r="CX464" s="124"/>
      <c r="CY464" s="124"/>
      <c r="CZ464" s="124"/>
      <c r="DA464" s="124"/>
      <c r="DB464" s="124"/>
      <c r="DC464" s="124"/>
      <c r="DD464" s="124"/>
      <c r="DE464" s="124"/>
      <c r="DF464" s="124"/>
      <c r="DG464" s="124"/>
      <c r="DH464" s="124"/>
      <c r="DI464" s="124"/>
      <c r="DJ464" s="124"/>
      <c r="DK464" s="198"/>
      <c r="DL464" s="198"/>
      <c r="DM464" s="144"/>
      <c r="DN464" s="198"/>
      <c r="DO464" s="144"/>
      <c r="DP464" s="198"/>
      <c r="DQ464" s="144"/>
      <c r="DR464" s="6"/>
      <c r="DS464" s="6"/>
      <c r="DT464" s="2"/>
      <c r="DU464" s="2"/>
      <c r="DV464" s="2"/>
      <c r="DW464" s="2"/>
      <c r="DX464" s="2"/>
      <c r="DY464" s="2"/>
      <c r="DZ464" s="2"/>
      <c r="EA464" s="2"/>
      <c r="EB464" s="125"/>
      <c r="EC464" s="6"/>
      <c r="ED464" s="6"/>
      <c r="EE464" s="6"/>
      <c r="EF464" s="124"/>
      <c r="EG464" s="124"/>
      <c r="EH464" s="125"/>
      <c r="EI464" s="125"/>
      <c r="EJ464" s="124"/>
      <c r="EK464" s="2"/>
      <c r="EL464" s="2"/>
    </row>
    <row x14ac:dyDescent="0.25" r="465" customHeight="1" ht="18.75">
      <c r="A465" s="304" t="s">
        <v>239</v>
      </c>
      <c r="B465" s="282">
        <f>+SUM(B456:B464)</f>
      </c>
      <c r="C465" s="282">
        <f>+SUM(C456:C464)</f>
      </c>
      <c r="D465" s="282">
        <f>+SUM(D456:D464)</f>
      </c>
      <c r="E465" s="282">
        <f>+SUM(E456:E464)</f>
      </c>
      <c r="F465" s="282">
        <f>+SUM(F456:F464)</f>
      </c>
      <c r="G465" s="282">
        <f>+SUM(G456:G464)</f>
      </c>
      <c r="H465" s="282">
        <f>+SUM(H456:H464)</f>
      </c>
      <c r="I465" s="282">
        <f>+SUM(I456:I464)</f>
      </c>
      <c r="J465" s="282">
        <f>+SUM(J456:J464)</f>
      </c>
      <c r="K465" s="282">
        <f>+SUM(K456:K464)</f>
      </c>
      <c r="L465" s="282">
        <f>+SUM(L456:L464)</f>
      </c>
      <c r="M465" s="282">
        <f>+SUM(M456:M464)</f>
      </c>
      <c r="N465" s="282">
        <f>+SUM(N456:N464)</f>
      </c>
      <c r="O465" s="282">
        <f>+SUM(O456:O464)</f>
      </c>
      <c r="P465" s="282">
        <f>+SUM(P456:P464)</f>
      </c>
      <c r="Q465" s="282">
        <f>+SUM(Q456:Q464)</f>
      </c>
      <c r="R465" s="282">
        <f>+SUM(R456:R464)</f>
      </c>
      <c r="S465" s="282">
        <f>+SUM(S456:S464)</f>
      </c>
      <c r="T465" s="282">
        <f>+SUM(T456:T464)</f>
      </c>
      <c r="U465" s="282">
        <f>+SUM(U456:U464)</f>
      </c>
      <c r="V465" s="282">
        <f>+SUM(V456:V464)</f>
      </c>
      <c r="W465" s="282">
        <f>+SUM(W456:W464)</f>
      </c>
      <c r="X465" s="282">
        <f>+SUM(X456:X464)</f>
      </c>
      <c r="Y465" s="282">
        <f>+SUM(Y456:Y464)</f>
      </c>
      <c r="Z465" s="282">
        <f>+SUM(Z456:Z464)</f>
      </c>
      <c r="AA465" s="282">
        <f>+SUM(AA456:AA464)</f>
      </c>
      <c r="AB465" s="282">
        <f>+SUM(AB456:AB464)</f>
      </c>
      <c r="AC465" s="282">
        <f>+SUM(AC456:AC464)</f>
      </c>
      <c r="AD465" s="282">
        <f>+SUM(AD456:AD464)</f>
      </c>
      <c r="AE465" s="282">
        <f>+SUM(AE456:AE464)</f>
      </c>
      <c r="AF465" s="282">
        <f>+SUM(AF456:AF464)</f>
      </c>
      <c r="AG465" s="282">
        <f>+SUM(AG456:AG464)</f>
      </c>
      <c r="AH465" s="282">
        <f>+SUM(AH456:AH464)</f>
      </c>
      <c r="AI465" s="282">
        <f>+SUM(AI456:AI464)</f>
      </c>
      <c r="AJ465" s="282">
        <f>+SUM(AJ456:AJ464)</f>
      </c>
      <c r="AK465" s="282">
        <f>+SUM(AK456:AK464)</f>
      </c>
      <c r="AL465" s="282">
        <f>+SUM(AL456:AL464)</f>
      </c>
      <c r="AM465" s="282">
        <f>+SUM(AM456:AM464)</f>
      </c>
      <c r="AN465" s="282">
        <f>+SUM(AN456:AN464)</f>
      </c>
      <c r="AO465" s="282">
        <f>+SUM(AO456:AO464)</f>
      </c>
      <c r="AP465" s="282">
        <f>+SUM(AP456:AP464)</f>
      </c>
      <c r="AQ465" s="282">
        <f>+SUM(AQ456:AQ464)</f>
      </c>
      <c r="AR465" s="282">
        <f>+SUM(AR456:AR464)</f>
      </c>
      <c r="AS465" s="282">
        <f>+SUM(AS456:AS464)</f>
      </c>
      <c r="AT465" s="282">
        <f>+SUM(AT456:AT464)</f>
      </c>
      <c r="AU465" s="282">
        <f>+SUM(AU456:AU464)</f>
      </c>
      <c r="AV465" s="282">
        <f>+SUM(AV456:AV464)</f>
      </c>
      <c r="AW465" s="282">
        <f>+SUM(AW456:AW464)</f>
      </c>
      <c r="AX465" s="282"/>
      <c r="AY465" s="273"/>
      <c r="AZ465" s="274"/>
      <c r="BA465" s="275"/>
      <c r="BB465" s="282"/>
      <c r="BC465" s="282"/>
      <c r="BD465" s="282"/>
      <c r="BE465" s="291"/>
      <c r="BF465" s="292"/>
      <c r="BG465" s="292"/>
      <c r="BH465" s="292"/>
      <c r="BI465" s="292"/>
      <c r="BJ465" s="293"/>
      <c r="BK465" s="292"/>
      <c r="BL465" s="124"/>
      <c r="BM465" s="2"/>
      <c r="BN465" s="124"/>
      <c r="BO465" s="6"/>
      <c r="BP465" s="124"/>
      <c r="BQ465" s="124"/>
      <c r="BR465" s="124"/>
      <c r="BS465" s="124"/>
      <c r="BT465" s="124"/>
      <c r="BU465" s="124"/>
      <c r="BV465" s="124"/>
      <c r="BW465" s="124"/>
      <c r="BX465" s="6"/>
      <c r="BY465" s="124"/>
      <c r="BZ465" s="124"/>
      <c r="CA465" s="124"/>
      <c r="CB465" s="124"/>
      <c r="CC465" s="124"/>
      <c r="CD465" s="124"/>
      <c r="CE465" s="124"/>
      <c r="CF465" s="124"/>
      <c r="CG465" s="124"/>
      <c r="CH465" s="124"/>
      <c r="CI465" s="124"/>
      <c r="CJ465" s="124"/>
      <c r="CK465" s="124"/>
      <c r="CL465" s="124"/>
      <c r="CM465" s="124"/>
      <c r="CN465" s="124"/>
      <c r="CO465" s="124"/>
      <c r="CP465" s="124"/>
      <c r="CQ465" s="124"/>
      <c r="CR465" s="124"/>
      <c r="CS465" s="124"/>
      <c r="CT465" s="124"/>
      <c r="CU465" s="124"/>
      <c r="CV465" s="124"/>
      <c r="CW465" s="124"/>
      <c r="CX465" s="124"/>
      <c r="CY465" s="124"/>
      <c r="CZ465" s="124"/>
      <c r="DA465" s="124"/>
      <c r="DB465" s="124"/>
      <c r="DC465" s="124"/>
      <c r="DD465" s="124"/>
      <c r="DE465" s="124"/>
      <c r="DF465" s="124"/>
      <c r="DG465" s="124"/>
      <c r="DH465" s="124"/>
      <c r="DI465" s="124"/>
      <c r="DJ465" s="124"/>
      <c r="DK465" s="198"/>
      <c r="DL465" s="198"/>
      <c r="DM465" s="144"/>
      <c r="DN465" s="198"/>
      <c r="DO465" s="144"/>
      <c r="DP465" s="198"/>
      <c r="DQ465" s="144"/>
      <c r="DR465" s="6"/>
      <c r="DS465" s="6"/>
      <c r="DT465" s="2"/>
      <c r="DU465" s="2"/>
      <c r="DV465" s="2"/>
      <c r="DW465" s="2"/>
      <c r="DX465" s="2"/>
      <c r="DY465" s="2"/>
      <c r="DZ465" s="2"/>
      <c r="EA465" s="2"/>
      <c r="EB465" s="125"/>
      <c r="EC465" s="6"/>
      <c r="ED465" s="6"/>
      <c r="EE465" s="6"/>
      <c r="EF465" s="124"/>
      <c r="EG465" s="124"/>
      <c r="EH465" s="125"/>
      <c r="EI465" s="125"/>
      <c r="EJ465" s="124"/>
      <c r="EK465" s="2"/>
      <c r="EL465" s="2"/>
    </row>
    <row x14ac:dyDescent="0.25" r="466" customHeight="1" ht="18.75">
      <c r="A466" s="280" t="s">
        <v>255</v>
      </c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22"/>
      <c r="N466" s="268"/>
      <c r="O466" s="268"/>
      <c r="P466" s="268"/>
      <c r="Q466" s="268"/>
      <c r="R466" s="268"/>
      <c r="S466" s="268"/>
      <c r="T466" s="268"/>
      <c r="U466" s="268"/>
      <c r="V466" s="268"/>
      <c r="W466" s="268"/>
      <c r="X466" s="268"/>
      <c r="Y466" s="268"/>
      <c r="Z466" s="271"/>
      <c r="AA466" s="271"/>
      <c r="AB466" s="271"/>
      <c r="AC466" s="271"/>
      <c r="AD466" s="271"/>
      <c r="AE466" s="271"/>
      <c r="AF466" s="271"/>
      <c r="AG466" s="271"/>
      <c r="AH466" s="271"/>
      <c r="AI466" s="271"/>
      <c r="AJ466" s="271"/>
      <c r="AK466" s="271"/>
      <c r="AL466" s="271"/>
      <c r="AM466" s="271"/>
      <c r="AN466" s="271"/>
      <c r="AO466" s="271"/>
      <c r="AP466" s="271"/>
      <c r="AQ466" s="271"/>
      <c r="AR466" s="271"/>
      <c r="AS466" s="271"/>
      <c r="AT466" s="282">
        <v>12</v>
      </c>
      <c r="AU466" s="282">
        <f>AU476</f>
      </c>
      <c r="AV466" s="282">
        <v>12</v>
      </c>
      <c r="AW466" s="282">
        <v>15</v>
      </c>
      <c r="AX466" s="282"/>
      <c r="AY466" s="283">
        <f>SUM(AY467:AY475)</f>
      </c>
      <c r="AZ466" s="284">
        <f>+AZ476</f>
      </c>
      <c r="BA466" s="262">
        <f>+BA476</f>
      </c>
      <c r="BB466" s="334">
        <f>+BB476</f>
      </c>
      <c r="BC466" s="334">
        <f>+BC476</f>
      </c>
      <c r="BD466" s="334">
        <f>+BD476</f>
      </c>
      <c r="BE466" s="335">
        <f>+BE476</f>
      </c>
      <c r="BF466" s="336">
        <f>+BF476</f>
      </c>
      <c r="BG466" s="336">
        <f>+BG476</f>
      </c>
      <c r="BH466" s="336">
        <f>+BH476</f>
      </c>
      <c r="BI466" s="336">
        <f>+BI476</f>
      </c>
      <c r="BJ466" s="337">
        <f>+BJ476</f>
      </c>
      <c r="BK466" s="336"/>
      <c r="BL466" s="124"/>
      <c r="BM466" s="2"/>
      <c r="BN466" s="124"/>
      <c r="BO466" s="6"/>
      <c r="BP466" s="124"/>
      <c r="BQ466" s="124"/>
      <c r="BR466" s="124"/>
      <c r="BS466" s="124"/>
      <c r="BT466" s="124"/>
      <c r="BU466" s="124"/>
      <c r="BV466" s="124"/>
      <c r="BW466" s="124"/>
      <c r="BX466" s="6"/>
      <c r="BY466" s="124"/>
      <c r="BZ466" s="124"/>
      <c r="CA466" s="124"/>
      <c r="CB466" s="124"/>
      <c r="CC466" s="124"/>
      <c r="CD466" s="124"/>
      <c r="CE466" s="124"/>
      <c r="CF466" s="124"/>
      <c r="CG466" s="124"/>
      <c r="CH466" s="124"/>
      <c r="CI466" s="124"/>
      <c r="CJ466" s="124"/>
      <c r="CK466" s="124"/>
      <c r="CL466" s="124"/>
      <c r="CM466" s="124"/>
      <c r="CN466" s="124"/>
      <c r="CO466" s="124"/>
      <c r="CP466" s="124"/>
      <c r="CQ466" s="124"/>
      <c r="CR466" s="124"/>
      <c r="CS466" s="124"/>
      <c r="CT466" s="124"/>
      <c r="CU466" s="124"/>
      <c r="CV466" s="124"/>
      <c r="CW466" s="124"/>
      <c r="CX466" s="124"/>
      <c r="CY466" s="124"/>
      <c r="CZ466" s="124"/>
      <c r="DA466" s="124"/>
      <c r="DB466" s="124"/>
      <c r="DC466" s="124"/>
      <c r="DD466" s="124"/>
      <c r="DE466" s="124"/>
      <c r="DF466" s="124"/>
      <c r="DG466" s="124"/>
      <c r="DH466" s="124"/>
      <c r="DI466" s="124"/>
      <c r="DJ466" s="124"/>
      <c r="DK466" s="198">
        <f>SUM(B466:M466)</f>
      </c>
      <c r="DL466" s="198">
        <f>SUM(N466:Y466)</f>
      </c>
      <c r="DM466" s="144">
        <f>IFERROR(DL466/DK466*100,0)</f>
      </c>
      <c r="DN466" s="198">
        <f>SUM(Z466:AK466)</f>
      </c>
      <c r="DO466" s="144">
        <f>IFERROR(DN466/DL466*100,0)</f>
      </c>
      <c r="DP466" s="198">
        <f>SUM(AL466:AW466)</f>
      </c>
      <c r="DQ466" s="144">
        <f>IFERROR(DP466/DN466*100,0)</f>
      </c>
      <c r="DR466" s="185">
        <f>SUM(AY466:BJ466)</f>
      </c>
      <c r="DS466" s="249">
        <f>IFERROR(DR466/DP466*100,0)</f>
      </c>
      <c r="DT466" s="2"/>
      <c r="DU466" s="2"/>
      <c r="DV466" s="2"/>
      <c r="DW466" s="2"/>
      <c r="DX466" s="2"/>
      <c r="DY466" s="2"/>
      <c r="DZ466" s="2"/>
      <c r="EA466" s="2"/>
      <c r="EB466" s="125"/>
      <c r="EC466" s="6"/>
      <c r="ED466" s="6"/>
      <c r="EE466" s="6"/>
      <c r="EF466" s="124"/>
      <c r="EG466" s="124"/>
      <c r="EH466" s="125"/>
      <c r="EI466" s="125"/>
      <c r="EJ466" s="124"/>
      <c r="EK466" s="2"/>
      <c r="EL466" s="2"/>
    </row>
    <row x14ac:dyDescent="0.25" r="467" customHeight="1" ht="18.75">
      <c r="A467" s="290" t="s">
        <v>231</v>
      </c>
      <c r="B467" s="282"/>
      <c r="C467" s="282"/>
      <c r="D467" s="282"/>
      <c r="E467" s="282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  <c r="AA467" s="282"/>
      <c r="AB467" s="282"/>
      <c r="AC467" s="282"/>
      <c r="AD467" s="282"/>
      <c r="AE467" s="282"/>
      <c r="AF467" s="282"/>
      <c r="AG467" s="282"/>
      <c r="AH467" s="282"/>
      <c r="AI467" s="282"/>
      <c r="AJ467" s="282"/>
      <c r="AK467" s="282"/>
      <c r="AL467" s="282"/>
      <c r="AM467" s="282"/>
      <c r="AN467" s="282"/>
      <c r="AO467" s="282"/>
      <c r="AP467" s="282"/>
      <c r="AQ467" s="282"/>
      <c r="AR467" s="282"/>
      <c r="AS467" s="282"/>
      <c r="AT467" s="282"/>
      <c r="AU467" s="282"/>
      <c r="AV467" s="282"/>
      <c r="AW467" s="282"/>
      <c r="AX467" s="282"/>
      <c r="AY467" s="273"/>
      <c r="AZ467" s="274"/>
      <c r="BA467" s="275"/>
      <c r="BB467" s="282"/>
      <c r="BC467" s="282"/>
      <c r="BD467" s="282"/>
      <c r="BE467" s="291"/>
      <c r="BF467" s="292"/>
      <c r="BG467" s="292"/>
      <c r="BH467" s="292"/>
      <c r="BI467" s="292"/>
      <c r="BJ467" s="293"/>
      <c r="BK467" s="292"/>
      <c r="BL467" s="124"/>
      <c r="BM467" s="2"/>
      <c r="BN467" s="124"/>
      <c r="BO467" s="6"/>
      <c r="BP467" s="124"/>
      <c r="BQ467" s="124"/>
      <c r="BR467" s="124"/>
      <c r="BS467" s="124"/>
      <c r="BT467" s="124"/>
      <c r="BU467" s="124"/>
      <c r="BV467" s="124"/>
      <c r="BW467" s="124"/>
      <c r="BX467" s="6"/>
      <c r="BY467" s="124"/>
      <c r="BZ467" s="124"/>
      <c r="CA467" s="124"/>
      <c r="CB467" s="124"/>
      <c r="CC467" s="124"/>
      <c r="CD467" s="124"/>
      <c r="CE467" s="124"/>
      <c r="CF467" s="124"/>
      <c r="CG467" s="124"/>
      <c r="CH467" s="124"/>
      <c r="CI467" s="124"/>
      <c r="CJ467" s="124"/>
      <c r="CK467" s="124"/>
      <c r="CL467" s="124"/>
      <c r="CM467" s="124"/>
      <c r="CN467" s="124"/>
      <c r="CO467" s="124"/>
      <c r="CP467" s="124"/>
      <c r="CQ467" s="124"/>
      <c r="CR467" s="124"/>
      <c r="CS467" s="124"/>
      <c r="CT467" s="124"/>
      <c r="CU467" s="124"/>
      <c r="CV467" s="124"/>
      <c r="CW467" s="124"/>
      <c r="CX467" s="124"/>
      <c r="CY467" s="124"/>
      <c r="CZ467" s="124"/>
      <c r="DA467" s="124"/>
      <c r="DB467" s="124"/>
      <c r="DC467" s="124"/>
      <c r="DD467" s="124"/>
      <c r="DE467" s="124"/>
      <c r="DF467" s="124"/>
      <c r="DG467" s="124"/>
      <c r="DH467" s="124"/>
      <c r="DI467" s="124"/>
      <c r="DJ467" s="124"/>
      <c r="DK467" s="198"/>
      <c r="DL467" s="198"/>
      <c r="DM467" s="144"/>
      <c r="DN467" s="198"/>
      <c r="DO467" s="144"/>
      <c r="DP467" s="198"/>
      <c r="DQ467" s="144"/>
      <c r="DR467" s="6"/>
      <c r="DS467" s="6"/>
      <c r="DT467" s="2"/>
      <c r="DU467" s="2"/>
      <c r="DV467" s="2"/>
      <c r="DW467" s="2"/>
      <c r="DX467" s="2"/>
      <c r="DY467" s="2"/>
      <c r="DZ467" s="2"/>
      <c r="EA467" s="2"/>
      <c r="EB467" s="125"/>
      <c r="EC467" s="6"/>
      <c r="ED467" s="6"/>
      <c r="EE467" s="6"/>
      <c r="EF467" s="124"/>
      <c r="EG467" s="124"/>
      <c r="EH467" s="125"/>
      <c r="EI467" s="125"/>
      <c r="EJ467" s="124"/>
      <c r="EK467" s="2"/>
      <c r="EL467" s="2"/>
    </row>
    <row x14ac:dyDescent="0.25" r="468" customHeight="1" ht="18.75">
      <c r="A468" s="290" t="s">
        <v>232</v>
      </c>
      <c r="B468" s="282"/>
      <c r="C468" s="282"/>
      <c r="D468" s="282"/>
      <c r="E468" s="282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  <c r="AA468" s="282"/>
      <c r="AB468" s="282"/>
      <c r="AC468" s="282"/>
      <c r="AD468" s="282"/>
      <c r="AE468" s="282"/>
      <c r="AF468" s="282"/>
      <c r="AG468" s="282"/>
      <c r="AH468" s="282"/>
      <c r="AI468" s="282"/>
      <c r="AJ468" s="282"/>
      <c r="AK468" s="282"/>
      <c r="AL468" s="282"/>
      <c r="AM468" s="282"/>
      <c r="AN468" s="282"/>
      <c r="AO468" s="282"/>
      <c r="AP468" s="282"/>
      <c r="AQ468" s="282"/>
      <c r="AR468" s="282"/>
      <c r="AS468" s="282"/>
      <c r="AT468" s="282"/>
      <c r="AU468" s="282"/>
      <c r="AV468" s="282"/>
      <c r="AW468" s="282"/>
      <c r="AX468" s="282"/>
      <c r="AY468" s="273"/>
      <c r="AZ468" s="274"/>
      <c r="BA468" s="275"/>
      <c r="BB468" s="282"/>
      <c r="BC468" s="282"/>
      <c r="BD468" s="282"/>
      <c r="BE468" s="291"/>
      <c r="BF468" s="292"/>
      <c r="BG468" s="292"/>
      <c r="BH468" s="292"/>
      <c r="BI468" s="292"/>
      <c r="BJ468" s="293"/>
      <c r="BK468" s="292"/>
      <c r="BL468" s="124"/>
      <c r="BM468" s="2"/>
      <c r="BN468" s="124"/>
      <c r="BO468" s="6"/>
      <c r="BP468" s="124"/>
      <c r="BQ468" s="124"/>
      <c r="BR468" s="124"/>
      <c r="BS468" s="124"/>
      <c r="BT468" s="124"/>
      <c r="BU468" s="124"/>
      <c r="BV468" s="124"/>
      <c r="BW468" s="124"/>
      <c r="BX468" s="6"/>
      <c r="BY468" s="124"/>
      <c r="BZ468" s="124"/>
      <c r="CA468" s="124"/>
      <c r="CB468" s="124"/>
      <c r="CC468" s="124"/>
      <c r="CD468" s="124"/>
      <c r="CE468" s="124"/>
      <c r="CF468" s="124"/>
      <c r="CG468" s="124"/>
      <c r="CH468" s="124"/>
      <c r="CI468" s="124"/>
      <c r="CJ468" s="124"/>
      <c r="CK468" s="124"/>
      <c r="CL468" s="124"/>
      <c r="CM468" s="124"/>
      <c r="CN468" s="124"/>
      <c r="CO468" s="124"/>
      <c r="CP468" s="124"/>
      <c r="CQ468" s="124"/>
      <c r="CR468" s="124"/>
      <c r="CS468" s="124"/>
      <c r="CT468" s="124"/>
      <c r="CU468" s="124"/>
      <c r="CV468" s="124"/>
      <c r="CW468" s="124"/>
      <c r="CX468" s="124"/>
      <c r="CY468" s="124"/>
      <c r="CZ468" s="124"/>
      <c r="DA468" s="124"/>
      <c r="DB468" s="124"/>
      <c r="DC468" s="124"/>
      <c r="DD468" s="124"/>
      <c r="DE468" s="124"/>
      <c r="DF468" s="124"/>
      <c r="DG468" s="124"/>
      <c r="DH468" s="124"/>
      <c r="DI468" s="124"/>
      <c r="DJ468" s="124"/>
      <c r="DK468" s="198"/>
      <c r="DL468" s="198"/>
      <c r="DM468" s="144"/>
      <c r="DN468" s="198"/>
      <c r="DO468" s="144"/>
      <c r="DP468" s="198"/>
      <c r="DQ468" s="144"/>
      <c r="DR468" s="6"/>
      <c r="DS468" s="6"/>
      <c r="DT468" s="2"/>
      <c r="DU468" s="2"/>
      <c r="DV468" s="2"/>
      <c r="DW468" s="2"/>
      <c r="DX468" s="2"/>
      <c r="DY468" s="2"/>
      <c r="DZ468" s="2"/>
      <c r="EA468" s="2"/>
      <c r="EB468" s="125"/>
      <c r="EC468" s="6"/>
      <c r="ED468" s="6"/>
      <c r="EE468" s="6"/>
      <c r="EF468" s="124"/>
      <c r="EG468" s="124"/>
      <c r="EH468" s="125"/>
      <c r="EI468" s="125"/>
      <c r="EJ468" s="124"/>
      <c r="EK468" s="2"/>
      <c r="EL468" s="2"/>
    </row>
    <row x14ac:dyDescent="0.25" r="469" customHeight="1" ht="18.75">
      <c r="A469" s="290" t="s">
        <v>233</v>
      </c>
      <c r="B469" s="282"/>
      <c r="C469" s="282"/>
      <c r="D469" s="282"/>
      <c r="E469" s="282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  <c r="AA469" s="282"/>
      <c r="AB469" s="282"/>
      <c r="AC469" s="282"/>
      <c r="AD469" s="282"/>
      <c r="AE469" s="282"/>
      <c r="AF469" s="282"/>
      <c r="AG469" s="282"/>
      <c r="AH469" s="282"/>
      <c r="AI469" s="282"/>
      <c r="AJ469" s="282"/>
      <c r="AK469" s="282"/>
      <c r="AL469" s="282"/>
      <c r="AM469" s="282"/>
      <c r="AN469" s="282"/>
      <c r="AO469" s="282"/>
      <c r="AP469" s="282"/>
      <c r="AQ469" s="282"/>
      <c r="AR469" s="282"/>
      <c r="AS469" s="282"/>
      <c r="AT469" s="282"/>
      <c r="AU469" s="282"/>
      <c r="AV469" s="282"/>
      <c r="AW469" s="282"/>
      <c r="AX469" s="282"/>
      <c r="AY469" s="273"/>
      <c r="AZ469" s="274"/>
      <c r="BA469" s="275"/>
      <c r="BB469" s="282"/>
      <c r="BC469" s="282"/>
      <c r="BD469" s="282"/>
      <c r="BE469" s="291"/>
      <c r="BF469" s="292"/>
      <c r="BG469" s="292"/>
      <c r="BH469" s="292"/>
      <c r="BI469" s="292"/>
      <c r="BJ469" s="293"/>
      <c r="BK469" s="292"/>
      <c r="BL469" s="124"/>
      <c r="BM469" s="2"/>
      <c r="BN469" s="124"/>
      <c r="BO469" s="6"/>
      <c r="BP469" s="124"/>
      <c r="BQ469" s="124"/>
      <c r="BR469" s="124"/>
      <c r="BS469" s="124"/>
      <c r="BT469" s="124"/>
      <c r="BU469" s="124"/>
      <c r="BV469" s="124"/>
      <c r="BW469" s="124"/>
      <c r="BX469" s="6"/>
      <c r="BY469" s="124"/>
      <c r="BZ469" s="124"/>
      <c r="CA469" s="124"/>
      <c r="CB469" s="124"/>
      <c r="CC469" s="124"/>
      <c r="CD469" s="124"/>
      <c r="CE469" s="124"/>
      <c r="CF469" s="124"/>
      <c r="CG469" s="124"/>
      <c r="CH469" s="124"/>
      <c r="CI469" s="124"/>
      <c r="CJ469" s="124"/>
      <c r="CK469" s="124"/>
      <c r="CL469" s="124"/>
      <c r="CM469" s="124"/>
      <c r="CN469" s="124"/>
      <c r="CO469" s="124"/>
      <c r="CP469" s="124"/>
      <c r="CQ469" s="124"/>
      <c r="CR469" s="124"/>
      <c r="CS469" s="124"/>
      <c r="CT469" s="124"/>
      <c r="CU469" s="124"/>
      <c r="CV469" s="124"/>
      <c r="CW469" s="124"/>
      <c r="CX469" s="124"/>
      <c r="CY469" s="124"/>
      <c r="CZ469" s="124"/>
      <c r="DA469" s="124"/>
      <c r="DB469" s="124"/>
      <c r="DC469" s="124"/>
      <c r="DD469" s="124"/>
      <c r="DE469" s="124"/>
      <c r="DF469" s="124"/>
      <c r="DG469" s="124"/>
      <c r="DH469" s="124"/>
      <c r="DI469" s="124"/>
      <c r="DJ469" s="124"/>
      <c r="DK469" s="198"/>
      <c r="DL469" s="198"/>
      <c r="DM469" s="144"/>
      <c r="DN469" s="198"/>
      <c r="DO469" s="144"/>
      <c r="DP469" s="198"/>
      <c r="DQ469" s="144"/>
      <c r="DR469" s="6"/>
      <c r="DS469" s="6"/>
      <c r="DT469" s="2"/>
      <c r="DU469" s="2"/>
      <c r="DV469" s="2"/>
      <c r="DW469" s="2"/>
      <c r="DX469" s="2"/>
      <c r="DY469" s="2"/>
      <c r="DZ469" s="2"/>
      <c r="EA469" s="2"/>
      <c r="EB469" s="125"/>
      <c r="EC469" s="6"/>
      <c r="ED469" s="6"/>
      <c r="EE469" s="6"/>
      <c r="EF469" s="124"/>
      <c r="EG469" s="124"/>
      <c r="EH469" s="125"/>
      <c r="EI469" s="125"/>
      <c r="EJ469" s="124"/>
      <c r="EK469" s="2"/>
      <c r="EL469" s="2"/>
    </row>
    <row x14ac:dyDescent="0.25" r="470" customHeight="1" ht="18.75">
      <c r="A470" s="290" t="s">
        <v>234</v>
      </c>
      <c r="B470" s="282"/>
      <c r="C470" s="282"/>
      <c r="D470" s="282"/>
      <c r="E470" s="282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  <c r="AA470" s="282"/>
      <c r="AB470" s="282"/>
      <c r="AC470" s="282"/>
      <c r="AD470" s="282"/>
      <c r="AE470" s="282"/>
      <c r="AF470" s="282"/>
      <c r="AG470" s="282"/>
      <c r="AH470" s="282"/>
      <c r="AI470" s="282"/>
      <c r="AJ470" s="282"/>
      <c r="AK470" s="282"/>
      <c r="AL470" s="282"/>
      <c r="AM470" s="282"/>
      <c r="AN470" s="282"/>
      <c r="AO470" s="282"/>
      <c r="AP470" s="282"/>
      <c r="AQ470" s="282"/>
      <c r="AR470" s="282"/>
      <c r="AS470" s="282"/>
      <c r="AT470" s="282"/>
      <c r="AU470" s="282"/>
      <c r="AV470" s="282"/>
      <c r="AW470" s="282"/>
      <c r="AX470" s="282"/>
      <c r="AY470" s="273"/>
      <c r="AZ470" s="274"/>
      <c r="BA470" s="275"/>
      <c r="BB470" s="282"/>
      <c r="BC470" s="282"/>
      <c r="BD470" s="282"/>
      <c r="BE470" s="291"/>
      <c r="BF470" s="292"/>
      <c r="BG470" s="292"/>
      <c r="BH470" s="292"/>
      <c r="BI470" s="292"/>
      <c r="BJ470" s="293"/>
      <c r="BK470" s="292"/>
      <c r="BL470" s="124"/>
      <c r="BM470" s="2"/>
      <c r="BN470" s="124"/>
      <c r="BO470" s="6"/>
      <c r="BP470" s="124"/>
      <c r="BQ470" s="124"/>
      <c r="BR470" s="124"/>
      <c r="BS470" s="124"/>
      <c r="BT470" s="124"/>
      <c r="BU470" s="124"/>
      <c r="BV470" s="124"/>
      <c r="BW470" s="124"/>
      <c r="BX470" s="6"/>
      <c r="BY470" s="124"/>
      <c r="BZ470" s="124"/>
      <c r="CA470" s="124"/>
      <c r="CB470" s="124"/>
      <c r="CC470" s="124"/>
      <c r="CD470" s="124"/>
      <c r="CE470" s="124"/>
      <c r="CF470" s="124"/>
      <c r="CG470" s="124"/>
      <c r="CH470" s="124"/>
      <c r="CI470" s="124"/>
      <c r="CJ470" s="124"/>
      <c r="CK470" s="124"/>
      <c r="CL470" s="124"/>
      <c r="CM470" s="124"/>
      <c r="CN470" s="124"/>
      <c r="CO470" s="124"/>
      <c r="CP470" s="124"/>
      <c r="CQ470" s="124"/>
      <c r="CR470" s="124"/>
      <c r="CS470" s="124"/>
      <c r="CT470" s="124"/>
      <c r="CU470" s="124"/>
      <c r="CV470" s="124"/>
      <c r="CW470" s="124"/>
      <c r="CX470" s="124"/>
      <c r="CY470" s="124"/>
      <c r="CZ470" s="124"/>
      <c r="DA470" s="124"/>
      <c r="DB470" s="124"/>
      <c r="DC470" s="124"/>
      <c r="DD470" s="124"/>
      <c r="DE470" s="124"/>
      <c r="DF470" s="124"/>
      <c r="DG470" s="124"/>
      <c r="DH470" s="124"/>
      <c r="DI470" s="124"/>
      <c r="DJ470" s="124"/>
      <c r="DK470" s="198"/>
      <c r="DL470" s="198"/>
      <c r="DM470" s="144"/>
      <c r="DN470" s="198"/>
      <c r="DO470" s="144"/>
      <c r="DP470" s="198"/>
      <c r="DQ470" s="144"/>
      <c r="DR470" s="6"/>
      <c r="DS470" s="6"/>
      <c r="DT470" s="2"/>
      <c r="DU470" s="2"/>
      <c r="DV470" s="2"/>
      <c r="DW470" s="2"/>
      <c r="DX470" s="2"/>
      <c r="DY470" s="2"/>
      <c r="DZ470" s="2"/>
      <c r="EA470" s="2"/>
      <c r="EB470" s="125"/>
      <c r="EC470" s="6"/>
      <c r="ED470" s="6"/>
      <c r="EE470" s="6"/>
      <c r="EF470" s="124"/>
      <c r="EG470" s="124"/>
      <c r="EH470" s="125"/>
      <c r="EI470" s="125"/>
      <c r="EJ470" s="124"/>
      <c r="EK470" s="2"/>
      <c r="EL470" s="2"/>
    </row>
    <row x14ac:dyDescent="0.25" r="471" customHeight="1" ht="18.75">
      <c r="A471" s="290" t="s">
        <v>235</v>
      </c>
      <c r="B471" s="282"/>
      <c r="C471" s="282"/>
      <c r="D471" s="282"/>
      <c r="E471" s="282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  <c r="AD471" s="282"/>
      <c r="AE471" s="282"/>
      <c r="AF471" s="282"/>
      <c r="AG471" s="282"/>
      <c r="AH471" s="282"/>
      <c r="AI471" s="282"/>
      <c r="AJ471" s="282"/>
      <c r="AK471" s="282"/>
      <c r="AL471" s="282"/>
      <c r="AM471" s="282"/>
      <c r="AN471" s="282"/>
      <c r="AO471" s="282"/>
      <c r="AP471" s="282"/>
      <c r="AQ471" s="282"/>
      <c r="AR471" s="282"/>
      <c r="AS471" s="282"/>
      <c r="AT471" s="282"/>
      <c r="AU471" s="282"/>
      <c r="AV471" s="282"/>
      <c r="AW471" s="282"/>
      <c r="AX471" s="282"/>
      <c r="AY471" s="273"/>
      <c r="AZ471" s="274"/>
      <c r="BA471" s="275"/>
      <c r="BB471" s="282"/>
      <c r="BC471" s="282"/>
      <c r="BD471" s="282"/>
      <c r="BE471" s="291"/>
      <c r="BF471" s="292"/>
      <c r="BG471" s="292"/>
      <c r="BH471" s="292"/>
      <c r="BI471" s="292"/>
      <c r="BJ471" s="293"/>
      <c r="BK471" s="292"/>
      <c r="BL471" s="124"/>
      <c r="BM471" s="2"/>
      <c r="BN471" s="124"/>
      <c r="BO471" s="6"/>
      <c r="BP471" s="124"/>
      <c r="BQ471" s="124"/>
      <c r="BR471" s="124"/>
      <c r="BS471" s="124"/>
      <c r="BT471" s="124"/>
      <c r="BU471" s="124"/>
      <c r="BV471" s="124"/>
      <c r="BW471" s="124"/>
      <c r="BX471" s="6"/>
      <c r="BY471" s="124"/>
      <c r="BZ471" s="124"/>
      <c r="CA471" s="124"/>
      <c r="CB471" s="124"/>
      <c r="CC471" s="124"/>
      <c r="CD471" s="124"/>
      <c r="CE471" s="124"/>
      <c r="CF471" s="124"/>
      <c r="CG471" s="124"/>
      <c r="CH471" s="124"/>
      <c r="CI471" s="124"/>
      <c r="CJ471" s="124"/>
      <c r="CK471" s="124"/>
      <c r="CL471" s="124"/>
      <c r="CM471" s="124"/>
      <c r="CN471" s="124"/>
      <c r="CO471" s="124"/>
      <c r="CP471" s="124"/>
      <c r="CQ471" s="124"/>
      <c r="CR471" s="124"/>
      <c r="CS471" s="124"/>
      <c r="CT471" s="124"/>
      <c r="CU471" s="124"/>
      <c r="CV471" s="124"/>
      <c r="CW471" s="124"/>
      <c r="CX471" s="124"/>
      <c r="CY471" s="124"/>
      <c r="CZ471" s="124"/>
      <c r="DA471" s="124"/>
      <c r="DB471" s="124"/>
      <c r="DC471" s="124"/>
      <c r="DD471" s="124"/>
      <c r="DE471" s="124"/>
      <c r="DF471" s="124"/>
      <c r="DG471" s="124"/>
      <c r="DH471" s="124"/>
      <c r="DI471" s="124"/>
      <c r="DJ471" s="124"/>
      <c r="DK471" s="198"/>
      <c r="DL471" s="198"/>
      <c r="DM471" s="144"/>
      <c r="DN471" s="198"/>
      <c r="DO471" s="144"/>
      <c r="DP471" s="198"/>
      <c r="DQ471" s="144"/>
      <c r="DR471" s="6"/>
      <c r="DS471" s="6"/>
      <c r="DT471" s="2"/>
      <c r="DU471" s="2"/>
      <c r="DV471" s="2"/>
      <c r="DW471" s="2"/>
      <c r="DX471" s="2"/>
      <c r="DY471" s="2"/>
      <c r="DZ471" s="2"/>
      <c r="EA471" s="2"/>
      <c r="EB471" s="125"/>
      <c r="EC471" s="6"/>
      <c r="ED471" s="6"/>
      <c r="EE471" s="6"/>
      <c r="EF471" s="124"/>
      <c r="EG471" s="124"/>
      <c r="EH471" s="125"/>
      <c r="EI471" s="125"/>
      <c r="EJ471" s="124"/>
      <c r="EK471" s="2"/>
      <c r="EL471" s="2"/>
    </row>
    <row x14ac:dyDescent="0.25" r="472" customHeight="1" ht="18.75">
      <c r="A472" s="290" t="s">
        <v>201</v>
      </c>
      <c r="B472" s="282"/>
      <c r="C472" s="282"/>
      <c r="D472" s="282"/>
      <c r="E472" s="282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  <c r="AD472" s="282"/>
      <c r="AE472" s="282"/>
      <c r="AF472" s="282"/>
      <c r="AG472" s="282"/>
      <c r="AH472" s="282"/>
      <c r="AI472" s="282"/>
      <c r="AJ472" s="282"/>
      <c r="AK472" s="282"/>
      <c r="AL472" s="282"/>
      <c r="AM472" s="282"/>
      <c r="AN472" s="282"/>
      <c r="AO472" s="282"/>
      <c r="AP472" s="282"/>
      <c r="AQ472" s="282"/>
      <c r="AR472" s="282"/>
      <c r="AS472" s="282"/>
      <c r="AT472" s="282"/>
      <c r="AU472" s="282"/>
      <c r="AV472" s="282"/>
      <c r="AW472" s="282"/>
      <c r="AX472" s="282"/>
      <c r="AY472" s="273"/>
      <c r="AZ472" s="274"/>
      <c r="BA472" s="275"/>
      <c r="BB472" s="282"/>
      <c r="BC472" s="282"/>
      <c r="BD472" s="282"/>
      <c r="BE472" s="291"/>
      <c r="BF472" s="292"/>
      <c r="BG472" s="292"/>
      <c r="BH472" s="292"/>
      <c r="BI472" s="292"/>
      <c r="BJ472" s="293"/>
      <c r="BK472" s="292"/>
      <c r="BL472" s="124"/>
      <c r="BM472" s="2"/>
      <c r="BN472" s="124"/>
      <c r="BO472" s="6"/>
      <c r="BP472" s="124"/>
      <c r="BQ472" s="124"/>
      <c r="BR472" s="124"/>
      <c r="BS472" s="124"/>
      <c r="BT472" s="124"/>
      <c r="BU472" s="124"/>
      <c r="BV472" s="124"/>
      <c r="BW472" s="124"/>
      <c r="BX472" s="6"/>
      <c r="BY472" s="124"/>
      <c r="BZ472" s="124"/>
      <c r="CA472" s="124"/>
      <c r="CB472" s="124"/>
      <c r="CC472" s="124"/>
      <c r="CD472" s="124"/>
      <c r="CE472" s="124"/>
      <c r="CF472" s="124"/>
      <c r="CG472" s="124"/>
      <c r="CH472" s="124"/>
      <c r="CI472" s="124"/>
      <c r="CJ472" s="124"/>
      <c r="CK472" s="124"/>
      <c r="CL472" s="124"/>
      <c r="CM472" s="124"/>
      <c r="CN472" s="124"/>
      <c r="CO472" s="124"/>
      <c r="CP472" s="124"/>
      <c r="CQ472" s="124"/>
      <c r="CR472" s="124"/>
      <c r="CS472" s="124"/>
      <c r="CT472" s="124"/>
      <c r="CU472" s="124"/>
      <c r="CV472" s="124"/>
      <c r="CW472" s="124"/>
      <c r="CX472" s="124"/>
      <c r="CY472" s="124"/>
      <c r="CZ472" s="124"/>
      <c r="DA472" s="124"/>
      <c r="DB472" s="124"/>
      <c r="DC472" s="124"/>
      <c r="DD472" s="124"/>
      <c r="DE472" s="124"/>
      <c r="DF472" s="124"/>
      <c r="DG472" s="124"/>
      <c r="DH472" s="124"/>
      <c r="DI472" s="124"/>
      <c r="DJ472" s="124"/>
      <c r="DK472" s="198"/>
      <c r="DL472" s="198"/>
      <c r="DM472" s="144"/>
      <c r="DN472" s="198"/>
      <c r="DO472" s="144"/>
      <c r="DP472" s="198"/>
      <c r="DQ472" s="144"/>
      <c r="DR472" s="6"/>
      <c r="DS472" s="6"/>
      <c r="DT472" s="2"/>
      <c r="DU472" s="2"/>
      <c r="DV472" s="2"/>
      <c r="DW472" s="2"/>
      <c r="DX472" s="2"/>
      <c r="DY472" s="2"/>
      <c r="DZ472" s="2"/>
      <c r="EA472" s="2"/>
      <c r="EB472" s="125"/>
      <c r="EC472" s="6"/>
      <c r="ED472" s="6"/>
      <c r="EE472" s="6"/>
      <c r="EF472" s="124"/>
      <c r="EG472" s="124"/>
      <c r="EH472" s="125"/>
      <c r="EI472" s="125"/>
      <c r="EJ472" s="124"/>
      <c r="EK472" s="2"/>
      <c r="EL472" s="2"/>
    </row>
    <row x14ac:dyDescent="0.25" r="473" customHeight="1" ht="18.75">
      <c r="A473" s="290" t="s">
        <v>237</v>
      </c>
      <c r="B473" s="282"/>
      <c r="C473" s="282"/>
      <c r="D473" s="282"/>
      <c r="E473" s="282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  <c r="AD473" s="282"/>
      <c r="AE473" s="282"/>
      <c r="AF473" s="282"/>
      <c r="AG473" s="282"/>
      <c r="AH473" s="282"/>
      <c r="AI473" s="282"/>
      <c r="AJ473" s="282"/>
      <c r="AK473" s="282"/>
      <c r="AL473" s="282"/>
      <c r="AM473" s="282"/>
      <c r="AN473" s="282"/>
      <c r="AO473" s="282"/>
      <c r="AP473" s="282"/>
      <c r="AQ473" s="282"/>
      <c r="AR473" s="282"/>
      <c r="AS473" s="282"/>
      <c r="AT473" s="282"/>
      <c r="AU473" s="282"/>
      <c r="AV473" s="282"/>
      <c r="AW473" s="282"/>
      <c r="AX473" s="282"/>
      <c r="AY473" s="273"/>
      <c r="AZ473" s="274"/>
      <c r="BA473" s="275"/>
      <c r="BB473" s="282"/>
      <c r="BC473" s="282"/>
      <c r="BD473" s="282"/>
      <c r="BE473" s="291"/>
      <c r="BF473" s="292"/>
      <c r="BG473" s="292"/>
      <c r="BH473" s="292"/>
      <c r="BI473" s="292"/>
      <c r="BJ473" s="293"/>
      <c r="BK473" s="292"/>
      <c r="BL473" s="124"/>
      <c r="BM473" s="2"/>
      <c r="BN473" s="124"/>
      <c r="BO473" s="6"/>
      <c r="BP473" s="124"/>
      <c r="BQ473" s="124"/>
      <c r="BR473" s="124"/>
      <c r="BS473" s="124"/>
      <c r="BT473" s="124"/>
      <c r="BU473" s="124"/>
      <c r="BV473" s="124"/>
      <c r="BW473" s="124"/>
      <c r="BX473" s="6"/>
      <c r="BY473" s="124"/>
      <c r="BZ473" s="124"/>
      <c r="CA473" s="124"/>
      <c r="CB473" s="124"/>
      <c r="CC473" s="124"/>
      <c r="CD473" s="124"/>
      <c r="CE473" s="124"/>
      <c r="CF473" s="124"/>
      <c r="CG473" s="124"/>
      <c r="CH473" s="124"/>
      <c r="CI473" s="124"/>
      <c r="CJ473" s="124"/>
      <c r="CK473" s="124"/>
      <c r="CL473" s="124"/>
      <c r="CM473" s="124"/>
      <c r="CN473" s="124"/>
      <c r="CO473" s="124"/>
      <c r="CP473" s="124"/>
      <c r="CQ473" s="124"/>
      <c r="CR473" s="124"/>
      <c r="CS473" s="124"/>
      <c r="CT473" s="124"/>
      <c r="CU473" s="124"/>
      <c r="CV473" s="124"/>
      <c r="CW473" s="124"/>
      <c r="CX473" s="124"/>
      <c r="CY473" s="124"/>
      <c r="CZ473" s="124"/>
      <c r="DA473" s="124"/>
      <c r="DB473" s="124"/>
      <c r="DC473" s="124"/>
      <c r="DD473" s="124"/>
      <c r="DE473" s="124"/>
      <c r="DF473" s="124"/>
      <c r="DG473" s="124"/>
      <c r="DH473" s="124"/>
      <c r="DI473" s="124"/>
      <c r="DJ473" s="124"/>
      <c r="DK473" s="198"/>
      <c r="DL473" s="198"/>
      <c r="DM473" s="144"/>
      <c r="DN473" s="198"/>
      <c r="DO473" s="144"/>
      <c r="DP473" s="198"/>
      <c r="DQ473" s="144"/>
      <c r="DR473" s="6"/>
      <c r="DS473" s="6"/>
      <c r="DT473" s="2"/>
      <c r="DU473" s="2"/>
      <c r="DV473" s="2"/>
      <c r="DW473" s="2"/>
      <c r="DX473" s="2"/>
      <c r="DY473" s="2"/>
      <c r="DZ473" s="2"/>
      <c r="EA473" s="2"/>
      <c r="EB473" s="125"/>
      <c r="EC473" s="6"/>
      <c r="ED473" s="6"/>
      <c r="EE473" s="6"/>
      <c r="EF473" s="124"/>
      <c r="EG473" s="124"/>
      <c r="EH473" s="125"/>
      <c r="EI473" s="125"/>
      <c r="EJ473" s="124"/>
      <c r="EK473" s="2"/>
      <c r="EL473" s="2"/>
    </row>
    <row x14ac:dyDescent="0.25" r="474" customHeight="1" ht="18.75">
      <c r="A474" s="290" t="s">
        <v>200</v>
      </c>
      <c r="B474" s="282"/>
      <c r="C474" s="282"/>
      <c r="D474" s="282"/>
      <c r="E474" s="282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2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282"/>
      <c r="AT474" s="282"/>
      <c r="AU474" s="282">
        <v>12</v>
      </c>
      <c r="AV474" s="282">
        <v>12</v>
      </c>
      <c r="AW474" s="282">
        <v>12</v>
      </c>
      <c r="AX474" s="282"/>
      <c r="AY474" s="273">
        <v>19</v>
      </c>
      <c r="AZ474" s="274">
        <v>11</v>
      </c>
      <c r="BA474" s="275">
        <v>12</v>
      </c>
      <c r="BB474" s="282">
        <v>12</v>
      </c>
      <c r="BC474" s="282">
        <v>12</v>
      </c>
      <c r="BD474" s="282">
        <v>12</v>
      </c>
      <c r="BE474" s="291">
        <v>12</v>
      </c>
      <c r="BF474" s="292">
        <v>12</v>
      </c>
      <c r="BG474" s="292">
        <v>12</v>
      </c>
      <c r="BH474" s="292">
        <v>12</v>
      </c>
      <c r="BI474" s="292">
        <v>12</v>
      </c>
      <c r="BJ474" s="293">
        <v>12</v>
      </c>
      <c r="BK474" s="292"/>
      <c r="BL474" s="124"/>
      <c r="BM474" s="2"/>
      <c r="BN474" s="124"/>
      <c r="BO474" s="6"/>
      <c r="BP474" s="124"/>
      <c r="BQ474" s="124"/>
      <c r="BR474" s="124"/>
      <c r="BS474" s="124"/>
      <c r="BT474" s="124"/>
      <c r="BU474" s="124"/>
      <c r="BV474" s="124"/>
      <c r="BW474" s="124"/>
      <c r="BX474" s="6"/>
      <c r="BY474" s="124"/>
      <c r="BZ474" s="124"/>
      <c r="CA474" s="124"/>
      <c r="CB474" s="124"/>
      <c r="CC474" s="124"/>
      <c r="CD474" s="124"/>
      <c r="CE474" s="124"/>
      <c r="CF474" s="124"/>
      <c r="CG474" s="124"/>
      <c r="CH474" s="124"/>
      <c r="CI474" s="124"/>
      <c r="CJ474" s="124"/>
      <c r="CK474" s="124"/>
      <c r="CL474" s="124"/>
      <c r="CM474" s="124"/>
      <c r="CN474" s="124"/>
      <c r="CO474" s="124"/>
      <c r="CP474" s="124"/>
      <c r="CQ474" s="124"/>
      <c r="CR474" s="124"/>
      <c r="CS474" s="124"/>
      <c r="CT474" s="124"/>
      <c r="CU474" s="124"/>
      <c r="CV474" s="124"/>
      <c r="CW474" s="124"/>
      <c r="CX474" s="124"/>
      <c r="CY474" s="124"/>
      <c r="CZ474" s="124"/>
      <c r="DA474" s="124"/>
      <c r="DB474" s="124"/>
      <c r="DC474" s="124"/>
      <c r="DD474" s="124"/>
      <c r="DE474" s="124"/>
      <c r="DF474" s="124"/>
      <c r="DG474" s="124"/>
      <c r="DH474" s="124"/>
      <c r="DI474" s="124"/>
      <c r="DJ474" s="124"/>
      <c r="DK474" s="198"/>
      <c r="DL474" s="198"/>
      <c r="DM474" s="144"/>
      <c r="DN474" s="198"/>
      <c r="DO474" s="144"/>
      <c r="DP474" s="198"/>
      <c r="DQ474" s="144"/>
      <c r="DR474" s="6"/>
      <c r="DS474" s="6"/>
      <c r="DT474" s="2"/>
      <c r="DU474" s="2"/>
      <c r="DV474" s="2"/>
      <c r="DW474" s="2"/>
      <c r="DX474" s="2"/>
      <c r="DY474" s="2"/>
      <c r="DZ474" s="2"/>
      <c r="EA474" s="2"/>
      <c r="EB474" s="125"/>
      <c r="EC474" s="6"/>
      <c r="ED474" s="6"/>
      <c r="EE474" s="6"/>
      <c r="EF474" s="124"/>
      <c r="EG474" s="124"/>
      <c r="EH474" s="125"/>
      <c r="EI474" s="125"/>
      <c r="EJ474" s="124"/>
      <c r="EK474" s="2"/>
      <c r="EL474" s="2"/>
    </row>
    <row x14ac:dyDescent="0.25" r="475" customHeight="1" ht="18.75">
      <c r="A475" s="290" t="s">
        <v>238</v>
      </c>
      <c r="B475" s="282"/>
      <c r="C475" s="282"/>
      <c r="D475" s="282"/>
      <c r="E475" s="282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2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282"/>
      <c r="AT475" s="282">
        <v>12</v>
      </c>
      <c r="AU475" s="282"/>
      <c r="AV475" s="282"/>
      <c r="AW475" s="282"/>
      <c r="AX475" s="282"/>
      <c r="AY475" s="273"/>
      <c r="AZ475" s="274"/>
      <c r="BA475" s="275"/>
      <c r="BB475" s="282"/>
      <c r="BC475" s="282"/>
      <c r="BD475" s="282"/>
      <c r="BE475" s="291"/>
      <c r="BF475" s="292"/>
      <c r="BG475" s="292"/>
      <c r="BH475" s="292"/>
      <c r="BI475" s="292"/>
      <c r="BJ475" s="293"/>
      <c r="BK475" s="292"/>
      <c r="BL475" s="124"/>
      <c r="BM475" s="2"/>
      <c r="BN475" s="124"/>
      <c r="BO475" s="6"/>
      <c r="BP475" s="124"/>
      <c r="BQ475" s="124"/>
      <c r="BR475" s="124"/>
      <c r="BS475" s="124"/>
      <c r="BT475" s="124"/>
      <c r="BU475" s="124"/>
      <c r="BV475" s="124"/>
      <c r="BW475" s="124"/>
      <c r="BX475" s="6"/>
      <c r="BY475" s="124"/>
      <c r="BZ475" s="124"/>
      <c r="CA475" s="124"/>
      <c r="CB475" s="124"/>
      <c r="CC475" s="124"/>
      <c r="CD475" s="124"/>
      <c r="CE475" s="124"/>
      <c r="CF475" s="124"/>
      <c r="CG475" s="124"/>
      <c r="CH475" s="124"/>
      <c r="CI475" s="124"/>
      <c r="CJ475" s="124"/>
      <c r="CK475" s="124"/>
      <c r="CL475" s="124"/>
      <c r="CM475" s="124"/>
      <c r="CN475" s="124"/>
      <c r="CO475" s="124"/>
      <c r="CP475" s="124"/>
      <c r="CQ475" s="124"/>
      <c r="CR475" s="124"/>
      <c r="CS475" s="124"/>
      <c r="CT475" s="124"/>
      <c r="CU475" s="124"/>
      <c r="CV475" s="124"/>
      <c r="CW475" s="124"/>
      <c r="CX475" s="124"/>
      <c r="CY475" s="124"/>
      <c r="CZ475" s="124"/>
      <c r="DA475" s="124"/>
      <c r="DB475" s="124"/>
      <c r="DC475" s="124"/>
      <c r="DD475" s="124"/>
      <c r="DE475" s="124"/>
      <c r="DF475" s="124"/>
      <c r="DG475" s="124"/>
      <c r="DH475" s="124"/>
      <c r="DI475" s="124"/>
      <c r="DJ475" s="124"/>
      <c r="DK475" s="198"/>
      <c r="DL475" s="198"/>
      <c r="DM475" s="144"/>
      <c r="DN475" s="198"/>
      <c r="DO475" s="144"/>
      <c r="DP475" s="198"/>
      <c r="DQ475" s="144"/>
      <c r="DR475" s="6"/>
      <c r="DS475" s="6"/>
      <c r="DT475" s="2"/>
      <c r="DU475" s="2"/>
      <c r="DV475" s="2"/>
      <c r="DW475" s="2"/>
      <c r="DX475" s="2"/>
      <c r="DY475" s="2"/>
      <c r="DZ475" s="2"/>
      <c r="EA475" s="2"/>
      <c r="EB475" s="125"/>
      <c r="EC475" s="6"/>
      <c r="ED475" s="6"/>
      <c r="EE475" s="6"/>
      <c r="EF475" s="124"/>
      <c r="EG475" s="124"/>
      <c r="EH475" s="125"/>
      <c r="EI475" s="125"/>
      <c r="EJ475" s="124"/>
      <c r="EK475" s="2"/>
      <c r="EL475" s="2"/>
    </row>
    <row x14ac:dyDescent="0.25" r="476" customHeight="1" ht="18.75">
      <c r="A476" s="304" t="s">
        <v>239</v>
      </c>
      <c r="B476" s="282">
        <f>+SUM(B467:B475)</f>
      </c>
      <c r="C476" s="282">
        <f>+SUM(C467:C475)</f>
      </c>
      <c r="D476" s="282">
        <f>+SUM(D467:D475)</f>
      </c>
      <c r="E476" s="282">
        <f>+SUM(E467:E475)</f>
      </c>
      <c r="F476" s="282">
        <f>+SUM(F467:F475)</f>
      </c>
      <c r="G476" s="282">
        <f>+SUM(G467:G475)</f>
      </c>
      <c r="H476" s="282">
        <f>+SUM(H467:H475)</f>
      </c>
      <c r="I476" s="282">
        <f>+SUM(I467:I475)</f>
      </c>
      <c r="J476" s="282">
        <f>+SUM(J467:J475)</f>
      </c>
      <c r="K476" s="282">
        <f>+SUM(K467:K475)</f>
      </c>
      <c r="L476" s="282">
        <f>+SUM(L467:L475)</f>
      </c>
      <c r="M476" s="282">
        <f>+SUM(M467:M475)</f>
      </c>
      <c r="N476" s="282">
        <f>+SUM(N467:N475)</f>
      </c>
      <c r="O476" s="282">
        <f>+SUM(O467:O475)</f>
      </c>
      <c r="P476" s="282">
        <f>+SUM(P467:P475)</f>
      </c>
      <c r="Q476" s="282">
        <f>+SUM(Q467:Q475)</f>
      </c>
      <c r="R476" s="282">
        <f>+SUM(R467:R475)</f>
      </c>
      <c r="S476" s="282">
        <f>+SUM(S467:S475)</f>
      </c>
      <c r="T476" s="282">
        <f>+SUM(T467:T475)</f>
      </c>
      <c r="U476" s="282">
        <f>+SUM(U467:U475)</f>
      </c>
      <c r="V476" s="282">
        <f>+SUM(V467:V475)</f>
      </c>
      <c r="W476" s="282">
        <f>+SUM(W467:W475)</f>
      </c>
      <c r="X476" s="282">
        <f>+SUM(X467:X475)</f>
      </c>
      <c r="Y476" s="282">
        <f>+SUM(Y467:Y475)</f>
      </c>
      <c r="Z476" s="282">
        <f>+SUM(Z467:Z475)</f>
      </c>
      <c r="AA476" s="282">
        <f>+SUM(AA467:AA475)</f>
      </c>
      <c r="AB476" s="282">
        <f>+SUM(AB467:AB475)</f>
      </c>
      <c r="AC476" s="282">
        <f>+SUM(AC467:AC475)</f>
      </c>
      <c r="AD476" s="282">
        <f>+SUM(AD467:AD475)</f>
      </c>
      <c r="AE476" s="282">
        <f>+SUM(AE467:AE475)</f>
      </c>
      <c r="AF476" s="282">
        <f>+SUM(AF467:AF475)</f>
      </c>
      <c r="AG476" s="282">
        <f>+SUM(AG467:AG475)</f>
      </c>
      <c r="AH476" s="282">
        <f>+SUM(AH467:AH475)</f>
      </c>
      <c r="AI476" s="282">
        <f>+SUM(AI467:AI475)</f>
      </c>
      <c r="AJ476" s="282">
        <f>+SUM(AJ467:AJ475)</f>
      </c>
      <c r="AK476" s="282">
        <f>+SUM(AK467:AK475)</f>
      </c>
      <c r="AL476" s="282">
        <f>+SUM(AL467:AL475)</f>
      </c>
      <c r="AM476" s="282">
        <f>+SUM(AM467:AM475)</f>
      </c>
      <c r="AN476" s="282">
        <f>+SUM(AN467:AN475)</f>
      </c>
      <c r="AO476" s="282">
        <f>+SUM(AO467:AO475)</f>
      </c>
      <c r="AP476" s="282">
        <f>+SUM(AP467:AP475)</f>
      </c>
      <c r="AQ476" s="282">
        <f>+SUM(AQ467:AQ475)</f>
      </c>
      <c r="AR476" s="282">
        <f>+SUM(AR467:AR475)</f>
      </c>
      <c r="AS476" s="282">
        <f>+SUM(AS467:AS475)</f>
      </c>
      <c r="AT476" s="282">
        <f>+SUM(AT467:AT475)</f>
      </c>
      <c r="AU476" s="282">
        <f>+SUM(AU467:AU475)</f>
      </c>
      <c r="AV476" s="282">
        <f>+SUM(AV467:AV475)</f>
      </c>
      <c r="AW476" s="282">
        <f>+SUM(AW467:AW475)</f>
      </c>
      <c r="AX476" s="282"/>
      <c r="AY476" s="327">
        <f>SUM(AY467:AY475)</f>
      </c>
      <c r="AZ476" s="328">
        <v>12</v>
      </c>
      <c r="BA476" s="275">
        <f>SUM(BA467:BA475)</f>
      </c>
      <c r="BB476" s="276">
        <f>SUM(BB467:BB475)</f>
      </c>
      <c r="BC476" s="276">
        <f>SUM(BC467:BC475)</f>
      </c>
      <c r="BD476" s="276">
        <f>SUM(BD467:BD475)</f>
      </c>
      <c r="BE476" s="277">
        <f>SUM(BE467:BE475)</f>
      </c>
      <c r="BF476" s="278">
        <f>SUM(BF467:BF475)</f>
      </c>
      <c r="BG476" s="278">
        <f>SUM(BG467:BG475)</f>
      </c>
      <c r="BH476" s="278">
        <f>SUM(BH467:BH475)</f>
      </c>
      <c r="BI476" s="278">
        <f>SUM(BI467:BI475)</f>
      </c>
      <c r="BJ476" s="279">
        <f>SUM(BJ467:BJ475)</f>
      </c>
      <c r="BK476" s="278"/>
      <c r="BL476" s="124"/>
      <c r="BM476" s="2"/>
      <c r="BN476" s="124"/>
      <c r="BO476" s="6"/>
      <c r="BP476" s="124"/>
      <c r="BQ476" s="124"/>
      <c r="BR476" s="124"/>
      <c r="BS476" s="124"/>
      <c r="BT476" s="124"/>
      <c r="BU476" s="124"/>
      <c r="BV476" s="124"/>
      <c r="BW476" s="124"/>
      <c r="BX476" s="6"/>
      <c r="BY476" s="124"/>
      <c r="BZ476" s="124"/>
      <c r="CA476" s="124"/>
      <c r="CB476" s="124"/>
      <c r="CC476" s="124"/>
      <c r="CD476" s="124"/>
      <c r="CE476" s="124"/>
      <c r="CF476" s="124"/>
      <c r="CG476" s="124"/>
      <c r="CH476" s="124"/>
      <c r="CI476" s="124"/>
      <c r="CJ476" s="124"/>
      <c r="CK476" s="124"/>
      <c r="CL476" s="124"/>
      <c r="CM476" s="124"/>
      <c r="CN476" s="124"/>
      <c r="CO476" s="124"/>
      <c r="CP476" s="124"/>
      <c r="CQ476" s="124"/>
      <c r="CR476" s="124"/>
      <c r="CS476" s="124"/>
      <c r="CT476" s="124"/>
      <c r="CU476" s="124"/>
      <c r="CV476" s="124"/>
      <c r="CW476" s="124"/>
      <c r="CX476" s="124"/>
      <c r="CY476" s="124"/>
      <c r="CZ476" s="124"/>
      <c r="DA476" s="124"/>
      <c r="DB476" s="124"/>
      <c r="DC476" s="124"/>
      <c r="DD476" s="124"/>
      <c r="DE476" s="124"/>
      <c r="DF476" s="124"/>
      <c r="DG476" s="124"/>
      <c r="DH476" s="124"/>
      <c r="DI476" s="124"/>
      <c r="DJ476" s="124"/>
      <c r="DK476" s="198"/>
      <c r="DL476" s="198"/>
      <c r="DM476" s="144"/>
      <c r="DN476" s="198"/>
      <c r="DO476" s="144"/>
      <c r="DP476" s="198"/>
      <c r="DQ476" s="144"/>
      <c r="DR476" s="6"/>
      <c r="DS476" s="6"/>
      <c r="DT476" s="2"/>
      <c r="DU476" s="2"/>
      <c r="DV476" s="2"/>
      <c r="DW476" s="2"/>
      <c r="DX476" s="2"/>
      <c r="DY476" s="2"/>
      <c r="DZ476" s="2"/>
      <c r="EA476" s="2"/>
      <c r="EB476" s="125"/>
      <c r="EC476" s="6"/>
      <c r="ED476" s="6"/>
      <c r="EE476" s="6"/>
      <c r="EF476" s="124"/>
      <c r="EG476" s="124"/>
      <c r="EH476" s="125"/>
      <c r="EI476" s="125"/>
      <c r="EJ476" s="124"/>
      <c r="EK476" s="2"/>
      <c r="EL476" s="2"/>
    </row>
    <row x14ac:dyDescent="0.25" r="477" customHeight="1" ht="18.75">
      <c r="A477" s="280" t="s">
        <v>256</v>
      </c>
      <c r="B477" s="322">
        <v>48</v>
      </c>
      <c r="C477" s="322">
        <v>4</v>
      </c>
      <c r="D477" s="322">
        <v>18</v>
      </c>
      <c r="E477" s="322">
        <v>0</v>
      </c>
      <c r="F477" s="322">
        <v>43</v>
      </c>
      <c r="G477" s="322">
        <v>26</v>
      </c>
      <c r="H477" s="322">
        <v>2</v>
      </c>
      <c r="I477" s="322">
        <v>106</v>
      </c>
      <c r="J477" s="322">
        <v>72</v>
      </c>
      <c r="K477" s="322">
        <v>211</v>
      </c>
      <c r="L477" s="322">
        <v>406</v>
      </c>
      <c r="M477" s="322">
        <v>20</v>
      </c>
      <c r="N477" s="268">
        <v>0</v>
      </c>
      <c r="O477" s="268">
        <v>0</v>
      </c>
      <c r="P477" s="268">
        <v>0</v>
      </c>
      <c r="Q477" s="268">
        <v>0</v>
      </c>
      <c r="R477" s="268">
        <v>0</v>
      </c>
      <c r="S477" s="268">
        <v>0</v>
      </c>
      <c r="T477" s="268">
        <v>0</v>
      </c>
      <c r="U477" s="268">
        <v>0</v>
      </c>
      <c r="V477" s="268">
        <v>0</v>
      </c>
      <c r="W477" s="268">
        <v>4</v>
      </c>
      <c r="X477" s="268">
        <v>0</v>
      </c>
      <c r="Y477" s="268">
        <v>355</v>
      </c>
      <c r="Z477" s="282">
        <v>90</v>
      </c>
      <c r="AA477" s="282">
        <v>24</v>
      </c>
      <c r="AB477" s="282">
        <v>44</v>
      </c>
      <c r="AC477" s="282">
        <v>0</v>
      </c>
      <c r="AD477" s="282">
        <v>0</v>
      </c>
      <c r="AE477" s="282">
        <v>12</v>
      </c>
      <c r="AF477" s="282">
        <v>0</v>
      </c>
      <c r="AG477" s="282">
        <v>0</v>
      </c>
      <c r="AH477" s="282">
        <v>0</v>
      </c>
      <c r="AI477" s="282">
        <v>0</v>
      </c>
      <c r="AJ477" s="282">
        <v>0</v>
      </c>
      <c r="AK477" s="282">
        <v>0</v>
      </c>
      <c r="AL477" s="282">
        <v>0</v>
      </c>
      <c r="AM477" s="282">
        <v>25</v>
      </c>
      <c r="AN477" s="282">
        <v>0</v>
      </c>
      <c r="AO477" s="282">
        <v>6</v>
      </c>
      <c r="AP477" s="282">
        <v>0</v>
      </c>
      <c r="AQ477" s="282">
        <v>0</v>
      </c>
      <c r="AR477" s="282">
        <v>0</v>
      </c>
      <c r="AS477" s="282">
        <v>0</v>
      </c>
      <c r="AT477" s="282">
        <v>54</v>
      </c>
      <c r="AU477" s="282">
        <v>0</v>
      </c>
      <c r="AV477" s="282">
        <v>0</v>
      </c>
      <c r="AW477" s="268">
        <v>252</v>
      </c>
      <c r="AX477" s="268"/>
      <c r="AY477" s="273"/>
      <c r="AZ477" s="274">
        <f>+AZ487</f>
      </c>
      <c r="BA477" s="275">
        <f>+BA487</f>
      </c>
      <c r="BB477" s="282">
        <f>+BB487</f>
      </c>
      <c r="BC477" s="282">
        <f>+BC487</f>
      </c>
      <c r="BD477" s="282">
        <f>+BD487</f>
      </c>
      <c r="BE477" s="291">
        <f>+BE487</f>
      </c>
      <c r="BF477" s="292">
        <f>+BF487</f>
      </c>
      <c r="BG477" s="292">
        <f>+BG487</f>
      </c>
      <c r="BH477" s="292">
        <f>+BH487</f>
      </c>
      <c r="BI477" s="292">
        <f>+BI487</f>
      </c>
      <c r="BJ477" s="293">
        <f>+BJ487</f>
      </c>
      <c r="BK477" s="292"/>
      <c r="BL477" s="124"/>
      <c r="BM477" s="2"/>
      <c r="BN477" s="124"/>
      <c r="BO477" s="6"/>
      <c r="BP477" s="124"/>
      <c r="BQ477" s="124"/>
      <c r="BR477" s="124"/>
      <c r="BS477" s="124"/>
      <c r="BT477" s="124"/>
      <c r="BU477" s="124"/>
      <c r="BV477" s="124"/>
      <c r="BW477" s="124"/>
      <c r="BX477" s="6"/>
      <c r="BY477" s="124"/>
      <c r="BZ477" s="124"/>
      <c r="CA477" s="124"/>
      <c r="CB477" s="124"/>
      <c r="CC477" s="124"/>
      <c r="CD477" s="124"/>
      <c r="CE477" s="124"/>
      <c r="CF477" s="124"/>
      <c r="CG477" s="124"/>
      <c r="CH477" s="124"/>
      <c r="CI477" s="124"/>
      <c r="CJ477" s="124"/>
      <c r="CK477" s="124"/>
      <c r="CL477" s="124"/>
      <c r="CM477" s="124"/>
      <c r="CN477" s="124"/>
      <c r="CO477" s="124"/>
      <c r="CP477" s="124"/>
      <c r="CQ477" s="124"/>
      <c r="CR477" s="124"/>
      <c r="CS477" s="124"/>
      <c r="CT477" s="124"/>
      <c r="CU477" s="124"/>
      <c r="CV477" s="124"/>
      <c r="CW477" s="124"/>
      <c r="CX477" s="124"/>
      <c r="CY477" s="124"/>
      <c r="CZ477" s="124"/>
      <c r="DA477" s="124"/>
      <c r="DB477" s="124"/>
      <c r="DC477" s="124"/>
      <c r="DD477" s="124"/>
      <c r="DE477" s="124"/>
      <c r="DF477" s="124"/>
      <c r="DG477" s="124"/>
      <c r="DH477" s="124"/>
      <c r="DI477" s="124"/>
      <c r="DJ477" s="124"/>
      <c r="DK477" s="198">
        <f>SUM(B477:M477)</f>
      </c>
      <c r="DL477" s="198">
        <f>SUM(N477:Y477)</f>
      </c>
      <c r="DM477" s="144">
        <f>IFERROR(DL477/DK477*100,0)</f>
      </c>
      <c r="DN477" s="198">
        <f>SUM(Z477:AK477)</f>
      </c>
      <c r="DO477" s="144">
        <f>IFERROR(DN477/DL477*100,0)</f>
      </c>
      <c r="DP477" s="198">
        <f>SUM(AL477:AW477)</f>
      </c>
      <c r="DQ477" s="144">
        <f>IFERROR(DP477/DN477*100,0)</f>
      </c>
      <c r="DR477" s="185">
        <f>SUM(AY477:BJ477)</f>
      </c>
      <c r="DS477" s="249">
        <f>IFERROR(DR477/DP477*100,0)</f>
      </c>
      <c r="DT477" s="2"/>
      <c r="DU477" s="2"/>
      <c r="DV477" s="2"/>
      <c r="DW477" s="2"/>
      <c r="DX477" s="2"/>
      <c r="DY477" s="2"/>
      <c r="DZ477" s="2"/>
      <c r="EA477" s="2"/>
      <c r="EB477" s="125"/>
      <c r="EC477" s="6"/>
      <c r="ED477" s="6"/>
      <c r="EE477" s="6"/>
      <c r="EF477" s="124"/>
      <c r="EG477" s="124"/>
      <c r="EH477" s="125"/>
      <c r="EI477" s="125"/>
      <c r="EJ477" s="124"/>
      <c r="EK477" s="2"/>
      <c r="EL477" s="2"/>
    </row>
    <row x14ac:dyDescent="0.25" r="478" customHeight="1" ht="18.75">
      <c r="A478" s="290" t="s">
        <v>231</v>
      </c>
      <c r="B478" s="282"/>
      <c r="C478" s="282"/>
      <c r="D478" s="282"/>
      <c r="E478" s="282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2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282"/>
      <c r="AT478" s="282"/>
      <c r="AU478" s="282"/>
      <c r="AV478" s="282"/>
      <c r="AW478" s="282"/>
      <c r="AX478" s="282"/>
      <c r="AY478" s="273"/>
      <c r="AZ478" s="274"/>
      <c r="BA478" s="275"/>
      <c r="BB478" s="282"/>
      <c r="BC478" s="282"/>
      <c r="BD478" s="282"/>
      <c r="BE478" s="291"/>
      <c r="BF478" s="292"/>
      <c r="BG478" s="292"/>
      <c r="BH478" s="292"/>
      <c r="BI478" s="292"/>
      <c r="BJ478" s="293"/>
      <c r="BK478" s="292"/>
      <c r="BL478" s="124"/>
      <c r="BM478" s="2"/>
      <c r="BN478" s="124"/>
      <c r="BO478" s="6"/>
      <c r="BP478" s="124"/>
      <c r="BQ478" s="124"/>
      <c r="BR478" s="124"/>
      <c r="BS478" s="124"/>
      <c r="BT478" s="124"/>
      <c r="BU478" s="124"/>
      <c r="BV478" s="124"/>
      <c r="BW478" s="124"/>
      <c r="BX478" s="6"/>
      <c r="BY478" s="124"/>
      <c r="BZ478" s="124"/>
      <c r="CA478" s="124"/>
      <c r="CB478" s="124"/>
      <c r="CC478" s="124"/>
      <c r="CD478" s="124"/>
      <c r="CE478" s="124"/>
      <c r="CF478" s="124"/>
      <c r="CG478" s="124"/>
      <c r="CH478" s="124"/>
      <c r="CI478" s="124"/>
      <c r="CJ478" s="124"/>
      <c r="CK478" s="124"/>
      <c r="CL478" s="124"/>
      <c r="CM478" s="124"/>
      <c r="CN478" s="124"/>
      <c r="CO478" s="124"/>
      <c r="CP478" s="124"/>
      <c r="CQ478" s="124"/>
      <c r="CR478" s="124"/>
      <c r="CS478" s="124"/>
      <c r="CT478" s="124"/>
      <c r="CU478" s="124"/>
      <c r="CV478" s="124"/>
      <c r="CW478" s="124"/>
      <c r="CX478" s="124"/>
      <c r="CY478" s="124"/>
      <c r="CZ478" s="124"/>
      <c r="DA478" s="124"/>
      <c r="DB478" s="124"/>
      <c r="DC478" s="124"/>
      <c r="DD478" s="124"/>
      <c r="DE478" s="124"/>
      <c r="DF478" s="124"/>
      <c r="DG478" s="124"/>
      <c r="DH478" s="124"/>
      <c r="DI478" s="124"/>
      <c r="DJ478" s="124"/>
      <c r="DK478" s="198"/>
      <c r="DL478" s="198"/>
      <c r="DM478" s="144"/>
      <c r="DN478" s="198"/>
      <c r="DO478" s="144"/>
      <c r="DP478" s="198"/>
      <c r="DQ478" s="144"/>
      <c r="DR478" s="6"/>
      <c r="DS478" s="6"/>
      <c r="DT478" s="2"/>
      <c r="DU478" s="2"/>
      <c r="DV478" s="2"/>
      <c r="DW478" s="2"/>
      <c r="DX478" s="2"/>
      <c r="DY478" s="2"/>
      <c r="DZ478" s="2"/>
      <c r="EA478" s="2"/>
      <c r="EB478" s="125"/>
      <c r="EC478" s="6"/>
      <c r="ED478" s="6"/>
      <c r="EE478" s="6"/>
      <c r="EF478" s="124"/>
      <c r="EG478" s="124"/>
      <c r="EH478" s="125"/>
      <c r="EI478" s="125"/>
      <c r="EJ478" s="124"/>
      <c r="EK478" s="2"/>
      <c r="EL478" s="2"/>
    </row>
    <row x14ac:dyDescent="0.25" r="479" customHeight="1" ht="18.75">
      <c r="A479" s="290" t="s">
        <v>232</v>
      </c>
      <c r="B479" s="282"/>
      <c r="C479" s="282"/>
      <c r="D479" s="282"/>
      <c r="E479" s="282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2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282"/>
      <c r="AT479" s="282"/>
      <c r="AU479" s="282"/>
      <c r="AV479" s="282"/>
      <c r="AW479" s="282"/>
      <c r="AX479" s="282"/>
      <c r="AY479" s="273"/>
      <c r="AZ479" s="274"/>
      <c r="BA479" s="275"/>
      <c r="BB479" s="282"/>
      <c r="BC479" s="282"/>
      <c r="BD479" s="282"/>
      <c r="BE479" s="291"/>
      <c r="BF479" s="292"/>
      <c r="BG479" s="292"/>
      <c r="BH479" s="292"/>
      <c r="BI479" s="292"/>
      <c r="BJ479" s="293"/>
      <c r="BK479" s="292"/>
      <c r="BL479" s="124"/>
      <c r="BM479" s="2"/>
      <c r="BN479" s="124"/>
      <c r="BO479" s="6"/>
      <c r="BP479" s="124"/>
      <c r="BQ479" s="124"/>
      <c r="BR479" s="124"/>
      <c r="BS479" s="124"/>
      <c r="BT479" s="124"/>
      <c r="BU479" s="124"/>
      <c r="BV479" s="124"/>
      <c r="BW479" s="124"/>
      <c r="BX479" s="6"/>
      <c r="BY479" s="124"/>
      <c r="BZ479" s="124"/>
      <c r="CA479" s="124"/>
      <c r="CB479" s="124"/>
      <c r="CC479" s="124"/>
      <c r="CD479" s="124"/>
      <c r="CE479" s="124"/>
      <c r="CF479" s="124"/>
      <c r="CG479" s="124"/>
      <c r="CH479" s="124"/>
      <c r="CI479" s="124"/>
      <c r="CJ479" s="124"/>
      <c r="CK479" s="124"/>
      <c r="CL479" s="124"/>
      <c r="CM479" s="124"/>
      <c r="CN479" s="124"/>
      <c r="CO479" s="124"/>
      <c r="CP479" s="124"/>
      <c r="CQ479" s="124"/>
      <c r="CR479" s="124"/>
      <c r="CS479" s="124"/>
      <c r="CT479" s="124"/>
      <c r="CU479" s="124"/>
      <c r="CV479" s="124"/>
      <c r="CW479" s="124"/>
      <c r="CX479" s="124"/>
      <c r="CY479" s="124"/>
      <c r="CZ479" s="124"/>
      <c r="DA479" s="124"/>
      <c r="DB479" s="124"/>
      <c r="DC479" s="124"/>
      <c r="DD479" s="124"/>
      <c r="DE479" s="124"/>
      <c r="DF479" s="124"/>
      <c r="DG479" s="124"/>
      <c r="DH479" s="124"/>
      <c r="DI479" s="124"/>
      <c r="DJ479" s="124"/>
      <c r="DK479" s="198"/>
      <c r="DL479" s="198"/>
      <c r="DM479" s="144"/>
      <c r="DN479" s="198"/>
      <c r="DO479" s="144"/>
      <c r="DP479" s="198"/>
      <c r="DQ479" s="144"/>
      <c r="DR479" s="6"/>
      <c r="DS479" s="6"/>
      <c r="DT479" s="2"/>
      <c r="DU479" s="2"/>
      <c r="DV479" s="2"/>
      <c r="DW479" s="2"/>
      <c r="DX479" s="2"/>
      <c r="DY479" s="2"/>
      <c r="DZ479" s="2"/>
      <c r="EA479" s="2"/>
      <c r="EB479" s="125"/>
      <c r="EC479" s="6"/>
      <c r="ED479" s="6"/>
      <c r="EE479" s="6"/>
      <c r="EF479" s="124"/>
      <c r="EG479" s="124"/>
      <c r="EH479" s="125"/>
      <c r="EI479" s="125"/>
      <c r="EJ479" s="124"/>
      <c r="EK479" s="2"/>
      <c r="EL479" s="2"/>
    </row>
    <row x14ac:dyDescent="0.25" r="480" customHeight="1" ht="18.75">
      <c r="A480" s="290" t="s">
        <v>233</v>
      </c>
      <c r="B480" s="282"/>
      <c r="C480" s="282"/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  <c r="AD480" s="282"/>
      <c r="AE480" s="282"/>
      <c r="AF480" s="282"/>
      <c r="AG480" s="282"/>
      <c r="AH480" s="282"/>
      <c r="AI480" s="282"/>
      <c r="AJ480" s="282"/>
      <c r="AK480" s="282"/>
      <c r="AL480" s="282"/>
      <c r="AM480" s="282"/>
      <c r="AN480" s="282"/>
      <c r="AO480" s="282"/>
      <c r="AP480" s="282"/>
      <c r="AQ480" s="282"/>
      <c r="AR480" s="282"/>
      <c r="AS480" s="282"/>
      <c r="AT480" s="282"/>
      <c r="AU480" s="282"/>
      <c r="AV480" s="282"/>
      <c r="AW480" s="282"/>
      <c r="AX480" s="282"/>
      <c r="AY480" s="273"/>
      <c r="AZ480" s="274"/>
      <c r="BA480" s="275"/>
      <c r="BB480" s="282"/>
      <c r="BC480" s="282"/>
      <c r="BD480" s="282"/>
      <c r="BE480" s="291"/>
      <c r="BF480" s="292"/>
      <c r="BG480" s="292"/>
      <c r="BH480" s="292"/>
      <c r="BI480" s="292"/>
      <c r="BJ480" s="293"/>
      <c r="BK480" s="292"/>
      <c r="BL480" s="124"/>
      <c r="BM480" s="2"/>
      <c r="BN480" s="124"/>
      <c r="BO480" s="6"/>
      <c r="BP480" s="124"/>
      <c r="BQ480" s="124"/>
      <c r="BR480" s="124"/>
      <c r="BS480" s="124"/>
      <c r="BT480" s="124"/>
      <c r="BU480" s="124"/>
      <c r="BV480" s="124"/>
      <c r="BW480" s="124"/>
      <c r="BX480" s="6"/>
      <c r="BY480" s="124"/>
      <c r="BZ480" s="124"/>
      <c r="CA480" s="124"/>
      <c r="CB480" s="124"/>
      <c r="CC480" s="124"/>
      <c r="CD480" s="124"/>
      <c r="CE480" s="124"/>
      <c r="CF480" s="124"/>
      <c r="CG480" s="124"/>
      <c r="CH480" s="124"/>
      <c r="CI480" s="124"/>
      <c r="CJ480" s="124"/>
      <c r="CK480" s="124"/>
      <c r="CL480" s="124"/>
      <c r="CM480" s="124"/>
      <c r="CN480" s="124"/>
      <c r="CO480" s="124"/>
      <c r="CP480" s="124"/>
      <c r="CQ480" s="124"/>
      <c r="CR480" s="124"/>
      <c r="CS480" s="124"/>
      <c r="CT480" s="124"/>
      <c r="CU480" s="124"/>
      <c r="CV480" s="124"/>
      <c r="CW480" s="124"/>
      <c r="CX480" s="124"/>
      <c r="CY480" s="124"/>
      <c r="CZ480" s="124"/>
      <c r="DA480" s="124"/>
      <c r="DB480" s="124"/>
      <c r="DC480" s="124"/>
      <c r="DD480" s="124"/>
      <c r="DE480" s="124"/>
      <c r="DF480" s="124"/>
      <c r="DG480" s="124"/>
      <c r="DH480" s="124"/>
      <c r="DI480" s="124"/>
      <c r="DJ480" s="124"/>
      <c r="DK480" s="198"/>
      <c r="DL480" s="198"/>
      <c r="DM480" s="144"/>
      <c r="DN480" s="198"/>
      <c r="DO480" s="144"/>
      <c r="DP480" s="198"/>
      <c r="DQ480" s="144"/>
      <c r="DR480" s="6"/>
      <c r="DS480" s="6"/>
      <c r="DT480" s="2"/>
      <c r="DU480" s="2"/>
      <c r="DV480" s="2"/>
      <c r="DW480" s="2"/>
      <c r="DX480" s="2"/>
      <c r="DY480" s="2"/>
      <c r="DZ480" s="2"/>
      <c r="EA480" s="2"/>
      <c r="EB480" s="125"/>
      <c r="EC480" s="6"/>
      <c r="ED480" s="6"/>
      <c r="EE480" s="6"/>
      <c r="EF480" s="124"/>
      <c r="EG480" s="124"/>
      <c r="EH480" s="125"/>
      <c r="EI480" s="125"/>
      <c r="EJ480" s="124"/>
      <c r="EK480" s="2"/>
      <c r="EL480" s="2"/>
    </row>
    <row x14ac:dyDescent="0.25" r="481" customHeight="1" ht="18.75">
      <c r="A481" s="290" t="s">
        <v>234</v>
      </c>
      <c r="B481" s="282"/>
      <c r="C481" s="282"/>
      <c r="D481" s="282"/>
      <c r="E481" s="282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  <c r="AC481" s="282"/>
      <c r="AD481" s="282"/>
      <c r="AE481" s="282"/>
      <c r="AF481" s="282"/>
      <c r="AG481" s="282"/>
      <c r="AH481" s="282"/>
      <c r="AI481" s="282"/>
      <c r="AJ481" s="282"/>
      <c r="AK481" s="282"/>
      <c r="AL481" s="282"/>
      <c r="AM481" s="282"/>
      <c r="AN481" s="282"/>
      <c r="AO481" s="282"/>
      <c r="AP481" s="282"/>
      <c r="AQ481" s="282"/>
      <c r="AR481" s="282"/>
      <c r="AS481" s="282"/>
      <c r="AT481" s="282"/>
      <c r="AU481" s="282"/>
      <c r="AV481" s="282"/>
      <c r="AW481" s="282"/>
      <c r="AX481" s="282"/>
      <c r="AY481" s="273"/>
      <c r="AZ481" s="274"/>
      <c r="BA481" s="275"/>
      <c r="BB481" s="282"/>
      <c r="BC481" s="282"/>
      <c r="BD481" s="282"/>
      <c r="BE481" s="291"/>
      <c r="BF481" s="292"/>
      <c r="BG481" s="292"/>
      <c r="BH481" s="292"/>
      <c r="BI481" s="292"/>
      <c r="BJ481" s="293"/>
      <c r="BK481" s="292"/>
      <c r="BL481" s="124"/>
      <c r="BM481" s="2"/>
      <c r="BN481" s="124"/>
      <c r="BO481" s="6"/>
      <c r="BP481" s="124"/>
      <c r="BQ481" s="124"/>
      <c r="BR481" s="124"/>
      <c r="BS481" s="124"/>
      <c r="BT481" s="124"/>
      <c r="BU481" s="124"/>
      <c r="BV481" s="124"/>
      <c r="BW481" s="124"/>
      <c r="BX481" s="6"/>
      <c r="BY481" s="124"/>
      <c r="BZ481" s="124"/>
      <c r="CA481" s="124"/>
      <c r="CB481" s="124"/>
      <c r="CC481" s="124"/>
      <c r="CD481" s="124"/>
      <c r="CE481" s="124"/>
      <c r="CF481" s="124"/>
      <c r="CG481" s="124"/>
      <c r="CH481" s="124"/>
      <c r="CI481" s="124"/>
      <c r="CJ481" s="124"/>
      <c r="CK481" s="124"/>
      <c r="CL481" s="124"/>
      <c r="CM481" s="124"/>
      <c r="CN481" s="124"/>
      <c r="CO481" s="124"/>
      <c r="CP481" s="124"/>
      <c r="CQ481" s="124"/>
      <c r="CR481" s="124"/>
      <c r="CS481" s="124"/>
      <c r="CT481" s="124"/>
      <c r="CU481" s="124"/>
      <c r="CV481" s="124"/>
      <c r="CW481" s="124"/>
      <c r="CX481" s="124"/>
      <c r="CY481" s="124"/>
      <c r="CZ481" s="124"/>
      <c r="DA481" s="124"/>
      <c r="DB481" s="124"/>
      <c r="DC481" s="124"/>
      <c r="DD481" s="124"/>
      <c r="DE481" s="124"/>
      <c r="DF481" s="124"/>
      <c r="DG481" s="124"/>
      <c r="DH481" s="124"/>
      <c r="DI481" s="124"/>
      <c r="DJ481" s="124"/>
      <c r="DK481" s="198"/>
      <c r="DL481" s="198"/>
      <c r="DM481" s="144"/>
      <c r="DN481" s="198"/>
      <c r="DO481" s="144"/>
      <c r="DP481" s="198"/>
      <c r="DQ481" s="144"/>
      <c r="DR481" s="6"/>
      <c r="DS481" s="6"/>
      <c r="DT481" s="2"/>
      <c r="DU481" s="2"/>
      <c r="DV481" s="2"/>
      <c r="DW481" s="2"/>
      <c r="DX481" s="2"/>
      <c r="DY481" s="2"/>
      <c r="DZ481" s="2"/>
      <c r="EA481" s="2"/>
      <c r="EB481" s="125"/>
      <c r="EC481" s="6"/>
      <c r="ED481" s="6"/>
      <c r="EE481" s="6"/>
      <c r="EF481" s="124"/>
      <c r="EG481" s="124"/>
      <c r="EH481" s="125"/>
      <c r="EI481" s="125"/>
      <c r="EJ481" s="124"/>
      <c r="EK481" s="2"/>
      <c r="EL481" s="2"/>
    </row>
    <row x14ac:dyDescent="0.25" r="482" customHeight="1" ht="18.75">
      <c r="A482" s="290" t="s">
        <v>235</v>
      </c>
      <c r="B482" s="282"/>
      <c r="C482" s="282"/>
      <c r="D482" s="282"/>
      <c r="E482" s="282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  <c r="AC482" s="282"/>
      <c r="AD482" s="282"/>
      <c r="AE482" s="282"/>
      <c r="AF482" s="282"/>
      <c r="AG482" s="282"/>
      <c r="AH482" s="282"/>
      <c r="AI482" s="282"/>
      <c r="AJ482" s="282"/>
      <c r="AK482" s="282"/>
      <c r="AL482" s="282"/>
      <c r="AM482" s="282"/>
      <c r="AN482" s="282"/>
      <c r="AO482" s="282"/>
      <c r="AP482" s="282"/>
      <c r="AQ482" s="282"/>
      <c r="AR482" s="282"/>
      <c r="AS482" s="282"/>
      <c r="AT482" s="282"/>
      <c r="AU482" s="282"/>
      <c r="AV482" s="282"/>
      <c r="AW482" s="282"/>
      <c r="AX482" s="282"/>
      <c r="AY482" s="273"/>
      <c r="AZ482" s="274"/>
      <c r="BA482" s="275"/>
      <c r="BB482" s="282"/>
      <c r="BC482" s="282"/>
      <c r="BD482" s="282"/>
      <c r="BE482" s="291"/>
      <c r="BF482" s="292"/>
      <c r="BG482" s="292"/>
      <c r="BH482" s="292"/>
      <c r="BI482" s="292"/>
      <c r="BJ482" s="293"/>
      <c r="BK482" s="292"/>
      <c r="BL482" s="124"/>
      <c r="BM482" s="2"/>
      <c r="BN482" s="124"/>
      <c r="BO482" s="6"/>
      <c r="BP482" s="124"/>
      <c r="BQ482" s="124"/>
      <c r="BR482" s="124"/>
      <c r="BS482" s="124"/>
      <c r="BT482" s="124"/>
      <c r="BU482" s="124"/>
      <c r="BV482" s="124"/>
      <c r="BW482" s="124"/>
      <c r="BX482" s="6"/>
      <c r="BY482" s="124"/>
      <c r="BZ482" s="124"/>
      <c r="CA482" s="124"/>
      <c r="CB482" s="124"/>
      <c r="CC482" s="124"/>
      <c r="CD482" s="124"/>
      <c r="CE482" s="124"/>
      <c r="CF482" s="124"/>
      <c r="CG482" s="124"/>
      <c r="CH482" s="124"/>
      <c r="CI482" s="124"/>
      <c r="CJ482" s="124"/>
      <c r="CK482" s="124"/>
      <c r="CL482" s="124"/>
      <c r="CM482" s="124"/>
      <c r="CN482" s="124"/>
      <c r="CO482" s="124"/>
      <c r="CP482" s="124"/>
      <c r="CQ482" s="124"/>
      <c r="CR482" s="124"/>
      <c r="CS482" s="124"/>
      <c r="CT482" s="124"/>
      <c r="CU482" s="124"/>
      <c r="CV482" s="124"/>
      <c r="CW482" s="124"/>
      <c r="CX482" s="124"/>
      <c r="CY482" s="124"/>
      <c r="CZ482" s="124"/>
      <c r="DA482" s="124"/>
      <c r="DB482" s="124"/>
      <c r="DC482" s="124"/>
      <c r="DD482" s="124"/>
      <c r="DE482" s="124"/>
      <c r="DF482" s="124"/>
      <c r="DG482" s="124"/>
      <c r="DH482" s="124"/>
      <c r="DI482" s="124"/>
      <c r="DJ482" s="124"/>
      <c r="DK482" s="198"/>
      <c r="DL482" s="198"/>
      <c r="DM482" s="144"/>
      <c r="DN482" s="198"/>
      <c r="DO482" s="144"/>
      <c r="DP482" s="198"/>
      <c r="DQ482" s="144"/>
      <c r="DR482" s="6"/>
      <c r="DS482" s="6"/>
      <c r="DT482" s="2"/>
      <c r="DU482" s="2"/>
      <c r="DV482" s="2"/>
      <c r="DW482" s="2"/>
      <c r="DX482" s="2"/>
      <c r="DY482" s="2"/>
      <c r="DZ482" s="2"/>
      <c r="EA482" s="2"/>
      <c r="EB482" s="125"/>
      <c r="EC482" s="6"/>
      <c r="ED482" s="6"/>
      <c r="EE482" s="6"/>
      <c r="EF482" s="124"/>
      <c r="EG482" s="124"/>
      <c r="EH482" s="125"/>
      <c r="EI482" s="125"/>
      <c r="EJ482" s="124"/>
      <c r="EK482" s="2"/>
      <c r="EL482" s="2"/>
    </row>
    <row x14ac:dyDescent="0.25" r="483" customHeight="1" ht="18.75">
      <c r="A483" s="290" t="s">
        <v>201</v>
      </c>
      <c r="B483" s="282"/>
      <c r="C483" s="282"/>
      <c r="D483" s="282"/>
      <c r="E483" s="282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  <c r="AC483" s="282"/>
      <c r="AD483" s="282"/>
      <c r="AE483" s="282"/>
      <c r="AF483" s="282"/>
      <c r="AG483" s="282"/>
      <c r="AH483" s="282"/>
      <c r="AI483" s="282"/>
      <c r="AJ483" s="282"/>
      <c r="AK483" s="282"/>
      <c r="AL483" s="282"/>
      <c r="AM483" s="282"/>
      <c r="AN483" s="282"/>
      <c r="AO483" s="282"/>
      <c r="AP483" s="282"/>
      <c r="AQ483" s="282"/>
      <c r="AR483" s="282"/>
      <c r="AS483" s="282"/>
      <c r="AT483" s="282"/>
      <c r="AU483" s="282"/>
      <c r="AV483" s="282"/>
      <c r="AW483" s="282">
        <v>240</v>
      </c>
      <c r="AX483" s="282"/>
      <c r="AY483" s="273"/>
      <c r="AZ483" s="274"/>
      <c r="BA483" s="275"/>
      <c r="BB483" s="282"/>
      <c r="BC483" s="282"/>
      <c r="BD483" s="282"/>
      <c r="BE483" s="291"/>
      <c r="BF483" s="292"/>
      <c r="BG483" s="292"/>
      <c r="BH483" s="292"/>
      <c r="BI483" s="292"/>
      <c r="BJ483" s="293"/>
      <c r="BK483" s="292"/>
      <c r="BL483" s="124"/>
      <c r="BM483" s="2"/>
      <c r="BN483" s="124"/>
      <c r="BO483" s="6"/>
      <c r="BP483" s="124"/>
      <c r="BQ483" s="124"/>
      <c r="BR483" s="124"/>
      <c r="BS483" s="124"/>
      <c r="BT483" s="124"/>
      <c r="BU483" s="124"/>
      <c r="BV483" s="124"/>
      <c r="BW483" s="124"/>
      <c r="BX483" s="6"/>
      <c r="BY483" s="124"/>
      <c r="BZ483" s="124"/>
      <c r="CA483" s="124"/>
      <c r="CB483" s="124"/>
      <c r="CC483" s="124"/>
      <c r="CD483" s="124"/>
      <c r="CE483" s="124"/>
      <c r="CF483" s="124"/>
      <c r="CG483" s="124"/>
      <c r="CH483" s="124"/>
      <c r="CI483" s="124"/>
      <c r="CJ483" s="124"/>
      <c r="CK483" s="124"/>
      <c r="CL483" s="124"/>
      <c r="CM483" s="124"/>
      <c r="CN483" s="124"/>
      <c r="CO483" s="124"/>
      <c r="CP483" s="124"/>
      <c r="CQ483" s="124"/>
      <c r="CR483" s="124"/>
      <c r="CS483" s="124"/>
      <c r="CT483" s="124"/>
      <c r="CU483" s="124"/>
      <c r="CV483" s="124"/>
      <c r="CW483" s="124"/>
      <c r="CX483" s="124"/>
      <c r="CY483" s="124"/>
      <c r="CZ483" s="124"/>
      <c r="DA483" s="124"/>
      <c r="DB483" s="124"/>
      <c r="DC483" s="124"/>
      <c r="DD483" s="124"/>
      <c r="DE483" s="124"/>
      <c r="DF483" s="124"/>
      <c r="DG483" s="124"/>
      <c r="DH483" s="124"/>
      <c r="DI483" s="124"/>
      <c r="DJ483" s="124"/>
      <c r="DK483" s="198"/>
      <c r="DL483" s="198"/>
      <c r="DM483" s="144"/>
      <c r="DN483" s="198"/>
      <c r="DO483" s="144"/>
      <c r="DP483" s="198"/>
      <c r="DQ483" s="144"/>
      <c r="DR483" s="6"/>
      <c r="DS483" s="6"/>
      <c r="DT483" s="2"/>
      <c r="DU483" s="2"/>
      <c r="DV483" s="2"/>
      <c r="DW483" s="2"/>
      <c r="DX483" s="2"/>
      <c r="DY483" s="2"/>
      <c r="DZ483" s="2"/>
      <c r="EA483" s="2"/>
      <c r="EB483" s="125"/>
      <c r="EC483" s="6"/>
      <c r="ED483" s="6"/>
      <c r="EE483" s="6"/>
      <c r="EF483" s="124"/>
      <c r="EG483" s="124"/>
      <c r="EH483" s="125"/>
      <c r="EI483" s="125"/>
      <c r="EJ483" s="124"/>
      <c r="EK483" s="2"/>
      <c r="EL483" s="2"/>
    </row>
    <row x14ac:dyDescent="0.25" r="484" customHeight="1" ht="18.75">
      <c r="A484" s="290" t="s">
        <v>237</v>
      </c>
      <c r="B484" s="282"/>
      <c r="C484" s="282"/>
      <c r="D484" s="282"/>
      <c r="E484" s="282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  <c r="AC484" s="282"/>
      <c r="AD484" s="282"/>
      <c r="AE484" s="282"/>
      <c r="AF484" s="282"/>
      <c r="AG484" s="282"/>
      <c r="AH484" s="282"/>
      <c r="AI484" s="282"/>
      <c r="AJ484" s="282"/>
      <c r="AK484" s="282"/>
      <c r="AL484" s="282"/>
      <c r="AM484" s="282">
        <v>25</v>
      </c>
      <c r="AN484" s="282"/>
      <c r="AO484" s="282"/>
      <c r="AP484" s="282"/>
      <c r="AQ484" s="282"/>
      <c r="AR484" s="282"/>
      <c r="AS484" s="282"/>
      <c r="AT484" s="282">
        <v>54</v>
      </c>
      <c r="AU484" s="282"/>
      <c r="AV484" s="282"/>
      <c r="AW484" s="282"/>
      <c r="AX484" s="282"/>
      <c r="AY484" s="273"/>
      <c r="AZ484" s="274"/>
      <c r="BA484" s="275"/>
      <c r="BB484" s="282"/>
      <c r="BC484" s="282"/>
      <c r="BD484" s="282"/>
      <c r="BE484" s="291"/>
      <c r="BF484" s="292"/>
      <c r="BG484" s="292"/>
      <c r="BH484" s="292"/>
      <c r="BI484" s="292"/>
      <c r="BJ484" s="293"/>
      <c r="BK484" s="292"/>
      <c r="BL484" s="124"/>
      <c r="BM484" s="2"/>
      <c r="BN484" s="124"/>
      <c r="BO484" s="6"/>
      <c r="BP484" s="124"/>
      <c r="BQ484" s="124"/>
      <c r="BR484" s="124"/>
      <c r="BS484" s="124"/>
      <c r="BT484" s="124"/>
      <c r="BU484" s="124"/>
      <c r="BV484" s="124"/>
      <c r="BW484" s="124"/>
      <c r="BX484" s="6"/>
      <c r="BY484" s="124"/>
      <c r="BZ484" s="124"/>
      <c r="CA484" s="124"/>
      <c r="CB484" s="124"/>
      <c r="CC484" s="124"/>
      <c r="CD484" s="124"/>
      <c r="CE484" s="124"/>
      <c r="CF484" s="124"/>
      <c r="CG484" s="124"/>
      <c r="CH484" s="124"/>
      <c r="CI484" s="124"/>
      <c r="CJ484" s="124"/>
      <c r="CK484" s="124"/>
      <c r="CL484" s="124"/>
      <c r="CM484" s="124"/>
      <c r="CN484" s="124"/>
      <c r="CO484" s="124"/>
      <c r="CP484" s="124"/>
      <c r="CQ484" s="124"/>
      <c r="CR484" s="124"/>
      <c r="CS484" s="124"/>
      <c r="CT484" s="124"/>
      <c r="CU484" s="124"/>
      <c r="CV484" s="124"/>
      <c r="CW484" s="124"/>
      <c r="CX484" s="124"/>
      <c r="CY484" s="124"/>
      <c r="CZ484" s="124"/>
      <c r="DA484" s="124"/>
      <c r="DB484" s="124"/>
      <c r="DC484" s="124"/>
      <c r="DD484" s="124"/>
      <c r="DE484" s="124"/>
      <c r="DF484" s="124"/>
      <c r="DG484" s="124"/>
      <c r="DH484" s="124"/>
      <c r="DI484" s="124"/>
      <c r="DJ484" s="124"/>
      <c r="DK484" s="198"/>
      <c r="DL484" s="198"/>
      <c r="DM484" s="144"/>
      <c r="DN484" s="198"/>
      <c r="DO484" s="144"/>
      <c r="DP484" s="198"/>
      <c r="DQ484" s="144"/>
      <c r="DR484" s="6"/>
      <c r="DS484" s="6"/>
      <c r="DT484" s="2"/>
      <c r="DU484" s="2"/>
      <c r="DV484" s="2"/>
      <c r="DW484" s="2"/>
      <c r="DX484" s="2"/>
      <c r="DY484" s="2"/>
      <c r="DZ484" s="2"/>
      <c r="EA484" s="2"/>
      <c r="EB484" s="125"/>
      <c r="EC484" s="6"/>
      <c r="ED484" s="6"/>
      <c r="EE484" s="6"/>
      <c r="EF484" s="124"/>
      <c r="EG484" s="124"/>
      <c r="EH484" s="125"/>
      <c r="EI484" s="125"/>
      <c r="EJ484" s="124"/>
      <c r="EK484" s="2"/>
      <c r="EL484" s="2"/>
    </row>
    <row x14ac:dyDescent="0.25" r="485" customHeight="1" ht="18.75">
      <c r="A485" s="290" t="s">
        <v>200</v>
      </c>
      <c r="B485" s="282"/>
      <c r="C485" s="282"/>
      <c r="D485" s="282"/>
      <c r="E485" s="282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  <c r="AC485" s="282"/>
      <c r="AD485" s="282"/>
      <c r="AE485" s="282"/>
      <c r="AF485" s="282"/>
      <c r="AG485" s="282"/>
      <c r="AH485" s="282"/>
      <c r="AI485" s="282"/>
      <c r="AJ485" s="282"/>
      <c r="AK485" s="282"/>
      <c r="AL485" s="282"/>
      <c r="AM485" s="282"/>
      <c r="AN485" s="282"/>
      <c r="AO485" s="282"/>
      <c r="AP485" s="282"/>
      <c r="AQ485" s="282"/>
      <c r="AR485" s="282"/>
      <c r="AS485" s="282"/>
      <c r="AT485" s="282"/>
      <c r="AU485" s="282"/>
      <c r="AV485" s="282"/>
      <c r="AW485" s="282"/>
      <c r="AX485" s="282"/>
      <c r="AY485" s="273"/>
      <c r="AZ485" s="274"/>
      <c r="BA485" s="275"/>
      <c r="BB485" s="282"/>
      <c r="BC485" s="282"/>
      <c r="BD485" s="282"/>
      <c r="BE485" s="291"/>
      <c r="BF485" s="292"/>
      <c r="BG485" s="292"/>
      <c r="BH485" s="292"/>
      <c r="BI485" s="292"/>
      <c r="BJ485" s="293"/>
      <c r="BK485" s="292"/>
      <c r="BL485" s="124"/>
      <c r="BM485" s="2"/>
      <c r="BN485" s="124"/>
      <c r="BO485" s="6"/>
      <c r="BP485" s="124"/>
      <c r="BQ485" s="124"/>
      <c r="BR485" s="124"/>
      <c r="BS485" s="124"/>
      <c r="BT485" s="124"/>
      <c r="BU485" s="124"/>
      <c r="BV485" s="124"/>
      <c r="BW485" s="124"/>
      <c r="BX485" s="6"/>
      <c r="BY485" s="124"/>
      <c r="BZ485" s="124"/>
      <c r="CA485" s="124"/>
      <c r="CB485" s="124"/>
      <c r="CC485" s="124"/>
      <c r="CD485" s="124"/>
      <c r="CE485" s="124"/>
      <c r="CF485" s="124"/>
      <c r="CG485" s="124"/>
      <c r="CH485" s="124"/>
      <c r="CI485" s="124"/>
      <c r="CJ485" s="124"/>
      <c r="CK485" s="124"/>
      <c r="CL485" s="124"/>
      <c r="CM485" s="124"/>
      <c r="CN485" s="124"/>
      <c r="CO485" s="124"/>
      <c r="CP485" s="124"/>
      <c r="CQ485" s="124"/>
      <c r="CR485" s="124"/>
      <c r="CS485" s="124"/>
      <c r="CT485" s="124"/>
      <c r="CU485" s="124"/>
      <c r="CV485" s="124"/>
      <c r="CW485" s="124"/>
      <c r="CX485" s="124"/>
      <c r="CY485" s="124"/>
      <c r="CZ485" s="124"/>
      <c r="DA485" s="124"/>
      <c r="DB485" s="124"/>
      <c r="DC485" s="124"/>
      <c r="DD485" s="124"/>
      <c r="DE485" s="124"/>
      <c r="DF485" s="124"/>
      <c r="DG485" s="124"/>
      <c r="DH485" s="124"/>
      <c r="DI485" s="124"/>
      <c r="DJ485" s="124"/>
      <c r="DK485" s="198"/>
      <c r="DL485" s="198"/>
      <c r="DM485" s="144"/>
      <c r="DN485" s="198"/>
      <c r="DO485" s="144"/>
      <c r="DP485" s="198"/>
      <c r="DQ485" s="144"/>
      <c r="DR485" s="6"/>
      <c r="DS485" s="6"/>
      <c r="DT485" s="2"/>
      <c r="DU485" s="2"/>
      <c r="DV485" s="2"/>
      <c r="DW485" s="2"/>
      <c r="DX485" s="2"/>
      <c r="DY485" s="2"/>
      <c r="DZ485" s="2"/>
      <c r="EA485" s="2"/>
      <c r="EB485" s="125"/>
      <c r="EC485" s="6"/>
      <c r="ED485" s="6"/>
      <c r="EE485" s="6"/>
      <c r="EF485" s="124"/>
      <c r="EG485" s="124"/>
      <c r="EH485" s="125"/>
      <c r="EI485" s="125"/>
      <c r="EJ485" s="124"/>
      <c r="EK485" s="2"/>
      <c r="EL485" s="2"/>
    </row>
    <row x14ac:dyDescent="0.25" r="486" customHeight="1" ht="18.75">
      <c r="A486" s="290" t="s">
        <v>238</v>
      </c>
      <c r="B486" s="282"/>
      <c r="C486" s="282"/>
      <c r="D486" s="282"/>
      <c r="E486" s="282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  <c r="AC486" s="282"/>
      <c r="AD486" s="282"/>
      <c r="AE486" s="282"/>
      <c r="AF486" s="282"/>
      <c r="AG486" s="282"/>
      <c r="AH486" s="282"/>
      <c r="AI486" s="282"/>
      <c r="AJ486" s="282"/>
      <c r="AK486" s="282"/>
      <c r="AL486" s="282"/>
      <c r="AM486" s="282"/>
      <c r="AN486" s="282"/>
      <c r="AO486" s="282">
        <v>6</v>
      </c>
      <c r="AP486" s="282"/>
      <c r="AQ486" s="282"/>
      <c r="AR486" s="282"/>
      <c r="AS486" s="282"/>
      <c r="AT486" s="282"/>
      <c r="AU486" s="282"/>
      <c r="AV486" s="282"/>
      <c r="AW486" s="282">
        <v>12</v>
      </c>
      <c r="AX486" s="282"/>
      <c r="AY486" s="273"/>
      <c r="AZ486" s="274"/>
      <c r="BA486" s="275"/>
      <c r="BB486" s="282"/>
      <c r="BC486" s="282"/>
      <c r="BD486" s="282"/>
      <c r="BE486" s="291"/>
      <c r="BF486" s="292"/>
      <c r="BG486" s="292"/>
      <c r="BH486" s="292"/>
      <c r="BI486" s="292"/>
      <c r="BJ486" s="293"/>
      <c r="BK486" s="292"/>
      <c r="BL486" s="124"/>
      <c r="BM486" s="2"/>
      <c r="BN486" s="124"/>
      <c r="BO486" s="6"/>
      <c r="BP486" s="124"/>
      <c r="BQ486" s="124"/>
      <c r="BR486" s="124"/>
      <c r="BS486" s="124"/>
      <c r="BT486" s="124"/>
      <c r="BU486" s="124"/>
      <c r="BV486" s="124"/>
      <c r="BW486" s="124"/>
      <c r="BX486" s="6"/>
      <c r="BY486" s="124"/>
      <c r="BZ486" s="124"/>
      <c r="CA486" s="124"/>
      <c r="CB486" s="124"/>
      <c r="CC486" s="124"/>
      <c r="CD486" s="124"/>
      <c r="CE486" s="124"/>
      <c r="CF486" s="124"/>
      <c r="CG486" s="124"/>
      <c r="CH486" s="124"/>
      <c r="CI486" s="124"/>
      <c r="CJ486" s="124"/>
      <c r="CK486" s="124"/>
      <c r="CL486" s="124"/>
      <c r="CM486" s="124"/>
      <c r="CN486" s="124"/>
      <c r="CO486" s="124"/>
      <c r="CP486" s="124"/>
      <c r="CQ486" s="124"/>
      <c r="CR486" s="124"/>
      <c r="CS486" s="124"/>
      <c r="CT486" s="124"/>
      <c r="CU486" s="124"/>
      <c r="CV486" s="124"/>
      <c r="CW486" s="124"/>
      <c r="CX486" s="124"/>
      <c r="CY486" s="124"/>
      <c r="CZ486" s="124"/>
      <c r="DA486" s="124"/>
      <c r="DB486" s="124"/>
      <c r="DC486" s="124"/>
      <c r="DD486" s="124"/>
      <c r="DE486" s="124"/>
      <c r="DF486" s="124"/>
      <c r="DG486" s="124"/>
      <c r="DH486" s="124"/>
      <c r="DI486" s="124"/>
      <c r="DJ486" s="124"/>
      <c r="DK486" s="198"/>
      <c r="DL486" s="198"/>
      <c r="DM486" s="144"/>
      <c r="DN486" s="198"/>
      <c r="DO486" s="144"/>
      <c r="DP486" s="198"/>
      <c r="DQ486" s="144"/>
      <c r="DR486" s="6"/>
      <c r="DS486" s="6"/>
      <c r="DT486" s="2"/>
      <c r="DU486" s="2"/>
      <c r="DV486" s="2"/>
      <c r="DW486" s="2"/>
      <c r="DX486" s="2"/>
      <c r="DY486" s="2"/>
      <c r="DZ486" s="2"/>
      <c r="EA486" s="2"/>
      <c r="EB486" s="125"/>
      <c r="EC486" s="6"/>
      <c r="ED486" s="6"/>
      <c r="EE486" s="6"/>
      <c r="EF486" s="124"/>
      <c r="EG486" s="124"/>
      <c r="EH486" s="125"/>
      <c r="EI486" s="125"/>
      <c r="EJ486" s="124"/>
      <c r="EK486" s="2"/>
      <c r="EL486" s="2"/>
    </row>
    <row x14ac:dyDescent="0.25" r="487" customHeight="1" ht="18.75">
      <c r="A487" s="304" t="s">
        <v>239</v>
      </c>
      <c r="B487" s="282">
        <f>+SUM(B478:B486)</f>
      </c>
      <c r="C487" s="282">
        <f>+SUM(C478:C486)</f>
      </c>
      <c r="D487" s="282">
        <f>+SUM(D478:D486)</f>
      </c>
      <c r="E487" s="282">
        <f>+SUM(E478:E486)</f>
      </c>
      <c r="F487" s="282">
        <f>+SUM(F478:F486)</f>
      </c>
      <c r="G487" s="282">
        <f>+SUM(G478:G486)</f>
      </c>
      <c r="H487" s="282">
        <f>+SUM(H478:H486)</f>
      </c>
      <c r="I487" s="282">
        <f>+SUM(I478:I486)</f>
      </c>
      <c r="J487" s="282">
        <f>+SUM(J478:J486)</f>
      </c>
      <c r="K487" s="282">
        <f>+SUM(K478:K486)</f>
      </c>
      <c r="L487" s="282">
        <f>+SUM(L478:L486)</f>
      </c>
      <c r="M487" s="282">
        <f>+SUM(M478:M486)</f>
      </c>
      <c r="N487" s="282">
        <f>+SUM(N478:N486)</f>
      </c>
      <c r="O487" s="282">
        <f>+SUM(O478:O486)</f>
      </c>
      <c r="P487" s="282">
        <f>+SUM(P478:P486)</f>
      </c>
      <c r="Q487" s="282">
        <f>+SUM(Q478:Q486)</f>
      </c>
      <c r="R487" s="282">
        <f>+SUM(R478:R486)</f>
      </c>
      <c r="S487" s="282">
        <f>+SUM(S478:S486)</f>
      </c>
      <c r="T487" s="282">
        <f>+SUM(T478:T486)</f>
      </c>
      <c r="U487" s="282">
        <f>+SUM(U478:U486)</f>
      </c>
      <c r="V487" s="282">
        <f>+SUM(V478:V486)</f>
      </c>
      <c r="W487" s="282">
        <f>+SUM(W478:W486)</f>
      </c>
      <c r="X487" s="282">
        <f>+SUM(X478:X486)</f>
      </c>
      <c r="Y487" s="282">
        <f>+SUM(Y478:Y486)</f>
      </c>
      <c r="Z487" s="282">
        <f>+SUM(Z478:Z486)</f>
      </c>
      <c r="AA487" s="282">
        <f>+SUM(AA478:AA486)</f>
      </c>
      <c r="AB487" s="282">
        <f>+SUM(AB478:AB486)</f>
      </c>
      <c r="AC487" s="282">
        <f>+SUM(AC478:AC486)</f>
      </c>
      <c r="AD487" s="282">
        <f>+SUM(AD478:AD486)</f>
      </c>
      <c r="AE487" s="282">
        <f>+SUM(AE478:AE486)</f>
      </c>
      <c r="AF487" s="282">
        <f>+SUM(AF478:AF486)</f>
      </c>
      <c r="AG487" s="282">
        <f>+SUM(AG478:AG486)</f>
      </c>
      <c r="AH487" s="282">
        <f>+SUM(AH478:AH486)</f>
      </c>
      <c r="AI487" s="282">
        <f>+SUM(AI478:AI486)</f>
      </c>
      <c r="AJ487" s="282">
        <f>+SUM(AJ478:AJ486)</f>
      </c>
      <c r="AK487" s="282">
        <f>+SUM(AK478:AK486)</f>
      </c>
      <c r="AL487" s="282">
        <f>+SUM(AL478:AL486)</f>
      </c>
      <c r="AM487" s="282">
        <f>+SUM(AM478:AM486)</f>
      </c>
      <c r="AN487" s="282">
        <f>+SUM(AN478:AN486)</f>
      </c>
      <c r="AO487" s="282">
        <f>+SUM(AO478:AO486)</f>
      </c>
      <c r="AP487" s="282">
        <f>+SUM(AP478:AP486)</f>
      </c>
      <c r="AQ487" s="282">
        <f>+SUM(AQ478:AQ486)</f>
      </c>
      <c r="AR487" s="282">
        <f>+SUM(AR478:AR486)</f>
      </c>
      <c r="AS487" s="282">
        <f>+SUM(AS478:AS486)</f>
      </c>
      <c r="AT487" s="282">
        <f>+SUM(AT478:AT486)</f>
      </c>
      <c r="AU487" s="282">
        <f>+SUM(AU478:AU486)</f>
      </c>
      <c r="AV487" s="282">
        <f>+SUM(AV478:AV486)</f>
      </c>
      <c r="AW487" s="282">
        <f>+SUM(AW478:AW486)</f>
      </c>
      <c r="AX487" s="282"/>
      <c r="AY487" s="273"/>
      <c r="AZ487" s="274">
        <f>+SUM(AZ478:AZ486)</f>
      </c>
      <c r="BA487" s="275">
        <f>+SUM(BA478:BA486)</f>
      </c>
      <c r="BB487" s="282">
        <f>+SUM(BB478:BB486)</f>
      </c>
      <c r="BC487" s="282">
        <f>+SUM(BC478:BC486)</f>
      </c>
      <c r="BD487" s="282">
        <f>+SUM(BD478:BD486)</f>
      </c>
      <c r="BE487" s="291">
        <f>+SUM(BE478:BE486)</f>
      </c>
      <c r="BF487" s="292">
        <f>+SUM(BF478:BF486)</f>
      </c>
      <c r="BG487" s="292">
        <f>+SUM(BG478:BG486)</f>
      </c>
      <c r="BH487" s="292">
        <f>+SUM(BH478:BH486)</f>
      </c>
      <c r="BI487" s="292">
        <f>+SUM(BI478:BI486)</f>
      </c>
      <c r="BJ487" s="293">
        <f>+SUM(BJ478:BJ486)</f>
      </c>
      <c r="BK487" s="292"/>
      <c r="BL487" s="124"/>
      <c r="BM487" s="2"/>
      <c r="BN487" s="124"/>
      <c r="BO487" s="6"/>
      <c r="BP487" s="124"/>
      <c r="BQ487" s="124"/>
      <c r="BR487" s="124"/>
      <c r="BS487" s="124"/>
      <c r="BT487" s="124"/>
      <c r="BU487" s="124"/>
      <c r="BV487" s="124"/>
      <c r="BW487" s="124"/>
      <c r="BX487" s="6"/>
      <c r="BY487" s="124"/>
      <c r="BZ487" s="124"/>
      <c r="CA487" s="124"/>
      <c r="CB487" s="124"/>
      <c r="CC487" s="124"/>
      <c r="CD487" s="124"/>
      <c r="CE487" s="124"/>
      <c r="CF487" s="124"/>
      <c r="CG487" s="124"/>
      <c r="CH487" s="124"/>
      <c r="CI487" s="124"/>
      <c r="CJ487" s="124"/>
      <c r="CK487" s="124"/>
      <c r="CL487" s="124"/>
      <c r="CM487" s="124"/>
      <c r="CN487" s="124"/>
      <c r="CO487" s="124"/>
      <c r="CP487" s="124"/>
      <c r="CQ487" s="124"/>
      <c r="CR487" s="124"/>
      <c r="CS487" s="124"/>
      <c r="CT487" s="124"/>
      <c r="CU487" s="124"/>
      <c r="CV487" s="124"/>
      <c r="CW487" s="124"/>
      <c r="CX487" s="124"/>
      <c r="CY487" s="124"/>
      <c r="CZ487" s="124"/>
      <c r="DA487" s="124"/>
      <c r="DB487" s="124"/>
      <c r="DC487" s="124"/>
      <c r="DD487" s="124"/>
      <c r="DE487" s="124"/>
      <c r="DF487" s="124"/>
      <c r="DG487" s="124"/>
      <c r="DH487" s="124"/>
      <c r="DI487" s="124"/>
      <c r="DJ487" s="124"/>
      <c r="DK487" s="198"/>
      <c r="DL487" s="198"/>
      <c r="DM487" s="144"/>
      <c r="DN487" s="198"/>
      <c r="DO487" s="144"/>
      <c r="DP487" s="198"/>
      <c r="DQ487" s="144"/>
      <c r="DR487" s="6"/>
      <c r="DS487" s="6"/>
      <c r="DT487" s="2"/>
      <c r="DU487" s="2"/>
      <c r="DV487" s="2"/>
      <c r="DW487" s="2"/>
      <c r="DX487" s="2"/>
      <c r="DY487" s="2"/>
      <c r="DZ487" s="2"/>
      <c r="EA487" s="2"/>
      <c r="EB487" s="125"/>
      <c r="EC487" s="6"/>
      <c r="ED487" s="6"/>
      <c r="EE487" s="6"/>
      <c r="EF487" s="124"/>
      <c r="EG487" s="124"/>
      <c r="EH487" s="125"/>
      <c r="EI487" s="125"/>
      <c r="EJ487" s="124"/>
      <c r="EK487" s="2"/>
      <c r="EL487" s="2"/>
    </row>
    <row x14ac:dyDescent="0.25" r="488" customHeight="1" ht="18.75">
      <c r="A488" s="280" t="s">
        <v>56</v>
      </c>
      <c r="B488" s="322">
        <v>9</v>
      </c>
      <c r="C488" s="322">
        <v>0</v>
      </c>
      <c r="D488" s="322">
        <v>64</v>
      </c>
      <c r="E488" s="322">
        <v>228</v>
      </c>
      <c r="F488" s="322">
        <v>2</v>
      </c>
      <c r="G488" s="322">
        <v>0</v>
      </c>
      <c r="H488" s="322">
        <v>0</v>
      </c>
      <c r="I488" s="322">
        <v>0</v>
      </c>
      <c r="J488" s="322">
        <v>0</v>
      </c>
      <c r="K488" s="322">
        <v>0</v>
      </c>
      <c r="L488" s="322">
        <v>0</v>
      </c>
      <c r="M488" s="322">
        <v>0</v>
      </c>
      <c r="N488" s="268">
        <v>0</v>
      </c>
      <c r="O488" s="268">
        <v>0</v>
      </c>
      <c r="P488" s="268">
        <v>0</v>
      </c>
      <c r="Q488" s="268">
        <v>0</v>
      </c>
      <c r="R488" s="268">
        <v>0</v>
      </c>
      <c r="S488" s="268">
        <v>0</v>
      </c>
      <c r="T488" s="268">
        <v>0</v>
      </c>
      <c r="U488" s="268">
        <v>0</v>
      </c>
      <c r="V488" s="268">
        <v>0</v>
      </c>
      <c r="W488" s="268">
        <v>0</v>
      </c>
      <c r="X488" s="268">
        <v>22</v>
      </c>
      <c r="Y488" s="268">
        <v>153</v>
      </c>
      <c r="Z488" s="282">
        <v>177</v>
      </c>
      <c r="AA488" s="282">
        <v>0</v>
      </c>
      <c r="AB488" s="282">
        <v>3</v>
      </c>
      <c r="AC488" s="282">
        <v>252</v>
      </c>
      <c r="AD488" s="282">
        <v>216</v>
      </c>
      <c r="AE488" s="282">
        <v>0</v>
      </c>
      <c r="AF488" s="282">
        <v>0</v>
      </c>
      <c r="AG488" s="282">
        <v>13</v>
      </c>
      <c r="AH488" s="282">
        <v>136</v>
      </c>
      <c r="AI488" s="282">
        <v>0</v>
      </c>
      <c r="AJ488" s="282">
        <v>0</v>
      </c>
      <c r="AK488" s="282">
        <v>0</v>
      </c>
      <c r="AL488" s="282">
        <v>0</v>
      </c>
      <c r="AM488" s="282">
        <v>0</v>
      </c>
      <c r="AN488" s="282">
        <v>0</v>
      </c>
      <c r="AO488" s="282">
        <v>0</v>
      </c>
      <c r="AP488" s="282">
        <v>23</v>
      </c>
      <c r="AQ488" s="282">
        <v>0</v>
      </c>
      <c r="AR488" s="282">
        <v>0</v>
      </c>
      <c r="AS488" s="282">
        <v>0</v>
      </c>
      <c r="AT488" s="282">
        <v>60</v>
      </c>
      <c r="AU488" s="282">
        <v>28</v>
      </c>
      <c r="AV488" s="282">
        <v>0</v>
      </c>
      <c r="AW488" s="268">
        <v>5</v>
      </c>
      <c r="AX488" s="268"/>
      <c r="AY488" s="273"/>
      <c r="AZ488" s="274">
        <f>+AZ498</f>
      </c>
      <c r="BA488" s="275">
        <f>+BA498</f>
      </c>
      <c r="BB488" s="282">
        <f>+BB498</f>
      </c>
      <c r="BC488" s="282">
        <f>+BC498</f>
      </c>
      <c r="BD488" s="282">
        <f>+BD498</f>
      </c>
      <c r="BE488" s="291">
        <f>+BE498</f>
      </c>
      <c r="BF488" s="292">
        <f>+BF498</f>
      </c>
      <c r="BG488" s="292">
        <f>+BG498</f>
      </c>
      <c r="BH488" s="292">
        <f>+BH498</f>
      </c>
      <c r="BI488" s="292">
        <f>+BI498</f>
      </c>
      <c r="BJ488" s="293">
        <f>+BJ498</f>
      </c>
      <c r="BK488" s="292"/>
      <c r="BL488" s="124"/>
      <c r="BM488" s="2"/>
      <c r="BN488" s="124"/>
      <c r="BO488" s="6"/>
      <c r="BP488" s="124"/>
      <c r="BQ488" s="124"/>
      <c r="BR488" s="124"/>
      <c r="BS488" s="124"/>
      <c r="BT488" s="124"/>
      <c r="BU488" s="124"/>
      <c r="BV488" s="124"/>
      <c r="BW488" s="124"/>
      <c r="BX488" s="6"/>
      <c r="BY488" s="124"/>
      <c r="BZ488" s="124"/>
      <c r="CA488" s="124"/>
      <c r="CB488" s="124"/>
      <c r="CC488" s="124"/>
      <c r="CD488" s="124"/>
      <c r="CE488" s="124"/>
      <c r="CF488" s="124"/>
      <c r="CG488" s="124"/>
      <c r="CH488" s="124"/>
      <c r="CI488" s="124"/>
      <c r="CJ488" s="124"/>
      <c r="CK488" s="124"/>
      <c r="CL488" s="124"/>
      <c r="CM488" s="124"/>
      <c r="CN488" s="124"/>
      <c r="CO488" s="124"/>
      <c r="CP488" s="124"/>
      <c r="CQ488" s="124"/>
      <c r="CR488" s="124"/>
      <c r="CS488" s="124"/>
      <c r="CT488" s="124"/>
      <c r="CU488" s="124"/>
      <c r="CV488" s="124"/>
      <c r="CW488" s="124"/>
      <c r="CX488" s="124"/>
      <c r="CY488" s="124"/>
      <c r="CZ488" s="124"/>
      <c r="DA488" s="124"/>
      <c r="DB488" s="124"/>
      <c r="DC488" s="124"/>
      <c r="DD488" s="124"/>
      <c r="DE488" s="124"/>
      <c r="DF488" s="124"/>
      <c r="DG488" s="124"/>
      <c r="DH488" s="124"/>
      <c r="DI488" s="124"/>
      <c r="DJ488" s="124"/>
      <c r="DK488" s="198">
        <f>SUM(B488:M488)</f>
      </c>
      <c r="DL488" s="198">
        <f>SUM(N488:Y488)</f>
      </c>
      <c r="DM488" s="144">
        <f>IFERROR(DL488/DK488*100,0)</f>
      </c>
      <c r="DN488" s="198">
        <f>SUM(Z488:AK488)</f>
      </c>
      <c r="DO488" s="144">
        <f>IFERROR(DN488/DL488*100,0)</f>
      </c>
      <c r="DP488" s="198">
        <f>SUM(AL488:AW488)</f>
      </c>
      <c r="DQ488" s="144">
        <f>IFERROR(DP488/DN488*100,0)</f>
      </c>
      <c r="DR488" s="185">
        <f>SUM(AY488:BJ488)</f>
      </c>
      <c r="DS488" s="249">
        <f>IFERROR(DR488/DP488*100,0)</f>
      </c>
      <c r="DT488" s="2"/>
      <c r="DU488" s="2"/>
      <c r="DV488" s="2"/>
      <c r="DW488" s="2"/>
      <c r="DX488" s="2"/>
      <c r="DY488" s="2"/>
      <c r="DZ488" s="2"/>
      <c r="EA488" s="2"/>
      <c r="EB488" s="125"/>
      <c r="EC488" s="6"/>
      <c r="ED488" s="6"/>
      <c r="EE488" s="6"/>
      <c r="EF488" s="124"/>
      <c r="EG488" s="124"/>
      <c r="EH488" s="125"/>
      <c r="EI488" s="125"/>
      <c r="EJ488" s="124"/>
      <c r="EK488" s="2"/>
      <c r="EL488" s="2"/>
    </row>
    <row x14ac:dyDescent="0.25" r="489" customHeight="1" ht="18.75">
      <c r="A489" s="290" t="s">
        <v>231</v>
      </c>
      <c r="B489" s="282"/>
      <c r="C489" s="282"/>
      <c r="D489" s="282"/>
      <c r="E489" s="282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  <c r="AC489" s="282"/>
      <c r="AD489" s="282"/>
      <c r="AE489" s="282"/>
      <c r="AF489" s="282"/>
      <c r="AG489" s="282"/>
      <c r="AH489" s="282"/>
      <c r="AI489" s="282"/>
      <c r="AJ489" s="282"/>
      <c r="AK489" s="282"/>
      <c r="AL489" s="282"/>
      <c r="AM489" s="282"/>
      <c r="AN489" s="282"/>
      <c r="AO489" s="282"/>
      <c r="AP489" s="282"/>
      <c r="AQ489" s="282"/>
      <c r="AR489" s="282"/>
      <c r="AS489" s="282"/>
      <c r="AT489" s="282"/>
      <c r="AU489" s="282"/>
      <c r="AV489" s="282"/>
      <c r="AW489" s="282"/>
      <c r="AX489" s="282"/>
      <c r="AY489" s="273"/>
      <c r="AZ489" s="274"/>
      <c r="BA489" s="275"/>
      <c r="BB489" s="282"/>
      <c r="BC489" s="282"/>
      <c r="BD489" s="282"/>
      <c r="BE489" s="291"/>
      <c r="BF489" s="292"/>
      <c r="BG489" s="292"/>
      <c r="BH489" s="292"/>
      <c r="BI489" s="292"/>
      <c r="BJ489" s="293"/>
      <c r="BK489" s="292"/>
      <c r="BL489" s="124"/>
      <c r="BM489" s="2"/>
      <c r="BN489" s="124"/>
      <c r="BO489" s="6"/>
      <c r="BP489" s="124"/>
      <c r="BQ489" s="124"/>
      <c r="BR489" s="124"/>
      <c r="BS489" s="124"/>
      <c r="BT489" s="124"/>
      <c r="BU489" s="124"/>
      <c r="BV489" s="124"/>
      <c r="BW489" s="124"/>
      <c r="BX489" s="6"/>
      <c r="BY489" s="124"/>
      <c r="BZ489" s="124"/>
      <c r="CA489" s="124"/>
      <c r="CB489" s="124"/>
      <c r="CC489" s="124"/>
      <c r="CD489" s="124"/>
      <c r="CE489" s="124"/>
      <c r="CF489" s="124"/>
      <c r="CG489" s="124"/>
      <c r="CH489" s="124"/>
      <c r="CI489" s="124"/>
      <c r="CJ489" s="124"/>
      <c r="CK489" s="124"/>
      <c r="CL489" s="124"/>
      <c r="CM489" s="124"/>
      <c r="CN489" s="124"/>
      <c r="CO489" s="124"/>
      <c r="CP489" s="124"/>
      <c r="CQ489" s="124"/>
      <c r="CR489" s="124"/>
      <c r="CS489" s="124"/>
      <c r="CT489" s="124"/>
      <c r="CU489" s="124"/>
      <c r="CV489" s="124"/>
      <c r="CW489" s="124"/>
      <c r="CX489" s="124"/>
      <c r="CY489" s="124"/>
      <c r="CZ489" s="124"/>
      <c r="DA489" s="124"/>
      <c r="DB489" s="124"/>
      <c r="DC489" s="124"/>
      <c r="DD489" s="124"/>
      <c r="DE489" s="124"/>
      <c r="DF489" s="124"/>
      <c r="DG489" s="124"/>
      <c r="DH489" s="124"/>
      <c r="DI489" s="124"/>
      <c r="DJ489" s="124"/>
      <c r="DK489" s="198"/>
      <c r="DL489" s="198"/>
      <c r="DM489" s="144"/>
      <c r="DN489" s="198"/>
      <c r="DO489" s="144"/>
      <c r="DP489" s="198"/>
      <c r="DQ489" s="144"/>
      <c r="DR489" s="6"/>
      <c r="DS489" s="6"/>
      <c r="DT489" s="2"/>
      <c r="DU489" s="2"/>
      <c r="DV489" s="2"/>
      <c r="DW489" s="2"/>
      <c r="DX489" s="2"/>
      <c r="DY489" s="2"/>
      <c r="DZ489" s="2"/>
      <c r="EA489" s="2"/>
      <c r="EB489" s="125"/>
      <c r="EC489" s="6"/>
      <c r="ED489" s="6"/>
      <c r="EE489" s="6"/>
      <c r="EF489" s="124"/>
      <c r="EG489" s="124"/>
      <c r="EH489" s="125"/>
      <c r="EI489" s="125"/>
      <c r="EJ489" s="124"/>
      <c r="EK489" s="2"/>
      <c r="EL489" s="2"/>
    </row>
    <row x14ac:dyDescent="0.25" r="490" customHeight="1" ht="18.75">
      <c r="A490" s="290" t="s">
        <v>232</v>
      </c>
      <c r="B490" s="282"/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  <c r="AC490" s="282"/>
      <c r="AD490" s="282"/>
      <c r="AE490" s="282"/>
      <c r="AF490" s="282"/>
      <c r="AG490" s="282"/>
      <c r="AH490" s="282"/>
      <c r="AI490" s="282"/>
      <c r="AJ490" s="282"/>
      <c r="AK490" s="282"/>
      <c r="AL490" s="282"/>
      <c r="AM490" s="282"/>
      <c r="AN490" s="282"/>
      <c r="AO490" s="282"/>
      <c r="AP490" s="282"/>
      <c r="AQ490" s="282"/>
      <c r="AR490" s="282"/>
      <c r="AS490" s="282"/>
      <c r="AT490" s="282"/>
      <c r="AU490" s="282"/>
      <c r="AV490" s="282"/>
      <c r="AW490" s="282"/>
      <c r="AX490" s="282"/>
      <c r="AY490" s="273"/>
      <c r="AZ490" s="274"/>
      <c r="BA490" s="275"/>
      <c r="BB490" s="282"/>
      <c r="BC490" s="282"/>
      <c r="BD490" s="282"/>
      <c r="BE490" s="291"/>
      <c r="BF490" s="292"/>
      <c r="BG490" s="292"/>
      <c r="BH490" s="292"/>
      <c r="BI490" s="292"/>
      <c r="BJ490" s="293"/>
      <c r="BK490" s="292"/>
      <c r="BL490" s="124"/>
      <c r="BM490" s="2"/>
      <c r="BN490" s="124"/>
      <c r="BO490" s="6"/>
      <c r="BP490" s="124"/>
      <c r="BQ490" s="124"/>
      <c r="BR490" s="124"/>
      <c r="BS490" s="124"/>
      <c r="BT490" s="124"/>
      <c r="BU490" s="124"/>
      <c r="BV490" s="124"/>
      <c r="BW490" s="124"/>
      <c r="BX490" s="6"/>
      <c r="BY490" s="124"/>
      <c r="BZ490" s="124"/>
      <c r="CA490" s="124"/>
      <c r="CB490" s="124"/>
      <c r="CC490" s="124"/>
      <c r="CD490" s="124"/>
      <c r="CE490" s="124"/>
      <c r="CF490" s="124"/>
      <c r="CG490" s="124"/>
      <c r="CH490" s="124"/>
      <c r="CI490" s="124"/>
      <c r="CJ490" s="124"/>
      <c r="CK490" s="124"/>
      <c r="CL490" s="124"/>
      <c r="CM490" s="124"/>
      <c r="CN490" s="124"/>
      <c r="CO490" s="124"/>
      <c r="CP490" s="124"/>
      <c r="CQ490" s="124"/>
      <c r="CR490" s="124"/>
      <c r="CS490" s="124"/>
      <c r="CT490" s="124"/>
      <c r="CU490" s="124"/>
      <c r="CV490" s="124"/>
      <c r="CW490" s="124"/>
      <c r="CX490" s="124"/>
      <c r="CY490" s="124"/>
      <c r="CZ490" s="124"/>
      <c r="DA490" s="124"/>
      <c r="DB490" s="124"/>
      <c r="DC490" s="124"/>
      <c r="DD490" s="124"/>
      <c r="DE490" s="124"/>
      <c r="DF490" s="124"/>
      <c r="DG490" s="124"/>
      <c r="DH490" s="124"/>
      <c r="DI490" s="124"/>
      <c r="DJ490" s="124"/>
      <c r="DK490" s="198"/>
      <c r="DL490" s="198"/>
      <c r="DM490" s="144"/>
      <c r="DN490" s="198"/>
      <c r="DO490" s="144"/>
      <c r="DP490" s="198"/>
      <c r="DQ490" s="144"/>
      <c r="DR490" s="6"/>
      <c r="DS490" s="6"/>
      <c r="DT490" s="2"/>
      <c r="DU490" s="2"/>
      <c r="DV490" s="2"/>
      <c r="DW490" s="2"/>
      <c r="DX490" s="2"/>
      <c r="DY490" s="2"/>
      <c r="DZ490" s="2"/>
      <c r="EA490" s="2"/>
      <c r="EB490" s="125"/>
      <c r="EC490" s="6"/>
      <c r="ED490" s="6"/>
      <c r="EE490" s="6"/>
      <c r="EF490" s="124"/>
      <c r="EG490" s="124"/>
      <c r="EH490" s="125"/>
      <c r="EI490" s="125"/>
      <c r="EJ490" s="124"/>
      <c r="EK490" s="2"/>
      <c r="EL490" s="2"/>
    </row>
    <row x14ac:dyDescent="0.25" r="491" customHeight="1" ht="18.75">
      <c r="A491" s="290" t="s">
        <v>233</v>
      </c>
      <c r="B491" s="282"/>
      <c r="C491" s="282"/>
      <c r="D491" s="282"/>
      <c r="E491" s="282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  <c r="AC491" s="282"/>
      <c r="AD491" s="282"/>
      <c r="AE491" s="282"/>
      <c r="AF491" s="282"/>
      <c r="AG491" s="282"/>
      <c r="AH491" s="282"/>
      <c r="AI491" s="282"/>
      <c r="AJ491" s="282"/>
      <c r="AK491" s="282"/>
      <c r="AL491" s="282"/>
      <c r="AM491" s="282"/>
      <c r="AN491" s="282"/>
      <c r="AO491" s="282"/>
      <c r="AP491" s="282"/>
      <c r="AQ491" s="282"/>
      <c r="AR491" s="282"/>
      <c r="AS491" s="282"/>
      <c r="AT491" s="282">
        <v>88</v>
      </c>
      <c r="AU491" s="282"/>
      <c r="AV491" s="282"/>
      <c r="AW491" s="282"/>
      <c r="AX491" s="282"/>
      <c r="AY491" s="273"/>
      <c r="AZ491" s="274"/>
      <c r="BA491" s="275"/>
      <c r="BB491" s="282"/>
      <c r="BC491" s="282"/>
      <c r="BD491" s="282"/>
      <c r="BE491" s="291"/>
      <c r="BF491" s="292"/>
      <c r="BG491" s="292"/>
      <c r="BH491" s="292"/>
      <c r="BI491" s="292"/>
      <c r="BJ491" s="293"/>
      <c r="BK491" s="292"/>
      <c r="BL491" s="124"/>
      <c r="BM491" s="2"/>
      <c r="BN491" s="124"/>
      <c r="BO491" s="6"/>
      <c r="BP491" s="124"/>
      <c r="BQ491" s="124"/>
      <c r="BR491" s="124"/>
      <c r="BS491" s="124"/>
      <c r="BT491" s="124"/>
      <c r="BU491" s="124"/>
      <c r="BV491" s="124"/>
      <c r="BW491" s="124"/>
      <c r="BX491" s="6"/>
      <c r="BY491" s="124"/>
      <c r="BZ491" s="124"/>
      <c r="CA491" s="124"/>
      <c r="CB491" s="124"/>
      <c r="CC491" s="124"/>
      <c r="CD491" s="124"/>
      <c r="CE491" s="124"/>
      <c r="CF491" s="124"/>
      <c r="CG491" s="124"/>
      <c r="CH491" s="124"/>
      <c r="CI491" s="124"/>
      <c r="CJ491" s="124"/>
      <c r="CK491" s="124"/>
      <c r="CL491" s="124"/>
      <c r="CM491" s="124"/>
      <c r="CN491" s="124"/>
      <c r="CO491" s="124"/>
      <c r="CP491" s="124"/>
      <c r="CQ491" s="124"/>
      <c r="CR491" s="124"/>
      <c r="CS491" s="124"/>
      <c r="CT491" s="124"/>
      <c r="CU491" s="124"/>
      <c r="CV491" s="124"/>
      <c r="CW491" s="124"/>
      <c r="CX491" s="124"/>
      <c r="CY491" s="124"/>
      <c r="CZ491" s="124"/>
      <c r="DA491" s="124"/>
      <c r="DB491" s="124"/>
      <c r="DC491" s="124"/>
      <c r="DD491" s="124"/>
      <c r="DE491" s="124"/>
      <c r="DF491" s="124"/>
      <c r="DG491" s="124"/>
      <c r="DH491" s="124"/>
      <c r="DI491" s="124"/>
      <c r="DJ491" s="124"/>
      <c r="DK491" s="198"/>
      <c r="DL491" s="198"/>
      <c r="DM491" s="144"/>
      <c r="DN491" s="198"/>
      <c r="DO491" s="144"/>
      <c r="DP491" s="198"/>
      <c r="DQ491" s="144"/>
      <c r="DR491" s="6"/>
      <c r="DS491" s="6"/>
      <c r="DT491" s="2"/>
      <c r="DU491" s="2"/>
      <c r="DV491" s="2"/>
      <c r="DW491" s="2"/>
      <c r="DX491" s="2"/>
      <c r="DY491" s="2"/>
      <c r="DZ491" s="2"/>
      <c r="EA491" s="2"/>
      <c r="EB491" s="125"/>
      <c r="EC491" s="6"/>
      <c r="ED491" s="6"/>
      <c r="EE491" s="6"/>
      <c r="EF491" s="124"/>
      <c r="EG491" s="124"/>
      <c r="EH491" s="125"/>
      <c r="EI491" s="125"/>
      <c r="EJ491" s="124"/>
      <c r="EK491" s="2"/>
      <c r="EL491" s="2"/>
    </row>
    <row x14ac:dyDescent="0.25" r="492" customHeight="1" ht="18.75">
      <c r="A492" s="290" t="s">
        <v>234</v>
      </c>
      <c r="B492" s="282"/>
      <c r="C492" s="282"/>
      <c r="D492" s="282"/>
      <c r="E492" s="282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  <c r="AC492" s="282"/>
      <c r="AD492" s="282"/>
      <c r="AE492" s="282"/>
      <c r="AF492" s="282"/>
      <c r="AG492" s="282"/>
      <c r="AH492" s="282"/>
      <c r="AI492" s="282"/>
      <c r="AJ492" s="282"/>
      <c r="AK492" s="282"/>
      <c r="AL492" s="282"/>
      <c r="AM492" s="282"/>
      <c r="AN492" s="282"/>
      <c r="AO492" s="282"/>
      <c r="AP492" s="282"/>
      <c r="AQ492" s="282"/>
      <c r="AR492" s="282"/>
      <c r="AS492" s="282"/>
      <c r="AT492" s="282"/>
      <c r="AU492" s="282"/>
      <c r="AV492" s="282"/>
      <c r="AW492" s="282"/>
      <c r="AX492" s="282"/>
      <c r="AY492" s="273"/>
      <c r="AZ492" s="274"/>
      <c r="BA492" s="275"/>
      <c r="BB492" s="282"/>
      <c r="BC492" s="282"/>
      <c r="BD492" s="282"/>
      <c r="BE492" s="291"/>
      <c r="BF492" s="292"/>
      <c r="BG492" s="292"/>
      <c r="BH492" s="292"/>
      <c r="BI492" s="292"/>
      <c r="BJ492" s="293"/>
      <c r="BK492" s="292"/>
      <c r="BL492" s="124"/>
      <c r="BM492" s="2"/>
      <c r="BN492" s="124"/>
      <c r="BO492" s="6"/>
      <c r="BP492" s="124"/>
      <c r="BQ492" s="124"/>
      <c r="BR492" s="124"/>
      <c r="BS492" s="124"/>
      <c r="BT492" s="124"/>
      <c r="BU492" s="124"/>
      <c r="BV492" s="124"/>
      <c r="BW492" s="124"/>
      <c r="BX492" s="6"/>
      <c r="BY492" s="124"/>
      <c r="BZ492" s="124"/>
      <c r="CA492" s="124"/>
      <c r="CB492" s="124"/>
      <c r="CC492" s="124"/>
      <c r="CD492" s="124"/>
      <c r="CE492" s="124"/>
      <c r="CF492" s="124"/>
      <c r="CG492" s="124"/>
      <c r="CH492" s="124"/>
      <c r="CI492" s="124"/>
      <c r="CJ492" s="124"/>
      <c r="CK492" s="124"/>
      <c r="CL492" s="124"/>
      <c r="CM492" s="124"/>
      <c r="CN492" s="124"/>
      <c r="CO492" s="124"/>
      <c r="CP492" s="124"/>
      <c r="CQ492" s="124"/>
      <c r="CR492" s="124"/>
      <c r="CS492" s="124"/>
      <c r="CT492" s="124"/>
      <c r="CU492" s="124"/>
      <c r="CV492" s="124"/>
      <c r="CW492" s="124"/>
      <c r="CX492" s="124"/>
      <c r="CY492" s="124"/>
      <c r="CZ492" s="124"/>
      <c r="DA492" s="124"/>
      <c r="DB492" s="124"/>
      <c r="DC492" s="124"/>
      <c r="DD492" s="124"/>
      <c r="DE492" s="124"/>
      <c r="DF492" s="124"/>
      <c r="DG492" s="124"/>
      <c r="DH492" s="124"/>
      <c r="DI492" s="124"/>
      <c r="DJ492" s="124"/>
      <c r="DK492" s="198"/>
      <c r="DL492" s="198"/>
      <c r="DM492" s="144"/>
      <c r="DN492" s="198"/>
      <c r="DO492" s="144"/>
      <c r="DP492" s="198"/>
      <c r="DQ492" s="144"/>
      <c r="DR492" s="6"/>
      <c r="DS492" s="6"/>
      <c r="DT492" s="2"/>
      <c r="DU492" s="2"/>
      <c r="DV492" s="2"/>
      <c r="DW492" s="2"/>
      <c r="DX492" s="2"/>
      <c r="DY492" s="2"/>
      <c r="DZ492" s="2"/>
      <c r="EA492" s="2"/>
      <c r="EB492" s="125"/>
      <c r="EC492" s="6"/>
      <c r="ED492" s="6"/>
      <c r="EE492" s="6"/>
      <c r="EF492" s="124"/>
      <c r="EG492" s="124"/>
      <c r="EH492" s="125"/>
      <c r="EI492" s="125"/>
      <c r="EJ492" s="124"/>
      <c r="EK492" s="2"/>
      <c r="EL492" s="2"/>
    </row>
    <row x14ac:dyDescent="0.25" r="493" customHeight="1" ht="18.75">
      <c r="A493" s="290" t="s">
        <v>235</v>
      </c>
      <c r="B493" s="282"/>
      <c r="C493" s="282"/>
      <c r="D493" s="282"/>
      <c r="E493" s="282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  <c r="AC493" s="282"/>
      <c r="AD493" s="282"/>
      <c r="AE493" s="282"/>
      <c r="AF493" s="282"/>
      <c r="AG493" s="282"/>
      <c r="AH493" s="282"/>
      <c r="AI493" s="282"/>
      <c r="AJ493" s="282"/>
      <c r="AK493" s="282"/>
      <c r="AL493" s="282"/>
      <c r="AM493" s="282"/>
      <c r="AN493" s="282"/>
      <c r="AO493" s="282"/>
      <c r="AP493" s="282"/>
      <c r="AQ493" s="282"/>
      <c r="AR493" s="282"/>
      <c r="AS493" s="282"/>
      <c r="AT493" s="282"/>
      <c r="AU493" s="282"/>
      <c r="AV493" s="282"/>
      <c r="AW493" s="282"/>
      <c r="AX493" s="282"/>
      <c r="AY493" s="273"/>
      <c r="AZ493" s="274"/>
      <c r="BA493" s="275"/>
      <c r="BB493" s="282"/>
      <c r="BC493" s="282"/>
      <c r="BD493" s="282"/>
      <c r="BE493" s="291"/>
      <c r="BF493" s="292"/>
      <c r="BG493" s="292"/>
      <c r="BH493" s="292"/>
      <c r="BI493" s="292"/>
      <c r="BJ493" s="293"/>
      <c r="BK493" s="292"/>
      <c r="BL493" s="124"/>
      <c r="BM493" s="2"/>
      <c r="BN493" s="124"/>
      <c r="BO493" s="6"/>
      <c r="BP493" s="124"/>
      <c r="BQ493" s="124"/>
      <c r="BR493" s="124"/>
      <c r="BS493" s="124"/>
      <c r="BT493" s="124"/>
      <c r="BU493" s="124"/>
      <c r="BV493" s="124"/>
      <c r="BW493" s="124"/>
      <c r="BX493" s="6"/>
      <c r="BY493" s="124"/>
      <c r="BZ493" s="124"/>
      <c r="CA493" s="124"/>
      <c r="CB493" s="124"/>
      <c r="CC493" s="124"/>
      <c r="CD493" s="124"/>
      <c r="CE493" s="124"/>
      <c r="CF493" s="124"/>
      <c r="CG493" s="124"/>
      <c r="CH493" s="124"/>
      <c r="CI493" s="124"/>
      <c r="CJ493" s="124"/>
      <c r="CK493" s="124"/>
      <c r="CL493" s="124"/>
      <c r="CM493" s="124"/>
      <c r="CN493" s="124"/>
      <c r="CO493" s="124"/>
      <c r="CP493" s="124"/>
      <c r="CQ493" s="124"/>
      <c r="CR493" s="124"/>
      <c r="CS493" s="124"/>
      <c r="CT493" s="124"/>
      <c r="CU493" s="124"/>
      <c r="CV493" s="124"/>
      <c r="CW493" s="124"/>
      <c r="CX493" s="124"/>
      <c r="CY493" s="124"/>
      <c r="CZ493" s="124"/>
      <c r="DA493" s="124"/>
      <c r="DB493" s="124"/>
      <c r="DC493" s="124"/>
      <c r="DD493" s="124"/>
      <c r="DE493" s="124"/>
      <c r="DF493" s="124"/>
      <c r="DG493" s="124"/>
      <c r="DH493" s="124"/>
      <c r="DI493" s="124"/>
      <c r="DJ493" s="124"/>
      <c r="DK493" s="198"/>
      <c r="DL493" s="198"/>
      <c r="DM493" s="144"/>
      <c r="DN493" s="198"/>
      <c r="DO493" s="144"/>
      <c r="DP493" s="198"/>
      <c r="DQ493" s="144"/>
      <c r="DR493" s="6"/>
      <c r="DS493" s="6"/>
      <c r="DT493" s="2"/>
      <c r="DU493" s="2"/>
      <c r="DV493" s="2"/>
      <c r="DW493" s="2"/>
      <c r="DX493" s="2"/>
      <c r="DY493" s="2"/>
      <c r="DZ493" s="2"/>
      <c r="EA493" s="2"/>
      <c r="EB493" s="125"/>
      <c r="EC493" s="6"/>
      <c r="ED493" s="6"/>
      <c r="EE493" s="6"/>
      <c r="EF493" s="124"/>
      <c r="EG493" s="124"/>
      <c r="EH493" s="125"/>
      <c r="EI493" s="125"/>
      <c r="EJ493" s="124"/>
      <c r="EK493" s="2"/>
      <c r="EL493" s="2"/>
    </row>
    <row x14ac:dyDescent="0.25" r="494" customHeight="1" ht="18.75">
      <c r="A494" s="290" t="s">
        <v>201</v>
      </c>
      <c r="B494" s="282"/>
      <c r="C494" s="282"/>
      <c r="D494" s="282"/>
      <c r="E494" s="282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  <c r="AC494" s="282"/>
      <c r="AD494" s="282"/>
      <c r="AE494" s="282"/>
      <c r="AF494" s="282"/>
      <c r="AG494" s="282"/>
      <c r="AH494" s="282"/>
      <c r="AI494" s="282"/>
      <c r="AJ494" s="282"/>
      <c r="AK494" s="282"/>
      <c r="AL494" s="282"/>
      <c r="AM494" s="282"/>
      <c r="AN494" s="282"/>
      <c r="AO494" s="282"/>
      <c r="AP494" s="282"/>
      <c r="AQ494" s="282"/>
      <c r="AR494" s="282"/>
      <c r="AS494" s="282"/>
      <c r="AT494" s="282"/>
      <c r="AU494" s="282"/>
      <c r="AV494" s="282"/>
      <c r="AW494" s="282"/>
      <c r="AX494" s="282"/>
      <c r="AY494" s="273"/>
      <c r="AZ494" s="274"/>
      <c r="BA494" s="275"/>
      <c r="BB494" s="282"/>
      <c r="BC494" s="282"/>
      <c r="BD494" s="282"/>
      <c r="BE494" s="291"/>
      <c r="BF494" s="292"/>
      <c r="BG494" s="292"/>
      <c r="BH494" s="292"/>
      <c r="BI494" s="292"/>
      <c r="BJ494" s="293"/>
      <c r="BK494" s="292"/>
      <c r="BL494" s="124"/>
      <c r="BM494" s="2"/>
      <c r="BN494" s="124"/>
      <c r="BO494" s="6"/>
      <c r="BP494" s="124"/>
      <c r="BQ494" s="124"/>
      <c r="BR494" s="124"/>
      <c r="BS494" s="124"/>
      <c r="BT494" s="124"/>
      <c r="BU494" s="124"/>
      <c r="BV494" s="124"/>
      <c r="BW494" s="124"/>
      <c r="BX494" s="6"/>
      <c r="BY494" s="124"/>
      <c r="BZ494" s="124"/>
      <c r="CA494" s="124"/>
      <c r="CB494" s="124"/>
      <c r="CC494" s="124"/>
      <c r="CD494" s="124"/>
      <c r="CE494" s="124"/>
      <c r="CF494" s="124"/>
      <c r="CG494" s="124"/>
      <c r="CH494" s="124"/>
      <c r="CI494" s="124"/>
      <c r="CJ494" s="124"/>
      <c r="CK494" s="124"/>
      <c r="CL494" s="124"/>
      <c r="CM494" s="124"/>
      <c r="CN494" s="124"/>
      <c r="CO494" s="124"/>
      <c r="CP494" s="124"/>
      <c r="CQ494" s="124"/>
      <c r="CR494" s="124"/>
      <c r="CS494" s="124"/>
      <c r="CT494" s="124"/>
      <c r="CU494" s="124"/>
      <c r="CV494" s="124"/>
      <c r="CW494" s="124"/>
      <c r="CX494" s="124"/>
      <c r="CY494" s="124"/>
      <c r="CZ494" s="124"/>
      <c r="DA494" s="124"/>
      <c r="DB494" s="124"/>
      <c r="DC494" s="124"/>
      <c r="DD494" s="124"/>
      <c r="DE494" s="124"/>
      <c r="DF494" s="124"/>
      <c r="DG494" s="124"/>
      <c r="DH494" s="124"/>
      <c r="DI494" s="124"/>
      <c r="DJ494" s="124"/>
      <c r="DK494" s="198"/>
      <c r="DL494" s="198"/>
      <c r="DM494" s="144"/>
      <c r="DN494" s="198"/>
      <c r="DO494" s="144"/>
      <c r="DP494" s="198"/>
      <c r="DQ494" s="144"/>
      <c r="DR494" s="6"/>
      <c r="DS494" s="6"/>
      <c r="DT494" s="2"/>
      <c r="DU494" s="2"/>
      <c r="DV494" s="2"/>
      <c r="DW494" s="2"/>
      <c r="DX494" s="2"/>
      <c r="DY494" s="2"/>
      <c r="DZ494" s="2"/>
      <c r="EA494" s="2"/>
      <c r="EB494" s="125"/>
      <c r="EC494" s="6"/>
      <c r="ED494" s="6"/>
      <c r="EE494" s="6"/>
      <c r="EF494" s="124"/>
      <c r="EG494" s="124"/>
      <c r="EH494" s="125"/>
      <c r="EI494" s="125"/>
      <c r="EJ494" s="124"/>
      <c r="EK494" s="2"/>
      <c r="EL494" s="2"/>
    </row>
    <row x14ac:dyDescent="0.25" r="495" customHeight="1" ht="18.75">
      <c r="A495" s="290" t="s">
        <v>237</v>
      </c>
      <c r="B495" s="282"/>
      <c r="C495" s="282"/>
      <c r="D495" s="282"/>
      <c r="E495" s="282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  <c r="AC495" s="282"/>
      <c r="AD495" s="282"/>
      <c r="AE495" s="282"/>
      <c r="AF495" s="282"/>
      <c r="AG495" s="282"/>
      <c r="AH495" s="282"/>
      <c r="AI495" s="282"/>
      <c r="AJ495" s="282"/>
      <c r="AK495" s="282"/>
      <c r="AL495" s="282"/>
      <c r="AM495" s="282"/>
      <c r="AN495" s="282"/>
      <c r="AO495" s="282"/>
      <c r="AP495" s="282">
        <v>23</v>
      </c>
      <c r="AQ495" s="282"/>
      <c r="AR495" s="282"/>
      <c r="AS495" s="282"/>
      <c r="AT495" s="282"/>
      <c r="AU495" s="282"/>
      <c r="AV495" s="282"/>
      <c r="AW495" s="282"/>
      <c r="AX495" s="282"/>
      <c r="AY495" s="273"/>
      <c r="AZ495" s="274"/>
      <c r="BA495" s="275"/>
      <c r="BB495" s="282"/>
      <c r="BC495" s="282"/>
      <c r="BD495" s="282"/>
      <c r="BE495" s="291"/>
      <c r="BF495" s="292"/>
      <c r="BG495" s="292"/>
      <c r="BH495" s="292"/>
      <c r="BI495" s="292"/>
      <c r="BJ495" s="293"/>
      <c r="BK495" s="292"/>
      <c r="BL495" s="124"/>
      <c r="BM495" s="2"/>
      <c r="BN495" s="124"/>
      <c r="BO495" s="6"/>
      <c r="BP495" s="124"/>
      <c r="BQ495" s="124"/>
      <c r="BR495" s="124"/>
      <c r="BS495" s="124"/>
      <c r="BT495" s="124"/>
      <c r="BU495" s="124"/>
      <c r="BV495" s="124"/>
      <c r="BW495" s="124"/>
      <c r="BX495" s="6"/>
      <c r="BY495" s="124"/>
      <c r="BZ495" s="124"/>
      <c r="CA495" s="124"/>
      <c r="CB495" s="124"/>
      <c r="CC495" s="124"/>
      <c r="CD495" s="124"/>
      <c r="CE495" s="124"/>
      <c r="CF495" s="124"/>
      <c r="CG495" s="124"/>
      <c r="CH495" s="124"/>
      <c r="CI495" s="124"/>
      <c r="CJ495" s="124"/>
      <c r="CK495" s="124"/>
      <c r="CL495" s="124"/>
      <c r="CM495" s="124"/>
      <c r="CN495" s="124"/>
      <c r="CO495" s="124"/>
      <c r="CP495" s="124"/>
      <c r="CQ495" s="124"/>
      <c r="CR495" s="124"/>
      <c r="CS495" s="124"/>
      <c r="CT495" s="124"/>
      <c r="CU495" s="124"/>
      <c r="CV495" s="124"/>
      <c r="CW495" s="124"/>
      <c r="CX495" s="124"/>
      <c r="CY495" s="124"/>
      <c r="CZ495" s="124"/>
      <c r="DA495" s="124"/>
      <c r="DB495" s="124"/>
      <c r="DC495" s="124"/>
      <c r="DD495" s="124"/>
      <c r="DE495" s="124"/>
      <c r="DF495" s="124"/>
      <c r="DG495" s="124"/>
      <c r="DH495" s="124"/>
      <c r="DI495" s="124"/>
      <c r="DJ495" s="124"/>
      <c r="DK495" s="198"/>
      <c r="DL495" s="198"/>
      <c r="DM495" s="144"/>
      <c r="DN495" s="198"/>
      <c r="DO495" s="144"/>
      <c r="DP495" s="198"/>
      <c r="DQ495" s="144"/>
      <c r="DR495" s="6"/>
      <c r="DS495" s="6"/>
      <c r="DT495" s="2"/>
      <c r="DU495" s="2"/>
      <c r="DV495" s="2"/>
      <c r="DW495" s="2"/>
      <c r="DX495" s="2"/>
      <c r="DY495" s="2"/>
      <c r="DZ495" s="2"/>
      <c r="EA495" s="2"/>
      <c r="EB495" s="125"/>
      <c r="EC495" s="6"/>
      <c r="ED495" s="6"/>
      <c r="EE495" s="6"/>
      <c r="EF495" s="124"/>
      <c r="EG495" s="124"/>
      <c r="EH495" s="125"/>
      <c r="EI495" s="125"/>
      <c r="EJ495" s="124"/>
      <c r="EK495" s="2"/>
      <c r="EL495" s="2"/>
    </row>
    <row x14ac:dyDescent="0.25" r="496" customHeight="1" ht="18.75">
      <c r="A496" s="290" t="s">
        <v>200</v>
      </c>
      <c r="B496" s="282"/>
      <c r="C496" s="282"/>
      <c r="D496" s="282"/>
      <c r="E496" s="282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  <c r="AC496" s="282"/>
      <c r="AD496" s="282"/>
      <c r="AE496" s="282"/>
      <c r="AF496" s="282"/>
      <c r="AG496" s="282"/>
      <c r="AH496" s="282"/>
      <c r="AI496" s="282"/>
      <c r="AJ496" s="282"/>
      <c r="AK496" s="282"/>
      <c r="AL496" s="282"/>
      <c r="AM496" s="282"/>
      <c r="AN496" s="282"/>
      <c r="AO496" s="282"/>
      <c r="AP496" s="282"/>
      <c r="AQ496" s="282"/>
      <c r="AR496" s="282"/>
      <c r="AS496" s="282"/>
      <c r="AT496" s="282"/>
      <c r="AU496" s="282"/>
      <c r="AV496" s="282"/>
      <c r="AW496" s="282"/>
      <c r="AX496" s="282"/>
      <c r="AY496" s="273"/>
      <c r="AZ496" s="274"/>
      <c r="BA496" s="275"/>
      <c r="BB496" s="282"/>
      <c r="BC496" s="282"/>
      <c r="BD496" s="282"/>
      <c r="BE496" s="291"/>
      <c r="BF496" s="292"/>
      <c r="BG496" s="292"/>
      <c r="BH496" s="292"/>
      <c r="BI496" s="292"/>
      <c r="BJ496" s="293"/>
      <c r="BK496" s="292"/>
      <c r="BL496" s="124"/>
      <c r="BM496" s="2"/>
      <c r="BN496" s="124"/>
      <c r="BO496" s="6"/>
      <c r="BP496" s="124"/>
      <c r="BQ496" s="124"/>
      <c r="BR496" s="124"/>
      <c r="BS496" s="124"/>
      <c r="BT496" s="124"/>
      <c r="BU496" s="124"/>
      <c r="BV496" s="124"/>
      <c r="BW496" s="124"/>
      <c r="BX496" s="6"/>
      <c r="BY496" s="124"/>
      <c r="BZ496" s="124"/>
      <c r="CA496" s="124"/>
      <c r="CB496" s="124"/>
      <c r="CC496" s="124"/>
      <c r="CD496" s="124"/>
      <c r="CE496" s="124"/>
      <c r="CF496" s="124"/>
      <c r="CG496" s="124"/>
      <c r="CH496" s="124"/>
      <c r="CI496" s="124"/>
      <c r="CJ496" s="124"/>
      <c r="CK496" s="124"/>
      <c r="CL496" s="124"/>
      <c r="CM496" s="124"/>
      <c r="CN496" s="124"/>
      <c r="CO496" s="124"/>
      <c r="CP496" s="124"/>
      <c r="CQ496" s="124"/>
      <c r="CR496" s="124"/>
      <c r="CS496" s="124"/>
      <c r="CT496" s="124"/>
      <c r="CU496" s="124"/>
      <c r="CV496" s="124"/>
      <c r="CW496" s="124"/>
      <c r="CX496" s="124"/>
      <c r="CY496" s="124"/>
      <c r="CZ496" s="124"/>
      <c r="DA496" s="124"/>
      <c r="DB496" s="124"/>
      <c r="DC496" s="124"/>
      <c r="DD496" s="124"/>
      <c r="DE496" s="124"/>
      <c r="DF496" s="124"/>
      <c r="DG496" s="124"/>
      <c r="DH496" s="124"/>
      <c r="DI496" s="124"/>
      <c r="DJ496" s="124"/>
      <c r="DK496" s="198"/>
      <c r="DL496" s="198"/>
      <c r="DM496" s="144"/>
      <c r="DN496" s="198"/>
      <c r="DO496" s="144"/>
      <c r="DP496" s="198"/>
      <c r="DQ496" s="144"/>
      <c r="DR496" s="6"/>
      <c r="DS496" s="6"/>
      <c r="DT496" s="2"/>
      <c r="DU496" s="2"/>
      <c r="DV496" s="2"/>
      <c r="DW496" s="2"/>
      <c r="DX496" s="2"/>
      <c r="DY496" s="2"/>
      <c r="DZ496" s="2"/>
      <c r="EA496" s="2"/>
      <c r="EB496" s="125"/>
      <c r="EC496" s="6"/>
      <c r="ED496" s="6"/>
      <c r="EE496" s="6"/>
      <c r="EF496" s="124"/>
      <c r="EG496" s="124"/>
      <c r="EH496" s="125"/>
      <c r="EI496" s="125"/>
      <c r="EJ496" s="124"/>
      <c r="EK496" s="2"/>
      <c r="EL496" s="2"/>
    </row>
    <row x14ac:dyDescent="0.25" r="497" customHeight="1" ht="18.75">
      <c r="A497" s="290" t="s">
        <v>238</v>
      </c>
      <c r="B497" s="282"/>
      <c r="C497" s="282"/>
      <c r="D497" s="282"/>
      <c r="E497" s="282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  <c r="AC497" s="282"/>
      <c r="AD497" s="282"/>
      <c r="AE497" s="282"/>
      <c r="AF497" s="282"/>
      <c r="AG497" s="282"/>
      <c r="AH497" s="282"/>
      <c r="AI497" s="282"/>
      <c r="AJ497" s="282"/>
      <c r="AK497" s="282"/>
      <c r="AL497" s="282"/>
      <c r="AM497" s="282"/>
      <c r="AN497" s="282"/>
      <c r="AO497" s="282"/>
      <c r="AP497" s="282"/>
      <c r="AQ497" s="282"/>
      <c r="AR497" s="282"/>
      <c r="AS497" s="282"/>
      <c r="AT497" s="282"/>
      <c r="AU497" s="282">
        <v>4</v>
      </c>
      <c r="AV497" s="282"/>
      <c r="AW497" s="282">
        <v>5</v>
      </c>
      <c r="AX497" s="282"/>
      <c r="AY497" s="273"/>
      <c r="AZ497" s="274"/>
      <c r="BA497" s="275"/>
      <c r="BB497" s="282"/>
      <c r="BC497" s="282"/>
      <c r="BD497" s="282"/>
      <c r="BE497" s="291"/>
      <c r="BF497" s="292"/>
      <c r="BG497" s="292"/>
      <c r="BH497" s="292"/>
      <c r="BI497" s="292"/>
      <c r="BJ497" s="293"/>
      <c r="BK497" s="292"/>
      <c r="BL497" s="124"/>
      <c r="BM497" s="2"/>
      <c r="BN497" s="124"/>
      <c r="BO497" s="6"/>
      <c r="BP497" s="124"/>
      <c r="BQ497" s="124"/>
      <c r="BR497" s="124"/>
      <c r="BS497" s="124"/>
      <c r="BT497" s="124"/>
      <c r="BU497" s="124"/>
      <c r="BV497" s="124"/>
      <c r="BW497" s="124"/>
      <c r="BX497" s="6"/>
      <c r="BY497" s="124"/>
      <c r="BZ497" s="124"/>
      <c r="CA497" s="124"/>
      <c r="CB497" s="124"/>
      <c r="CC497" s="124"/>
      <c r="CD497" s="124"/>
      <c r="CE497" s="124"/>
      <c r="CF497" s="124"/>
      <c r="CG497" s="124"/>
      <c r="CH497" s="124"/>
      <c r="CI497" s="124"/>
      <c r="CJ497" s="124"/>
      <c r="CK497" s="124"/>
      <c r="CL497" s="124"/>
      <c r="CM497" s="124"/>
      <c r="CN497" s="124"/>
      <c r="CO497" s="124"/>
      <c r="CP497" s="124"/>
      <c r="CQ497" s="124"/>
      <c r="CR497" s="124"/>
      <c r="CS497" s="124"/>
      <c r="CT497" s="124"/>
      <c r="CU497" s="124"/>
      <c r="CV497" s="124"/>
      <c r="CW497" s="124"/>
      <c r="CX497" s="124"/>
      <c r="CY497" s="124"/>
      <c r="CZ497" s="124"/>
      <c r="DA497" s="124"/>
      <c r="DB497" s="124"/>
      <c r="DC497" s="124"/>
      <c r="DD497" s="124"/>
      <c r="DE497" s="124"/>
      <c r="DF497" s="124"/>
      <c r="DG497" s="124"/>
      <c r="DH497" s="124"/>
      <c r="DI497" s="124"/>
      <c r="DJ497" s="124"/>
      <c r="DK497" s="198"/>
      <c r="DL497" s="198"/>
      <c r="DM497" s="144"/>
      <c r="DN497" s="198"/>
      <c r="DO497" s="144"/>
      <c r="DP497" s="198"/>
      <c r="DQ497" s="144"/>
      <c r="DR497" s="6"/>
      <c r="DS497" s="6"/>
      <c r="DT497" s="2"/>
      <c r="DU497" s="2"/>
      <c r="DV497" s="2"/>
      <c r="DW497" s="2"/>
      <c r="DX497" s="2"/>
      <c r="DY497" s="2"/>
      <c r="DZ497" s="2"/>
      <c r="EA497" s="2"/>
      <c r="EB497" s="125"/>
      <c r="EC497" s="6"/>
      <c r="ED497" s="6"/>
      <c r="EE497" s="6"/>
      <c r="EF497" s="124"/>
      <c r="EG497" s="124"/>
      <c r="EH497" s="125"/>
      <c r="EI497" s="125"/>
      <c r="EJ497" s="124"/>
      <c r="EK497" s="2"/>
      <c r="EL497" s="2"/>
    </row>
    <row x14ac:dyDescent="0.25" r="498" customHeight="1" ht="18.75">
      <c r="A498" s="304" t="s">
        <v>239</v>
      </c>
      <c r="B498" s="282">
        <f>+SUM(B489:B497)</f>
      </c>
      <c r="C498" s="282">
        <f>+SUM(C489:C497)</f>
      </c>
      <c r="D498" s="282">
        <f>+SUM(D489:D497)</f>
      </c>
      <c r="E498" s="282">
        <f>+SUM(E489:E497)</f>
      </c>
      <c r="F498" s="282">
        <f>+SUM(F489:F497)</f>
      </c>
      <c r="G498" s="282">
        <f>+SUM(G489:G497)</f>
      </c>
      <c r="H498" s="282">
        <f>+SUM(H489:H497)</f>
      </c>
      <c r="I498" s="282">
        <f>+SUM(I489:I497)</f>
      </c>
      <c r="J498" s="282">
        <f>+SUM(J489:J497)</f>
      </c>
      <c r="K498" s="282">
        <f>+SUM(K489:K497)</f>
      </c>
      <c r="L498" s="282">
        <f>+SUM(L489:L497)</f>
      </c>
      <c r="M498" s="282">
        <f>+SUM(M489:M497)</f>
      </c>
      <c r="N498" s="282">
        <f>+SUM(N489:N497)</f>
      </c>
      <c r="O498" s="282">
        <f>+SUM(O489:O497)</f>
      </c>
      <c r="P498" s="282">
        <f>+SUM(P489:P497)</f>
      </c>
      <c r="Q498" s="282">
        <f>+SUM(Q489:Q497)</f>
      </c>
      <c r="R498" s="282">
        <f>+SUM(R489:R497)</f>
      </c>
      <c r="S498" s="282">
        <f>+SUM(S489:S497)</f>
      </c>
      <c r="T498" s="282">
        <f>+SUM(T489:T497)</f>
      </c>
      <c r="U498" s="282">
        <f>+SUM(U489:U497)</f>
      </c>
      <c r="V498" s="282">
        <f>+SUM(V489:V497)</f>
      </c>
      <c r="W498" s="282">
        <f>+SUM(W489:W497)</f>
      </c>
      <c r="X498" s="282">
        <f>+SUM(X489:X497)</f>
      </c>
      <c r="Y498" s="282">
        <f>+SUM(Y489:Y497)</f>
      </c>
      <c r="Z498" s="282">
        <f>+SUM(Z489:Z497)</f>
      </c>
      <c r="AA498" s="282">
        <f>+SUM(AA489:AA497)</f>
      </c>
      <c r="AB498" s="282">
        <f>+SUM(AB489:AB497)</f>
      </c>
      <c r="AC498" s="282">
        <f>+SUM(AC489:AC497)</f>
      </c>
      <c r="AD498" s="282">
        <f>+SUM(AD489:AD497)</f>
      </c>
      <c r="AE498" s="282">
        <f>+SUM(AE489:AE497)</f>
      </c>
      <c r="AF498" s="282">
        <f>+SUM(AF489:AF497)</f>
      </c>
      <c r="AG498" s="282">
        <f>+SUM(AG489:AG497)</f>
      </c>
      <c r="AH498" s="282">
        <f>+SUM(AH489:AH497)</f>
      </c>
      <c r="AI498" s="282">
        <f>+SUM(AI489:AI497)</f>
      </c>
      <c r="AJ498" s="282">
        <f>+SUM(AJ489:AJ497)</f>
      </c>
      <c r="AK498" s="282">
        <f>+SUM(AK489:AK497)</f>
      </c>
      <c r="AL498" s="282">
        <f>+SUM(AL489:AL497)</f>
      </c>
      <c r="AM498" s="282">
        <f>+SUM(AM489:AM497)</f>
      </c>
      <c r="AN498" s="282">
        <f>+SUM(AN489:AN497)</f>
      </c>
      <c r="AO498" s="282">
        <f>+SUM(AO489:AO497)</f>
      </c>
      <c r="AP498" s="282">
        <f>+SUM(AP489:AP497)</f>
      </c>
      <c r="AQ498" s="282">
        <f>+SUM(AQ489:AQ497)</f>
      </c>
      <c r="AR498" s="282">
        <f>+SUM(AR489:AR497)</f>
      </c>
      <c r="AS498" s="282">
        <f>+SUM(AS489:AS497)</f>
      </c>
      <c r="AT498" s="282">
        <f>+SUM(AT489:AT497)</f>
      </c>
      <c r="AU498" s="282">
        <f>+SUM(AU489:AU497)</f>
      </c>
      <c r="AV498" s="282">
        <f>+SUM(AV489:AV497)</f>
      </c>
      <c r="AW498" s="282">
        <f>+SUM(AW489:AW497)</f>
      </c>
      <c r="AX498" s="282"/>
      <c r="AY498" s="273"/>
      <c r="AZ498" s="274">
        <f>+SUM(AZ489:AZ497)</f>
      </c>
      <c r="BA498" s="275">
        <f>+SUM(BA489:BA497)</f>
      </c>
      <c r="BB498" s="282">
        <f>+SUM(BB489:BB497)</f>
      </c>
      <c r="BC498" s="282">
        <f>+SUM(BC489:BC497)</f>
      </c>
      <c r="BD498" s="282">
        <f>+SUM(BD489:BD497)</f>
      </c>
      <c r="BE498" s="291">
        <f>+SUM(BE489:BE497)</f>
      </c>
      <c r="BF498" s="292">
        <f>+SUM(BF489:BF497)</f>
      </c>
      <c r="BG498" s="292">
        <f>+SUM(BG489:BG497)</f>
      </c>
      <c r="BH498" s="292">
        <f>+SUM(BH489:BH497)</f>
      </c>
      <c r="BI498" s="292">
        <f>+SUM(BI489:BI497)</f>
      </c>
      <c r="BJ498" s="293">
        <f>+SUM(BJ489:BJ497)</f>
      </c>
      <c r="BK498" s="292"/>
      <c r="BL498" s="124"/>
      <c r="BM498" s="2"/>
      <c r="BN498" s="124"/>
      <c r="BO498" s="6"/>
      <c r="BP498" s="124"/>
      <c r="BQ498" s="124"/>
      <c r="BR498" s="124"/>
      <c r="BS498" s="124"/>
      <c r="BT498" s="124"/>
      <c r="BU498" s="124"/>
      <c r="BV498" s="124"/>
      <c r="BW498" s="124"/>
      <c r="BX498" s="6"/>
      <c r="BY498" s="124"/>
      <c r="BZ498" s="124"/>
      <c r="CA498" s="124"/>
      <c r="CB498" s="124"/>
      <c r="CC498" s="124"/>
      <c r="CD498" s="124"/>
      <c r="CE498" s="124"/>
      <c r="CF498" s="124"/>
      <c r="CG498" s="124"/>
      <c r="CH498" s="124"/>
      <c r="CI498" s="124"/>
      <c r="CJ498" s="124"/>
      <c r="CK498" s="124"/>
      <c r="CL498" s="124"/>
      <c r="CM498" s="124"/>
      <c r="CN498" s="124"/>
      <c r="CO498" s="124"/>
      <c r="CP498" s="124"/>
      <c r="CQ498" s="124"/>
      <c r="CR498" s="124"/>
      <c r="CS498" s="124"/>
      <c r="CT498" s="124"/>
      <c r="CU498" s="124"/>
      <c r="CV498" s="124"/>
      <c r="CW498" s="124"/>
      <c r="CX498" s="124"/>
      <c r="CY498" s="124"/>
      <c r="CZ498" s="124"/>
      <c r="DA498" s="124"/>
      <c r="DB498" s="124"/>
      <c r="DC498" s="124"/>
      <c r="DD498" s="124"/>
      <c r="DE498" s="124"/>
      <c r="DF498" s="124"/>
      <c r="DG498" s="124"/>
      <c r="DH498" s="124"/>
      <c r="DI498" s="124"/>
      <c r="DJ498" s="124"/>
      <c r="DK498" s="198"/>
      <c r="DL498" s="198"/>
      <c r="DM498" s="144"/>
      <c r="DN498" s="198"/>
      <c r="DO498" s="144"/>
      <c r="DP498" s="198"/>
      <c r="DQ498" s="144"/>
      <c r="DR498" s="6"/>
      <c r="DS498" s="6"/>
      <c r="DT498" s="2"/>
      <c r="DU498" s="2"/>
      <c r="DV498" s="2"/>
      <c r="DW498" s="2"/>
      <c r="DX498" s="2"/>
      <c r="DY498" s="2"/>
      <c r="DZ498" s="2"/>
      <c r="EA498" s="2"/>
      <c r="EB498" s="125"/>
      <c r="EC498" s="6"/>
      <c r="ED498" s="6"/>
      <c r="EE498" s="6"/>
      <c r="EF498" s="124"/>
      <c r="EG498" s="124"/>
      <c r="EH498" s="125"/>
      <c r="EI498" s="125"/>
      <c r="EJ498" s="124"/>
      <c r="EK498" s="2"/>
      <c r="EL498" s="2"/>
    </row>
    <row x14ac:dyDescent="0.25" r="499" customHeight="1" ht="18.75">
      <c r="A499" s="280" t="s">
        <v>257</v>
      </c>
      <c r="B499" s="342">
        <v>0</v>
      </c>
      <c r="C499" s="342">
        <v>0</v>
      </c>
      <c r="D499" s="342">
        <v>0</v>
      </c>
      <c r="E499" s="342">
        <v>0</v>
      </c>
      <c r="F499" s="342">
        <v>87</v>
      </c>
      <c r="G499" s="342">
        <v>56</v>
      </c>
      <c r="H499" s="342">
        <v>0</v>
      </c>
      <c r="I499" s="342">
        <v>287</v>
      </c>
      <c r="J499" s="342">
        <v>0</v>
      </c>
      <c r="K499" s="342">
        <v>0</v>
      </c>
      <c r="L499" s="342">
        <v>0</v>
      </c>
      <c r="M499" s="342">
        <v>0</v>
      </c>
      <c r="N499" s="268">
        <v>0</v>
      </c>
      <c r="O499" s="268">
        <v>0</v>
      </c>
      <c r="P499" s="268">
        <v>0</v>
      </c>
      <c r="Q499" s="268">
        <v>0</v>
      </c>
      <c r="R499" s="268">
        <v>0</v>
      </c>
      <c r="S499" s="268">
        <v>0</v>
      </c>
      <c r="T499" s="268">
        <v>0</v>
      </c>
      <c r="U499" s="268">
        <v>0</v>
      </c>
      <c r="V499" s="268">
        <v>0</v>
      </c>
      <c r="W499" s="268">
        <v>0</v>
      </c>
      <c r="X499" s="268">
        <v>0</v>
      </c>
      <c r="Y499" s="268">
        <v>0</v>
      </c>
      <c r="Z499" s="282">
        <v>0</v>
      </c>
      <c r="AA499" s="282">
        <v>0</v>
      </c>
      <c r="AB499" s="282">
        <v>0</v>
      </c>
      <c r="AC499" s="282">
        <v>0</v>
      </c>
      <c r="AD499" s="282">
        <v>0</v>
      </c>
      <c r="AE499" s="282">
        <v>0</v>
      </c>
      <c r="AF499" s="282">
        <v>0</v>
      </c>
      <c r="AG499" s="282">
        <v>0</v>
      </c>
      <c r="AH499" s="282">
        <v>0</v>
      </c>
      <c r="AI499" s="282">
        <v>0</v>
      </c>
      <c r="AJ499" s="282">
        <v>0</v>
      </c>
      <c r="AK499" s="282">
        <v>0</v>
      </c>
      <c r="AL499" s="282">
        <v>0</v>
      </c>
      <c r="AM499" s="282">
        <v>0</v>
      </c>
      <c r="AN499" s="282">
        <v>0</v>
      </c>
      <c r="AO499" s="282">
        <v>0</v>
      </c>
      <c r="AP499" s="282">
        <v>0</v>
      </c>
      <c r="AQ499" s="282">
        <v>0</v>
      </c>
      <c r="AR499" s="282">
        <v>0</v>
      </c>
      <c r="AS499" s="282">
        <v>3</v>
      </c>
      <c r="AT499" s="282">
        <v>12</v>
      </c>
      <c r="AU499" s="271"/>
      <c r="AV499" s="282">
        <v>6</v>
      </c>
      <c r="AW499" s="268">
        <v>0</v>
      </c>
      <c r="AX499" s="268"/>
      <c r="AY499" s="273"/>
      <c r="AZ499" s="274">
        <f>+AZ509</f>
      </c>
      <c r="BA499" s="275">
        <f>+BA509</f>
      </c>
      <c r="BB499" s="282">
        <f>+BB509</f>
      </c>
      <c r="BC499" s="282">
        <f>+BC509</f>
      </c>
      <c r="BD499" s="282">
        <f>+BD509</f>
      </c>
      <c r="BE499" s="291">
        <f>+BE509</f>
      </c>
      <c r="BF499" s="292">
        <f>+BF509</f>
      </c>
      <c r="BG499" s="292">
        <f>+BG509</f>
      </c>
      <c r="BH499" s="292">
        <f>+BH509</f>
      </c>
      <c r="BI499" s="292">
        <f>+BI509</f>
      </c>
      <c r="BJ499" s="293">
        <f>+BJ509</f>
      </c>
      <c r="BK499" s="292"/>
      <c r="BL499" s="124"/>
      <c r="BM499" s="2"/>
      <c r="BN499" s="124"/>
      <c r="BO499" s="6"/>
      <c r="BP499" s="124"/>
      <c r="BQ499" s="124"/>
      <c r="BR499" s="124"/>
      <c r="BS499" s="124"/>
      <c r="BT499" s="124"/>
      <c r="BU499" s="124"/>
      <c r="BV499" s="124"/>
      <c r="BW499" s="124"/>
      <c r="BX499" s="6"/>
      <c r="BY499" s="124"/>
      <c r="BZ499" s="124"/>
      <c r="CA499" s="124"/>
      <c r="CB499" s="124"/>
      <c r="CC499" s="124"/>
      <c r="CD499" s="124"/>
      <c r="CE499" s="124"/>
      <c r="CF499" s="124"/>
      <c r="CG499" s="124"/>
      <c r="CH499" s="124"/>
      <c r="CI499" s="124"/>
      <c r="CJ499" s="124"/>
      <c r="CK499" s="124"/>
      <c r="CL499" s="124"/>
      <c r="CM499" s="124"/>
      <c r="CN499" s="124"/>
      <c r="CO499" s="124"/>
      <c r="CP499" s="124"/>
      <c r="CQ499" s="124"/>
      <c r="CR499" s="124"/>
      <c r="CS499" s="124"/>
      <c r="CT499" s="124"/>
      <c r="CU499" s="124"/>
      <c r="CV499" s="124"/>
      <c r="CW499" s="124"/>
      <c r="CX499" s="124"/>
      <c r="CY499" s="124"/>
      <c r="CZ499" s="124"/>
      <c r="DA499" s="124"/>
      <c r="DB499" s="124"/>
      <c r="DC499" s="124"/>
      <c r="DD499" s="124"/>
      <c r="DE499" s="124"/>
      <c r="DF499" s="124"/>
      <c r="DG499" s="124"/>
      <c r="DH499" s="124"/>
      <c r="DI499" s="124"/>
      <c r="DJ499" s="124"/>
      <c r="DK499" s="198">
        <f>SUM(B499:M499)</f>
      </c>
      <c r="DL499" s="198">
        <f>SUM(N499:Y499)</f>
      </c>
      <c r="DM499" s="144">
        <f>IFERROR(DL499/DK499*100,0)</f>
      </c>
      <c r="DN499" s="198">
        <f>SUM(Z499:AK499)</f>
      </c>
      <c r="DO499" s="144">
        <f>IFERROR(DN499/DL499*100,0)</f>
      </c>
      <c r="DP499" s="198">
        <f>SUM(AL499:AW499)</f>
      </c>
      <c r="DQ499" s="144">
        <f>IFERROR(DP499/DN499*100,0)</f>
      </c>
      <c r="DR499" s="185">
        <f>SUM(AY499:BJ499)</f>
      </c>
      <c r="DS499" s="249">
        <f>IFERROR(DR499/DP499*100,0)</f>
      </c>
      <c r="DT499" s="2"/>
      <c r="DU499" s="2"/>
      <c r="DV499" s="2"/>
      <c r="DW499" s="2"/>
      <c r="DX499" s="2"/>
      <c r="DY499" s="2"/>
      <c r="DZ499" s="2"/>
      <c r="EA499" s="2"/>
      <c r="EB499" s="125"/>
      <c r="EC499" s="6"/>
      <c r="ED499" s="6"/>
      <c r="EE499" s="6"/>
      <c r="EF499" s="124"/>
      <c r="EG499" s="124"/>
      <c r="EH499" s="125"/>
      <c r="EI499" s="125"/>
      <c r="EJ499" s="124"/>
      <c r="EK499" s="2"/>
      <c r="EL499" s="2"/>
    </row>
    <row x14ac:dyDescent="0.25" r="500" customHeight="1" ht="18.75">
      <c r="A500" s="290" t="s">
        <v>231</v>
      </c>
      <c r="B500" s="282"/>
      <c r="C500" s="282"/>
      <c r="D500" s="282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  <c r="AC500" s="282"/>
      <c r="AD500" s="282"/>
      <c r="AE500" s="282"/>
      <c r="AF500" s="282"/>
      <c r="AG500" s="282"/>
      <c r="AH500" s="282"/>
      <c r="AI500" s="282"/>
      <c r="AJ500" s="282"/>
      <c r="AK500" s="282"/>
      <c r="AL500" s="282"/>
      <c r="AM500" s="282"/>
      <c r="AN500" s="282"/>
      <c r="AO500" s="282"/>
      <c r="AP500" s="282"/>
      <c r="AQ500" s="282"/>
      <c r="AR500" s="282"/>
      <c r="AS500" s="282"/>
      <c r="AT500" s="282"/>
      <c r="AU500" s="282"/>
      <c r="AV500" s="282"/>
      <c r="AW500" s="282"/>
      <c r="AX500" s="282"/>
      <c r="AY500" s="273"/>
      <c r="AZ500" s="274"/>
      <c r="BA500" s="275"/>
      <c r="BB500" s="282"/>
      <c r="BC500" s="282"/>
      <c r="BD500" s="282"/>
      <c r="BE500" s="291"/>
      <c r="BF500" s="292"/>
      <c r="BG500" s="292"/>
      <c r="BH500" s="292"/>
      <c r="BI500" s="292"/>
      <c r="BJ500" s="293"/>
      <c r="BK500" s="292"/>
      <c r="BL500" s="124"/>
      <c r="BM500" s="2"/>
      <c r="BN500" s="124"/>
      <c r="BO500" s="6"/>
      <c r="BP500" s="124"/>
      <c r="BQ500" s="124"/>
      <c r="BR500" s="124"/>
      <c r="BS500" s="124"/>
      <c r="BT500" s="124"/>
      <c r="BU500" s="124"/>
      <c r="BV500" s="124"/>
      <c r="BW500" s="124"/>
      <c r="BX500" s="6"/>
      <c r="BY500" s="124"/>
      <c r="BZ500" s="124"/>
      <c r="CA500" s="124"/>
      <c r="CB500" s="124"/>
      <c r="CC500" s="124"/>
      <c r="CD500" s="124"/>
      <c r="CE500" s="124"/>
      <c r="CF500" s="124"/>
      <c r="CG500" s="124"/>
      <c r="CH500" s="124"/>
      <c r="CI500" s="124"/>
      <c r="CJ500" s="124"/>
      <c r="CK500" s="124"/>
      <c r="CL500" s="124"/>
      <c r="CM500" s="124"/>
      <c r="CN500" s="124"/>
      <c r="CO500" s="124"/>
      <c r="CP500" s="124"/>
      <c r="CQ500" s="124"/>
      <c r="CR500" s="124"/>
      <c r="CS500" s="124"/>
      <c r="CT500" s="124"/>
      <c r="CU500" s="124"/>
      <c r="CV500" s="124"/>
      <c r="CW500" s="124"/>
      <c r="CX500" s="124"/>
      <c r="CY500" s="124"/>
      <c r="CZ500" s="124"/>
      <c r="DA500" s="124"/>
      <c r="DB500" s="124"/>
      <c r="DC500" s="124"/>
      <c r="DD500" s="124"/>
      <c r="DE500" s="124"/>
      <c r="DF500" s="124"/>
      <c r="DG500" s="124"/>
      <c r="DH500" s="124"/>
      <c r="DI500" s="124"/>
      <c r="DJ500" s="124"/>
      <c r="DK500" s="198"/>
      <c r="DL500" s="198"/>
      <c r="DM500" s="144"/>
      <c r="DN500" s="198"/>
      <c r="DO500" s="144"/>
      <c r="DP500" s="198"/>
      <c r="DQ500" s="144"/>
      <c r="DR500" s="6"/>
      <c r="DS500" s="6"/>
      <c r="DT500" s="2"/>
      <c r="DU500" s="2"/>
      <c r="DV500" s="2"/>
      <c r="DW500" s="2"/>
      <c r="DX500" s="2"/>
      <c r="DY500" s="2"/>
      <c r="DZ500" s="2"/>
      <c r="EA500" s="2"/>
      <c r="EB500" s="125"/>
      <c r="EC500" s="6"/>
      <c r="ED500" s="6"/>
      <c r="EE500" s="6"/>
      <c r="EF500" s="124"/>
      <c r="EG500" s="124"/>
      <c r="EH500" s="125"/>
      <c r="EI500" s="125"/>
      <c r="EJ500" s="124"/>
      <c r="EK500" s="2"/>
      <c r="EL500" s="2"/>
    </row>
    <row x14ac:dyDescent="0.25" r="501" customHeight="1" ht="18.75">
      <c r="A501" s="290" t="s">
        <v>232</v>
      </c>
      <c r="B501" s="282"/>
      <c r="C501" s="282"/>
      <c r="D501" s="282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  <c r="AC501" s="282"/>
      <c r="AD501" s="282"/>
      <c r="AE501" s="282"/>
      <c r="AF501" s="282"/>
      <c r="AG501" s="282"/>
      <c r="AH501" s="282"/>
      <c r="AI501" s="282"/>
      <c r="AJ501" s="282"/>
      <c r="AK501" s="282"/>
      <c r="AL501" s="282"/>
      <c r="AM501" s="282"/>
      <c r="AN501" s="282"/>
      <c r="AO501" s="282"/>
      <c r="AP501" s="282"/>
      <c r="AQ501" s="282"/>
      <c r="AR501" s="282"/>
      <c r="AS501" s="282"/>
      <c r="AT501" s="282"/>
      <c r="AU501" s="282"/>
      <c r="AV501" s="282"/>
      <c r="AW501" s="282"/>
      <c r="AX501" s="282"/>
      <c r="AY501" s="273"/>
      <c r="AZ501" s="274"/>
      <c r="BA501" s="275"/>
      <c r="BB501" s="282"/>
      <c r="BC501" s="282"/>
      <c r="BD501" s="282"/>
      <c r="BE501" s="291"/>
      <c r="BF501" s="292"/>
      <c r="BG501" s="292"/>
      <c r="BH501" s="292"/>
      <c r="BI501" s="292"/>
      <c r="BJ501" s="293"/>
      <c r="BK501" s="292"/>
      <c r="BL501" s="124"/>
      <c r="BM501" s="2"/>
      <c r="BN501" s="124"/>
      <c r="BO501" s="6"/>
      <c r="BP501" s="124"/>
      <c r="BQ501" s="124"/>
      <c r="BR501" s="124"/>
      <c r="BS501" s="124"/>
      <c r="BT501" s="124"/>
      <c r="BU501" s="124"/>
      <c r="BV501" s="124"/>
      <c r="BW501" s="124"/>
      <c r="BX501" s="6"/>
      <c r="BY501" s="124"/>
      <c r="BZ501" s="124"/>
      <c r="CA501" s="124"/>
      <c r="CB501" s="124"/>
      <c r="CC501" s="124"/>
      <c r="CD501" s="124"/>
      <c r="CE501" s="124"/>
      <c r="CF501" s="124"/>
      <c r="CG501" s="124"/>
      <c r="CH501" s="124"/>
      <c r="CI501" s="124"/>
      <c r="CJ501" s="124"/>
      <c r="CK501" s="124"/>
      <c r="CL501" s="124"/>
      <c r="CM501" s="124"/>
      <c r="CN501" s="124"/>
      <c r="CO501" s="124"/>
      <c r="CP501" s="124"/>
      <c r="CQ501" s="124"/>
      <c r="CR501" s="124"/>
      <c r="CS501" s="124"/>
      <c r="CT501" s="124"/>
      <c r="CU501" s="124"/>
      <c r="CV501" s="124"/>
      <c r="CW501" s="124"/>
      <c r="CX501" s="124"/>
      <c r="CY501" s="124"/>
      <c r="CZ501" s="124"/>
      <c r="DA501" s="124"/>
      <c r="DB501" s="124"/>
      <c r="DC501" s="124"/>
      <c r="DD501" s="124"/>
      <c r="DE501" s="124"/>
      <c r="DF501" s="124"/>
      <c r="DG501" s="124"/>
      <c r="DH501" s="124"/>
      <c r="DI501" s="124"/>
      <c r="DJ501" s="124"/>
      <c r="DK501" s="198"/>
      <c r="DL501" s="198"/>
      <c r="DM501" s="144"/>
      <c r="DN501" s="198"/>
      <c r="DO501" s="144"/>
      <c r="DP501" s="198"/>
      <c r="DQ501" s="144"/>
      <c r="DR501" s="6"/>
      <c r="DS501" s="6"/>
      <c r="DT501" s="2"/>
      <c r="DU501" s="2"/>
      <c r="DV501" s="2"/>
      <c r="DW501" s="2"/>
      <c r="DX501" s="2"/>
      <c r="DY501" s="2"/>
      <c r="DZ501" s="2"/>
      <c r="EA501" s="2"/>
      <c r="EB501" s="125"/>
      <c r="EC501" s="6"/>
      <c r="ED501" s="6"/>
      <c r="EE501" s="6"/>
      <c r="EF501" s="124"/>
      <c r="EG501" s="124"/>
      <c r="EH501" s="125"/>
      <c r="EI501" s="125"/>
      <c r="EJ501" s="124"/>
      <c r="EK501" s="2"/>
      <c r="EL501" s="2"/>
    </row>
    <row x14ac:dyDescent="0.25" r="502" customHeight="1" ht="18.75">
      <c r="A502" s="290" t="s">
        <v>233</v>
      </c>
      <c r="B502" s="282"/>
      <c r="C502" s="282"/>
      <c r="D502" s="282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  <c r="AC502" s="282"/>
      <c r="AD502" s="282"/>
      <c r="AE502" s="282"/>
      <c r="AF502" s="282"/>
      <c r="AG502" s="282"/>
      <c r="AH502" s="282"/>
      <c r="AI502" s="282"/>
      <c r="AJ502" s="282"/>
      <c r="AK502" s="282"/>
      <c r="AL502" s="282"/>
      <c r="AM502" s="282"/>
      <c r="AN502" s="282"/>
      <c r="AO502" s="282"/>
      <c r="AP502" s="282"/>
      <c r="AQ502" s="282"/>
      <c r="AR502" s="282"/>
      <c r="AS502" s="282"/>
      <c r="AT502" s="282"/>
      <c r="AU502" s="282"/>
      <c r="AV502" s="282"/>
      <c r="AW502" s="282"/>
      <c r="AX502" s="282"/>
      <c r="AY502" s="273"/>
      <c r="AZ502" s="274"/>
      <c r="BA502" s="275"/>
      <c r="BB502" s="282"/>
      <c r="BC502" s="282"/>
      <c r="BD502" s="282"/>
      <c r="BE502" s="291"/>
      <c r="BF502" s="292"/>
      <c r="BG502" s="292"/>
      <c r="BH502" s="292"/>
      <c r="BI502" s="292"/>
      <c r="BJ502" s="293"/>
      <c r="BK502" s="292"/>
      <c r="BL502" s="124"/>
      <c r="BM502" s="2"/>
      <c r="BN502" s="124"/>
      <c r="BO502" s="6"/>
      <c r="BP502" s="124"/>
      <c r="BQ502" s="124"/>
      <c r="BR502" s="124"/>
      <c r="BS502" s="124"/>
      <c r="BT502" s="124"/>
      <c r="BU502" s="124"/>
      <c r="BV502" s="124"/>
      <c r="BW502" s="124"/>
      <c r="BX502" s="6"/>
      <c r="BY502" s="124"/>
      <c r="BZ502" s="124"/>
      <c r="CA502" s="124"/>
      <c r="CB502" s="124"/>
      <c r="CC502" s="124"/>
      <c r="CD502" s="124"/>
      <c r="CE502" s="124"/>
      <c r="CF502" s="124"/>
      <c r="CG502" s="124"/>
      <c r="CH502" s="124"/>
      <c r="CI502" s="124"/>
      <c r="CJ502" s="124"/>
      <c r="CK502" s="124"/>
      <c r="CL502" s="124"/>
      <c r="CM502" s="124"/>
      <c r="CN502" s="124"/>
      <c r="CO502" s="124"/>
      <c r="CP502" s="124"/>
      <c r="CQ502" s="124"/>
      <c r="CR502" s="124"/>
      <c r="CS502" s="124"/>
      <c r="CT502" s="124"/>
      <c r="CU502" s="124"/>
      <c r="CV502" s="124"/>
      <c r="CW502" s="124"/>
      <c r="CX502" s="124"/>
      <c r="CY502" s="124"/>
      <c r="CZ502" s="124"/>
      <c r="DA502" s="124"/>
      <c r="DB502" s="124"/>
      <c r="DC502" s="124"/>
      <c r="DD502" s="124"/>
      <c r="DE502" s="124"/>
      <c r="DF502" s="124"/>
      <c r="DG502" s="124"/>
      <c r="DH502" s="124"/>
      <c r="DI502" s="124"/>
      <c r="DJ502" s="124"/>
      <c r="DK502" s="198"/>
      <c r="DL502" s="198"/>
      <c r="DM502" s="144"/>
      <c r="DN502" s="198"/>
      <c r="DO502" s="144"/>
      <c r="DP502" s="198"/>
      <c r="DQ502" s="144"/>
      <c r="DR502" s="6"/>
      <c r="DS502" s="6"/>
      <c r="DT502" s="2"/>
      <c r="DU502" s="2"/>
      <c r="DV502" s="2"/>
      <c r="DW502" s="2"/>
      <c r="DX502" s="2"/>
      <c r="DY502" s="2"/>
      <c r="DZ502" s="2"/>
      <c r="EA502" s="2"/>
      <c r="EB502" s="125"/>
      <c r="EC502" s="6"/>
      <c r="ED502" s="6"/>
      <c r="EE502" s="6"/>
      <c r="EF502" s="124"/>
      <c r="EG502" s="124"/>
      <c r="EH502" s="125"/>
      <c r="EI502" s="125"/>
      <c r="EJ502" s="124"/>
      <c r="EK502" s="2"/>
      <c r="EL502" s="2"/>
    </row>
    <row x14ac:dyDescent="0.25" r="503" customHeight="1" ht="18.75">
      <c r="A503" s="290" t="s">
        <v>234</v>
      </c>
      <c r="B503" s="282"/>
      <c r="C503" s="282"/>
      <c r="D503" s="282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  <c r="AC503" s="282"/>
      <c r="AD503" s="282"/>
      <c r="AE503" s="282"/>
      <c r="AF503" s="282"/>
      <c r="AG503" s="282"/>
      <c r="AH503" s="282"/>
      <c r="AI503" s="282"/>
      <c r="AJ503" s="282"/>
      <c r="AK503" s="282"/>
      <c r="AL503" s="282"/>
      <c r="AM503" s="282"/>
      <c r="AN503" s="282"/>
      <c r="AO503" s="282"/>
      <c r="AP503" s="282"/>
      <c r="AQ503" s="282"/>
      <c r="AR503" s="282"/>
      <c r="AS503" s="282"/>
      <c r="AT503" s="282"/>
      <c r="AU503" s="282"/>
      <c r="AV503" s="282"/>
      <c r="AW503" s="282"/>
      <c r="AX503" s="282"/>
      <c r="AY503" s="273"/>
      <c r="AZ503" s="274"/>
      <c r="BA503" s="275"/>
      <c r="BB503" s="282"/>
      <c r="BC503" s="282"/>
      <c r="BD503" s="282"/>
      <c r="BE503" s="291"/>
      <c r="BF503" s="292"/>
      <c r="BG503" s="292"/>
      <c r="BH503" s="292"/>
      <c r="BI503" s="292"/>
      <c r="BJ503" s="293"/>
      <c r="BK503" s="292"/>
      <c r="BL503" s="124"/>
      <c r="BM503" s="2"/>
      <c r="BN503" s="124"/>
      <c r="BO503" s="6"/>
      <c r="BP503" s="124"/>
      <c r="BQ503" s="124"/>
      <c r="BR503" s="124"/>
      <c r="BS503" s="124"/>
      <c r="BT503" s="124"/>
      <c r="BU503" s="124"/>
      <c r="BV503" s="124"/>
      <c r="BW503" s="124"/>
      <c r="BX503" s="6"/>
      <c r="BY503" s="124"/>
      <c r="BZ503" s="124"/>
      <c r="CA503" s="124"/>
      <c r="CB503" s="124"/>
      <c r="CC503" s="124"/>
      <c r="CD503" s="124"/>
      <c r="CE503" s="124"/>
      <c r="CF503" s="124"/>
      <c r="CG503" s="124"/>
      <c r="CH503" s="124"/>
      <c r="CI503" s="124"/>
      <c r="CJ503" s="124"/>
      <c r="CK503" s="124"/>
      <c r="CL503" s="124"/>
      <c r="CM503" s="124"/>
      <c r="CN503" s="124"/>
      <c r="CO503" s="124"/>
      <c r="CP503" s="124"/>
      <c r="CQ503" s="124"/>
      <c r="CR503" s="124"/>
      <c r="CS503" s="124"/>
      <c r="CT503" s="124"/>
      <c r="CU503" s="124"/>
      <c r="CV503" s="124"/>
      <c r="CW503" s="124"/>
      <c r="CX503" s="124"/>
      <c r="CY503" s="124"/>
      <c r="CZ503" s="124"/>
      <c r="DA503" s="124"/>
      <c r="DB503" s="124"/>
      <c r="DC503" s="124"/>
      <c r="DD503" s="124"/>
      <c r="DE503" s="124"/>
      <c r="DF503" s="124"/>
      <c r="DG503" s="124"/>
      <c r="DH503" s="124"/>
      <c r="DI503" s="124"/>
      <c r="DJ503" s="124"/>
      <c r="DK503" s="198"/>
      <c r="DL503" s="198"/>
      <c r="DM503" s="144"/>
      <c r="DN503" s="198"/>
      <c r="DO503" s="144"/>
      <c r="DP503" s="198"/>
      <c r="DQ503" s="144"/>
      <c r="DR503" s="6"/>
      <c r="DS503" s="6"/>
      <c r="DT503" s="2"/>
      <c r="DU503" s="2"/>
      <c r="DV503" s="2"/>
      <c r="DW503" s="2"/>
      <c r="DX503" s="2"/>
      <c r="DY503" s="2"/>
      <c r="DZ503" s="2"/>
      <c r="EA503" s="2"/>
      <c r="EB503" s="125"/>
      <c r="EC503" s="6"/>
      <c r="ED503" s="6"/>
      <c r="EE503" s="6"/>
      <c r="EF503" s="124"/>
      <c r="EG503" s="124"/>
      <c r="EH503" s="125"/>
      <c r="EI503" s="125"/>
      <c r="EJ503" s="124"/>
      <c r="EK503" s="2"/>
      <c r="EL503" s="2"/>
    </row>
    <row x14ac:dyDescent="0.25" r="504" customHeight="1" ht="18.75">
      <c r="A504" s="290" t="s">
        <v>235</v>
      </c>
      <c r="B504" s="282"/>
      <c r="C504" s="282"/>
      <c r="D504" s="282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  <c r="AC504" s="282"/>
      <c r="AD504" s="282"/>
      <c r="AE504" s="282"/>
      <c r="AF504" s="282"/>
      <c r="AG504" s="282"/>
      <c r="AH504" s="282"/>
      <c r="AI504" s="282"/>
      <c r="AJ504" s="282"/>
      <c r="AK504" s="282"/>
      <c r="AL504" s="282"/>
      <c r="AM504" s="282"/>
      <c r="AN504" s="282"/>
      <c r="AO504" s="282"/>
      <c r="AP504" s="282"/>
      <c r="AQ504" s="282"/>
      <c r="AR504" s="282"/>
      <c r="AS504" s="282"/>
      <c r="AT504" s="282"/>
      <c r="AU504" s="282"/>
      <c r="AV504" s="282"/>
      <c r="AW504" s="282"/>
      <c r="AX504" s="282"/>
      <c r="AY504" s="273"/>
      <c r="AZ504" s="274"/>
      <c r="BA504" s="275"/>
      <c r="BB504" s="282"/>
      <c r="BC504" s="282"/>
      <c r="BD504" s="282"/>
      <c r="BE504" s="291"/>
      <c r="BF504" s="292"/>
      <c r="BG504" s="292"/>
      <c r="BH504" s="292"/>
      <c r="BI504" s="292"/>
      <c r="BJ504" s="293"/>
      <c r="BK504" s="292"/>
      <c r="BL504" s="124"/>
      <c r="BM504" s="2"/>
      <c r="BN504" s="124"/>
      <c r="BO504" s="6"/>
      <c r="BP504" s="124"/>
      <c r="BQ504" s="124"/>
      <c r="BR504" s="124"/>
      <c r="BS504" s="124"/>
      <c r="BT504" s="124"/>
      <c r="BU504" s="124"/>
      <c r="BV504" s="124"/>
      <c r="BW504" s="124"/>
      <c r="BX504" s="6"/>
      <c r="BY504" s="124"/>
      <c r="BZ504" s="124"/>
      <c r="CA504" s="124"/>
      <c r="CB504" s="124"/>
      <c r="CC504" s="124"/>
      <c r="CD504" s="124"/>
      <c r="CE504" s="124"/>
      <c r="CF504" s="124"/>
      <c r="CG504" s="124"/>
      <c r="CH504" s="124"/>
      <c r="CI504" s="124"/>
      <c r="CJ504" s="124"/>
      <c r="CK504" s="124"/>
      <c r="CL504" s="124"/>
      <c r="CM504" s="124"/>
      <c r="CN504" s="124"/>
      <c r="CO504" s="124"/>
      <c r="CP504" s="124"/>
      <c r="CQ504" s="124"/>
      <c r="CR504" s="124"/>
      <c r="CS504" s="124"/>
      <c r="CT504" s="124"/>
      <c r="CU504" s="124"/>
      <c r="CV504" s="124"/>
      <c r="CW504" s="124"/>
      <c r="CX504" s="124"/>
      <c r="CY504" s="124"/>
      <c r="CZ504" s="124"/>
      <c r="DA504" s="124"/>
      <c r="DB504" s="124"/>
      <c r="DC504" s="124"/>
      <c r="DD504" s="124"/>
      <c r="DE504" s="124"/>
      <c r="DF504" s="124"/>
      <c r="DG504" s="124"/>
      <c r="DH504" s="124"/>
      <c r="DI504" s="124"/>
      <c r="DJ504" s="124"/>
      <c r="DK504" s="198"/>
      <c r="DL504" s="198"/>
      <c r="DM504" s="144"/>
      <c r="DN504" s="198"/>
      <c r="DO504" s="144"/>
      <c r="DP504" s="198"/>
      <c r="DQ504" s="144"/>
      <c r="DR504" s="6"/>
      <c r="DS504" s="6"/>
      <c r="DT504" s="2"/>
      <c r="DU504" s="2"/>
      <c r="DV504" s="2"/>
      <c r="DW504" s="2"/>
      <c r="DX504" s="2"/>
      <c r="DY504" s="2"/>
      <c r="DZ504" s="2"/>
      <c r="EA504" s="2"/>
      <c r="EB504" s="125"/>
      <c r="EC504" s="6"/>
      <c r="ED504" s="6"/>
      <c r="EE504" s="6"/>
      <c r="EF504" s="124"/>
      <c r="EG504" s="124"/>
      <c r="EH504" s="125"/>
      <c r="EI504" s="125"/>
      <c r="EJ504" s="124"/>
      <c r="EK504" s="2"/>
      <c r="EL504" s="2"/>
    </row>
    <row x14ac:dyDescent="0.25" r="505" customHeight="1" ht="18.75">
      <c r="A505" s="290" t="s">
        <v>201</v>
      </c>
      <c r="B505" s="282"/>
      <c r="C505" s="282"/>
      <c r="D505" s="282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  <c r="AC505" s="282"/>
      <c r="AD505" s="282"/>
      <c r="AE505" s="282"/>
      <c r="AF505" s="282"/>
      <c r="AG505" s="282"/>
      <c r="AH505" s="282"/>
      <c r="AI505" s="282"/>
      <c r="AJ505" s="282"/>
      <c r="AK505" s="282"/>
      <c r="AL505" s="282"/>
      <c r="AM505" s="282"/>
      <c r="AN505" s="282"/>
      <c r="AO505" s="282"/>
      <c r="AP505" s="282"/>
      <c r="AQ505" s="282"/>
      <c r="AR505" s="282"/>
      <c r="AS505" s="282"/>
      <c r="AT505" s="282"/>
      <c r="AU505" s="282"/>
      <c r="AV505" s="282"/>
      <c r="AW505" s="282"/>
      <c r="AX505" s="282"/>
      <c r="AY505" s="273"/>
      <c r="AZ505" s="274"/>
      <c r="BA505" s="275"/>
      <c r="BB505" s="282"/>
      <c r="BC505" s="282"/>
      <c r="BD505" s="282"/>
      <c r="BE505" s="291"/>
      <c r="BF505" s="292"/>
      <c r="BG505" s="292"/>
      <c r="BH505" s="292"/>
      <c r="BI505" s="292"/>
      <c r="BJ505" s="293"/>
      <c r="BK505" s="292"/>
      <c r="BL505" s="124"/>
      <c r="BM505" s="2"/>
      <c r="BN505" s="124"/>
      <c r="BO505" s="6"/>
      <c r="BP505" s="124"/>
      <c r="BQ505" s="124"/>
      <c r="BR505" s="124"/>
      <c r="BS505" s="124"/>
      <c r="BT505" s="124"/>
      <c r="BU505" s="124"/>
      <c r="BV505" s="124"/>
      <c r="BW505" s="124"/>
      <c r="BX505" s="6"/>
      <c r="BY505" s="124"/>
      <c r="BZ505" s="124"/>
      <c r="CA505" s="124"/>
      <c r="CB505" s="124"/>
      <c r="CC505" s="124"/>
      <c r="CD505" s="124"/>
      <c r="CE505" s="124"/>
      <c r="CF505" s="124"/>
      <c r="CG505" s="124"/>
      <c r="CH505" s="124"/>
      <c r="CI505" s="124"/>
      <c r="CJ505" s="124"/>
      <c r="CK505" s="124"/>
      <c r="CL505" s="124"/>
      <c r="CM505" s="124"/>
      <c r="CN505" s="124"/>
      <c r="CO505" s="124"/>
      <c r="CP505" s="124"/>
      <c r="CQ505" s="124"/>
      <c r="CR505" s="124"/>
      <c r="CS505" s="124"/>
      <c r="CT505" s="124"/>
      <c r="CU505" s="124"/>
      <c r="CV505" s="124"/>
      <c r="CW505" s="124"/>
      <c r="CX505" s="124"/>
      <c r="CY505" s="124"/>
      <c r="CZ505" s="124"/>
      <c r="DA505" s="124"/>
      <c r="DB505" s="124"/>
      <c r="DC505" s="124"/>
      <c r="DD505" s="124"/>
      <c r="DE505" s="124"/>
      <c r="DF505" s="124"/>
      <c r="DG505" s="124"/>
      <c r="DH505" s="124"/>
      <c r="DI505" s="124"/>
      <c r="DJ505" s="124"/>
      <c r="DK505" s="198"/>
      <c r="DL505" s="198"/>
      <c r="DM505" s="144"/>
      <c r="DN505" s="198"/>
      <c r="DO505" s="144"/>
      <c r="DP505" s="198"/>
      <c r="DQ505" s="144"/>
      <c r="DR505" s="6"/>
      <c r="DS505" s="6"/>
      <c r="DT505" s="2"/>
      <c r="DU505" s="2"/>
      <c r="DV505" s="2"/>
      <c r="DW505" s="2"/>
      <c r="DX505" s="2"/>
      <c r="DY505" s="2"/>
      <c r="DZ505" s="2"/>
      <c r="EA505" s="2"/>
      <c r="EB505" s="125"/>
      <c r="EC505" s="6"/>
      <c r="ED505" s="6"/>
      <c r="EE505" s="6"/>
      <c r="EF505" s="124"/>
      <c r="EG505" s="124"/>
      <c r="EH505" s="125"/>
      <c r="EI505" s="125"/>
      <c r="EJ505" s="124"/>
      <c r="EK505" s="2"/>
      <c r="EL505" s="2"/>
    </row>
    <row x14ac:dyDescent="0.25" r="506" customHeight="1" ht="18.75">
      <c r="A506" s="290" t="s">
        <v>237</v>
      </c>
      <c r="B506" s="282"/>
      <c r="C506" s="282"/>
      <c r="D506" s="282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  <c r="AC506" s="282"/>
      <c r="AD506" s="282"/>
      <c r="AE506" s="282"/>
      <c r="AF506" s="282"/>
      <c r="AG506" s="282"/>
      <c r="AH506" s="282"/>
      <c r="AI506" s="282"/>
      <c r="AJ506" s="282"/>
      <c r="AK506" s="282"/>
      <c r="AL506" s="282"/>
      <c r="AM506" s="282"/>
      <c r="AN506" s="282"/>
      <c r="AO506" s="282"/>
      <c r="AP506" s="282"/>
      <c r="AQ506" s="282"/>
      <c r="AR506" s="282"/>
      <c r="AS506" s="282"/>
      <c r="AT506" s="282"/>
      <c r="AU506" s="282"/>
      <c r="AV506" s="282"/>
      <c r="AW506" s="282"/>
      <c r="AX506" s="282"/>
      <c r="AY506" s="273"/>
      <c r="AZ506" s="274"/>
      <c r="BA506" s="275"/>
      <c r="BB506" s="282"/>
      <c r="BC506" s="282"/>
      <c r="BD506" s="282"/>
      <c r="BE506" s="291"/>
      <c r="BF506" s="292"/>
      <c r="BG506" s="292"/>
      <c r="BH506" s="292"/>
      <c r="BI506" s="292"/>
      <c r="BJ506" s="293"/>
      <c r="BK506" s="292"/>
      <c r="BL506" s="124"/>
      <c r="BM506" s="2"/>
      <c r="BN506" s="124"/>
      <c r="BO506" s="6"/>
      <c r="BP506" s="124"/>
      <c r="BQ506" s="124"/>
      <c r="BR506" s="124"/>
      <c r="BS506" s="124"/>
      <c r="BT506" s="124"/>
      <c r="BU506" s="124"/>
      <c r="BV506" s="124"/>
      <c r="BW506" s="124"/>
      <c r="BX506" s="6"/>
      <c r="BY506" s="124"/>
      <c r="BZ506" s="124"/>
      <c r="CA506" s="124"/>
      <c r="CB506" s="124"/>
      <c r="CC506" s="124"/>
      <c r="CD506" s="124"/>
      <c r="CE506" s="124"/>
      <c r="CF506" s="124"/>
      <c r="CG506" s="124"/>
      <c r="CH506" s="124"/>
      <c r="CI506" s="124"/>
      <c r="CJ506" s="124"/>
      <c r="CK506" s="124"/>
      <c r="CL506" s="124"/>
      <c r="CM506" s="124"/>
      <c r="CN506" s="124"/>
      <c r="CO506" s="124"/>
      <c r="CP506" s="124"/>
      <c r="CQ506" s="124"/>
      <c r="CR506" s="124"/>
      <c r="CS506" s="124"/>
      <c r="CT506" s="124"/>
      <c r="CU506" s="124"/>
      <c r="CV506" s="124"/>
      <c r="CW506" s="124"/>
      <c r="CX506" s="124"/>
      <c r="CY506" s="124"/>
      <c r="CZ506" s="124"/>
      <c r="DA506" s="124"/>
      <c r="DB506" s="124"/>
      <c r="DC506" s="124"/>
      <c r="DD506" s="124"/>
      <c r="DE506" s="124"/>
      <c r="DF506" s="124"/>
      <c r="DG506" s="124"/>
      <c r="DH506" s="124"/>
      <c r="DI506" s="124"/>
      <c r="DJ506" s="124"/>
      <c r="DK506" s="198"/>
      <c r="DL506" s="198"/>
      <c r="DM506" s="144"/>
      <c r="DN506" s="198"/>
      <c r="DO506" s="144"/>
      <c r="DP506" s="198"/>
      <c r="DQ506" s="144"/>
      <c r="DR506" s="6"/>
      <c r="DS506" s="6"/>
      <c r="DT506" s="2"/>
      <c r="DU506" s="2"/>
      <c r="DV506" s="2"/>
      <c r="DW506" s="2"/>
      <c r="DX506" s="2"/>
      <c r="DY506" s="2"/>
      <c r="DZ506" s="2"/>
      <c r="EA506" s="2"/>
      <c r="EB506" s="125"/>
      <c r="EC506" s="6"/>
      <c r="ED506" s="6"/>
      <c r="EE506" s="6"/>
      <c r="EF506" s="124"/>
      <c r="EG506" s="124"/>
      <c r="EH506" s="125"/>
      <c r="EI506" s="125"/>
      <c r="EJ506" s="124"/>
      <c r="EK506" s="2"/>
      <c r="EL506" s="2"/>
    </row>
    <row x14ac:dyDescent="0.25" r="507" customHeight="1" ht="18.75">
      <c r="A507" s="290" t="s">
        <v>200</v>
      </c>
      <c r="B507" s="282"/>
      <c r="C507" s="282"/>
      <c r="D507" s="282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  <c r="AC507" s="282"/>
      <c r="AD507" s="282"/>
      <c r="AE507" s="282"/>
      <c r="AF507" s="282"/>
      <c r="AG507" s="282"/>
      <c r="AH507" s="282"/>
      <c r="AI507" s="282"/>
      <c r="AJ507" s="282"/>
      <c r="AK507" s="282"/>
      <c r="AL507" s="282"/>
      <c r="AM507" s="282"/>
      <c r="AN507" s="282"/>
      <c r="AO507" s="282"/>
      <c r="AP507" s="282"/>
      <c r="AQ507" s="282"/>
      <c r="AR507" s="282"/>
      <c r="AS507" s="282"/>
      <c r="AT507" s="282"/>
      <c r="AU507" s="282"/>
      <c r="AV507" s="282"/>
      <c r="AW507" s="282"/>
      <c r="AX507" s="282"/>
      <c r="AY507" s="273"/>
      <c r="AZ507" s="274"/>
      <c r="BA507" s="275"/>
      <c r="BB507" s="282"/>
      <c r="BC507" s="282"/>
      <c r="BD507" s="282"/>
      <c r="BE507" s="291"/>
      <c r="BF507" s="292"/>
      <c r="BG507" s="292"/>
      <c r="BH507" s="292"/>
      <c r="BI507" s="292"/>
      <c r="BJ507" s="293"/>
      <c r="BK507" s="292"/>
      <c r="BL507" s="124"/>
      <c r="BM507" s="2"/>
      <c r="BN507" s="124"/>
      <c r="BO507" s="6"/>
      <c r="BP507" s="124"/>
      <c r="BQ507" s="124"/>
      <c r="BR507" s="124"/>
      <c r="BS507" s="124"/>
      <c r="BT507" s="124"/>
      <c r="BU507" s="124"/>
      <c r="BV507" s="124"/>
      <c r="BW507" s="124"/>
      <c r="BX507" s="6"/>
      <c r="BY507" s="124"/>
      <c r="BZ507" s="124"/>
      <c r="CA507" s="124"/>
      <c r="CB507" s="124"/>
      <c r="CC507" s="124"/>
      <c r="CD507" s="124"/>
      <c r="CE507" s="124"/>
      <c r="CF507" s="124"/>
      <c r="CG507" s="124"/>
      <c r="CH507" s="124"/>
      <c r="CI507" s="124"/>
      <c r="CJ507" s="124"/>
      <c r="CK507" s="124"/>
      <c r="CL507" s="124"/>
      <c r="CM507" s="124"/>
      <c r="CN507" s="124"/>
      <c r="CO507" s="124"/>
      <c r="CP507" s="124"/>
      <c r="CQ507" s="124"/>
      <c r="CR507" s="124"/>
      <c r="CS507" s="124"/>
      <c r="CT507" s="124"/>
      <c r="CU507" s="124"/>
      <c r="CV507" s="124"/>
      <c r="CW507" s="124"/>
      <c r="CX507" s="124"/>
      <c r="CY507" s="124"/>
      <c r="CZ507" s="124"/>
      <c r="DA507" s="124"/>
      <c r="DB507" s="124"/>
      <c r="DC507" s="124"/>
      <c r="DD507" s="124"/>
      <c r="DE507" s="124"/>
      <c r="DF507" s="124"/>
      <c r="DG507" s="124"/>
      <c r="DH507" s="124"/>
      <c r="DI507" s="124"/>
      <c r="DJ507" s="124"/>
      <c r="DK507" s="198"/>
      <c r="DL507" s="198"/>
      <c r="DM507" s="144"/>
      <c r="DN507" s="198"/>
      <c r="DO507" s="144"/>
      <c r="DP507" s="198"/>
      <c r="DQ507" s="144"/>
      <c r="DR507" s="6"/>
      <c r="DS507" s="6"/>
      <c r="DT507" s="2"/>
      <c r="DU507" s="2"/>
      <c r="DV507" s="2"/>
      <c r="DW507" s="2"/>
      <c r="DX507" s="2"/>
      <c r="DY507" s="2"/>
      <c r="DZ507" s="2"/>
      <c r="EA507" s="2"/>
      <c r="EB507" s="125"/>
      <c r="EC507" s="6"/>
      <c r="ED507" s="6"/>
      <c r="EE507" s="6"/>
      <c r="EF507" s="124"/>
      <c r="EG507" s="124"/>
      <c r="EH507" s="125"/>
      <c r="EI507" s="125"/>
      <c r="EJ507" s="124"/>
      <c r="EK507" s="2"/>
      <c r="EL507" s="2"/>
    </row>
    <row x14ac:dyDescent="0.25" r="508" customHeight="1" ht="18.75">
      <c r="A508" s="290" t="s">
        <v>238</v>
      </c>
      <c r="B508" s="282"/>
      <c r="C508" s="282"/>
      <c r="D508" s="282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  <c r="AC508" s="282"/>
      <c r="AD508" s="282"/>
      <c r="AE508" s="282"/>
      <c r="AF508" s="282"/>
      <c r="AG508" s="282"/>
      <c r="AH508" s="282"/>
      <c r="AI508" s="282"/>
      <c r="AJ508" s="282"/>
      <c r="AK508" s="282"/>
      <c r="AL508" s="282"/>
      <c r="AM508" s="282"/>
      <c r="AN508" s="282"/>
      <c r="AO508" s="282"/>
      <c r="AP508" s="282"/>
      <c r="AQ508" s="282"/>
      <c r="AR508" s="282"/>
      <c r="AS508" s="282">
        <v>3</v>
      </c>
      <c r="AT508" s="282">
        <v>12</v>
      </c>
      <c r="AU508" s="282"/>
      <c r="AV508" s="282"/>
      <c r="AW508" s="282"/>
      <c r="AX508" s="282"/>
      <c r="AY508" s="273"/>
      <c r="AZ508" s="274"/>
      <c r="BA508" s="275"/>
      <c r="BB508" s="282"/>
      <c r="BC508" s="282"/>
      <c r="BD508" s="282"/>
      <c r="BE508" s="291"/>
      <c r="BF508" s="292"/>
      <c r="BG508" s="292"/>
      <c r="BH508" s="292"/>
      <c r="BI508" s="292"/>
      <c r="BJ508" s="293"/>
      <c r="BK508" s="292"/>
      <c r="BL508" s="124"/>
      <c r="BM508" s="2"/>
      <c r="BN508" s="124"/>
      <c r="BO508" s="6"/>
      <c r="BP508" s="124"/>
      <c r="BQ508" s="124"/>
      <c r="BR508" s="124"/>
      <c r="BS508" s="124"/>
      <c r="BT508" s="124"/>
      <c r="BU508" s="124"/>
      <c r="BV508" s="124"/>
      <c r="BW508" s="124"/>
      <c r="BX508" s="6"/>
      <c r="BY508" s="124"/>
      <c r="BZ508" s="124"/>
      <c r="CA508" s="124"/>
      <c r="CB508" s="124"/>
      <c r="CC508" s="124"/>
      <c r="CD508" s="124"/>
      <c r="CE508" s="124"/>
      <c r="CF508" s="124"/>
      <c r="CG508" s="124"/>
      <c r="CH508" s="124"/>
      <c r="CI508" s="124"/>
      <c r="CJ508" s="124"/>
      <c r="CK508" s="124"/>
      <c r="CL508" s="124"/>
      <c r="CM508" s="124"/>
      <c r="CN508" s="124"/>
      <c r="CO508" s="124"/>
      <c r="CP508" s="124"/>
      <c r="CQ508" s="124"/>
      <c r="CR508" s="124"/>
      <c r="CS508" s="124"/>
      <c r="CT508" s="124"/>
      <c r="CU508" s="124"/>
      <c r="CV508" s="124"/>
      <c r="CW508" s="124"/>
      <c r="CX508" s="124"/>
      <c r="CY508" s="124"/>
      <c r="CZ508" s="124"/>
      <c r="DA508" s="124"/>
      <c r="DB508" s="124"/>
      <c r="DC508" s="124"/>
      <c r="DD508" s="124"/>
      <c r="DE508" s="124"/>
      <c r="DF508" s="124"/>
      <c r="DG508" s="124"/>
      <c r="DH508" s="124"/>
      <c r="DI508" s="124"/>
      <c r="DJ508" s="124"/>
      <c r="DK508" s="198"/>
      <c r="DL508" s="198"/>
      <c r="DM508" s="144"/>
      <c r="DN508" s="198"/>
      <c r="DO508" s="144"/>
      <c r="DP508" s="198"/>
      <c r="DQ508" s="144"/>
      <c r="DR508" s="6"/>
      <c r="DS508" s="6"/>
      <c r="DT508" s="2"/>
      <c r="DU508" s="2"/>
      <c r="DV508" s="2"/>
      <c r="DW508" s="2"/>
      <c r="DX508" s="2"/>
      <c r="DY508" s="2"/>
      <c r="DZ508" s="2"/>
      <c r="EA508" s="2"/>
      <c r="EB508" s="125"/>
      <c r="EC508" s="6"/>
      <c r="ED508" s="6"/>
      <c r="EE508" s="6"/>
      <c r="EF508" s="124"/>
      <c r="EG508" s="124"/>
      <c r="EH508" s="125"/>
      <c r="EI508" s="125"/>
      <c r="EJ508" s="124"/>
      <c r="EK508" s="2"/>
      <c r="EL508" s="2"/>
    </row>
    <row x14ac:dyDescent="0.25" r="509" customHeight="1" ht="18.75">
      <c r="A509" s="304" t="s">
        <v>239</v>
      </c>
      <c r="B509" s="282">
        <f>+SUM(B500:B508)</f>
      </c>
      <c r="C509" s="282">
        <f>+SUM(C500:C508)</f>
      </c>
      <c r="D509" s="282">
        <f>+SUM(D500:D508)</f>
      </c>
      <c r="E509" s="282">
        <f>+SUM(E500:E508)</f>
      </c>
      <c r="F509" s="282">
        <f>+SUM(F500:F508)</f>
      </c>
      <c r="G509" s="282">
        <f>+SUM(G500:G508)</f>
      </c>
      <c r="H509" s="282">
        <f>+SUM(H500:H508)</f>
      </c>
      <c r="I509" s="282">
        <f>+SUM(I500:I508)</f>
      </c>
      <c r="J509" s="282">
        <f>+SUM(J500:J508)</f>
      </c>
      <c r="K509" s="282">
        <f>+SUM(K500:K508)</f>
      </c>
      <c r="L509" s="282">
        <f>+SUM(L500:L508)</f>
      </c>
      <c r="M509" s="282">
        <f>+SUM(M500:M508)</f>
      </c>
      <c r="N509" s="282">
        <f>+SUM(N500:N508)</f>
      </c>
      <c r="O509" s="282">
        <f>+SUM(O500:O508)</f>
      </c>
      <c r="P509" s="282">
        <f>+SUM(P500:P508)</f>
      </c>
      <c r="Q509" s="282">
        <f>+SUM(Q500:Q508)</f>
      </c>
      <c r="R509" s="282">
        <f>+SUM(R500:R508)</f>
      </c>
      <c r="S509" s="282">
        <f>+SUM(S500:S508)</f>
      </c>
      <c r="T509" s="282">
        <f>+SUM(T500:T508)</f>
      </c>
      <c r="U509" s="282">
        <f>+SUM(U500:U508)</f>
      </c>
      <c r="V509" s="282">
        <f>+SUM(V500:V508)</f>
      </c>
      <c r="W509" s="282">
        <f>+SUM(W500:W508)</f>
      </c>
      <c r="X509" s="282">
        <f>+SUM(X500:X508)</f>
      </c>
      <c r="Y509" s="282">
        <f>+SUM(Y500:Y508)</f>
      </c>
      <c r="Z509" s="282">
        <f>+SUM(Z500:Z508)</f>
      </c>
      <c r="AA509" s="282">
        <f>+SUM(AA500:AA508)</f>
      </c>
      <c r="AB509" s="282">
        <f>+SUM(AB500:AB508)</f>
      </c>
      <c r="AC509" s="282">
        <f>+SUM(AC500:AC508)</f>
      </c>
      <c r="AD509" s="282">
        <f>+SUM(AD500:AD508)</f>
      </c>
      <c r="AE509" s="282">
        <f>+SUM(AE500:AE508)</f>
      </c>
      <c r="AF509" s="282">
        <f>+SUM(AF500:AF508)</f>
      </c>
      <c r="AG509" s="282">
        <f>+SUM(AG500:AG508)</f>
      </c>
      <c r="AH509" s="282">
        <f>+SUM(AH500:AH508)</f>
      </c>
      <c r="AI509" s="282">
        <f>+SUM(AI500:AI508)</f>
      </c>
      <c r="AJ509" s="282">
        <f>+SUM(AJ500:AJ508)</f>
      </c>
      <c r="AK509" s="282">
        <f>+SUM(AK500:AK508)</f>
      </c>
      <c r="AL509" s="282">
        <f>+SUM(AL500:AL508)</f>
      </c>
      <c r="AM509" s="282">
        <f>+SUM(AM500:AM508)</f>
      </c>
      <c r="AN509" s="282">
        <f>+SUM(AN500:AN508)</f>
      </c>
      <c r="AO509" s="282">
        <f>+SUM(AO500:AO508)</f>
      </c>
      <c r="AP509" s="282">
        <f>+SUM(AP500:AP508)</f>
      </c>
      <c r="AQ509" s="282">
        <f>+SUM(AQ500:AQ508)</f>
      </c>
      <c r="AR509" s="282">
        <f>+SUM(AR500:AR508)</f>
      </c>
      <c r="AS509" s="282">
        <f>+SUM(AS500:AS508)</f>
      </c>
      <c r="AT509" s="282">
        <f>+SUM(AT500:AT508)</f>
      </c>
      <c r="AU509" s="282">
        <f>+SUM(AU500:AU508)</f>
      </c>
      <c r="AV509" s="282">
        <f>+SUM(AV500:AV508)</f>
      </c>
      <c r="AW509" s="282">
        <f>+SUM(AW500:AW508)</f>
      </c>
      <c r="AX509" s="282"/>
      <c r="AY509" s="273"/>
      <c r="AZ509" s="274">
        <f>+SUM(AZ500:AZ508)</f>
      </c>
      <c r="BA509" s="275">
        <f>+SUM(BA500:BA508)</f>
      </c>
      <c r="BB509" s="282">
        <f>+SUM(BB500:BB508)</f>
      </c>
      <c r="BC509" s="282">
        <f>+SUM(BC500:BC508)</f>
      </c>
      <c r="BD509" s="282">
        <f>+SUM(BD500:BD508)</f>
      </c>
      <c r="BE509" s="291">
        <f>+SUM(BE500:BE508)</f>
      </c>
      <c r="BF509" s="292">
        <f>+SUM(BF500:BF508)</f>
      </c>
      <c r="BG509" s="292">
        <f>+SUM(BG500:BG508)</f>
      </c>
      <c r="BH509" s="292">
        <f>+SUM(BH500:BH508)</f>
      </c>
      <c r="BI509" s="292">
        <f>+SUM(BI500:BI508)</f>
      </c>
      <c r="BJ509" s="293">
        <f>+SUM(BJ500:BJ508)</f>
      </c>
      <c r="BK509" s="292"/>
      <c r="BL509" s="124"/>
      <c r="BM509" s="2"/>
      <c r="BN509" s="124"/>
      <c r="BO509" s="6"/>
      <c r="BP509" s="124"/>
      <c r="BQ509" s="124"/>
      <c r="BR509" s="124"/>
      <c r="BS509" s="124"/>
      <c r="BT509" s="124"/>
      <c r="BU509" s="124"/>
      <c r="BV509" s="124"/>
      <c r="BW509" s="124"/>
      <c r="BX509" s="6"/>
      <c r="BY509" s="124"/>
      <c r="BZ509" s="124"/>
      <c r="CA509" s="124"/>
      <c r="CB509" s="124"/>
      <c r="CC509" s="124"/>
      <c r="CD509" s="124"/>
      <c r="CE509" s="124"/>
      <c r="CF509" s="124"/>
      <c r="CG509" s="124"/>
      <c r="CH509" s="124"/>
      <c r="CI509" s="124"/>
      <c r="CJ509" s="124"/>
      <c r="CK509" s="124"/>
      <c r="CL509" s="124"/>
      <c r="CM509" s="124"/>
      <c r="CN509" s="124"/>
      <c r="CO509" s="124"/>
      <c r="CP509" s="124"/>
      <c r="CQ509" s="124"/>
      <c r="CR509" s="124"/>
      <c r="CS509" s="124"/>
      <c r="CT509" s="124"/>
      <c r="CU509" s="124"/>
      <c r="CV509" s="124"/>
      <c r="CW509" s="124"/>
      <c r="CX509" s="124"/>
      <c r="CY509" s="124"/>
      <c r="CZ509" s="124"/>
      <c r="DA509" s="124"/>
      <c r="DB509" s="124"/>
      <c r="DC509" s="124"/>
      <c r="DD509" s="124"/>
      <c r="DE509" s="124"/>
      <c r="DF509" s="124"/>
      <c r="DG509" s="124"/>
      <c r="DH509" s="124"/>
      <c r="DI509" s="124"/>
      <c r="DJ509" s="124"/>
      <c r="DK509" s="198"/>
      <c r="DL509" s="198"/>
      <c r="DM509" s="144"/>
      <c r="DN509" s="198"/>
      <c r="DO509" s="144"/>
      <c r="DP509" s="198"/>
      <c r="DQ509" s="144"/>
      <c r="DR509" s="6"/>
      <c r="DS509" s="6"/>
      <c r="DT509" s="2"/>
      <c r="DU509" s="2"/>
      <c r="DV509" s="2"/>
      <c r="DW509" s="2"/>
      <c r="DX509" s="2"/>
      <c r="DY509" s="2"/>
      <c r="DZ509" s="2"/>
      <c r="EA509" s="2"/>
      <c r="EB509" s="125"/>
      <c r="EC509" s="6"/>
      <c r="ED509" s="6"/>
      <c r="EE509" s="6"/>
      <c r="EF509" s="124"/>
      <c r="EG509" s="124"/>
      <c r="EH509" s="125"/>
      <c r="EI509" s="125"/>
      <c r="EJ509" s="124"/>
      <c r="EK509" s="2"/>
      <c r="EL509" s="2"/>
    </row>
    <row x14ac:dyDescent="0.25" r="510" customHeight="1" ht="18.75">
      <c r="A510" s="280" t="s">
        <v>52</v>
      </c>
      <c r="B510" s="342">
        <v>0</v>
      </c>
      <c r="C510" s="342">
        <v>0</v>
      </c>
      <c r="D510" s="342">
        <v>0</v>
      </c>
      <c r="E510" s="342">
        <v>0</v>
      </c>
      <c r="F510" s="342">
        <v>0</v>
      </c>
      <c r="G510" s="342">
        <v>36</v>
      </c>
      <c r="H510" s="342">
        <v>-20</v>
      </c>
      <c r="I510" s="342">
        <v>0</v>
      </c>
      <c r="J510" s="342">
        <v>0</v>
      </c>
      <c r="K510" s="342">
        <v>0</v>
      </c>
      <c r="L510" s="342">
        <v>0</v>
      </c>
      <c r="M510" s="342">
        <v>0</v>
      </c>
      <c r="N510" s="268">
        <v>0</v>
      </c>
      <c r="O510" s="268">
        <v>0</v>
      </c>
      <c r="P510" s="268">
        <v>0</v>
      </c>
      <c r="Q510" s="268">
        <v>0</v>
      </c>
      <c r="R510" s="268">
        <v>1</v>
      </c>
      <c r="S510" s="268">
        <v>10</v>
      </c>
      <c r="T510" s="268">
        <v>0</v>
      </c>
      <c r="U510" s="268">
        <v>0</v>
      </c>
      <c r="V510" s="268">
        <v>0</v>
      </c>
      <c r="W510" s="268">
        <v>3</v>
      </c>
      <c r="X510" s="268">
        <v>1</v>
      </c>
      <c r="Y510" s="268">
        <v>-1</v>
      </c>
      <c r="Z510" s="282">
        <v>0</v>
      </c>
      <c r="AA510" s="282">
        <v>2</v>
      </c>
      <c r="AB510" s="282">
        <v>0</v>
      </c>
      <c r="AC510" s="282">
        <v>0</v>
      </c>
      <c r="AD510" s="282">
        <v>0</v>
      </c>
      <c r="AE510" s="282">
        <v>0</v>
      </c>
      <c r="AF510" s="282">
        <v>0</v>
      </c>
      <c r="AG510" s="282">
        <v>0</v>
      </c>
      <c r="AH510" s="282">
        <v>0</v>
      </c>
      <c r="AI510" s="282">
        <v>0</v>
      </c>
      <c r="AJ510" s="282">
        <v>46</v>
      </c>
      <c r="AK510" s="282">
        <v>0</v>
      </c>
      <c r="AL510" s="282">
        <v>0</v>
      </c>
      <c r="AM510" s="282">
        <v>0</v>
      </c>
      <c r="AN510" s="282">
        <v>0</v>
      </c>
      <c r="AO510" s="282">
        <v>28</v>
      </c>
      <c r="AP510" s="282">
        <v>0</v>
      </c>
      <c r="AQ510" s="282">
        <v>0</v>
      </c>
      <c r="AR510" s="282">
        <v>0</v>
      </c>
      <c r="AS510" s="282">
        <v>0</v>
      </c>
      <c r="AT510" s="282">
        <v>12</v>
      </c>
      <c r="AU510" s="282">
        <v>0</v>
      </c>
      <c r="AV510" s="282">
        <v>24</v>
      </c>
      <c r="AW510" s="268">
        <v>0</v>
      </c>
      <c r="AX510" s="268"/>
      <c r="AY510" s="273"/>
      <c r="AZ510" s="274">
        <f>+AZ520</f>
      </c>
      <c r="BA510" s="275">
        <f>+BA520</f>
      </c>
      <c r="BB510" s="282">
        <f>+BB520</f>
      </c>
      <c r="BC510" s="282">
        <f>+BC520</f>
      </c>
      <c r="BD510" s="282">
        <f>+BD520</f>
      </c>
      <c r="BE510" s="291">
        <f>+BE520</f>
      </c>
      <c r="BF510" s="292">
        <f>+BF520</f>
      </c>
      <c r="BG510" s="292">
        <f>+BG520</f>
      </c>
      <c r="BH510" s="292">
        <f>+BH520</f>
      </c>
      <c r="BI510" s="292">
        <f>+BI520</f>
      </c>
      <c r="BJ510" s="293">
        <f>+BJ520</f>
      </c>
      <c r="BK510" s="292"/>
      <c r="BL510" s="124"/>
      <c r="BM510" s="2"/>
      <c r="BN510" s="124"/>
      <c r="BO510" s="6"/>
      <c r="BP510" s="124"/>
      <c r="BQ510" s="124"/>
      <c r="BR510" s="124"/>
      <c r="BS510" s="124"/>
      <c r="BT510" s="124"/>
      <c r="BU510" s="124"/>
      <c r="BV510" s="124"/>
      <c r="BW510" s="124"/>
      <c r="BX510" s="6"/>
      <c r="BY510" s="124"/>
      <c r="BZ510" s="124"/>
      <c r="CA510" s="124"/>
      <c r="CB510" s="124"/>
      <c r="CC510" s="124"/>
      <c r="CD510" s="124"/>
      <c r="CE510" s="124"/>
      <c r="CF510" s="124"/>
      <c r="CG510" s="124"/>
      <c r="CH510" s="124"/>
      <c r="CI510" s="124"/>
      <c r="CJ510" s="124"/>
      <c r="CK510" s="124"/>
      <c r="CL510" s="124"/>
      <c r="CM510" s="124"/>
      <c r="CN510" s="124"/>
      <c r="CO510" s="124"/>
      <c r="CP510" s="124"/>
      <c r="CQ510" s="124"/>
      <c r="CR510" s="124"/>
      <c r="CS510" s="124"/>
      <c r="CT510" s="124"/>
      <c r="CU510" s="124"/>
      <c r="CV510" s="124"/>
      <c r="CW510" s="124"/>
      <c r="CX510" s="124"/>
      <c r="CY510" s="124"/>
      <c r="CZ510" s="124"/>
      <c r="DA510" s="124"/>
      <c r="DB510" s="124"/>
      <c r="DC510" s="124"/>
      <c r="DD510" s="124"/>
      <c r="DE510" s="124"/>
      <c r="DF510" s="124"/>
      <c r="DG510" s="124"/>
      <c r="DH510" s="124"/>
      <c r="DI510" s="124"/>
      <c r="DJ510" s="124"/>
      <c r="DK510" s="198">
        <f>SUM(B510:M510)</f>
      </c>
      <c r="DL510" s="198">
        <f>SUM(N510:Y510)</f>
      </c>
      <c r="DM510" s="144">
        <f>IFERROR(DL510/DK510*100,0)</f>
      </c>
      <c r="DN510" s="198">
        <f>SUM(Z510:AK510)</f>
      </c>
      <c r="DO510" s="144">
        <f>IFERROR(DN510/DL510*100,0)</f>
      </c>
      <c r="DP510" s="198">
        <f>SUM(AL510:AW510)</f>
      </c>
      <c r="DQ510" s="144">
        <f>IFERROR(DP510/DN510*100,0)</f>
      </c>
      <c r="DR510" s="185">
        <f>SUM(AY510:BJ510)</f>
      </c>
      <c r="DS510" s="249">
        <f>IFERROR(DR510/DP510*100,0)</f>
      </c>
      <c r="DT510" s="2"/>
      <c r="DU510" s="2"/>
      <c r="DV510" s="2"/>
      <c r="DW510" s="2"/>
      <c r="DX510" s="2"/>
      <c r="DY510" s="2"/>
      <c r="DZ510" s="2"/>
      <c r="EA510" s="2"/>
      <c r="EB510" s="125"/>
      <c r="EC510" s="6"/>
      <c r="ED510" s="6"/>
      <c r="EE510" s="6"/>
      <c r="EF510" s="124"/>
      <c r="EG510" s="124"/>
      <c r="EH510" s="125"/>
      <c r="EI510" s="125"/>
      <c r="EJ510" s="124"/>
      <c r="EK510" s="2"/>
      <c r="EL510" s="2"/>
    </row>
    <row x14ac:dyDescent="0.25" r="511" customHeight="1" ht="18.75">
      <c r="A511" s="290" t="s">
        <v>231</v>
      </c>
      <c r="B511" s="282"/>
      <c r="C511" s="282"/>
      <c r="D511" s="282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  <c r="AD511" s="282"/>
      <c r="AE511" s="282"/>
      <c r="AF511" s="282"/>
      <c r="AG511" s="282"/>
      <c r="AH511" s="282"/>
      <c r="AI511" s="282"/>
      <c r="AJ511" s="282"/>
      <c r="AK511" s="282"/>
      <c r="AL511" s="282"/>
      <c r="AM511" s="282"/>
      <c r="AN511" s="282"/>
      <c r="AO511" s="282"/>
      <c r="AP511" s="282"/>
      <c r="AQ511" s="282"/>
      <c r="AR511" s="282"/>
      <c r="AS511" s="282"/>
      <c r="AT511" s="282"/>
      <c r="AU511" s="282"/>
      <c r="AV511" s="282"/>
      <c r="AW511" s="282"/>
      <c r="AX511" s="282"/>
      <c r="AY511" s="273"/>
      <c r="AZ511" s="274"/>
      <c r="BA511" s="275"/>
      <c r="BB511" s="282"/>
      <c r="BC511" s="282"/>
      <c r="BD511" s="282"/>
      <c r="BE511" s="291"/>
      <c r="BF511" s="292"/>
      <c r="BG511" s="292"/>
      <c r="BH511" s="292"/>
      <c r="BI511" s="292"/>
      <c r="BJ511" s="293"/>
      <c r="BK511" s="292"/>
      <c r="BL511" s="124"/>
      <c r="BM511" s="2"/>
      <c r="BN511" s="124"/>
      <c r="BO511" s="6"/>
      <c r="BP511" s="124"/>
      <c r="BQ511" s="124"/>
      <c r="BR511" s="124"/>
      <c r="BS511" s="124"/>
      <c r="BT511" s="124"/>
      <c r="BU511" s="124"/>
      <c r="BV511" s="124"/>
      <c r="BW511" s="124"/>
      <c r="BX511" s="6"/>
      <c r="BY511" s="124"/>
      <c r="BZ511" s="124"/>
      <c r="CA511" s="124"/>
      <c r="CB511" s="124"/>
      <c r="CC511" s="124"/>
      <c r="CD511" s="124"/>
      <c r="CE511" s="124"/>
      <c r="CF511" s="124"/>
      <c r="CG511" s="124"/>
      <c r="CH511" s="124"/>
      <c r="CI511" s="124"/>
      <c r="CJ511" s="124"/>
      <c r="CK511" s="124"/>
      <c r="CL511" s="124"/>
      <c r="CM511" s="124"/>
      <c r="CN511" s="124"/>
      <c r="CO511" s="124"/>
      <c r="CP511" s="124"/>
      <c r="CQ511" s="124"/>
      <c r="CR511" s="124"/>
      <c r="CS511" s="124"/>
      <c r="CT511" s="124"/>
      <c r="CU511" s="124"/>
      <c r="CV511" s="124"/>
      <c r="CW511" s="124"/>
      <c r="CX511" s="124"/>
      <c r="CY511" s="124"/>
      <c r="CZ511" s="124"/>
      <c r="DA511" s="124"/>
      <c r="DB511" s="124"/>
      <c r="DC511" s="124"/>
      <c r="DD511" s="124"/>
      <c r="DE511" s="124"/>
      <c r="DF511" s="124"/>
      <c r="DG511" s="124"/>
      <c r="DH511" s="124"/>
      <c r="DI511" s="124"/>
      <c r="DJ511" s="124"/>
      <c r="DK511" s="198"/>
      <c r="DL511" s="198"/>
      <c r="DM511" s="144"/>
      <c r="DN511" s="198"/>
      <c r="DO511" s="144"/>
      <c r="DP511" s="198"/>
      <c r="DQ511" s="144"/>
      <c r="DR511" s="6"/>
      <c r="DS511" s="6"/>
      <c r="DT511" s="2"/>
      <c r="DU511" s="2"/>
      <c r="DV511" s="2"/>
      <c r="DW511" s="2"/>
      <c r="DX511" s="2"/>
      <c r="DY511" s="2"/>
      <c r="DZ511" s="2"/>
      <c r="EA511" s="2"/>
      <c r="EB511" s="125"/>
      <c r="EC511" s="6"/>
      <c r="ED511" s="6"/>
      <c r="EE511" s="6"/>
      <c r="EF511" s="124"/>
      <c r="EG511" s="124"/>
      <c r="EH511" s="125"/>
      <c r="EI511" s="125"/>
      <c r="EJ511" s="124"/>
      <c r="EK511" s="2"/>
      <c r="EL511" s="2"/>
    </row>
    <row x14ac:dyDescent="0.25" r="512" customHeight="1" ht="18.75">
      <c r="A512" s="290" t="s">
        <v>232</v>
      </c>
      <c r="B512" s="282"/>
      <c r="C512" s="282"/>
      <c r="D512" s="282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  <c r="AC512" s="282"/>
      <c r="AD512" s="282"/>
      <c r="AE512" s="282"/>
      <c r="AF512" s="282"/>
      <c r="AG512" s="282"/>
      <c r="AH512" s="282"/>
      <c r="AI512" s="282"/>
      <c r="AJ512" s="282"/>
      <c r="AK512" s="282"/>
      <c r="AL512" s="282"/>
      <c r="AM512" s="282"/>
      <c r="AN512" s="282"/>
      <c r="AO512" s="282"/>
      <c r="AP512" s="282"/>
      <c r="AQ512" s="282"/>
      <c r="AR512" s="282"/>
      <c r="AS512" s="282"/>
      <c r="AT512" s="282"/>
      <c r="AU512" s="282"/>
      <c r="AV512" s="282"/>
      <c r="AW512" s="282"/>
      <c r="AX512" s="282"/>
      <c r="AY512" s="273"/>
      <c r="AZ512" s="274"/>
      <c r="BA512" s="275"/>
      <c r="BB512" s="282"/>
      <c r="BC512" s="282"/>
      <c r="BD512" s="282"/>
      <c r="BE512" s="291"/>
      <c r="BF512" s="292"/>
      <c r="BG512" s="292"/>
      <c r="BH512" s="292"/>
      <c r="BI512" s="292"/>
      <c r="BJ512" s="293"/>
      <c r="BK512" s="292"/>
      <c r="BL512" s="124"/>
      <c r="BM512" s="2"/>
      <c r="BN512" s="124"/>
      <c r="BO512" s="6"/>
      <c r="BP512" s="124"/>
      <c r="BQ512" s="124"/>
      <c r="BR512" s="124"/>
      <c r="BS512" s="124"/>
      <c r="BT512" s="124"/>
      <c r="BU512" s="124"/>
      <c r="BV512" s="124"/>
      <c r="BW512" s="124"/>
      <c r="BX512" s="6"/>
      <c r="BY512" s="124"/>
      <c r="BZ512" s="124"/>
      <c r="CA512" s="124"/>
      <c r="CB512" s="124"/>
      <c r="CC512" s="124"/>
      <c r="CD512" s="124"/>
      <c r="CE512" s="124"/>
      <c r="CF512" s="124"/>
      <c r="CG512" s="124"/>
      <c r="CH512" s="124"/>
      <c r="CI512" s="124"/>
      <c r="CJ512" s="124"/>
      <c r="CK512" s="124"/>
      <c r="CL512" s="124"/>
      <c r="CM512" s="124"/>
      <c r="CN512" s="124"/>
      <c r="CO512" s="124"/>
      <c r="CP512" s="124"/>
      <c r="CQ512" s="124"/>
      <c r="CR512" s="124"/>
      <c r="CS512" s="124"/>
      <c r="CT512" s="124"/>
      <c r="CU512" s="124"/>
      <c r="CV512" s="124"/>
      <c r="CW512" s="124"/>
      <c r="CX512" s="124"/>
      <c r="CY512" s="124"/>
      <c r="CZ512" s="124"/>
      <c r="DA512" s="124"/>
      <c r="DB512" s="124"/>
      <c r="DC512" s="124"/>
      <c r="DD512" s="124"/>
      <c r="DE512" s="124"/>
      <c r="DF512" s="124"/>
      <c r="DG512" s="124"/>
      <c r="DH512" s="124"/>
      <c r="DI512" s="124"/>
      <c r="DJ512" s="124"/>
      <c r="DK512" s="198"/>
      <c r="DL512" s="198"/>
      <c r="DM512" s="144"/>
      <c r="DN512" s="198"/>
      <c r="DO512" s="144"/>
      <c r="DP512" s="198"/>
      <c r="DQ512" s="144"/>
      <c r="DR512" s="6"/>
      <c r="DS512" s="6"/>
      <c r="DT512" s="2"/>
      <c r="DU512" s="2"/>
      <c r="DV512" s="2"/>
      <c r="DW512" s="2"/>
      <c r="DX512" s="2"/>
      <c r="DY512" s="2"/>
      <c r="DZ512" s="2"/>
      <c r="EA512" s="2"/>
      <c r="EB512" s="125"/>
      <c r="EC512" s="6"/>
      <c r="ED512" s="6"/>
      <c r="EE512" s="6"/>
      <c r="EF512" s="124"/>
      <c r="EG512" s="124"/>
      <c r="EH512" s="125"/>
      <c r="EI512" s="125"/>
      <c r="EJ512" s="124"/>
      <c r="EK512" s="2"/>
      <c r="EL512" s="2"/>
    </row>
    <row x14ac:dyDescent="0.25" r="513" customHeight="1" ht="18.75">
      <c r="A513" s="290" t="s">
        <v>233</v>
      </c>
      <c r="B513" s="282"/>
      <c r="C513" s="282"/>
      <c r="D513" s="282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  <c r="AC513" s="282"/>
      <c r="AD513" s="282"/>
      <c r="AE513" s="282"/>
      <c r="AF513" s="282"/>
      <c r="AG513" s="282"/>
      <c r="AH513" s="282"/>
      <c r="AI513" s="282"/>
      <c r="AJ513" s="282"/>
      <c r="AK513" s="282"/>
      <c r="AL513" s="282"/>
      <c r="AM513" s="282"/>
      <c r="AN513" s="282"/>
      <c r="AO513" s="282"/>
      <c r="AP513" s="282"/>
      <c r="AQ513" s="282"/>
      <c r="AR513" s="282"/>
      <c r="AS513" s="282"/>
      <c r="AT513" s="282"/>
      <c r="AU513" s="282"/>
      <c r="AV513" s="282"/>
      <c r="AW513" s="282"/>
      <c r="AX513" s="282"/>
      <c r="AY513" s="273"/>
      <c r="AZ513" s="274"/>
      <c r="BA513" s="275"/>
      <c r="BB513" s="282"/>
      <c r="BC513" s="282"/>
      <c r="BD513" s="282"/>
      <c r="BE513" s="291"/>
      <c r="BF513" s="292"/>
      <c r="BG513" s="292"/>
      <c r="BH513" s="292"/>
      <c r="BI513" s="292"/>
      <c r="BJ513" s="293"/>
      <c r="BK513" s="292"/>
      <c r="BL513" s="124"/>
      <c r="BM513" s="2"/>
      <c r="BN513" s="124"/>
      <c r="BO513" s="6"/>
      <c r="BP513" s="124"/>
      <c r="BQ513" s="124"/>
      <c r="BR513" s="124"/>
      <c r="BS513" s="124"/>
      <c r="BT513" s="124"/>
      <c r="BU513" s="124"/>
      <c r="BV513" s="124"/>
      <c r="BW513" s="124"/>
      <c r="BX513" s="6"/>
      <c r="BY513" s="124"/>
      <c r="BZ513" s="124"/>
      <c r="CA513" s="124"/>
      <c r="CB513" s="124"/>
      <c r="CC513" s="124"/>
      <c r="CD513" s="124"/>
      <c r="CE513" s="124"/>
      <c r="CF513" s="124"/>
      <c r="CG513" s="124"/>
      <c r="CH513" s="124"/>
      <c r="CI513" s="124"/>
      <c r="CJ513" s="124"/>
      <c r="CK513" s="124"/>
      <c r="CL513" s="124"/>
      <c r="CM513" s="124"/>
      <c r="CN513" s="124"/>
      <c r="CO513" s="124"/>
      <c r="CP513" s="124"/>
      <c r="CQ513" s="124"/>
      <c r="CR513" s="124"/>
      <c r="CS513" s="124"/>
      <c r="CT513" s="124"/>
      <c r="CU513" s="124"/>
      <c r="CV513" s="124"/>
      <c r="CW513" s="124"/>
      <c r="CX513" s="124"/>
      <c r="CY513" s="124"/>
      <c r="CZ513" s="124"/>
      <c r="DA513" s="124"/>
      <c r="DB513" s="124"/>
      <c r="DC513" s="124"/>
      <c r="DD513" s="124"/>
      <c r="DE513" s="124"/>
      <c r="DF513" s="124"/>
      <c r="DG513" s="124"/>
      <c r="DH513" s="124"/>
      <c r="DI513" s="124"/>
      <c r="DJ513" s="124"/>
      <c r="DK513" s="198"/>
      <c r="DL513" s="198"/>
      <c r="DM513" s="144"/>
      <c r="DN513" s="198"/>
      <c r="DO513" s="144"/>
      <c r="DP513" s="198"/>
      <c r="DQ513" s="144"/>
      <c r="DR513" s="6"/>
      <c r="DS513" s="6"/>
      <c r="DT513" s="2"/>
      <c r="DU513" s="2"/>
      <c r="DV513" s="2"/>
      <c r="DW513" s="2"/>
      <c r="DX513" s="2"/>
      <c r="DY513" s="2"/>
      <c r="DZ513" s="2"/>
      <c r="EA513" s="2"/>
      <c r="EB513" s="125"/>
      <c r="EC513" s="6"/>
      <c r="ED513" s="6"/>
      <c r="EE513" s="6"/>
      <c r="EF513" s="124"/>
      <c r="EG513" s="124"/>
      <c r="EH513" s="125"/>
      <c r="EI513" s="125"/>
      <c r="EJ513" s="124"/>
      <c r="EK513" s="2"/>
      <c r="EL513" s="2"/>
    </row>
    <row x14ac:dyDescent="0.25" r="514" customHeight="1" ht="18.75">
      <c r="A514" s="290" t="s">
        <v>234</v>
      </c>
      <c r="B514" s="282"/>
      <c r="C514" s="282"/>
      <c r="D514" s="282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  <c r="AC514" s="282"/>
      <c r="AD514" s="282"/>
      <c r="AE514" s="282"/>
      <c r="AF514" s="282"/>
      <c r="AG514" s="282"/>
      <c r="AH514" s="282"/>
      <c r="AI514" s="282"/>
      <c r="AJ514" s="282"/>
      <c r="AK514" s="282"/>
      <c r="AL514" s="282"/>
      <c r="AM514" s="282"/>
      <c r="AN514" s="282"/>
      <c r="AO514" s="282"/>
      <c r="AP514" s="282"/>
      <c r="AQ514" s="282"/>
      <c r="AR514" s="282"/>
      <c r="AS514" s="282"/>
      <c r="AT514" s="282"/>
      <c r="AU514" s="282"/>
      <c r="AV514" s="282"/>
      <c r="AW514" s="282"/>
      <c r="AX514" s="282"/>
      <c r="AY514" s="273"/>
      <c r="AZ514" s="274"/>
      <c r="BA514" s="275"/>
      <c r="BB514" s="282"/>
      <c r="BC514" s="282"/>
      <c r="BD514" s="282"/>
      <c r="BE514" s="291"/>
      <c r="BF514" s="292"/>
      <c r="BG514" s="292"/>
      <c r="BH514" s="292"/>
      <c r="BI514" s="292"/>
      <c r="BJ514" s="293"/>
      <c r="BK514" s="292"/>
      <c r="BL514" s="124"/>
      <c r="BM514" s="2"/>
      <c r="BN514" s="124"/>
      <c r="BO514" s="6"/>
      <c r="BP514" s="124"/>
      <c r="BQ514" s="124"/>
      <c r="BR514" s="124"/>
      <c r="BS514" s="124"/>
      <c r="BT514" s="124"/>
      <c r="BU514" s="124"/>
      <c r="BV514" s="124"/>
      <c r="BW514" s="124"/>
      <c r="BX514" s="6"/>
      <c r="BY514" s="124"/>
      <c r="BZ514" s="124"/>
      <c r="CA514" s="124"/>
      <c r="CB514" s="124"/>
      <c r="CC514" s="124"/>
      <c r="CD514" s="124"/>
      <c r="CE514" s="124"/>
      <c r="CF514" s="124"/>
      <c r="CG514" s="124"/>
      <c r="CH514" s="124"/>
      <c r="CI514" s="124"/>
      <c r="CJ514" s="124"/>
      <c r="CK514" s="124"/>
      <c r="CL514" s="124"/>
      <c r="CM514" s="124"/>
      <c r="CN514" s="124"/>
      <c r="CO514" s="124"/>
      <c r="CP514" s="124"/>
      <c r="CQ514" s="124"/>
      <c r="CR514" s="124"/>
      <c r="CS514" s="124"/>
      <c r="CT514" s="124"/>
      <c r="CU514" s="124"/>
      <c r="CV514" s="124"/>
      <c r="CW514" s="124"/>
      <c r="CX514" s="124"/>
      <c r="CY514" s="124"/>
      <c r="CZ514" s="124"/>
      <c r="DA514" s="124"/>
      <c r="DB514" s="124"/>
      <c r="DC514" s="124"/>
      <c r="DD514" s="124"/>
      <c r="DE514" s="124"/>
      <c r="DF514" s="124"/>
      <c r="DG514" s="124"/>
      <c r="DH514" s="124"/>
      <c r="DI514" s="124"/>
      <c r="DJ514" s="124"/>
      <c r="DK514" s="198"/>
      <c r="DL514" s="198"/>
      <c r="DM514" s="144"/>
      <c r="DN514" s="198"/>
      <c r="DO514" s="144"/>
      <c r="DP514" s="198"/>
      <c r="DQ514" s="144"/>
      <c r="DR514" s="6"/>
      <c r="DS514" s="6"/>
      <c r="DT514" s="2"/>
      <c r="DU514" s="2"/>
      <c r="DV514" s="2"/>
      <c r="DW514" s="2"/>
      <c r="DX514" s="2"/>
      <c r="DY514" s="2"/>
      <c r="DZ514" s="2"/>
      <c r="EA514" s="2"/>
      <c r="EB514" s="125"/>
      <c r="EC514" s="6"/>
      <c r="ED514" s="6"/>
      <c r="EE514" s="6"/>
      <c r="EF514" s="124"/>
      <c r="EG514" s="124"/>
      <c r="EH514" s="125"/>
      <c r="EI514" s="125"/>
      <c r="EJ514" s="124"/>
      <c r="EK514" s="2"/>
      <c r="EL514" s="2"/>
    </row>
    <row x14ac:dyDescent="0.25" r="515" customHeight="1" ht="18.75">
      <c r="A515" s="290" t="s">
        <v>235</v>
      </c>
      <c r="B515" s="282"/>
      <c r="C515" s="282"/>
      <c r="D515" s="282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  <c r="AC515" s="282"/>
      <c r="AD515" s="282"/>
      <c r="AE515" s="282"/>
      <c r="AF515" s="282"/>
      <c r="AG515" s="282"/>
      <c r="AH515" s="282"/>
      <c r="AI515" s="282"/>
      <c r="AJ515" s="282"/>
      <c r="AK515" s="282"/>
      <c r="AL515" s="282"/>
      <c r="AM515" s="282"/>
      <c r="AN515" s="282"/>
      <c r="AO515" s="282"/>
      <c r="AP515" s="282"/>
      <c r="AQ515" s="282"/>
      <c r="AR515" s="282"/>
      <c r="AS515" s="282"/>
      <c r="AT515" s="282"/>
      <c r="AU515" s="282"/>
      <c r="AV515" s="282"/>
      <c r="AW515" s="282"/>
      <c r="AX515" s="282"/>
      <c r="AY515" s="273"/>
      <c r="AZ515" s="274"/>
      <c r="BA515" s="275"/>
      <c r="BB515" s="282"/>
      <c r="BC515" s="282"/>
      <c r="BD515" s="282"/>
      <c r="BE515" s="291"/>
      <c r="BF515" s="292"/>
      <c r="BG515" s="292"/>
      <c r="BH515" s="292"/>
      <c r="BI515" s="292"/>
      <c r="BJ515" s="293"/>
      <c r="BK515" s="292"/>
      <c r="BL515" s="124"/>
      <c r="BM515" s="2"/>
      <c r="BN515" s="124"/>
      <c r="BO515" s="6"/>
      <c r="BP515" s="124"/>
      <c r="BQ515" s="124"/>
      <c r="BR515" s="124"/>
      <c r="BS515" s="124"/>
      <c r="BT515" s="124"/>
      <c r="BU515" s="124"/>
      <c r="BV515" s="124"/>
      <c r="BW515" s="124"/>
      <c r="BX515" s="6"/>
      <c r="BY515" s="124"/>
      <c r="BZ515" s="124"/>
      <c r="CA515" s="124"/>
      <c r="CB515" s="124"/>
      <c r="CC515" s="124"/>
      <c r="CD515" s="124"/>
      <c r="CE515" s="124"/>
      <c r="CF515" s="124"/>
      <c r="CG515" s="124"/>
      <c r="CH515" s="124"/>
      <c r="CI515" s="124"/>
      <c r="CJ515" s="124"/>
      <c r="CK515" s="124"/>
      <c r="CL515" s="124"/>
      <c r="CM515" s="124"/>
      <c r="CN515" s="124"/>
      <c r="CO515" s="124"/>
      <c r="CP515" s="124"/>
      <c r="CQ515" s="124"/>
      <c r="CR515" s="124"/>
      <c r="CS515" s="124"/>
      <c r="CT515" s="124"/>
      <c r="CU515" s="124"/>
      <c r="CV515" s="124"/>
      <c r="CW515" s="124"/>
      <c r="CX515" s="124"/>
      <c r="CY515" s="124"/>
      <c r="CZ515" s="124"/>
      <c r="DA515" s="124"/>
      <c r="DB515" s="124"/>
      <c r="DC515" s="124"/>
      <c r="DD515" s="124"/>
      <c r="DE515" s="124"/>
      <c r="DF515" s="124"/>
      <c r="DG515" s="124"/>
      <c r="DH515" s="124"/>
      <c r="DI515" s="124"/>
      <c r="DJ515" s="124"/>
      <c r="DK515" s="198"/>
      <c r="DL515" s="198"/>
      <c r="DM515" s="144"/>
      <c r="DN515" s="198"/>
      <c r="DO515" s="144"/>
      <c r="DP515" s="198"/>
      <c r="DQ515" s="144"/>
      <c r="DR515" s="6"/>
      <c r="DS515" s="6"/>
      <c r="DT515" s="2"/>
      <c r="DU515" s="2"/>
      <c r="DV515" s="2"/>
      <c r="DW515" s="2"/>
      <c r="DX515" s="2"/>
      <c r="DY515" s="2"/>
      <c r="DZ515" s="2"/>
      <c r="EA515" s="2"/>
      <c r="EB515" s="125"/>
      <c r="EC515" s="6"/>
      <c r="ED515" s="6"/>
      <c r="EE515" s="6"/>
      <c r="EF515" s="124"/>
      <c r="EG515" s="124"/>
      <c r="EH515" s="125"/>
      <c r="EI515" s="125"/>
      <c r="EJ515" s="124"/>
      <c r="EK515" s="2"/>
      <c r="EL515" s="2"/>
    </row>
    <row x14ac:dyDescent="0.25" r="516" customHeight="1" ht="18.75">
      <c r="A516" s="290" t="s">
        <v>201</v>
      </c>
      <c r="B516" s="282"/>
      <c r="C516" s="282"/>
      <c r="D516" s="282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  <c r="AC516" s="282"/>
      <c r="AD516" s="282"/>
      <c r="AE516" s="282"/>
      <c r="AF516" s="282"/>
      <c r="AG516" s="282"/>
      <c r="AH516" s="282"/>
      <c r="AI516" s="282"/>
      <c r="AJ516" s="282"/>
      <c r="AK516" s="282"/>
      <c r="AL516" s="282"/>
      <c r="AM516" s="282"/>
      <c r="AN516" s="282"/>
      <c r="AO516" s="282"/>
      <c r="AP516" s="282"/>
      <c r="AQ516" s="282"/>
      <c r="AR516" s="282"/>
      <c r="AS516" s="282"/>
      <c r="AT516" s="282"/>
      <c r="AU516" s="282"/>
      <c r="AV516" s="282"/>
      <c r="AW516" s="282"/>
      <c r="AX516" s="282"/>
      <c r="AY516" s="273"/>
      <c r="AZ516" s="274"/>
      <c r="BA516" s="275"/>
      <c r="BB516" s="282"/>
      <c r="BC516" s="282"/>
      <c r="BD516" s="282"/>
      <c r="BE516" s="291"/>
      <c r="BF516" s="292"/>
      <c r="BG516" s="292"/>
      <c r="BH516" s="292"/>
      <c r="BI516" s="292"/>
      <c r="BJ516" s="293"/>
      <c r="BK516" s="292"/>
      <c r="BL516" s="124"/>
      <c r="BM516" s="2"/>
      <c r="BN516" s="124"/>
      <c r="BO516" s="6"/>
      <c r="BP516" s="124"/>
      <c r="BQ516" s="124"/>
      <c r="BR516" s="124"/>
      <c r="BS516" s="124"/>
      <c r="BT516" s="124"/>
      <c r="BU516" s="124"/>
      <c r="BV516" s="124"/>
      <c r="BW516" s="124"/>
      <c r="BX516" s="6"/>
      <c r="BY516" s="124"/>
      <c r="BZ516" s="124"/>
      <c r="CA516" s="124"/>
      <c r="CB516" s="124"/>
      <c r="CC516" s="124"/>
      <c r="CD516" s="124"/>
      <c r="CE516" s="124"/>
      <c r="CF516" s="124"/>
      <c r="CG516" s="124"/>
      <c r="CH516" s="124"/>
      <c r="CI516" s="124"/>
      <c r="CJ516" s="124"/>
      <c r="CK516" s="124"/>
      <c r="CL516" s="124"/>
      <c r="CM516" s="124"/>
      <c r="CN516" s="124"/>
      <c r="CO516" s="124"/>
      <c r="CP516" s="124"/>
      <c r="CQ516" s="124"/>
      <c r="CR516" s="124"/>
      <c r="CS516" s="124"/>
      <c r="CT516" s="124"/>
      <c r="CU516" s="124"/>
      <c r="CV516" s="124"/>
      <c r="CW516" s="124"/>
      <c r="CX516" s="124"/>
      <c r="CY516" s="124"/>
      <c r="CZ516" s="124"/>
      <c r="DA516" s="124"/>
      <c r="DB516" s="124"/>
      <c r="DC516" s="124"/>
      <c r="DD516" s="124"/>
      <c r="DE516" s="124"/>
      <c r="DF516" s="124"/>
      <c r="DG516" s="124"/>
      <c r="DH516" s="124"/>
      <c r="DI516" s="124"/>
      <c r="DJ516" s="124"/>
      <c r="DK516" s="198"/>
      <c r="DL516" s="198"/>
      <c r="DM516" s="144"/>
      <c r="DN516" s="198"/>
      <c r="DO516" s="144"/>
      <c r="DP516" s="198"/>
      <c r="DQ516" s="144"/>
      <c r="DR516" s="6"/>
      <c r="DS516" s="6"/>
      <c r="DT516" s="2"/>
      <c r="DU516" s="2"/>
      <c r="DV516" s="2"/>
      <c r="DW516" s="2"/>
      <c r="DX516" s="2"/>
      <c r="DY516" s="2"/>
      <c r="DZ516" s="2"/>
      <c r="EA516" s="2"/>
      <c r="EB516" s="125"/>
      <c r="EC516" s="6"/>
      <c r="ED516" s="6"/>
      <c r="EE516" s="6"/>
      <c r="EF516" s="124"/>
      <c r="EG516" s="124"/>
      <c r="EH516" s="125"/>
      <c r="EI516" s="125"/>
      <c r="EJ516" s="124"/>
      <c r="EK516" s="2"/>
      <c r="EL516" s="2"/>
    </row>
    <row x14ac:dyDescent="0.25" r="517" customHeight="1" ht="18.75">
      <c r="A517" s="290" t="s">
        <v>237</v>
      </c>
      <c r="B517" s="282"/>
      <c r="C517" s="282"/>
      <c r="D517" s="282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  <c r="AC517" s="282"/>
      <c r="AD517" s="282"/>
      <c r="AE517" s="282"/>
      <c r="AF517" s="282"/>
      <c r="AG517" s="282"/>
      <c r="AH517" s="282"/>
      <c r="AI517" s="282"/>
      <c r="AJ517" s="282"/>
      <c r="AK517" s="282"/>
      <c r="AL517" s="282"/>
      <c r="AM517" s="282"/>
      <c r="AN517" s="282"/>
      <c r="AO517" s="282"/>
      <c r="AP517" s="282"/>
      <c r="AQ517" s="282"/>
      <c r="AR517" s="282"/>
      <c r="AS517" s="282"/>
      <c r="AT517" s="282"/>
      <c r="AU517" s="282"/>
      <c r="AV517" s="282"/>
      <c r="AW517" s="282"/>
      <c r="AX517" s="282"/>
      <c r="AY517" s="273"/>
      <c r="AZ517" s="274"/>
      <c r="BA517" s="275"/>
      <c r="BB517" s="282"/>
      <c r="BC517" s="282"/>
      <c r="BD517" s="282"/>
      <c r="BE517" s="291"/>
      <c r="BF517" s="292"/>
      <c r="BG517" s="292"/>
      <c r="BH517" s="292"/>
      <c r="BI517" s="292"/>
      <c r="BJ517" s="293"/>
      <c r="BK517" s="292"/>
      <c r="BL517" s="124"/>
      <c r="BM517" s="2"/>
      <c r="BN517" s="124"/>
      <c r="BO517" s="6"/>
      <c r="BP517" s="124"/>
      <c r="BQ517" s="124"/>
      <c r="BR517" s="124"/>
      <c r="BS517" s="124"/>
      <c r="BT517" s="124"/>
      <c r="BU517" s="124"/>
      <c r="BV517" s="124"/>
      <c r="BW517" s="124"/>
      <c r="BX517" s="6"/>
      <c r="BY517" s="124"/>
      <c r="BZ517" s="124"/>
      <c r="CA517" s="124"/>
      <c r="CB517" s="124"/>
      <c r="CC517" s="124"/>
      <c r="CD517" s="124"/>
      <c r="CE517" s="124"/>
      <c r="CF517" s="124"/>
      <c r="CG517" s="124"/>
      <c r="CH517" s="124"/>
      <c r="CI517" s="124"/>
      <c r="CJ517" s="124"/>
      <c r="CK517" s="124"/>
      <c r="CL517" s="124"/>
      <c r="CM517" s="124"/>
      <c r="CN517" s="124"/>
      <c r="CO517" s="124"/>
      <c r="CP517" s="124"/>
      <c r="CQ517" s="124"/>
      <c r="CR517" s="124"/>
      <c r="CS517" s="124"/>
      <c r="CT517" s="124"/>
      <c r="CU517" s="124"/>
      <c r="CV517" s="124"/>
      <c r="CW517" s="124"/>
      <c r="CX517" s="124"/>
      <c r="CY517" s="124"/>
      <c r="CZ517" s="124"/>
      <c r="DA517" s="124"/>
      <c r="DB517" s="124"/>
      <c r="DC517" s="124"/>
      <c r="DD517" s="124"/>
      <c r="DE517" s="124"/>
      <c r="DF517" s="124"/>
      <c r="DG517" s="124"/>
      <c r="DH517" s="124"/>
      <c r="DI517" s="124"/>
      <c r="DJ517" s="124"/>
      <c r="DK517" s="198"/>
      <c r="DL517" s="198"/>
      <c r="DM517" s="144"/>
      <c r="DN517" s="198"/>
      <c r="DO517" s="144"/>
      <c r="DP517" s="198"/>
      <c r="DQ517" s="144"/>
      <c r="DR517" s="6"/>
      <c r="DS517" s="6"/>
      <c r="DT517" s="2"/>
      <c r="DU517" s="2"/>
      <c r="DV517" s="2"/>
      <c r="DW517" s="2"/>
      <c r="DX517" s="2"/>
      <c r="DY517" s="2"/>
      <c r="DZ517" s="2"/>
      <c r="EA517" s="2"/>
      <c r="EB517" s="125"/>
      <c r="EC517" s="6"/>
      <c r="ED517" s="6"/>
      <c r="EE517" s="6"/>
      <c r="EF517" s="124"/>
      <c r="EG517" s="124"/>
      <c r="EH517" s="125"/>
      <c r="EI517" s="125"/>
      <c r="EJ517" s="124"/>
      <c r="EK517" s="2"/>
      <c r="EL517" s="2"/>
    </row>
    <row x14ac:dyDescent="0.25" r="518" customHeight="1" ht="18.75">
      <c r="A518" s="290" t="s">
        <v>200</v>
      </c>
      <c r="B518" s="282"/>
      <c r="C518" s="282"/>
      <c r="D518" s="282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  <c r="AC518" s="282"/>
      <c r="AD518" s="282"/>
      <c r="AE518" s="282"/>
      <c r="AF518" s="282"/>
      <c r="AG518" s="282"/>
      <c r="AH518" s="282"/>
      <c r="AI518" s="282"/>
      <c r="AJ518" s="282"/>
      <c r="AK518" s="282"/>
      <c r="AL518" s="282"/>
      <c r="AM518" s="282"/>
      <c r="AN518" s="282"/>
      <c r="AO518" s="282"/>
      <c r="AP518" s="282"/>
      <c r="AQ518" s="282"/>
      <c r="AR518" s="282"/>
      <c r="AS518" s="282"/>
      <c r="AT518" s="282"/>
      <c r="AU518" s="282"/>
      <c r="AV518" s="282"/>
      <c r="AW518" s="282"/>
      <c r="AX518" s="282"/>
      <c r="AY518" s="273"/>
      <c r="AZ518" s="274"/>
      <c r="BA518" s="275"/>
      <c r="BB518" s="282"/>
      <c r="BC518" s="282"/>
      <c r="BD518" s="282"/>
      <c r="BE518" s="291"/>
      <c r="BF518" s="292"/>
      <c r="BG518" s="292"/>
      <c r="BH518" s="292"/>
      <c r="BI518" s="292"/>
      <c r="BJ518" s="293"/>
      <c r="BK518" s="292"/>
      <c r="BL518" s="124"/>
      <c r="BM518" s="2"/>
      <c r="BN518" s="124"/>
      <c r="BO518" s="6"/>
      <c r="BP518" s="124"/>
      <c r="BQ518" s="124"/>
      <c r="BR518" s="124"/>
      <c r="BS518" s="124"/>
      <c r="BT518" s="124"/>
      <c r="BU518" s="124"/>
      <c r="BV518" s="124"/>
      <c r="BW518" s="124"/>
      <c r="BX518" s="6"/>
      <c r="BY518" s="124"/>
      <c r="BZ518" s="124"/>
      <c r="CA518" s="124"/>
      <c r="CB518" s="124"/>
      <c r="CC518" s="124"/>
      <c r="CD518" s="124"/>
      <c r="CE518" s="124"/>
      <c r="CF518" s="124"/>
      <c r="CG518" s="124"/>
      <c r="CH518" s="124"/>
      <c r="CI518" s="124"/>
      <c r="CJ518" s="124"/>
      <c r="CK518" s="124"/>
      <c r="CL518" s="124"/>
      <c r="CM518" s="124"/>
      <c r="CN518" s="124"/>
      <c r="CO518" s="124"/>
      <c r="CP518" s="124"/>
      <c r="CQ518" s="124"/>
      <c r="CR518" s="124"/>
      <c r="CS518" s="124"/>
      <c r="CT518" s="124"/>
      <c r="CU518" s="124"/>
      <c r="CV518" s="124"/>
      <c r="CW518" s="124"/>
      <c r="CX518" s="124"/>
      <c r="CY518" s="124"/>
      <c r="CZ518" s="124"/>
      <c r="DA518" s="124"/>
      <c r="DB518" s="124"/>
      <c r="DC518" s="124"/>
      <c r="DD518" s="124"/>
      <c r="DE518" s="124"/>
      <c r="DF518" s="124"/>
      <c r="DG518" s="124"/>
      <c r="DH518" s="124"/>
      <c r="DI518" s="124"/>
      <c r="DJ518" s="124"/>
      <c r="DK518" s="198"/>
      <c r="DL518" s="198"/>
      <c r="DM518" s="144"/>
      <c r="DN518" s="198"/>
      <c r="DO518" s="144"/>
      <c r="DP518" s="198"/>
      <c r="DQ518" s="144"/>
      <c r="DR518" s="6"/>
      <c r="DS518" s="6"/>
      <c r="DT518" s="2"/>
      <c r="DU518" s="2"/>
      <c r="DV518" s="2"/>
      <c r="DW518" s="2"/>
      <c r="DX518" s="2"/>
      <c r="DY518" s="2"/>
      <c r="DZ518" s="2"/>
      <c r="EA518" s="2"/>
      <c r="EB518" s="125"/>
      <c r="EC518" s="6"/>
      <c r="ED518" s="6"/>
      <c r="EE518" s="6"/>
      <c r="EF518" s="124"/>
      <c r="EG518" s="124"/>
      <c r="EH518" s="125"/>
      <c r="EI518" s="125"/>
      <c r="EJ518" s="124"/>
      <c r="EK518" s="2"/>
      <c r="EL518" s="2"/>
    </row>
    <row x14ac:dyDescent="0.25" r="519" customHeight="1" ht="18.75">
      <c r="A519" s="290" t="s">
        <v>238</v>
      </c>
      <c r="B519" s="282"/>
      <c r="C519" s="282"/>
      <c r="D519" s="282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  <c r="AC519" s="282"/>
      <c r="AD519" s="282"/>
      <c r="AE519" s="282"/>
      <c r="AF519" s="282"/>
      <c r="AG519" s="282"/>
      <c r="AH519" s="282"/>
      <c r="AI519" s="282"/>
      <c r="AJ519" s="282"/>
      <c r="AK519" s="282"/>
      <c r="AL519" s="282"/>
      <c r="AM519" s="282"/>
      <c r="AN519" s="282"/>
      <c r="AO519" s="282">
        <v>28</v>
      </c>
      <c r="AP519" s="282"/>
      <c r="AQ519" s="282"/>
      <c r="AR519" s="282"/>
      <c r="AS519" s="282"/>
      <c r="AT519" s="282">
        <v>12</v>
      </c>
      <c r="AU519" s="282"/>
      <c r="AV519" s="282"/>
      <c r="AW519" s="282"/>
      <c r="AX519" s="282"/>
      <c r="AY519" s="273"/>
      <c r="AZ519" s="274"/>
      <c r="BA519" s="275"/>
      <c r="BB519" s="282"/>
      <c r="BC519" s="282"/>
      <c r="BD519" s="282"/>
      <c r="BE519" s="291"/>
      <c r="BF519" s="292"/>
      <c r="BG519" s="292"/>
      <c r="BH519" s="292"/>
      <c r="BI519" s="292"/>
      <c r="BJ519" s="293"/>
      <c r="BK519" s="292"/>
      <c r="BL519" s="124"/>
      <c r="BM519" s="2"/>
      <c r="BN519" s="124"/>
      <c r="BO519" s="6"/>
      <c r="BP519" s="124"/>
      <c r="BQ519" s="124"/>
      <c r="BR519" s="124"/>
      <c r="BS519" s="124"/>
      <c r="BT519" s="124"/>
      <c r="BU519" s="124"/>
      <c r="BV519" s="124"/>
      <c r="BW519" s="124"/>
      <c r="BX519" s="6"/>
      <c r="BY519" s="124"/>
      <c r="BZ519" s="124"/>
      <c r="CA519" s="124"/>
      <c r="CB519" s="124"/>
      <c r="CC519" s="124"/>
      <c r="CD519" s="124"/>
      <c r="CE519" s="124"/>
      <c r="CF519" s="124"/>
      <c r="CG519" s="124"/>
      <c r="CH519" s="124"/>
      <c r="CI519" s="124"/>
      <c r="CJ519" s="124"/>
      <c r="CK519" s="124"/>
      <c r="CL519" s="124"/>
      <c r="CM519" s="124"/>
      <c r="CN519" s="124"/>
      <c r="CO519" s="124"/>
      <c r="CP519" s="124"/>
      <c r="CQ519" s="124"/>
      <c r="CR519" s="124"/>
      <c r="CS519" s="124"/>
      <c r="CT519" s="124"/>
      <c r="CU519" s="124"/>
      <c r="CV519" s="124"/>
      <c r="CW519" s="124"/>
      <c r="CX519" s="124"/>
      <c r="CY519" s="124"/>
      <c r="CZ519" s="124"/>
      <c r="DA519" s="124"/>
      <c r="DB519" s="124"/>
      <c r="DC519" s="124"/>
      <c r="DD519" s="124"/>
      <c r="DE519" s="124"/>
      <c r="DF519" s="124"/>
      <c r="DG519" s="124"/>
      <c r="DH519" s="124"/>
      <c r="DI519" s="124"/>
      <c r="DJ519" s="124"/>
      <c r="DK519" s="198"/>
      <c r="DL519" s="198"/>
      <c r="DM519" s="144"/>
      <c r="DN519" s="198"/>
      <c r="DO519" s="144"/>
      <c r="DP519" s="198"/>
      <c r="DQ519" s="144"/>
      <c r="DR519" s="6"/>
      <c r="DS519" s="6"/>
      <c r="DT519" s="2"/>
      <c r="DU519" s="2"/>
      <c r="DV519" s="2"/>
      <c r="DW519" s="2"/>
      <c r="DX519" s="2"/>
      <c r="DY519" s="2"/>
      <c r="DZ519" s="2"/>
      <c r="EA519" s="2"/>
      <c r="EB519" s="125"/>
      <c r="EC519" s="6"/>
      <c r="ED519" s="6"/>
      <c r="EE519" s="6"/>
      <c r="EF519" s="124"/>
      <c r="EG519" s="124"/>
      <c r="EH519" s="125"/>
      <c r="EI519" s="125"/>
      <c r="EJ519" s="124"/>
      <c r="EK519" s="2"/>
      <c r="EL519" s="2"/>
    </row>
    <row x14ac:dyDescent="0.25" r="520" customHeight="1" ht="18.75">
      <c r="A520" s="304" t="s">
        <v>239</v>
      </c>
      <c r="B520" s="282">
        <f>+SUM(B511:B519)</f>
      </c>
      <c r="C520" s="282">
        <f>+SUM(C511:C519)</f>
      </c>
      <c r="D520" s="282">
        <f>+SUM(D511:D519)</f>
      </c>
      <c r="E520" s="282">
        <f>+SUM(E511:E519)</f>
      </c>
      <c r="F520" s="282">
        <f>+SUM(F511:F519)</f>
      </c>
      <c r="G520" s="282">
        <f>+SUM(G511:G519)</f>
      </c>
      <c r="H520" s="282">
        <f>+SUM(H511:H519)</f>
      </c>
      <c r="I520" s="282">
        <f>+SUM(I511:I519)</f>
      </c>
      <c r="J520" s="282">
        <f>+SUM(J511:J519)</f>
      </c>
      <c r="K520" s="282">
        <f>+SUM(K511:K519)</f>
      </c>
      <c r="L520" s="282">
        <f>+SUM(L511:L519)</f>
      </c>
      <c r="M520" s="282">
        <f>+SUM(M511:M519)</f>
      </c>
      <c r="N520" s="282">
        <f>+SUM(N511:N519)</f>
      </c>
      <c r="O520" s="282">
        <f>+SUM(O511:O519)</f>
      </c>
      <c r="P520" s="282">
        <f>+SUM(P511:P519)</f>
      </c>
      <c r="Q520" s="282">
        <f>+SUM(Q511:Q519)</f>
      </c>
      <c r="R520" s="282">
        <f>+SUM(R511:R519)</f>
      </c>
      <c r="S520" s="282">
        <f>+SUM(S511:S519)</f>
      </c>
      <c r="T520" s="282">
        <f>+SUM(T511:T519)</f>
      </c>
      <c r="U520" s="282">
        <f>+SUM(U511:U519)</f>
      </c>
      <c r="V520" s="282">
        <f>+SUM(V511:V519)</f>
      </c>
      <c r="W520" s="282">
        <f>+SUM(W511:W519)</f>
      </c>
      <c r="X520" s="282">
        <f>+SUM(X511:X519)</f>
      </c>
      <c r="Y520" s="282">
        <f>+SUM(Y511:Y519)</f>
      </c>
      <c r="Z520" s="282">
        <f>+SUM(Z511:Z519)</f>
      </c>
      <c r="AA520" s="282">
        <f>+SUM(AA511:AA519)</f>
      </c>
      <c r="AB520" s="282">
        <f>+SUM(AB511:AB519)</f>
      </c>
      <c r="AC520" s="282">
        <f>+SUM(AC511:AC519)</f>
      </c>
      <c r="AD520" s="282">
        <f>+SUM(AD511:AD519)</f>
      </c>
      <c r="AE520" s="282">
        <f>+SUM(AE511:AE519)</f>
      </c>
      <c r="AF520" s="282">
        <f>+SUM(AF511:AF519)</f>
      </c>
      <c r="AG520" s="282">
        <f>+SUM(AG511:AG519)</f>
      </c>
      <c r="AH520" s="282">
        <f>+SUM(AH511:AH519)</f>
      </c>
      <c r="AI520" s="282">
        <f>+SUM(AI511:AI519)</f>
      </c>
      <c r="AJ520" s="282">
        <f>+SUM(AJ511:AJ519)</f>
      </c>
      <c r="AK520" s="282">
        <f>+SUM(AK511:AK519)</f>
      </c>
      <c r="AL520" s="282">
        <f>+SUM(AL511:AL519)</f>
      </c>
      <c r="AM520" s="282">
        <f>+SUM(AM511:AM519)</f>
      </c>
      <c r="AN520" s="282">
        <f>+SUM(AN511:AN519)</f>
      </c>
      <c r="AO520" s="282">
        <f>+SUM(AO511:AO519)</f>
      </c>
      <c r="AP520" s="282">
        <f>+SUM(AP511:AP519)</f>
      </c>
      <c r="AQ520" s="282">
        <f>+SUM(AQ511:AQ519)</f>
      </c>
      <c r="AR520" s="282">
        <f>+SUM(AR511:AR519)</f>
      </c>
      <c r="AS520" s="282">
        <f>+SUM(AS511:AS519)</f>
      </c>
      <c r="AT520" s="282">
        <f>+SUM(AT511:AT519)</f>
      </c>
      <c r="AU520" s="282">
        <f>+SUM(AU511:AU519)</f>
      </c>
      <c r="AV520" s="282">
        <f>+SUM(AV511:AV519)</f>
      </c>
      <c r="AW520" s="282">
        <f>+SUM(AW511:AW519)</f>
      </c>
      <c r="AX520" s="282"/>
      <c r="AY520" s="273"/>
      <c r="AZ520" s="274">
        <f>+SUM(AZ511:AZ519)</f>
      </c>
      <c r="BA520" s="275">
        <f>+SUM(BA511:BA519)</f>
      </c>
      <c r="BB520" s="282">
        <f>+SUM(BB511:BB519)</f>
      </c>
      <c r="BC520" s="282">
        <f>+SUM(BC511:BC519)</f>
      </c>
      <c r="BD520" s="282">
        <f>+SUM(BD511:BD519)</f>
      </c>
      <c r="BE520" s="291">
        <f>+SUM(BE511:BE519)</f>
      </c>
      <c r="BF520" s="292">
        <f>+SUM(BF511:BF519)</f>
      </c>
      <c r="BG520" s="292">
        <f>+SUM(BG511:BG519)</f>
      </c>
      <c r="BH520" s="292">
        <f>+SUM(BH511:BH519)</f>
      </c>
      <c r="BI520" s="292">
        <f>+SUM(BI511:BI519)</f>
      </c>
      <c r="BJ520" s="293">
        <f>+SUM(BJ511:BJ519)</f>
      </c>
      <c r="BK520" s="292"/>
      <c r="BL520" s="124"/>
      <c r="BM520" s="2"/>
      <c r="BN520" s="124"/>
      <c r="BO520" s="6"/>
      <c r="BP520" s="124"/>
      <c r="BQ520" s="124"/>
      <c r="BR520" s="124"/>
      <c r="BS520" s="124"/>
      <c r="BT520" s="124"/>
      <c r="BU520" s="124"/>
      <c r="BV520" s="124"/>
      <c r="BW520" s="124"/>
      <c r="BX520" s="6"/>
      <c r="BY520" s="124"/>
      <c r="BZ520" s="124"/>
      <c r="CA520" s="124"/>
      <c r="CB520" s="124"/>
      <c r="CC520" s="124"/>
      <c r="CD520" s="124"/>
      <c r="CE520" s="124"/>
      <c r="CF520" s="124"/>
      <c r="CG520" s="124"/>
      <c r="CH520" s="124"/>
      <c r="CI520" s="124"/>
      <c r="CJ520" s="124"/>
      <c r="CK520" s="124"/>
      <c r="CL520" s="124"/>
      <c r="CM520" s="124"/>
      <c r="CN520" s="124"/>
      <c r="CO520" s="124"/>
      <c r="CP520" s="124"/>
      <c r="CQ520" s="124"/>
      <c r="CR520" s="124"/>
      <c r="CS520" s="124"/>
      <c r="CT520" s="124"/>
      <c r="CU520" s="124"/>
      <c r="CV520" s="124"/>
      <c r="CW520" s="124"/>
      <c r="CX520" s="124"/>
      <c r="CY520" s="124"/>
      <c r="CZ520" s="124"/>
      <c r="DA520" s="124"/>
      <c r="DB520" s="124"/>
      <c r="DC520" s="124"/>
      <c r="DD520" s="124"/>
      <c r="DE520" s="124"/>
      <c r="DF520" s="124"/>
      <c r="DG520" s="124"/>
      <c r="DH520" s="124"/>
      <c r="DI520" s="124"/>
      <c r="DJ520" s="124"/>
      <c r="DK520" s="198"/>
      <c r="DL520" s="198"/>
      <c r="DM520" s="144"/>
      <c r="DN520" s="198"/>
      <c r="DO520" s="144"/>
      <c r="DP520" s="198"/>
      <c r="DQ520" s="144"/>
      <c r="DR520" s="6"/>
      <c r="DS520" s="6"/>
      <c r="DT520" s="2"/>
      <c r="DU520" s="2"/>
      <c r="DV520" s="2"/>
      <c r="DW520" s="2"/>
      <c r="DX520" s="2"/>
      <c r="DY520" s="2"/>
      <c r="DZ520" s="2"/>
      <c r="EA520" s="2"/>
      <c r="EB520" s="125"/>
      <c r="EC520" s="6"/>
      <c r="ED520" s="6"/>
      <c r="EE520" s="6"/>
      <c r="EF520" s="124"/>
      <c r="EG520" s="124"/>
      <c r="EH520" s="125"/>
      <c r="EI520" s="125"/>
      <c r="EJ520" s="124"/>
      <c r="EK520" s="2"/>
      <c r="EL520" s="2"/>
    </row>
    <row x14ac:dyDescent="0.25" r="521" customHeight="1" ht="18.75">
      <c r="A521" s="280" t="s">
        <v>258</v>
      </c>
      <c r="B521" s="342">
        <v>0</v>
      </c>
      <c r="C521" s="342">
        <v>0</v>
      </c>
      <c r="D521" s="342">
        <v>0</v>
      </c>
      <c r="E521" s="342">
        <v>0</v>
      </c>
      <c r="F521" s="342">
        <v>0</v>
      </c>
      <c r="G521" s="342">
        <v>0</v>
      </c>
      <c r="H521" s="342">
        <v>0</v>
      </c>
      <c r="I521" s="342">
        <v>0</v>
      </c>
      <c r="J521" s="342">
        <v>0</v>
      </c>
      <c r="K521" s="342">
        <v>0</v>
      </c>
      <c r="L521" s="342">
        <v>0</v>
      </c>
      <c r="M521" s="342">
        <v>0</v>
      </c>
      <c r="N521" s="268">
        <v>0</v>
      </c>
      <c r="O521" s="268">
        <v>0</v>
      </c>
      <c r="P521" s="268">
        <v>0</v>
      </c>
      <c r="Q521" s="268">
        <v>0</v>
      </c>
      <c r="R521" s="268">
        <v>0</v>
      </c>
      <c r="S521" s="268">
        <v>0</v>
      </c>
      <c r="T521" s="268">
        <v>0</v>
      </c>
      <c r="U521" s="268">
        <v>0</v>
      </c>
      <c r="V521" s="268">
        <v>0</v>
      </c>
      <c r="W521" s="268">
        <v>0</v>
      </c>
      <c r="X521" s="268">
        <v>0</v>
      </c>
      <c r="Y521" s="268">
        <v>0</v>
      </c>
      <c r="Z521" s="282">
        <v>0</v>
      </c>
      <c r="AA521" s="282">
        <v>0</v>
      </c>
      <c r="AB521" s="282">
        <v>0</v>
      </c>
      <c r="AC521" s="282">
        <v>0</v>
      </c>
      <c r="AD521" s="282">
        <v>0</v>
      </c>
      <c r="AE521" s="282">
        <v>0</v>
      </c>
      <c r="AF521" s="282">
        <v>0</v>
      </c>
      <c r="AG521" s="282">
        <v>8</v>
      </c>
      <c r="AH521" s="282">
        <v>0</v>
      </c>
      <c r="AI521" s="282">
        <v>0</v>
      </c>
      <c r="AJ521" s="282">
        <v>0</v>
      </c>
      <c r="AK521" s="282">
        <v>0</v>
      </c>
      <c r="AL521" s="282">
        <v>0</v>
      </c>
      <c r="AM521" s="282">
        <v>0</v>
      </c>
      <c r="AN521" s="282">
        <v>0</v>
      </c>
      <c r="AO521" s="282">
        <v>8</v>
      </c>
      <c r="AP521" s="282">
        <v>4</v>
      </c>
      <c r="AQ521" s="282">
        <v>0</v>
      </c>
      <c r="AR521" s="282">
        <v>4</v>
      </c>
      <c r="AS521" s="282">
        <v>0</v>
      </c>
      <c r="AT521" s="282">
        <v>4</v>
      </c>
      <c r="AU521" s="282">
        <v>26</v>
      </c>
      <c r="AV521" s="282">
        <v>0</v>
      </c>
      <c r="AW521" s="268">
        <v>0</v>
      </c>
      <c r="AX521" s="268"/>
      <c r="AY521" s="273"/>
      <c r="AZ521" s="274">
        <f>+AZ531</f>
      </c>
      <c r="BA521" s="275">
        <f>+BA531</f>
      </c>
      <c r="BB521" s="282">
        <f>+BB531</f>
      </c>
      <c r="BC521" s="282">
        <f>+BC531</f>
      </c>
      <c r="BD521" s="282">
        <f>+BD531</f>
      </c>
      <c r="BE521" s="291">
        <f>+BE531</f>
      </c>
      <c r="BF521" s="292">
        <f>+BF531</f>
      </c>
      <c r="BG521" s="292">
        <f>+BG531</f>
      </c>
      <c r="BH521" s="292">
        <f>+BH531</f>
      </c>
      <c r="BI521" s="292">
        <f>+BI531</f>
      </c>
      <c r="BJ521" s="293">
        <f>+BJ531</f>
      </c>
      <c r="BK521" s="292"/>
      <c r="BL521" s="124"/>
      <c r="BM521" s="2"/>
      <c r="BN521" s="124"/>
      <c r="BO521" s="6"/>
      <c r="BP521" s="124"/>
      <c r="BQ521" s="124"/>
      <c r="BR521" s="124"/>
      <c r="BS521" s="124"/>
      <c r="BT521" s="124"/>
      <c r="BU521" s="124"/>
      <c r="BV521" s="124"/>
      <c r="BW521" s="124"/>
      <c r="BX521" s="6"/>
      <c r="BY521" s="124"/>
      <c r="BZ521" s="124"/>
      <c r="CA521" s="124"/>
      <c r="CB521" s="124"/>
      <c r="CC521" s="124"/>
      <c r="CD521" s="124"/>
      <c r="CE521" s="124"/>
      <c r="CF521" s="124"/>
      <c r="CG521" s="124"/>
      <c r="CH521" s="124"/>
      <c r="CI521" s="124"/>
      <c r="CJ521" s="124"/>
      <c r="CK521" s="124"/>
      <c r="CL521" s="124"/>
      <c r="CM521" s="124"/>
      <c r="CN521" s="124"/>
      <c r="CO521" s="124"/>
      <c r="CP521" s="124"/>
      <c r="CQ521" s="124"/>
      <c r="CR521" s="124"/>
      <c r="CS521" s="124"/>
      <c r="CT521" s="124"/>
      <c r="CU521" s="124"/>
      <c r="CV521" s="124"/>
      <c r="CW521" s="124"/>
      <c r="CX521" s="124"/>
      <c r="CY521" s="124"/>
      <c r="CZ521" s="124"/>
      <c r="DA521" s="124"/>
      <c r="DB521" s="124"/>
      <c r="DC521" s="124"/>
      <c r="DD521" s="124"/>
      <c r="DE521" s="124"/>
      <c r="DF521" s="124"/>
      <c r="DG521" s="124"/>
      <c r="DH521" s="124"/>
      <c r="DI521" s="124"/>
      <c r="DJ521" s="124"/>
      <c r="DK521" s="198">
        <f>SUM(B521:M521)</f>
      </c>
      <c r="DL521" s="198">
        <f>SUM(N521:Y521)</f>
      </c>
      <c r="DM521" s="144">
        <f>IFERROR(DL521/DK521*100,0)</f>
      </c>
      <c r="DN521" s="198">
        <f>SUM(Z521:AK521)</f>
      </c>
      <c r="DO521" s="144">
        <f>IFERROR(DN521/DL521*100,0)</f>
      </c>
      <c r="DP521" s="198">
        <f>SUM(AL521:AW521)</f>
      </c>
      <c r="DQ521" s="144">
        <f>IFERROR(DP521/DN521*100,0)</f>
      </c>
      <c r="DR521" s="185">
        <f>SUM(AY521:BJ521)</f>
      </c>
      <c r="DS521" s="249">
        <f>IFERROR(DR521/DP521*100,0)</f>
      </c>
      <c r="DT521" s="2"/>
      <c r="DU521" s="2"/>
      <c r="DV521" s="2"/>
      <c r="DW521" s="2"/>
      <c r="DX521" s="2"/>
      <c r="DY521" s="2"/>
      <c r="DZ521" s="2"/>
      <c r="EA521" s="2"/>
      <c r="EB521" s="125"/>
      <c r="EC521" s="6"/>
      <c r="ED521" s="6"/>
      <c r="EE521" s="6"/>
      <c r="EF521" s="124"/>
      <c r="EG521" s="124"/>
      <c r="EH521" s="125"/>
      <c r="EI521" s="125"/>
      <c r="EJ521" s="124"/>
      <c r="EK521" s="2"/>
      <c r="EL521" s="2"/>
    </row>
    <row x14ac:dyDescent="0.25" r="522" customHeight="1" ht="18.75">
      <c r="A522" s="290" t="s">
        <v>231</v>
      </c>
      <c r="B522" s="282"/>
      <c r="C522" s="282"/>
      <c r="D522" s="282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  <c r="AC522" s="282"/>
      <c r="AD522" s="282"/>
      <c r="AE522" s="282"/>
      <c r="AF522" s="282"/>
      <c r="AG522" s="282"/>
      <c r="AH522" s="282"/>
      <c r="AI522" s="282"/>
      <c r="AJ522" s="282"/>
      <c r="AK522" s="282"/>
      <c r="AL522" s="282"/>
      <c r="AM522" s="282"/>
      <c r="AN522" s="282"/>
      <c r="AO522" s="282"/>
      <c r="AP522" s="282"/>
      <c r="AQ522" s="282"/>
      <c r="AR522" s="282"/>
      <c r="AS522" s="282"/>
      <c r="AT522" s="282"/>
      <c r="AU522" s="282"/>
      <c r="AV522" s="282"/>
      <c r="AW522" s="282"/>
      <c r="AX522" s="282"/>
      <c r="AY522" s="273"/>
      <c r="AZ522" s="274"/>
      <c r="BA522" s="275"/>
      <c r="BB522" s="282"/>
      <c r="BC522" s="282"/>
      <c r="BD522" s="282"/>
      <c r="BE522" s="291"/>
      <c r="BF522" s="292"/>
      <c r="BG522" s="292"/>
      <c r="BH522" s="292"/>
      <c r="BI522" s="292"/>
      <c r="BJ522" s="293"/>
      <c r="BK522" s="292"/>
      <c r="BL522" s="124"/>
      <c r="BM522" s="2"/>
      <c r="BN522" s="124"/>
      <c r="BO522" s="6"/>
      <c r="BP522" s="124"/>
      <c r="BQ522" s="124"/>
      <c r="BR522" s="124"/>
      <c r="BS522" s="124"/>
      <c r="BT522" s="124"/>
      <c r="BU522" s="124"/>
      <c r="BV522" s="124"/>
      <c r="BW522" s="124"/>
      <c r="BX522" s="6"/>
      <c r="BY522" s="124"/>
      <c r="BZ522" s="124"/>
      <c r="CA522" s="124"/>
      <c r="CB522" s="124"/>
      <c r="CC522" s="124"/>
      <c r="CD522" s="124"/>
      <c r="CE522" s="124"/>
      <c r="CF522" s="124"/>
      <c r="CG522" s="124"/>
      <c r="CH522" s="124"/>
      <c r="CI522" s="124"/>
      <c r="CJ522" s="124"/>
      <c r="CK522" s="124"/>
      <c r="CL522" s="124"/>
      <c r="CM522" s="124"/>
      <c r="CN522" s="124"/>
      <c r="CO522" s="124"/>
      <c r="CP522" s="124"/>
      <c r="CQ522" s="124"/>
      <c r="CR522" s="124"/>
      <c r="CS522" s="124"/>
      <c r="CT522" s="124"/>
      <c r="CU522" s="124"/>
      <c r="CV522" s="124"/>
      <c r="CW522" s="124"/>
      <c r="CX522" s="124"/>
      <c r="CY522" s="124"/>
      <c r="CZ522" s="124"/>
      <c r="DA522" s="124"/>
      <c r="DB522" s="124"/>
      <c r="DC522" s="124"/>
      <c r="DD522" s="124"/>
      <c r="DE522" s="124"/>
      <c r="DF522" s="124"/>
      <c r="DG522" s="124"/>
      <c r="DH522" s="124"/>
      <c r="DI522" s="124"/>
      <c r="DJ522" s="124"/>
      <c r="DK522" s="198"/>
      <c r="DL522" s="198"/>
      <c r="DM522" s="144"/>
      <c r="DN522" s="198"/>
      <c r="DO522" s="144"/>
      <c r="DP522" s="198"/>
      <c r="DQ522" s="144"/>
      <c r="DR522" s="6"/>
      <c r="DS522" s="6"/>
      <c r="DT522" s="2"/>
      <c r="DU522" s="2"/>
      <c r="DV522" s="2"/>
      <c r="DW522" s="2"/>
      <c r="DX522" s="2"/>
      <c r="DY522" s="2"/>
      <c r="DZ522" s="2"/>
      <c r="EA522" s="2"/>
      <c r="EB522" s="125"/>
      <c r="EC522" s="6"/>
      <c r="ED522" s="6"/>
      <c r="EE522" s="6"/>
      <c r="EF522" s="124"/>
      <c r="EG522" s="124"/>
      <c r="EH522" s="125"/>
      <c r="EI522" s="125"/>
      <c r="EJ522" s="124"/>
      <c r="EK522" s="2"/>
      <c r="EL522" s="2"/>
    </row>
    <row x14ac:dyDescent="0.25" r="523" customHeight="1" ht="18.75">
      <c r="A523" s="290" t="s">
        <v>232</v>
      </c>
      <c r="B523" s="282"/>
      <c r="C523" s="282"/>
      <c r="D523" s="282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  <c r="AC523" s="282"/>
      <c r="AD523" s="282"/>
      <c r="AE523" s="282"/>
      <c r="AF523" s="282"/>
      <c r="AG523" s="282"/>
      <c r="AH523" s="282"/>
      <c r="AI523" s="282"/>
      <c r="AJ523" s="282"/>
      <c r="AK523" s="282"/>
      <c r="AL523" s="282"/>
      <c r="AM523" s="282"/>
      <c r="AN523" s="282"/>
      <c r="AO523" s="282"/>
      <c r="AP523" s="282"/>
      <c r="AQ523" s="282"/>
      <c r="AR523" s="282"/>
      <c r="AS523" s="282"/>
      <c r="AT523" s="282"/>
      <c r="AU523" s="282"/>
      <c r="AV523" s="282"/>
      <c r="AW523" s="282"/>
      <c r="AX523" s="282"/>
      <c r="AY523" s="273"/>
      <c r="AZ523" s="274"/>
      <c r="BA523" s="275"/>
      <c r="BB523" s="282"/>
      <c r="BC523" s="282"/>
      <c r="BD523" s="282"/>
      <c r="BE523" s="291"/>
      <c r="BF523" s="292"/>
      <c r="BG523" s="292"/>
      <c r="BH523" s="292"/>
      <c r="BI523" s="292"/>
      <c r="BJ523" s="293"/>
      <c r="BK523" s="292"/>
      <c r="BL523" s="124"/>
      <c r="BM523" s="2"/>
      <c r="BN523" s="124"/>
      <c r="BO523" s="6"/>
      <c r="BP523" s="124"/>
      <c r="BQ523" s="124"/>
      <c r="BR523" s="124"/>
      <c r="BS523" s="124"/>
      <c r="BT523" s="124"/>
      <c r="BU523" s="124"/>
      <c r="BV523" s="124"/>
      <c r="BW523" s="124"/>
      <c r="BX523" s="6"/>
      <c r="BY523" s="124"/>
      <c r="BZ523" s="124"/>
      <c r="CA523" s="124"/>
      <c r="CB523" s="124"/>
      <c r="CC523" s="124"/>
      <c r="CD523" s="124"/>
      <c r="CE523" s="124"/>
      <c r="CF523" s="124"/>
      <c r="CG523" s="124"/>
      <c r="CH523" s="124"/>
      <c r="CI523" s="124"/>
      <c r="CJ523" s="124"/>
      <c r="CK523" s="124"/>
      <c r="CL523" s="124"/>
      <c r="CM523" s="124"/>
      <c r="CN523" s="124"/>
      <c r="CO523" s="124"/>
      <c r="CP523" s="124"/>
      <c r="CQ523" s="124"/>
      <c r="CR523" s="124"/>
      <c r="CS523" s="124"/>
      <c r="CT523" s="124"/>
      <c r="CU523" s="124"/>
      <c r="CV523" s="124"/>
      <c r="CW523" s="124"/>
      <c r="CX523" s="124"/>
      <c r="CY523" s="124"/>
      <c r="CZ523" s="124"/>
      <c r="DA523" s="124"/>
      <c r="DB523" s="124"/>
      <c r="DC523" s="124"/>
      <c r="DD523" s="124"/>
      <c r="DE523" s="124"/>
      <c r="DF523" s="124"/>
      <c r="DG523" s="124"/>
      <c r="DH523" s="124"/>
      <c r="DI523" s="124"/>
      <c r="DJ523" s="124"/>
      <c r="DK523" s="198"/>
      <c r="DL523" s="198"/>
      <c r="DM523" s="144"/>
      <c r="DN523" s="198"/>
      <c r="DO523" s="144"/>
      <c r="DP523" s="198"/>
      <c r="DQ523" s="144"/>
      <c r="DR523" s="6"/>
      <c r="DS523" s="6"/>
      <c r="DT523" s="2"/>
      <c r="DU523" s="2"/>
      <c r="DV523" s="2"/>
      <c r="DW523" s="2"/>
      <c r="DX523" s="2"/>
      <c r="DY523" s="2"/>
      <c r="DZ523" s="2"/>
      <c r="EA523" s="2"/>
      <c r="EB523" s="125"/>
      <c r="EC523" s="6"/>
      <c r="ED523" s="6"/>
      <c r="EE523" s="6"/>
      <c r="EF523" s="124"/>
      <c r="EG523" s="124"/>
      <c r="EH523" s="125"/>
      <c r="EI523" s="125"/>
      <c r="EJ523" s="124"/>
      <c r="EK523" s="2"/>
      <c r="EL523" s="2"/>
    </row>
    <row x14ac:dyDescent="0.25" r="524" customHeight="1" ht="18.75">
      <c r="A524" s="290" t="s">
        <v>233</v>
      </c>
      <c r="B524" s="282"/>
      <c r="C524" s="282"/>
      <c r="D524" s="282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  <c r="AC524" s="282"/>
      <c r="AD524" s="282"/>
      <c r="AE524" s="282"/>
      <c r="AF524" s="282"/>
      <c r="AG524" s="282"/>
      <c r="AH524" s="282"/>
      <c r="AI524" s="282"/>
      <c r="AJ524" s="282"/>
      <c r="AK524" s="282"/>
      <c r="AL524" s="282"/>
      <c r="AM524" s="282"/>
      <c r="AN524" s="282"/>
      <c r="AO524" s="282"/>
      <c r="AP524" s="282"/>
      <c r="AQ524" s="282"/>
      <c r="AR524" s="282"/>
      <c r="AS524" s="282"/>
      <c r="AT524" s="282"/>
      <c r="AU524" s="282"/>
      <c r="AV524" s="282"/>
      <c r="AW524" s="282"/>
      <c r="AX524" s="282"/>
      <c r="AY524" s="273"/>
      <c r="AZ524" s="274"/>
      <c r="BA524" s="275"/>
      <c r="BB524" s="282"/>
      <c r="BC524" s="282"/>
      <c r="BD524" s="282"/>
      <c r="BE524" s="291"/>
      <c r="BF524" s="292"/>
      <c r="BG524" s="292"/>
      <c r="BH524" s="292"/>
      <c r="BI524" s="292"/>
      <c r="BJ524" s="293"/>
      <c r="BK524" s="292"/>
      <c r="BL524" s="124"/>
      <c r="BM524" s="2"/>
      <c r="BN524" s="124"/>
      <c r="BO524" s="6"/>
      <c r="BP524" s="124"/>
      <c r="BQ524" s="124"/>
      <c r="BR524" s="124"/>
      <c r="BS524" s="124"/>
      <c r="BT524" s="124"/>
      <c r="BU524" s="124"/>
      <c r="BV524" s="124"/>
      <c r="BW524" s="124"/>
      <c r="BX524" s="6"/>
      <c r="BY524" s="124"/>
      <c r="BZ524" s="124"/>
      <c r="CA524" s="124"/>
      <c r="CB524" s="124"/>
      <c r="CC524" s="124"/>
      <c r="CD524" s="124"/>
      <c r="CE524" s="124"/>
      <c r="CF524" s="124"/>
      <c r="CG524" s="124"/>
      <c r="CH524" s="124"/>
      <c r="CI524" s="124"/>
      <c r="CJ524" s="124"/>
      <c r="CK524" s="124"/>
      <c r="CL524" s="124"/>
      <c r="CM524" s="124"/>
      <c r="CN524" s="124"/>
      <c r="CO524" s="124"/>
      <c r="CP524" s="124"/>
      <c r="CQ524" s="124"/>
      <c r="CR524" s="124"/>
      <c r="CS524" s="124"/>
      <c r="CT524" s="124"/>
      <c r="CU524" s="124"/>
      <c r="CV524" s="124"/>
      <c r="CW524" s="124"/>
      <c r="CX524" s="124"/>
      <c r="CY524" s="124"/>
      <c r="CZ524" s="124"/>
      <c r="DA524" s="124"/>
      <c r="DB524" s="124"/>
      <c r="DC524" s="124"/>
      <c r="DD524" s="124"/>
      <c r="DE524" s="124"/>
      <c r="DF524" s="124"/>
      <c r="DG524" s="124"/>
      <c r="DH524" s="124"/>
      <c r="DI524" s="124"/>
      <c r="DJ524" s="124"/>
      <c r="DK524" s="198"/>
      <c r="DL524" s="198"/>
      <c r="DM524" s="144"/>
      <c r="DN524" s="198"/>
      <c r="DO524" s="144"/>
      <c r="DP524" s="198"/>
      <c r="DQ524" s="144"/>
      <c r="DR524" s="6"/>
      <c r="DS524" s="6"/>
      <c r="DT524" s="2"/>
      <c r="DU524" s="2"/>
      <c r="DV524" s="2"/>
      <c r="DW524" s="2"/>
      <c r="DX524" s="2"/>
      <c r="DY524" s="2"/>
      <c r="DZ524" s="2"/>
      <c r="EA524" s="2"/>
      <c r="EB524" s="125"/>
      <c r="EC524" s="6"/>
      <c r="ED524" s="6"/>
      <c r="EE524" s="6"/>
      <c r="EF524" s="124"/>
      <c r="EG524" s="124"/>
      <c r="EH524" s="125"/>
      <c r="EI524" s="125"/>
      <c r="EJ524" s="124"/>
      <c r="EK524" s="2"/>
      <c r="EL524" s="2"/>
    </row>
    <row x14ac:dyDescent="0.25" r="525" customHeight="1" ht="18.75">
      <c r="A525" s="290" t="s">
        <v>234</v>
      </c>
      <c r="B525" s="282"/>
      <c r="C525" s="282"/>
      <c r="D525" s="282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  <c r="AC525" s="282"/>
      <c r="AD525" s="282"/>
      <c r="AE525" s="282"/>
      <c r="AF525" s="282"/>
      <c r="AG525" s="282"/>
      <c r="AH525" s="282"/>
      <c r="AI525" s="282"/>
      <c r="AJ525" s="282"/>
      <c r="AK525" s="282"/>
      <c r="AL525" s="282"/>
      <c r="AM525" s="282"/>
      <c r="AN525" s="282"/>
      <c r="AO525" s="282"/>
      <c r="AP525" s="282"/>
      <c r="AQ525" s="282"/>
      <c r="AR525" s="282"/>
      <c r="AS525" s="282"/>
      <c r="AT525" s="282"/>
      <c r="AU525" s="282"/>
      <c r="AV525" s="282"/>
      <c r="AW525" s="282"/>
      <c r="AX525" s="282"/>
      <c r="AY525" s="273"/>
      <c r="AZ525" s="274"/>
      <c r="BA525" s="275"/>
      <c r="BB525" s="282"/>
      <c r="BC525" s="282"/>
      <c r="BD525" s="282"/>
      <c r="BE525" s="291"/>
      <c r="BF525" s="292"/>
      <c r="BG525" s="292"/>
      <c r="BH525" s="292"/>
      <c r="BI525" s="292"/>
      <c r="BJ525" s="293"/>
      <c r="BK525" s="292"/>
      <c r="BL525" s="124"/>
      <c r="BM525" s="2"/>
      <c r="BN525" s="124"/>
      <c r="BO525" s="6"/>
      <c r="BP525" s="124"/>
      <c r="BQ525" s="124"/>
      <c r="BR525" s="124"/>
      <c r="BS525" s="124"/>
      <c r="BT525" s="124"/>
      <c r="BU525" s="124"/>
      <c r="BV525" s="124"/>
      <c r="BW525" s="124"/>
      <c r="BX525" s="6"/>
      <c r="BY525" s="124"/>
      <c r="BZ525" s="124"/>
      <c r="CA525" s="124"/>
      <c r="CB525" s="124"/>
      <c r="CC525" s="124"/>
      <c r="CD525" s="124"/>
      <c r="CE525" s="124"/>
      <c r="CF525" s="124"/>
      <c r="CG525" s="124"/>
      <c r="CH525" s="124"/>
      <c r="CI525" s="124"/>
      <c r="CJ525" s="124"/>
      <c r="CK525" s="124"/>
      <c r="CL525" s="124"/>
      <c r="CM525" s="124"/>
      <c r="CN525" s="124"/>
      <c r="CO525" s="124"/>
      <c r="CP525" s="124"/>
      <c r="CQ525" s="124"/>
      <c r="CR525" s="124"/>
      <c r="CS525" s="124"/>
      <c r="CT525" s="124"/>
      <c r="CU525" s="124"/>
      <c r="CV525" s="124"/>
      <c r="CW525" s="124"/>
      <c r="CX525" s="124"/>
      <c r="CY525" s="124"/>
      <c r="CZ525" s="124"/>
      <c r="DA525" s="124"/>
      <c r="DB525" s="124"/>
      <c r="DC525" s="124"/>
      <c r="DD525" s="124"/>
      <c r="DE525" s="124"/>
      <c r="DF525" s="124"/>
      <c r="DG525" s="124"/>
      <c r="DH525" s="124"/>
      <c r="DI525" s="124"/>
      <c r="DJ525" s="124"/>
      <c r="DK525" s="198"/>
      <c r="DL525" s="198"/>
      <c r="DM525" s="144"/>
      <c r="DN525" s="198"/>
      <c r="DO525" s="144"/>
      <c r="DP525" s="198"/>
      <c r="DQ525" s="144"/>
      <c r="DR525" s="6"/>
      <c r="DS525" s="6"/>
      <c r="DT525" s="2"/>
      <c r="DU525" s="2"/>
      <c r="DV525" s="2"/>
      <c r="DW525" s="2"/>
      <c r="DX525" s="2"/>
      <c r="DY525" s="2"/>
      <c r="DZ525" s="2"/>
      <c r="EA525" s="2"/>
      <c r="EB525" s="125"/>
      <c r="EC525" s="6"/>
      <c r="ED525" s="6"/>
      <c r="EE525" s="6"/>
      <c r="EF525" s="124"/>
      <c r="EG525" s="124"/>
      <c r="EH525" s="125"/>
      <c r="EI525" s="125"/>
      <c r="EJ525" s="124"/>
      <c r="EK525" s="2"/>
      <c r="EL525" s="2"/>
    </row>
    <row x14ac:dyDescent="0.25" r="526" customHeight="1" ht="18.75">
      <c r="A526" s="290" t="s">
        <v>235</v>
      </c>
      <c r="B526" s="282"/>
      <c r="C526" s="282"/>
      <c r="D526" s="282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  <c r="AC526" s="282"/>
      <c r="AD526" s="282"/>
      <c r="AE526" s="282"/>
      <c r="AF526" s="282"/>
      <c r="AG526" s="282"/>
      <c r="AH526" s="282"/>
      <c r="AI526" s="282"/>
      <c r="AJ526" s="282"/>
      <c r="AK526" s="282"/>
      <c r="AL526" s="282"/>
      <c r="AM526" s="282"/>
      <c r="AN526" s="282"/>
      <c r="AO526" s="282"/>
      <c r="AP526" s="282"/>
      <c r="AQ526" s="282"/>
      <c r="AR526" s="282"/>
      <c r="AS526" s="282"/>
      <c r="AT526" s="282"/>
      <c r="AU526" s="282"/>
      <c r="AV526" s="282"/>
      <c r="AW526" s="282"/>
      <c r="AX526" s="282"/>
      <c r="AY526" s="273"/>
      <c r="AZ526" s="274"/>
      <c r="BA526" s="275"/>
      <c r="BB526" s="282"/>
      <c r="BC526" s="282"/>
      <c r="BD526" s="282"/>
      <c r="BE526" s="291"/>
      <c r="BF526" s="292"/>
      <c r="BG526" s="292"/>
      <c r="BH526" s="292"/>
      <c r="BI526" s="292"/>
      <c r="BJ526" s="293"/>
      <c r="BK526" s="292"/>
      <c r="BL526" s="124"/>
      <c r="BM526" s="2"/>
      <c r="BN526" s="124"/>
      <c r="BO526" s="6"/>
      <c r="BP526" s="124"/>
      <c r="BQ526" s="124"/>
      <c r="BR526" s="124"/>
      <c r="BS526" s="124"/>
      <c r="BT526" s="124"/>
      <c r="BU526" s="124"/>
      <c r="BV526" s="124"/>
      <c r="BW526" s="124"/>
      <c r="BX526" s="6"/>
      <c r="BY526" s="124"/>
      <c r="BZ526" s="124"/>
      <c r="CA526" s="124"/>
      <c r="CB526" s="124"/>
      <c r="CC526" s="124"/>
      <c r="CD526" s="124"/>
      <c r="CE526" s="124"/>
      <c r="CF526" s="124"/>
      <c r="CG526" s="124"/>
      <c r="CH526" s="124"/>
      <c r="CI526" s="124"/>
      <c r="CJ526" s="124"/>
      <c r="CK526" s="124"/>
      <c r="CL526" s="124"/>
      <c r="CM526" s="124"/>
      <c r="CN526" s="124"/>
      <c r="CO526" s="124"/>
      <c r="CP526" s="124"/>
      <c r="CQ526" s="124"/>
      <c r="CR526" s="124"/>
      <c r="CS526" s="124"/>
      <c r="CT526" s="124"/>
      <c r="CU526" s="124"/>
      <c r="CV526" s="124"/>
      <c r="CW526" s="124"/>
      <c r="CX526" s="124"/>
      <c r="CY526" s="124"/>
      <c r="CZ526" s="124"/>
      <c r="DA526" s="124"/>
      <c r="DB526" s="124"/>
      <c r="DC526" s="124"/>
      <c r="DD526" s="124"/>
      <c r="DE526" s="124"/>
      <c r="DF526" s="124"/>
      <c r="DG526" s="124"/>
      <c r="DH526" s="124"/>
      <c r="DI526" s="124"/>
      <c r="DJ526" s="124"/>
      <c r="DK526" s="198"/>
      <c r="DL526" s="198"/>
      <c r="DM526" s="144"/>
      <c r="DN526" s="198"/>
      <c r="DO526" s="144"/>
      <c r="DP526" s="198"/>
      <c r="DQ526" s="144"/>
      <c r="DR526" s="6"/>
      <c r="DS526" s="6"/>
      <c r="DT526" s="2"/>
      <c r="DU526" s="2"/>
      <c r="DV526" s="2"/>
      <c r="DW526" s="2"/>
      <c r="DX526" s="2"/>
      <c r="DY526" s="2"/>
      <c r="DZ526" s="2"/>
      <c r="EA526" s="2"/>
      <c r="EB526" s="125"/>
      <c r="EC526" s="6"/>
      <c r="ED526" s="6"/>
      <c r="EE526" s="6"/>
      <c r="EF526" s="124"/>
      <c r="EG526" s="124"/>
      <c r="EH526" s="125"/>
      <c r="EI526" s="125"/>
      <c r="EJ526" s="124"/>
      <c r="EK526" s="2"/>
      <c r="EL526" s="2"/>
    </row>
    <row x14ac:dyDescent="0.25" r="527" customHeight="1" ht="18.75">
      <c r="A527" s="290" t="s">
        <v>201</v>
      </c>
      <c r="B527" s="282"/>
      <c r="C527" s="282"/>
      <c r="D527" s="282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  <c r="AC527" s="282"/>
      <c r="AD527" s="282"/>
      <c r="AE527" s="282"/>
      <c r="AF527" s="282"/>
      <c r="AG527" s="282"/>
      <c r="AH527" s="282"/>
      <c r="AI527" s="282"/>
      <c r="AJ527" s="282"/>
      <c r="AK527" s="282"/>
      <c r="AL527" s="282"/>
      <c r="AM527" s="282"/>
      <c r="AN527" s="282"/>
      <c r="AO527" s="282"/>
      <c r="AP527" s="282"/>
      <c r="AQ527" s="282"/>
      <c r="AR527" s="282"/>
      <c r="AS527" s="282"/>
      <c r="AT527" s="282"/>
      <c r="AU527" s="282"/>
      <c r="AV527" s="282"/>
      <c r="AW527" s="282"/>
      <c r="AX527" s="282"/>
      <c r="AY527" s="273"/>
      <c r="AZ527" s="274"/>
      <c r="BA527" s="275"/>
      <c r="BB527" s="282"/>
      <c r="BC527" s="282"/>
      <c r="BD527" s="282"/>
      <c r="BE527" s="291"/>
      <c r="BF527" s="292"/>
      <c r="BG527" s="292"/>
      <c r="BH527" s="292"/>
      <c r="BI527" s="292"/>
      <c r="BJ527" s="293"/>
      <c r="BK527" s="292"/>
      <c r="BL527" s="124"/>
      <c r="BM527" s="2"/>
      <c r="BN527" s="124"/>
      <c r="BO527" s="6"/>
      <c r="BP527" s="124"/>
      <c r="BQ527" s="124"/>
      <c r="BR527" s="124"/>
      <c r="BS527" s="124"/>
      <c r="BT527" s="124"/>
      <c r="BU527" s="124"/>
      <c r="BV527" s="124"/>
      <c r="BW527" s="124"/>
      <c r="BX527" s="6"/>
      <c r="BY527" s="124"/>
      <c r="BZ527" s="124"/>
      <c r="CA527" s="124"/>
      <c r="CB527" s="124"/>
      <c r="CC527" s="124"/>
      <c r="CD527" s="124"/>
      <c r="CE527" s="124"/>
      <c r="CF527" s="124"/>
      <c r="CG527" s="124"/>
      <c r="CH527" s="124"/>
      <c r="CI527" s="124"/>
      <c r="CJ527" s="124"/>
      <c r="CK527" s="124"/>
      <c r="CL527" s="124"/>
      <c r="CM527" s="124"/>
      <c r="CN527" s="124"/>
      <c r="CO527" s="124"/>
      <c r="CP527" s="124"/>
      <c r="CQ527" s="124"/>
      <c r="CR527" s="124"/>
      <c r="CS527" s="124"/>
      <c r="CT527" s="124"/>
      <c r="CU527" s="124"/>
      <c r="CV527" s="124"/>
      <c r="CW527" s="124"/>
      <c r="CX527" s="124"/>
      <c r="CY527" s="124"/>
      <c r="CZ527" s="124"/>
      <c r="DA527" s="124"/>
      <c r="DB527" s="124"/>
      <c r="DC527" s="124"/>
      <c r="DD527" s="124"/>
      <c r="DE527" s="124"/>
      <c r="DF527" s="124"/>
      <c r="DG527" s="124"/>
      <c r="DH527" s="124"/>
      <c r="DI527" s="124"/>
      <c r="DJ527" s="124"/>
      <c r="DK527" s="198"/>
      <c r="DL527" s="198"/>
      <c r="DM527" s="144"/>
      <c r="DN527" s="198"/>
      <c r="DO527" s="144"/>
      <c r="DP527" s="198"/>
      <c r="DQ527" s="144"/>
      <c r="DR527" s="6"/>
      <c r="DS527" s="6"/>
      <c r="DT527" s="2"/>
      <c r="DU527" s="2"/>
      <c r="DV527" s="2"/>
      <c r="DW527" s="2"/>
      <c r="DX527" s="2"/>
      <c r="DY527" s="2"/>
      <c r="DZ527" s="2"/>
      <c r="EA527" s="2"/>
      <c r="EB527" s="125"/>
      <c r="EC527" s="6"/>
      <c r="ED527" s="6"/>
      <c r="EE527" s="6"/>
      <c r="EF527" s="124"/>
      <c r="EG527" s="124"/>
      <c r="EH527" s="125"/>
      <c r="EI527" s="125"/>
      <c r="EJ527" s="124"/>
      <c r="EK527" s="2"/>
      <c r="EL527" s="2"/>
    </row>
    <row x14ac:dyDescent="0.25" r="528" customHeight="1" ht="18.75">
      <c r="A528" s="290" t="s">
        <v>237</v>
      </c>
      <c r="B528" s="282"/>
      <c r="C528" s="282"/>
      <c r="D528" s="282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  <c r="AC528" s="282"/>
      <c r="AD528" s="282"/>
      <c r="AE528" s="282"/>
      <c r="AF528" s="282"/>
      <c r="AG528" s="282"/>
      <c r="AH528" s="282"/>
      <c r="AI528" s="282"/>
      <c r="AJ528" s="282"/>
      <c r="AK528" s="282"/>
      <c r="AL528" s="282"/>
      <c r="AM528" s="282"/>
      <c r="AN528" s="282"/>
      <c r="AO528" s="282"/>
      <c r="AP528" s="282"/>
      <c r="AQ528" s="282"/>
      <c r="AR528" s="282"/>
      <c r="AS528" s="282"/>
      <c r="AT528" s="282"/>
      <c r="AU528" s="282"/>
      <c r="AV528" s="282"/>
      <c r="AW528" s="282"/>
      <c r="AX528" s="282"/>
      <c r="AY528" s="273"/>
      <c r="AZ528" s="274"/>
      <c r="BA528" s="275"/>
      <c r="BB528" s="282"/>
      <c r="BC528" s="282"/>
      <c r="BD528" s="282"/>
      <c r="BE528" s="291"/>
      <c r="BF528" s="292"/>
      <c r="BG528" s="292"/>
      <c r="BH528" s="292"/>
      <c r="BI528" s="292"/>
      <c r="BJ528" s="293"/>
      <c r="BK528" s="292"/>
      <c r="BL528" s="124"/>
      <c r="BM528" s="2"/>
      <c r="BN528" s="124"/>
      <c r="BO528" s="6"/>
      <c r="BP528" s="124"/>
      <c r="BQ528" s="124"/>
      <c r="BR528" s="124"/>
      <c r="BS528" s="124"/>
      <c r="BT528" s="124"/>
      <c r="BU528" s="124"/>
      <c r="BV528" s="124"/>
      <c r="BW528" s="124"/>
      <c r="BX528" s="6"/>
      <c r="BY528" s="124"/>
      <c r="BZ528" s="124"/>
      <c r="CA528" s="124"/>
      <c r="CB528" s="124"/>
      <c r="CC528" s="124"/>
      <c r="CD528" s="124"/>
      <c r="CE528" s="124"/>
      <c r="CF528" s="124"/>
      <c r="CG528" s="124"/>
      <c r="CH528" s="124"/>
      <c r="CI528" s="124"/>
      <c r="CJ528" s="124"/>
      <c r="CK528" s="124"/>
      <c r="CL528" s="124"/>
      <c r="CM528" s="124"/>
      <c r="CN528" s="124"/>
      <c r="CO528" s="124"/>
      <c r="CP528" s="124"/>
      <c r="CQ528" s="124"/>
      <c r="CR528" s="124"/>
      <c r="CS528" s="124"/>
      <c r="CT528" s="124"/>
      <c r="CU528" s="124"/>
      <c r="CV528" s="124"/>
      <c r="CW528" s="124"/>
      <c r="CX528" s="124"/>
      <c r="CY528" s="124"/>
      <c r="CZ528" s="124"/>
      <c r="DA528" s="124"/>
      <c r="DB528" s="124"/>
      <c r="DC528" s="124"/>
      <c r="DD528" s="124"/>
      <c r="DE528" s="124"/>
      <c r="DF528" s="124"/>
      <c r="DG528" s="124"/>
      <c r="DH528" s="124"/>
      <c r="DI528" s="124"/>
      <c r="DJ528" s="124"/>
      <c r="DK528" s="198"/>
      <c r="DL528" s="198"/>
      <c r="DM528" s="144"/>
      <c r="DN528" s="198"/>
      <c r="DO528" s="144"/>
      <c r="DP528" s="198"/>
      <c r="DQ528" s="144"/>
      <c r="DR528" s="6"/>
      <c r="DS528" s="6"/>
      <c r="DT528" s="2"/>
      <c r="DU528" s="2"/>
      <c r="DV528" s="2"/>
      <c r="DW528" s="2"/>
      <c r="DX528" s="2"/>
      <c r="DY528" s="2"/>
      <c r="DZ528" s="2"/>
      <c r="EA528" s="2"/>
      <c r="EB528" s="125"/>
      <c r="EC528" s="6"/>
      <c r="ED528" s="6"/>
      <c r="EE528" s="6"/>
      <c r="EF528" s="124"/>
      <c r="EG528" s="124"/>
      <c r="EH528" s="125"/>
      <c r="EI528" s="125"/>
      <c r="EJ528" s="124"/>
      <c r="EK528" s="2"/>
      <c r="EL528" s="2"/>
    </row>
    <row x14ac:dyDescent="0.25" r="529" customHeight="1" ht="18.75">
      <c r="A529" s="290" t="s">
        <v>200</v>
      </c>
      <c r="B529" s="282"/>
      <c r="C529" s="282"/>
      <c r="D529" s="282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  <c r="AC529" s="282"/>
      <c r="AD529" s="282"/>
      <c r="AE529" s="282"/>
      <c r="AF529" s="282"/>
      <c r="AG529" s="282"/>
      <c r="AH529" s="282"/>
      <c r="AI529" s="282"/>
      <c r="AJ529" s="282"/>
      <c r="AK529" s="282"/>
      <c r="AL529" s="282"/>
      <c r="AM529" s="282"/>
      <c r="AN529" s="282"/>
      <c r="AO529" s="282"/>
      <c r="AP529" s="282"/>
      <c r="AQ529" s="282"/>
      <c r="AR529" s="282"/>
      <c r="AS529" s="282"/>
      <c r="AT529" s="282"/>
      <c r="AU529" s="282"/>
      <c r="AV529" s="282"/>
      <c r="AW529" s="282"/>
      <c r="AX529" s="282"/>
      <c r="AY529" s="273"/>
      <c r="AZ529" s="274"/>
      <c r="BA529" s="275"/>
      <c r="BB529" s="282"/>
      <c r="BC529" s="282"/>
      <c r="BD529" s="282"/>
      <c r="BE529" s="291"/>
      <c r="BF529" s="292"/>
      <c r="BG529" s="292"/>
      <c r="BH529" s="292"/>
      <c r="BI529" s="292"/>
      <c r="BJ529" s="293"/>
      <c r="BK529" s="292"/>
      <c r="BL529" s="124"/>
      <c r="BM529" s="2"/>
      <c r="BN529" s="124"/>
      <c r="BO529" s="6"/>
      <c r="BP529" s="124"/>
      <c r="BQ529" s="124"/>
      <c r="BR529" s="124"/>
      <c r="BS529" s="124"/>
      <c r="BT529" s="124"/>
      <c r="BU529" s="124"/>
      <c r="BV529" s="124"/>
      <c r="BW529" s="124"/>
      <c r="BX529" s="6"/>
      <c r="BY529" s="124"/>
      <c r="BZ529" s="124"/>
      <c r="CA529" s="124"/>
      <c r="CB529" s="124"/>
      <c r="CC529" s="124"/>
      <c r="CD529" s="124"/>
      <c r="CE529" s="124"/>
      <c r="CF529" s="124"/>
      <c r="CG529" s="124"/>
      <c r="CH529" s="124"/>
      <c r="CI529" s="124"/>
      <c r="CJ529" s="124"/>
      <c r="CK529" s="124"/>
      <c r="CL529" s="124"/>
      <c r="CM529" s="124"/>
      <c r="CN529" s="124"/>
      <c r="CO529" s="124"/>
      <c r="CP529" s="124"/>
      <c r="CQ529" s="124"/>
      <c r="CR529" s="124"/>
      <c r="CS529" s="124"/>
      <c r="CT529" s="124"/>
      <c r="CU529" s="124"/>
      <c r="CV529" s="124"/>
      <c r="CW529" s="124"/>
      <c r="CX529" s="124"/>
      <c r="CY529" s="124"/>
      <c r="CZ529" s="124"/>
      <c r="DA529" s="124"/>
      <c r="DB529" s="124"/>
      <c r="DC529" s="124"/>
      <c r="DD529" s="124"/>
      <c r="DE529" s="124"/>
      <c r="DF529" s="124"/>
      <c r="DG529" s="124"/>
      <c r="DH529" s="124"/>
      <c r="DI529" s="124"/>
      <c r="DJ529" s="124"/>
      <c r="DK529" s="198"/>
      <c r="DL529" s="198"/>
      <c r="DM529" s="144"/>
      <c r="DN529" s="198"/>
      <c r="DO529" s="144"/>
      <c r="DP529" s="198"/>
      <c r="DQ529" s="144"/>
      <c r="DR529" s="6"/>
      <c r="DS529" s="6"/>
      <c r="DT529" s="2"/>
      <c r="DU529" s="2"/>
      <c r="DV529" s="2"/>
      <c r="DW529" s="2"/>
      <c r="DX529" s="2"/>
      <c r="DY529" s="2"/>
      <c r="DZ529" s="2"/>
      <c r="EA529" s="2"/>
      <c r="EB529" s="125"/>
      <c r="EC529" s="6"/>
      <c r="ED529" s="6"/>
      <c r="EE529" s="6"/>
      <c r="EF529" s="124"/>
      <c r="EG529" s="124"/>
      <c r="EH529" s="125"/>
      <c r="EI529" s="125"/>
      <c r="EJ529" s="124"/>
      <c r="EK529" s="2"/>
      <c r="EL529" s="2"/>
    </row>
    <row x14ac:dyDescent="0.25" r="530" customHeight="1" ht="18.75">
      <c r="A530" s="290" t="s">
        <v>238</v>
      </c>
      <c r="B530" s="282"/>
      <c r="C530" s="282"/>
      <c r="D530" s="282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  <c r="AC530" s="282"/>
      <c r="AD530" s="282"/>
      <c r="AE530" s="282"/>
      <c r="AF530" s="282"/>
      <c r="AG530" s="282"/>
      <c r="AH530" s="282"/>
      <c r="AI530" s="282"/>
      <c r="AJ530" s="282"/>
      <c r="AK530" s="282"/>
      <c r="AL530" s="282"/>
      <c r="AM530" s="282"/>
      <c r="AN530" s="282"/>
      <c r="AO530" s="282">
        <v>8</v>
      </c>
      <c r="AP530" s="282">
        <v>4</v>
      </c>
      <c r="AQ530" s="282"/>
      <c r="AR530" s="282"/>
      <c r="AS530" s="282"/>
      <c r="AT530" s="282">
        <v>30</v>
      </c>
      <c r="AU530" s="282">
        <v>2</v>
      </c>
      <c r="AV530" s="282"/>
      <c r="AW530" s="282"/>
      <c r="AX530" s="282"/>
      <c r="AY530" s="273"/>
      <c r="AZ530" s="274"/>
      <c r="BA530" s="275"/>
      <c r="BB530" s="282"/>
      <c r="BC530" s="282"/>
      <c r="BD530" s="282"/>
      <c r="BE530" s="291"/>
      <c r="BF530" s="292"/>
      <c r="BG530" s="292"/>
      <c r="BH530" s="292"/>
      <c r="BI530" s="292"/>
      <c r="BJ530" s="293"/>
      <c r="BK530" s="292"/>
      <c r="BL530" s="124"/>
      <c r="BM530" s="2"/>
      <c r="BN530" s="124"/>
      <c r="BO530" s="6"/>
      <c r="BP530" s="124"/>
      <c r="BQ530" s="124"/>
      <c r="BR530" s="124"/>
      <c r="BS530" s="124"/>
      <c r="BT530" s="124"/>
      <c r="BU530" s="124"/>
      <c r="BV530" s="124"/>
      <c r="BW530" s="124"/>
      <c r="BX530" s="6"/>
      <c r="BY530" s="124"/>
      <c r="BZ530" s="124"/>
      <c r="CA530" s="124"/>
      <c r="CB530" s="124"/>
      <c r="CC530" s="124"/>
      <c r="CD530" s="124"/>
      <c r="CE530" s="124"/>
      <c r="CF530" s="124"/>
      <c r="CG530" s="124"/>
      <c r="CH530" s="124"/>
      <c r="CI530" s="124"/>
      <c r="CJ530" s="124"/>
      <c r="CK530" s="124"/>
      <c r="CL530" s="124"/>
      <c r="CM530" s="124"/>
      <c r="CN530" s="124"/>
      <c r="CO530" s="124"/>
      <c r="CP530" s="124"/>
      <c r="CQ530" s="124"/>
      <c r="CR530" s="124"/>
      <c r="CS530" s="124"/>
      <c r="CT530" s="124"/>
      <c r="CU530" s="124"/>
      <c r="CV530" s="124"/>
      <c r="CW530" s="124"/>
      <c r="CX530" s="124"/>
      <c r="CY530" s="124"/>
      <c r="CZ530" s="124"/>
      <c r="DA530" s="124"/>
      <c r="DB530" s="124"/>
      <c r="DC530" s="124"/>
      <c r="DD530" s="124"/>
      <c r="DE530" s="124"/>
      <c r="DF530" s="124"/>
      <c r="DG530" s="124"/>
      <c r="DH530" s="124"/>
      <c r="DI530" s="124"/>
      <c r="DJ530" s="124"/>
      <c r="DK530" s="198"/>
      <c r="DL530" s="198"/>
      <c r="DM530" s="144"/>
      <c r="DN530" s="198"/>
      <c r="DO530" s="144"/>
      <c r="DP530" s="198"/>
      <c r="DQ530" s="144"/>
      <c r="DR530" s="6"/>
      <c r="DS530" s="6"/>
      <c r="DT530" s="2"/>
      <c r="DU530" s="2"/>
      <c r="DV530" s="2"/>
      <c r="DW530" s="2"/>
      <c r="DX530" s="2"/>
      <c r="DY530" s="2"/>
      <c r="DZ530" s="2"/>
      <c r="EA530" s="2"/>
      <c r="EB530" s="125"/>
      <c r="EC530" s="6"/>
      <c r="ED530" s="6"/>
      <c r="EE530" s="6"/>
      <c r="EF530" s="124"/>
      <c r="EG530" s="124"/>
      <c r="EH530" s="125"/>
      <c r="EI530" s="125"/>
      <c r="EJ530" s="124"/>
      <c r="EK530" s="2"/>
      <c r="EL530" s="2"/>
    </row>
    <row x14ac:dyDescent="0.25" r="531" customHeight="1" ht="18.75">
      <c r="A531" s="304" t="s">
        <v>239</v>
      </c>
      <c r="B531" s="282">
        <f>+SUM(B522:B530)</f>
      </c>
      <c r="C531" s="282">
        <f>+SUM(C522:C530)</f>
      </c>
      <c r="D531" s="282">
        <f>+SUM(D522:D530)</f>
      </c>
      <c r="E531" s="282">
        <f>+SUM(E522:E530)</f>
      </c>
      <c r="F531" s="282">
        <f>+SUM(F522:F530)</f>
      </c>
      <c r="G531" s="282">
        <f>+SUM(G522:G530)</f>
      </c>
      <c r="H531" s="282">
        <f>+SUM(H522:H530)</f>
      </c>
      <c r="I531" s="282">
        <f>+SUM(I522:I530)</f>
      </c>
      <c r="J531" s="282">
        <f>+SUM(J522:J530)</f>
      </c>
      <c r="K531" s="282">
        <f>+SUM(K522:K530)</f>
      </c>
      <c r="L531" s="282">
        <f>+SUM(L522:L530)</f>
      </c>
      <c r="M531" s="282">
        <f>+SUM(M522:M530)</f>
      </c>
      <c r="N531" s="282">
        <f>+SUM(N522:N530)</f>
      </c>
      <c r="O531" s="282">
        <f>+SUM(O522:O530)</f>
      </c>
      <c r="P531" s="282">
        <f>+SUM(P522:P530)</f>
      </c>
      <c r="Q531" s="282">
        <f>+SUM(Q522:Q530)</f>
      </c>
      <c r="R531" s="282">
        <f>+SUM(R522:R530)</f>
      </c>
      <c r="S531" s="282">
        <f>+SUM(S522:S530)</f>
      </c>
      <c r="T531" s="282">
        <f>+SUM(T522:T530)</f>
      </c>
      <c r="U531" s="282">
        <f>+SUM(U522:U530)</f>
      </c>
      <c r="V531" s="282">
        <f>+SUM(V522:V530)</f>
      </c>
      <c r="W531" s="282">
        <f>+SUM(W522:W530)</f>
      </c>
      <c r="X531" s="282">
        <f>+SUM(X522:X530)</f>
      </c>
      <c r="Y531" s="282">
        <f>+SUM(Y522:Y530)</f>
      </c>
      <c r="Z531" s="282">
        <f>+SUM(Z522:Z530)</f>
      </c>
      <c r="AA531" s="282">
        <f>+SUM(AA522:AA530)</f>
      </c>
      <c r="AB531" s="282">
        <f>+SUM(AB522:AB530)</f>
      </c>
      <c r="AC531" s="282">
        <f>+SUM(AC522:AC530)</f>
      </c>
      <c r="AD531" s="282">
        <f>+SUM(AD522:AD530)</f>
      </c>
      <c r="AE531" s="282">
        <f>+SUM(AE522:AE530)</f>
      </c>
      <c r="AF531" s="282">
        <f>+SUM(AF522:AF530)</f>
      </c>
      <c r="AG531" s="282">
        <f>+SUM(AG522:AG530)</f>
      </c>
      <c r="AH531" s="282">
        <f>+SUM(AH522:AH530)</f>
      </c>
      <c r="AI531" s="282">
        <f>+SUM(AI522:AI530)</f>
      </c>
      <c r="AJ531" s="282">
        <f>+SUM(AJ522:AJ530)</f>
      </c>
      <c r="AK531" s="282">
        <f>+SUM(AK522:AK530)</f>
      </c>
      <c r="AL531" s="282">
        <f>+SUM(AL522:AL530)</f>
      </c>
      <c r="AM531" s="282">
        <f>+SUM(AM522:AM530)</f>
      </c>
      <c r="AN531" s="282">
        <f>+SUM(AN522:AN530)</f>
      </c>
      <c r="AO531" s="282">
        <f>+SUM(AO522:AO530)</f>
      </c>
      <c r="AP531" s="282">
        <f>+SUM(AP522:AP530)</f>
      </c>
      <c r="AQ531" s="282">
        <f>+SUM(AQ522:AQ530)</f>
      </c>
      <c r="AR531" s="282">
        <f>+SUM(AR522:AR530)</f>
      </c>
      <c r="AS531" s="282">
        <f>+SUM(AS522:AS530)</f>
      </c>
      <c r="AT531" s="282">
        <f>+SUM(AT522:AT530)</f>
      </c>
      <c r="AU531" s="282">
        <f>+SUM(AU522:AU530)</f>
      </c>
      <c r="AV531" s="282">
        <f>+SUM(AV522:AV530)</f>
      </c>
      <c r="AW531" s="282">
        <f>+SUM(AW522:AW530)</f>
      </c>
      <c r="AX531" s="282"/>
      <c r="AY531" s="273"/>
      <c r="AZ531" s="274">
        <f>+SUM(AZ522:AZ530)</f>
      </c>
      <c r="BA531" s="275">
        <f>+SUM(BA522:BA530)</f>
      </c>
      <c r="BB531" s="282">
        <f>+SUM(BB522:BB530)</f>
      </c>
      <c r="BC531" s="282">
        <f>+SUM(BC522:BC530)</f>
      </c>
      <c r="BD531" s="282">
        <f>+SUM(BD522:BD530)</f>
      </c>
      <c r="BE531" s="291">
        <f>+SUM(BE522:BE530)</f>
      </c>
      <c r="BF531" s="292">
        <f>+SUM(BF522:BF530)</f>
      </c>
      <c r="BG531" s="292">
        <f>+SUM(BG522:BG530)</f>
      </c>
      <c r="BH531" s="292">
        <f>+SUM(BH522:BH530)</f>
      </c>
      <c r="BI531" s="292">
        <f>+SUM(BI522:BI530)</f>
      </c>
      <c r="BJ531" s="293">
        <f>+SUM(BJ522:BJ530)</f>
      </c>
      <c r="BK531" s="292"/>
      <c r="BL531" s="124"/>
      <c r="BM531" s="2"/>
      <c r="BN531" s="124"/>
      <c r="BO531" s="6"/>
      <c r="BP531" s="124"/>
      <c r="BQ531" s="124"/>
      <c r="BR531" s="124"/>
      <c r="BS531" s="124"/>
      <c r="BT531" s="124"/>
      <c r="BU531" s="124"/>
      <c r="BV531" s="124"/>
      <c r="BW531" s="124"/>
      <c r="BX531" s="6"/>
      <c r="BY531" s="124"/>
      <c r="BZ531" s="124"/>
      <c r="CA531" s="124"/>
      <c r="CB531" s="124"/>
      <c r="CC531" s="124"/>
      <c r="CD531" s="124"/>
      <c r="CE531" s="124"/>
      <c r="CF531" s="124"/>
      <c r="CG531" s="124"/>
      <c r="CH531" s="124"/>
      <c r="CI531" s="124"/>
      <c r="CJ531" s="124"/>
      <c r="CK531" s="124"/>
      <c r="CL531" s="124"/>
      <c r="CM531" s="124"/>
      <c r="CN531" s="124"/>
      <c r="CO531" s="124"/>
      <c r="CP531" s="124"/>
      <c r="CQ531" s="124"/>
      <c r="CR531" s="124"/>
      <c r="CS531" s="124"/>
      <c r="CT531" s="124"/>
      <c r="CU531" s="124"/>
      <c r="CV531" s="124"/>
      <c r="CW531" s="124"/>
      <c r="CX531" s="124"/>
      <c r="CY531" s="124"/>
      <c r="CZ531" s="124"/>
      <c r="DA531" s="124"/>
      <c r="DB531" s="124"/>
      <c r="DC531" s="124"/>
      <c r="DD531" s="124"/>
      <c r="DE531" s="124"/>
      <c r="DF531" s="124"/>
      <c r="DG531" s="124"/>
      <c r="DH531" s="124"/>
      <c r="DI531" s="124"/>
      <c r="DJ531" s="124"/>
      <c r="DK531" s="198"/>
      <c r="DL531" s="198"/>
      <c r="DM531" s="144"/>
      <c r="DN531" s="198"/>
      <c r="DO531" s="144"/>
      <c r="DP531" s="198"/>
      <c r="DQ531" s="144"/>
      <c r="DR531" s="6"/>
      <c r="DS531" s="6"/>
      <c r="DT531" s="2"/>
      <c r="DU531" s="2"/>
      <c r="DV531" s="2"/>
      <c r="DW531" s="2"/>
      <c r="DX531" s="2"/>
      <c r="DY531" s="2"/>
      <c r="DZ531" s="2"/>
      <c r="EA531" s="2"/>
      <c r="EB531" s="125"/>
      <c r="EC531" s="6"/>
      <c r="ED531" s="6"/>
      <c r="EE531" s="6"/>
      <c r="EF531" s="124"/>
      <c r="EG531" s="124"/>
      <c r="EH531" s="125"/>
      <c r="EI531" s="125"/>
      <c r="EJ531" s="124"/>
      <c r="EK531" s="2"/>
      <c r="EL531" s="2"/>
    </row>
    <row x14ac:dyDescent="0.25" r="532" customHeight="1" ht="13.5">
      <c r="A532" s="280" t="s">
        <v>259</v>
      </c>
      <c r="B532" s="322">
        <v>0</v>
      </c>
      <c r="C532" s="322">
        <v>36</v>
      </c>
      <c r="D532" s="322">
        <v>24</v>
      </c>
      <c r="E532" s="322">
        <v>0</v>
      </c>
      <c r="F532" s="322">
        <v>30</v>
      </c>
      <c r="G532" s="322">
        <v>36</v>
      </c>
      <c r="H532" s="322">
        <v>18</v>
      </c>
      <c r="I532" s="322">
        <v>24</v>
      </c>
      <c r="J532" s="322">
        <v>24</v>
      </c>
      <c r="K532" s="322">
        <v>24</v>
      </c>
      <c r="L532" s="322">
        <v>24</v>
      </c>
      <c r="M532" s="322">
        <v>24</v>
      </c>
      <c r="N532" s="268">
        <v>24</v>
      </c>
      <c r="O532" s="268">
        <v>24</v>
      </c>
      <c r="P532" s="268">
        <v>24</v>
      </c>
      <c r="Q532" s="268">
        <v>24</v>
      </c>
      <c r="R532" s="268">
        <v>32</v>
      </c>
      <c r="S532" s="268">
        <v>4</v>
      </c>
      <c r="T532" s="268">
        <v>24</v>
      </c>
      <c r="U532" s="268">
        <v>0</v>
      </c>
      <c r="V532" s="268">
        <v>0</v>
      </c>
      <c r="W532" s="268">
        <v>0</v>
      </c>
      <c r="X532" s="268">
        <v>0</v>
      </c>
      <c r="Y532" s="268">
        <v>16</v>
      </c>
      <c r="Z532" s="282">
        <v>16</v>
      </c>
      <c r="AA532" s="282">
        <v>16</v>
      </c>
      <c r="AB532" s="282">
        <v>16</v>
      </c>
      <c r="AC532" s="282">
        <v>16</v>
      </c>
      <c r="AD532" s="282">
        <v>16</v>
      </c>
      <c r="AE532" s="282">
        <v>16</v>
      </c>
      <c r="AF532" s="282">
        <v>16</v>
      </c>
      <c r="AG532" s="282">
        <v>16</v>
      </c>
      <c r="AH532" s="282">
        <v>32</v>
      </c>
      <c r="AI532" s="282">
        <v>0</v>
      </c>
      <c r="AJ532" s="282">
        <v>16</v>
      </c>
      <c r="AK532" s="282">
        <v>16</v>
      </c>
      <c r="AL532" s="282">
        <v>32</v>
      </c>
      <c r="AM532" s="282">
        <v>0</v>
      </c>
      <c r="AN532" s="282">
        <v>12</v>
      </c>
      <c r="AO532" s="282">
        <v>16</v>
      </c>
      <c r="AP532" s="282">
        <v>44</v>
      </c>
      <c r="AQ532" s="282">
        <v>6</v>
      </c>
      <c r="AR532" s="282">
        <v>0</v>
      </c>
      <c r="AS532" s="282">
        <v>0</v>
      </c>
      <c r="AT532" s="282">
        <v>0</v>
      </c>
      <c r="AU532" s="282">
        <v>0</v>
      </c>
      <c r="AV532" s="282">
        <v>0</v>
      </c>
      <c r="AW532" s="268">
        <v>0</v>
      </c>
      <c r="AX532" s="268"/>
      <c r="AY532" s="273"/>
      <c r="AZ532" s="274">
        <f>+AZ542</f>
      </c>
      <c r="BA532" s="275">
        <f>+BA542</f>
      </c>
      <c r="BB532" s="282">
        <f>+BB542</f>
      </c>
      <c r="BC532" s="282">
        <f>+BC542</f>
      </c>
      <c r="BD532" s="282">
        <f>+BD542</f>
      </c>
      <c r="BE532" s="291">
        <f>+BE542</f>
      </c>
      <c r="BF532" s="292">
        <f>+BF542</f>
      </c>
      <c r="BG532" s="292">
        <f>+BG542</f>
      </c>
      <c r="BH532" s="292">
        <f>+BH542</f>
      </c>
      <c r="BI532" s="292">
        <f>+BI542</f>
      </c>
      <c r="BJ532" s="293">
        <f>+BJ542</f>
      </c>
      <c r="BK532" s="292"/>
      <c r="BL532" s="124"/>
      <c r="BM532" s="2"/>
      <c r="BN532" s="124"/>
      <c r="BO532" s="6"/>
      <c r="BP532" s="124"/>
      <c r="BQ532" s="124"/>
      <c r="BR532" s="124"/>
      <c r="BS532" s="124"/>
      <c r="BT532" s="124"/>
      <c r="BU532" s="124"/>
      <c r="BV532" s="124"/>
      <c r="BW532" s="124"/>
      <c r="BX532" s="6"/>
      <c r="BY532" s="124"/>
      <c r="BZ532" s="124"/>
      <c r="CA532" s="124"/>
      <c r="CB532" s="124"/>
      <c r="CC532" s="124"/>
      <c r="CD532" s="124"/>
      <c r="CE532" s="124"/>
      <c r="CF532" s="124"/>
      <c r="CG532" s="124"/>
      <c r="CH532" s="124"/>
      <c r="CI532" s="124"/>
      <c r="CJ532" s="124"/>
      <c r="CK532" s="124"/>
      <c r="CL532" s="124"/>
      <c r="CM532" s="124"/>
      <c r="CN532" s="124"/>
      <c r="CO532" s="124"/>
      <c r="CP532" s="124"/>
      <c r="CQ532" s="124"/>
      <c r="CR532" s="124"/>
      <c r="CS532" s="124"/>
      <c r="CT532" s="124"/>
      <c r="CU532" s="124"/>
      <c r="CV532" s="124"/>
      <c r="CW532" s="124"/>
      <c r="CX532" s="124"/>
      <c r="CY532" s="124"/>
      <c r="CZ532" s="124"/>
      <c r="DA532" s="124"/>
      <c r="DB532" s="124"/>
      <c r="DC532" s="124"/>
      <c r="DD532" s="124"/>
      <c r="DE532" s="124"/>
      <c r="DF532" s="124"/>
      <c r="DG532" s="124"/>
      <c r="DH532" s="124"/>
      <c r="DI532" s="124"/>
      <c r="DJ532" s="124"/>
      <c r="DK532" s="198">
        <f>SUM(B532:M532)</f>
      </c>
      <c r="DL532" s="198">
        <f>SUM(N532:Y532)</f>
      </c>
      <c r="DM532" s="144">
        <f>IFERROR(DL532/DK532*100,0)</f>
      </c>
      <c r="DN532" s="198">
        <f>SUM(Z532:AK532)</f>
      </c>
      <c r="DO532" s="144">
        <f>IFERROR(DN532/DL532*100,0)</f>
      </c>
      <c r="DP532" s="198">
        <f>SUM(AL532:AW532)</f>
      </c>
      <c r="DQ532" s="144">
        <f>IFERROR(DP532/DN532*100,0)</f>
      </c>
      <c r="DR532" s="185">
        <f>SUM(AY532:BJ532)</f>
      </c>
      <c r="DS532" s="249">
        <f>IFERROR(DR532/DP532*100,0)</f>
      </c>
      <c r="DT532" s="2"/>
      <c r="DU532" s="2"/>
      <c r="DV532" s="2"/>
      <c r="DW532" s="2"/>
      <c r="DX532" s="2"/>
      <c r="DY532" s="2"/>
      <c r="DZ532" s="2"/>
      <c r="EA532" s="2"/>
      <c r="EB532" s="125"/>
      <c r="EC532" s="6"/>
      <c r="ED532" s="6"/>
      <c r="EE532" s="6"/>
      <c r="EF532" s="124"/>
      <c r="EG532" s="124"/>
      <c r="EH532" s="125"/>
      <c r="EI532" s="125"/>
      <c r="EJ532" s="124"/>
      <c r="EK532" s="2"/>
      <c r="EL532" s="2"/>
    </row>
    <row x14ac:dyDescent="0.25" r="533" customHeight="1" ht="18.75">
      <c r="A533" s="290" t="s">
        <v>231</v>
      </c>
      <c r="B533" s="282"/>
      <c r="C533" s="282"/>
      <c r="D533" s="282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  <c r="AC533" s="282"/>
      <c r="AD533" s="282"/>
      <c r="AE533" s="282"/>
      <c r="AF533" s="282"/>
      <c r="AG533" s="282"/>
      <c r="AH533" s="282"/>
      <c r="AI533" s="282"/>
      <c r="AJ533" s="282"/>
      <c r="AK533" s="282"/>
      <c r="AL533" s="282"/>
      <c r="AM533" s="282"/>
      <c r="AN533" s="282"/>
      <c r="AO533" s="282"/>
      <c r="AP533" s="282"/>
      <c r="AQ533" s="282"/>
      <c r="AR533" s="282"/>
      <c r="AS533" s="282"/>
      <c r="AT533" s="282"/>
      <c r="AU533" s="282"/>
      <c r="AV533" s="282"/>
      <c r="AW533" s="282"/>
      <c r="AX533" s="282"/>
      <c r="AY533" s="273"/>
      <c r="AZ533" s="274"/>
      <c r="BA533" s="275"/>
      <c r="BB533" s="282"/>
      <c r="BC533" s="282"/>
      <c r="BD533" s="282"/>
      <c r="BE533" s="291"/>
      <c r="BF533" s="292"/>
      <c r="BG533" s="292"/>
      <c r="BH533" s="292"/>
      <c r="BI533" s="292"/>
      <c r="BJ533" s="293"/>
      <c r="BK533" s="292"/>
      <c r="BL533" s="124"/>
      <c r="BM533" s="2"/>
      <c r="BN533" s="124"/>
      <c r="BO533" s="6"/>
      <c r="BP533" s="124"/>
      <c r="BQ533" s="124"/>
      <c r="BR533" s="124"/>
      <c r="BS533" s="124"/>
      <c r="BT533" s="124"/>
      <c r="BU533" s="124"/>
      <c r="BV533" s="124"/>
      <c r="BW533" s="124"/>
      <c r="BX533" s="6"/>
      <c r="BY533" s="124"/>
      <c r="BZ533" s="124"/>
      <c r="CA533" s="124"/>
      <c r="CB533" s="124"/>
      <c r="CC533" s="124"/>
      <c r="CD533" s="124"/>
      <c r="CE533" s="124"/>
      <c r="CF533" s="124"/>
      <c r="CG533" s="124"/>
      <c r="CH533" s="124"/>
      <c r="CI533" s="124"/>
      <c r="CJ533" s="124"/>
      <c r="CK533" s="124"/>
      <c r="CL533" s="124"/>
      <c r="CM533" s="124"/>
      <c r="CN533" s="124"/>
      <c r="CO533" s="124"/>
      <c r="CP533" s="124"/>
      <c r="CQ533" s="124"/>
      <c r="CR533" s="124"/>
      <c r="CS533" s="124"/>
      <c r="CT533" s="124"/>
      <c r="CU533" s="124"/>
      <c r="CV533" s="124"/>
      <c r="CW533" s="124"/>
      <c r="CX533" s="124"/>
      <c r="CY533" s="124"/>
      <c r="CZ533" s="124"/>
      <c r="DA533" s="124"/>
      <c r="DB533" s="124"/>
      <c r="DC533" s="124"/>
      <c r="DD533" s="124"/>
      <c r="DE533" s="124"/>
      <c r="DF533" s="124"/>
      <c r="DG533" s="124"/>
      <c r="DH533" s="124"/>
      <c r="DI533" s="124"/>
      <c r="DJ533" s="124"/>
      <c r="DK533" s="198"/>
      <c r="DL533" s="198"/>
      <c r="DM533" s="144"/>
      <c r="DN533" s="198"/>
      <c r="DO533" s="144"/>
      <c r="DP533" s="198"/>
      <c r="DQ533" s="144"/>
      <c r="DR533" s="6"/>
      <c r="DS533" s="6"/>
      <c r="DT533" s="2"/>
      <c r="DU533" s="2"/>
      <c r="DV533" s="2"/>
      <c r="DW533" s="2"/>
      <c r="DX533" s="2"/>
      <c r="DY533" s="2"/>
      <c r="DZ533" s="2"/>
      <c r="EA533" s="2"/>
      <c r="EB533" s="125"/>
      <c r="EC533" s="6"/>
      <c r="ED533" s="6"/>
      <c r="EE533" s="6"/>
      <c r="EF533" s="124"/>
      <c r="EG533" s="124"/>
      <c r="EH533" s="125"/>
      <c r="EI533" s="125"/>
      <c r="EJ533" s="124"/>
      <c r="EK533" s="2"/>
      <c r="EL533" s="2"/>
    </row>
    <row x14ac:dyDescent="0.25" r="534" customHeight="1" ht="18.75">
      <c r="A534" s="290" t="s">
        <v>232</v>
      </c>
      <c r="B534" s="282"/>
      <c r="C534" s="282"/>
      <c r="D534" s="282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  <c r="AC534" s="282"/>
      <c r="AD534" s="282"/>
      <c r="AE534" s="282"/>
      <c r="AF534" s="282"/>
      <c r="AG534" s="282"/>
      <c r="AH534" s="282"/>
      <c r="AI534" s="282"/>
      <c r="AJ534" s="282"/>
      <c r="AK534" s="282"/>
      <c r="AL534" s="282"/>
      <c r="AM534" s="282"/>
      <c r="AN534" s="282"/>
      <c r="AO534" s="282"/>
      <c r="AP534" s="282"/>
      <c r="AQ534" s="282"/>
      <c r="AR534" s="282"/>
      <c r="AS534" s="282"/>
      <c r="AT534" s="282"/>
      <c r="AU534" s="282"/>
      <c r="AV534" s="282"/>
      <c r="AW534" s="282"/>
      <c r="AX534" s="282"/>
      <c r="AY534" s="273"/>
      <c r="AZ534" s="274"/>
      <c r="BA534" s="275"/>
      <c r="BB534" s="282"/>
      <c r="BC534" s="282"/>
      <c r="BD534" s="282"/>
      <c r="BE534" s="291"/>
      <c r="BF534" s="292"/>
      <c r="BG534" s="292"/>
      <c r="BH534" s="292"/>
      <c r="BI534" s="292"/>
      <c r="BJ534" s="293"/>
      <c r="BK534" s="292"/>
      <c r="BL534" s="124"/>
      <c r="BM534" s="2"/>
      <c r="BN534" s="124"/>
      <c r="BO534" s="6"/>
      <c r="BP534" s="124"/>
      <c r="BQ534" s="124"/>
      <c r="BR534" s="124"/>
      <c r="BS534" s="124"/>
      <c r="BT534" s="124"/>
      <c r="BU534" s="124"/>
      <c r="BV534" s="124"/>
      <c r="BW534" s="124"/>
      <c r="BX534" s="6"/>
      <c r="BY534" s="124"/>
      <c r="BZ534" s="124"/>
      <c r="CA534" s="124"/>
      <c r="CB534" s="124"/>
      <c r="CC534" s="124"/>
      <c r="CD534" s="124"/>
      <c r="CE534" s="124"/>
      <c r="CF534" s="124"/>
      <c r="CG534" s="124"/>
      <c r="CH534" s="124"/>
      <c r="CI534" s="124"/>
      <c r="CJ534" s="124"/>
      <c r="CK534" s="124"/>
      <c r="CL534" s="124"/>
      <c r="CM534" s="124"/>
      <c r="CN534" s="124"/>
      <c r="CO534" s="124"/>
      <c r="CP534" s="124"/>
      <c r="CQ534" s="124"/>
      <c r="CR534" s="124"/>
      <c r="CS534" s="124"/>
      <c r="CT534" s="124"/>
      <c r="CU534" s="124"/>
      <c r="CV534" s="124"/>
      <c r="CW534" s="124"/>
      <c r="CX534" s="124"/>
      <c r="CY534" s="124"/>
      <c r="CZ534" s="124"/>
      <c r="DA534" s="124"/>
      <c r="DB534" s="124"/>
      <c r="DC534" s="124"/>
      <c r="DD534" s="124"/>
      <c r="DE534" s="124"/>
      <c r="DF534" s="124"/>
      <c r="DG534" s="124"/>
      <c r="DH534" s="124"/>
      <c r="DI534" s="124"/>
      <c r="DJ534" s="124"/>
      <c r="DK534" s="198"/>
      <c r="DL534" s="198"/>
      <c r="DM534" s="144"/>
      <c r="DN534" s="198"/>
      <c r="DO534" s="144"/>
      <c r="DP534" s="198"/>
      <c r="DQ534" s="144"/>
      <c r="DR534" s="6"/>
      <c r="DS534" s="6"/>
      <c r="DT534" s="2"/>
      <c r="DU534" s="2"/>
      <c r="DV534" s="2"/>
      <c r="DW534" s="2"/>
      <c r="DX534" s="2"/>
      <c r="DY534" s="2"/>
      <c r="DZ534" s="2"/>
      <c r="EA534" s="2"/>
      <c r="EB534" s="125"/>
      <c r="EC534" s="6"/>
      <c r="ED534" s="6"/>
      <c r="EE534" s="6"/>
      <c r="EF534" s="124"/>
      <c r="EG534" s="124"/>
      <c r="EH534" s="125"/>
      <c r="EI534" s="125"/>
      <c r="EJ534" s="124"/>
      <c r="EK534" s="2"/>
      <c r="EL534" s="2"/>
    </row>
    <row x14ac:dyDescent="0.25" r="535" customHeight="1" ht="18.75">
      <c r="A535" s="290" t="s">
        <v>233</v>
      </c>
      <c r="B535" s="282"/>
      <c r="C535" s="282"/>
      <c r="D535" s="282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  <c r="AC535" s="282"/>
      <c r="AD535" s="282"/>
      <c r="AE535" s="282"/>
      <c r="AF535" s="282"/>
      <c r="AG535" s="282"/>
      <c r="AH535" s="282"/>
      <c r="AI535" s="282"/>
      <c r="AJ535" s="282"/>
      <c r="AK535" s="282"/>
      <c r="AL535" s="282"/>
      <c r="AM535" s="282"/>
      <c r="AN535" s="282"/>
      <c r="AO535" s="282"/>
      <c r="AP535" s="282"/>
      <c r="AQ535" s="282"/>
      <c r="AR535" s="282"/>
      <c r="AS535" s="282"/>
      <c r="AT535" s="282"/>
      <c r="AU535" s="282"/>
      <c r="AV535" s="282"/>
      <c r="AW535" s="282"/>
      <c r="AX535" s="282"/>
      <c r="AY535" s="273"/>
      <c r="AZ535" s="274"/>
      <c r="BA535" s="275"/>
      <c r="BB535" s="282"/>
      <c r="BC535" s="282"/>
      <c r="BD535" s="282"/>
      <c r="BE535" s="291"/>
      <c r="BF535" s="292"/>
      <c r="BG535" s="292"/>
      <c r="BH535" s="292"/>
      <c r="BI535" s="292"/>
      <c r="BJ535" s="293"/>
      <c r="BK535" s="292"/>
      <c r="BL535" s="124"/>
      <c r="BM535" s="2"/>
      <c r="BN535" s="124"/>
      <c r="BO535" s="6"/>
      <c r="BP535" s="124"/>
      <c r="BQ535" s="124"/>
      <c r="BR535" s="124"/>
      <c r="BS535" s="124"/>
      <c r="BT535" s="124"/>
      <c r="BU535" s="124"/>
      <c r="BV535" s="124"/>
      <c r="BW535" s="124"/>
      <c r="BX535" s="6"/>
      <c r="BY535" s="124"/>
      <c r="BZ535" s="124"/>
      <c r="CA535" s="124"/>
      <c r="CB535" s="124"/>
      <c r="CC535" s="124"/>
      <c r="CD535" s="124"/>
      <c r="CE535" s="124"/>
      <c r="CF535" s="124"/>
      <c r="CG535" s="124"/>
      <c r="CH535" s="124"/>
      <c r="CI535" s="124"/>
      <c r="CJ535" s="124"/>
      <c r="CK535" s="124"/>
      <c r="CL535" s="124"/>
      <c r="CM535" s="124"/>
      <c r="CN535" s="124"/>
      <c r="CO535" s="124"/>
      <c r="CP535" s="124"/>
      <c r="CQ535" s="124"/>
      <c r="CR535" s="124"/>
      <c r="CS535" s="124"/>
      <c r="CT535" s="124"/>
      <c r="CU535" s="124"/>
      <c r="CV535" s="124"/>
      <c r="CW535" s="124"/>
      <c r="CX535" s="124"/>
      <c r="CY535" s="124"/>
      <c r="CZ535" s="124"/>
      <c r="DA535" s="124"/>
      <c r="DB535" s="124"/>
      <c r="DC535" s="124"/>
      <c r="DD535" s="124"/>
      <c r="DE535" s="124"/>
      <c r="DF535" s="124"/>
      <c r="DG535" s="124"/>
      <c r="DH535" s="124"/>
      <c r="DI535" s="124"/>
      <c r="DJ535" s="124"/>
      <c r="DK535" s="198"/>
      <c r="DL535" s="198"/>
      <c r="DM535" s="144"/>
      <c r="DN535" s="198"/>
      <c r="DO535" s="144"/>
      <c r="DP535" s="198"/>
      <c r="DQ535" s="144"/>
      <c r="DR535" s="6"/>
      <c r="DS535" s="6"/>
      <c r="DT535" s="2"/>
      <c r="DU535" s="2"/>
      <c r="DV535" s="2"/>
      <c r="DW535" s="2"/>
      <c r="DX535" s="2"/>
      <c r="DY535" s="2"/>
      <c r="DZ535" s="2"/>
      <c r="EA535" s="2"/>
      <c r="EB535" s="125"/>
      <c r="EC535" s="6"/>
      <c r="ED535" s="6"/>
      <c r="EE535" s="6"/>
      <c r="EF535" s="124"/>
      <c r="EG535" s="124"/>
      <c r="EH535" s="125"/>
      <c r="EI535" s="125"/>
      <c r="EJ535" s="124"/>
      <c r="EK535" s="2"/>
      <c r="EL535" s="2"/>
    </row>
    <row x14ac:dyDescent="0.25" r="536" customHeight="1" ht="18.75">
      <c r="A536" s="290" t="s">
        <v>234</v>
      </c>
      <c r="B536" s="282"/>
      <c r="C536" s="282"/>
      <c r="D536" s="282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  <c r="AC536" s="282"/>
      <c r="AD536" s="282"/>
      <c r="AE536" s="282"/>
      <c r="AF536" s="282"/>
      <c r="AG536" s="282"/>
      <c r="AH536" s="282"/>
      <c r="AI536" s="282"/>
      <c r="AJ536" s="282"/>
      <c r="AK536" s="282"/>
      <c r="AL536" s="282"/>
      <c r="AM536" s="282"/>
      <c r="AN536" s="282"/>
      <c r="AO536" s="282"/>
      <c r="AP536" s="282"/>
      <c r="AQ536" s="282"/>
      <c r="AR536" s="282"/>
      <c r="AS536" s="282"/>
      <c r="AT536" s="282"/>
      <c r="AU536" s="282"/>
      <c r="AV536" s="282"/>
      <c r="AW536" s="282"/>
      <c r="AX536" s="282"/>
      <c r="AY536" s="273"/>
      <c r="AZ536" s="274"/>
      <c r="BA536" s="275"/>
      <c r="BB536" s="282"/>
      <c r="BC536" s="282"/>
      <c r="BD536" s="282"/>
      <c r="BE536" s="291"/>
      <c r="BF536" s="292"/>
      <c r="BG536" s="292"/>
      <c r="BH536" s="292"/>
      <c r="BI536" s="292"/>
      <c r="BJ536" s="293"/>
      <c r="BK536" s="292"/>
      <c r="BL536" s="124"/>
      <c r="BM536" s="2"/>
      <c r="BN536" s="124"/>
      <c r="BO536" s="6"/>
      <c r="BP536" s="124"/>
      <c r="BQ536" s="124"/>
      <c r="BR536" s="124"/>
      <c r="BS536" s="124"/>
      <c r="BT536" s="124"/>
      <c r="BU536" s="124"/>
      <c r="BV536" s="124"/>
      <c r="BW536" s="124"/>
      <c r="BX536" s="6"/>
      <c r="BY536" s="124"/>
      <c r="BZ536" s="124"/>
      <c r="CA536" s="124"/>
      <c r="CB536" s="124"/>
      <c r="CC536" s="124"/>
      <c r="CD536" s="124"/>
      <c r="CE536" s="124"/>
      <c r="CF536" s="124"/>
      <c r="CG536" s="124"/>
      <c r="CH536" s="124"/>
      <c r="CI536" s="124"/>
      <c r="CJ536" s="124"/>
      <c r="CK536" s="124"/>
      <c r="CL536" s="124"/>
      <c r="CM536" s="124"/>
      <c r="CN536" s="124"/>
      <c r="CO536" s="124"/>
      <c r="CP536" s="124"/>
      <c r="CQ536" s="124"/>
      <c r="CR536" s="124"/>
      <c r="CS536" s="124"/>
      <c r="CT536" s="124"/>
      <c r="CU536" s="124"/>
      <c r="CV536" s="124"/>
      <c r="CW536" s="124"/>
      <c r="CX536" s="124"/>
      <c r="CY536" s="124"/>
      <c r="CZ536" s="124"/>
      <c r="DA536" s="124"/>
      <c r="DB536" s="124"/>
      <c r="DC536" s="124"/>
      <c r="DD536" s="124"/>
      <c r="DE536" s="124"/>
      <c r="DF536" s="124"/>
      <c r="DG536" s="124"/>
      <c r="DH536" s="124"/>
      <c r="DI536" s="124"/>
      <c r="DJ536" s="124"/>
      <c r="DK536" s="198"/>
      <c r="DL536" s="198"/>
      <c r="DM536" s="144"/>
      <c r="DN536" s="198"/>
      <c r="DO536" s="144"/>
      <c r="DP536" s="198"/>
      <c r="DQ536" s="144"/>
      <c r="DR536" s="6"/>
      <c r="DS536" s="6"/>
      <c r="DT536" s="2"/>
      <c r="DU536" s="2"/>
      <c r="DV536" s="2"/>
      <c r="DW536" s="2"/>
      <c r="DX536" s="2"/>
      <c r="DY536" s="2"/>
      <c r="DZ536" s="2"/>
      <c r="EA536" s="2"/>
      <c r="EB536" s="125"/>
      <c r="EC536" s="6"/>
      <c r="ED536" s="6"/>
      <c r="EE536" s="6"/>
      <c r="EF536" s="124"/>
      <c r="EG536" s="124"/>
      <c r="EH536" s="125"/>
      <c r="EI536" s="125"/>
      <c r="EJ536" s="124"/>
      <c r="EK536" s="2"/>
      <c r="EL536" s="2"/>
    </row>
    <row x14ac:dyDescent="0.25" r="537" customHeight="1" ht="18.75">
      <c r="A537" s="290" t="s">
        <v>235</v>
      </c>
      <c r="B537" s="282"/>
      <c r="C537" s="282"/>
      <c r="D537" s="282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  <c r="AC537" s="282"/>
      <c r="AD537" s="282"/>
      <c r="AE537" s="282"/>
      <c r="AF537" s="282"/>
      <c r="AG537" s="282"/>
      <c r="AH537" s="282"/>
      <c r="AI537" s="282"/>
      <c r="AJ537" s="282"/>
      <c r="AK537" s="282"/>
      <c r="AL537" s="282"/>
      <c r="AM537" s="282"/>
      <c r="AN537" s="282"/>
      <c r="AO537" s="282"/>
      <c r="AP537" s="282"/>
      <c r="AQ537" s="282"/>
      <c r="AR537" s="282"/>
      <c r="AS537" s="282"/>
      <c r="AT537" s="282"/>
      <c r="AU537" s="282"/>
      <c r="AV537" s="282"/>
      <c r="AW537" s="282"/>
      <c r="AX537" s="282"/>
      <c r="AY537" s="273"/>
      <c r="AZ537" s="274"/>
      <c r="BA537" s="275"/>
      <c r="BB537" s="282"/>
      <c r="BC537" s="282"/>
      <c r="BD537" s="282"/>
      <c r="BE537" s="291"/>
      <c r="BF537" s="292"/>
      <c r="BG537" s="292"/>
      <c r="BH537" s="292"/>
      <c r="BI537" s="292"/>
      <c r="BJ537" s="293"/>
      <c r="BK537" s="292"/>
      <c r="BL537" s="124"/>
      <c r="BM537" s="2"/>
      <c r="BN537" s="124"/>
      <c r="BO537" s="6"/>
      <c r="BP537" s="124"/>
      <c r="BQ537" s="124"/>
      <c r="BR537" s="124"/>
      <c r="BS537" s="124"/>
      <c r="BT537" s="124"/>
      <c r="BU537" s="124"/>
      <c r="BV537" s="124"/>
      <c r="BW537" s="124"/>
      <c r="BX537" s="6"/>
      <c r="BY537" s="124"/>
      <c r="BZ537" s="124"/>
      <c r="CA537" s="124"/>
      <c r="CB537" s="124"/>
      <c r="CC537" s="124"/>
      <c r="CD537" s="124"/>
      <c r="CE537" s="124"/>
      <c r="CF537" s="124"/>
      <c r="CG537" s="124"/>
      <c r="CH537" s="124"/>
      <c r="CI537" s="124"/>
      <c r="CJ537" s="124"/>
      <c r="CK537" s="124"/>
      <c r="CL537" s="124"/>
      <c r="CM537" s="124"/>
      <c r="CN537" s="124"/>
      <c r="CO537" s="124"/>
      <c r="CP537" s="124"/>
      <c r="CQ537" s="124"/>
      <c r="CR537" s="124"/>
      <c r="CS537" s="124"/>
      <c r="CT537" s="124"/>
      <c r="CU537" s="124"/>
      <c r="CV537" s="124"/>
      <c r="CW537" s="124"/>
      <c r="CX537" s="124"/>
      <c r="CY537" s="124"/>
      <c r="CZ537" s="124"/>
      <c r="DA537" s="124"/>
      <c r="DB537" s="124"/>
      <c r="DC537" s="124"/>
      <c r="DD537" s="124"/>
      <c r="DE537" s="124"/>
      <c r="DF537" s="124"/>
      <c r="DG537" s="124"/>
      <c r="DH537" s="124"/>
      <c r="DI537" s="124"/>
      <c r="DJ537" s="124"/>
      <c r="DK537" s="198"/>
      <c r="DL537" s="198"/>
      <c r="DM537" s="144"/>
      <c r="DN537" s="198"/>
      <c r="DO537" s="144"/>
      <c r="DP537" s="198"/>
      <c r="DQ537" s="144"/>
      <c r="DR537" s="6"/>
      <c r="DS537" s="6"/>
      <c r="DT537" s="2"/>
      <c r="DU537" s="2"/>
      <c r="DV537" s="2"/>
      <c r="DW537" s="2"/>
      <c r="DX537" s="2"/>
      <c r="DY537" s="2"/>
      <c r="DZ537" s="2"/>
      <c r="EA537" s="2"/>
      <c r="EB537" s="125"/>
      <c r="EC537" s="6"/>
      <c r="ED537" s="6"/>
      <c r="EE537" s="6"/>
      <c r="EF537" s="124"/>
      <c r="EG537" s="124"/>
      <c r="EH537" s="125"/>
      <c r="EI537" s="125"/>
      <c r="EJ537" s="124"/>
      <c r="EK537" s="2"/>
      <c r="EL537" s="2"/>
    </row>
    <row x14ac:dyDescent="0.25" r="538" customHeight="1" ht="18.75">
      <c r="A538" s="290" t="s">
        <v>201</v>
      </c>
      <c r="B538" s="282"/>
      <c r="C538" s="282"/>
      <c r="D538" s="282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  <c r="AC538" s="282"/>
      <c r="AD538" s="282"/>
      <c r="AE538" s="282"/>
      <c r="AF538" s="282"/>
      <c r="AG538" s="282"/>
      <c r="AH538" s="282"/>
      <c r="AI538" s="282"/>
      <c r="AJ538" s="282"/>
      <c r="AK538" s="282"/>
      <c r="AL538" s="282">
        <v>32</v>
      </c>
      <c r="AM538" s="282"/>
      <c r="AN538" s="282">
        <v>12</v>
      </c>
      <c r="AO538" s="282">
        <v>16</v>
      </c>
      <c r="AP538" s="282">
        <v>28</v>
      </c>
      <c r="AQ538" s="282">
        <v>6</v>
      </c>
      <c r="AR538" s="282">
        <v>24</v>
      </c>
      <c r="AS538" s="282"/>
      <c r="AT538" s="282"/>
      <c r="AU538" s="282"/>
      <c r="AV538" s="282"/>
      <c r="AW538" s="282"/>
      <c r="AX538" s="282"/>
      <c r="AY538" s="273"/>
      <c r="AZ538" s="274"/>
      <c r="BA538" s="275"/>
      <c r="BB538" s="282"/>
      <c r="BC538" s="282"/>
      <c r="BD538" s="282"/>
      <c r="BE538" s="291"/>
      <c r="BF538" s="292"/>
      <c r="BG538" s="292"/>
      <c r="BH538" s="292"/>
      <c r="BI538" s="292"/>
      <c r="BJ538" s="293"/>
      <c r="BK538" s="292"/>
      <c r="BL538" s="124"/>
      <c r="BM538" s="2"/>
      <c r="BN538" s="124"/>
      <c r="BO538" s="6"/>
      <c r="BP538" s="124"/>
      <c r="BQ538" s="124"/>
      <c r="BR538" s="124"/>
      <c r="BS538" s="124"/>
      <c r="BT538" s="124"/>
      <c r="BU538" s="124"/>
      <c r="BV538" s="124"/>
      <c r="BW538" s="124"/>
      <c r="BX538" s="6"/>
      <c r="BY538" s="124"/>
      <c r="BZ538" s="124"/>
      <c r="CA538" s="124"/>
      <c r="CB538" s="124"/>
      <c r="CC538" s="124"/>
      <c r="CD538" s="124"/>
      <c r="CE538" s="124"/>
      <c r="CF538" s="124"/>
      <c r="CG538" s="124"/>
      <c r="CH538" s="124"/>
      <c r="CI538" s="124"/>
      <c r="CJ538" s="124"/>
      <c r="CK538" s="124"/>
      <c r="CL538" s="124"/>
      <c r="CM538" s="124"/>
      <c r="CN538" s="124"/>
      <c r="CO538" s="124"/>
      <c r="CP538" s="124"/>
      <c r="CQ538" s="124"/>
      <c r="CR538" s="124"/>
      <c r="CS538" s="124"/>
      <c r="CT538" s="124"/>
      <c r="CU538" s="124"/>
      <c r="CV538" s="124"/>
      <c r="CW538" s="124"/>
      <c r="CX538" s="124"/>
      <c r="CY538" s="124"/>
      <c r="CZ538" s="124"/>
      <c r="DA538" s="124"/>
      <c r="DB538" s="124"/>
      <c r="DC538" s="124"/>
      <c r="DD538" s="124"/>
      <c r="DE538" s="124"/>
      <c r="DF538" s="124"/>
      <c r="DG538" s="124"/>
      <c r="DH538" s="124"/>
      <c r="DI538" s="124"/>
      <c r="DJ538" s="124"/>
      <c r="DK538" s="198"/>
      <c r="DL538" s="198"/>
      <c r="DM538" s="144"/>
      <c r="DN538" s="198"/>
      <c r="DO538" s="144"/>
      <c r="DP538" s="198"/>
      <c r="DQ538" s="144"/>
      <c r="DR538" s="6"/>
      <c r="DS538" s="6"/>
      <c r="DT538" s="2"/>
      <c r="DU538" s="2"/>
      <c r="DV538" s="2"/>
      <c r="DW538" s="2"/>
      <c r="DX538" s="2"/>
      <c r="DY538" s="2"/>
      <c r="DZ538" s="2"/>
      <c r="EA538" s="2"/>
      <c r="EB538" s="125"/>
      <c r="EC538" s="6"/>
      <c r="ED538" s="6"/>
      <c r="EE538" s="6"/>
      <c r="EF538" s="124"/>
      <c r="EG538" s="124"/>
      <c r="EH538" s="125"/>
      <c r="EI538" s="125"/>
      <c r="EJ538" s="124"/>
      <c r="EK538" s="2"/>
      <c r="EL538" s="2"/>
    </row>
    <row x14ac:dyDescent="0.25" r="539" customHeight="1" ht="18.75">
      <c r="A539" s="290" t="s">
        <v>237</v>
      </c>
      <c r="B539" s="282"/>
      <c r="C539" s="282"/>
      <c r="D539" s="282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  <c r="AC539" s="282"/>
      <c r="AD539" s="282"/>
      <c r="AE539" s="282"/>
      <c r="AF539" s="282"/>
      <c r="AG539" s="282"/>
      <c r="AH539" s="282"/>
      <c r="AI539" s="282"/>
      <c r="AJ539" s="282"/>
      <c r="AK539" s="282"/>
      <c r="AL539" s="282"/>
      <c r="AM539" s="282"/>
      <c r="AN539" s="282"/>
      <c r="AO539" s="282"/>
      <c r="AP539" s="282"/>
      <c r="AQ539" s="282"/>
      <c r="AR539" s="282"/>
      <c r="AS539" s="282"/>
      <c r="AT539" s="282"/>
      <c r="AU539" s="282"/>
      <c r="AV539" s="282"/>
      <c r="AW539" s="282"/>
      <c r="AX539" s="282"/>
      <c r="AY539" s="273"/>
      <c r="AZ539" s="274"/>
      <c r="BA539" s="275"/>
      <c r="BB539" s="282"/>
      <c r="BC539" s="282"/>
      <c r="BD539" s="282"/>
      <c r="BE539" s="291"/>
      <c r="BF539" s="292"/>
      <c r="BG539" s="292"/>
      <c r="BH539" s="292"/>
      <c r="BI539" s="292"/>
      <c r="BJ539" s="293"/>
      <c r="BK539" s="292"/>
      <c r="BL539" s="124"/>
      <c r="BM539" s="2"/>
      <c r="BN539" s="124"/>
      <c r="BO539" s="6"/>
      <c r="BP539" s="124"/>
      <c r="BQ539" s="124"/>
      <c r="BR539" s="124"/>
      <c r="BS539" s="124"/>
      <c r="BT539" s="124"/>
      <c r="BU539" s="124"/>
      <c r="BV539" s="124"/>
      <c r="BW539" s="124"/>
      <c r="BX539" s="6"/>
      <c r="BY539" s="124"/>
      <c r="BZ539" s="124"/>
      <c r="CA539" s="124"/>
      <c r="CB539" s="124"/>
      <c r="CC539" s="124"/>
      <c r="CD539" s="124"/>
      <c r="CE539" s="124"/>
      <c r="CF539" s="124"/>
      <c r="CG539" s="124"/>
      <c r="CH539" s="124"/>
      <c r="CI539" s="124"/>
      <c r="CJ539" s="124"/>
      <c r="CK539" s="124"/>
      <c r="CL539" s="124"/>
      <c r="CM539" s="124"/>
      <c r="CN539" s="124"/>
      <c r="CO539" s="124"/>
      <c r="CP539" s="124"/>
      <c r="CQ539" s="124"/>
      <c r="CR539" s="124"/>
      <c r="CS539" s="124"/>
      <c r="CT539" s="124"/>
      <c r="CU539" s="124"/>
      <c r="CV539" s="124"/>
      <c r="CW539" s="124"/>
      <c r="CX539" s="124"/>
      <c r="CY539" s="124"/>
      <c r="CZ539" s="124"/>
      <c r="DA539" s="124"/>
      <c r="DB539" s="124"/>
      <c r="DC539" s="124"/>
      <c r="DD539" s="124"/>
      <c r="DE539" s="124"/>
      <c r="DF539" s="124"/>
      <c r="DG539" s="124"/>
      <c r="DH539" s="124"/>
      <c r="DI539" s="124"/>
      <c r="DJ539" s="124"/>
      <c r="DK539" s="198"/>
      <c r="DL539" s="198"/>
      <c r="DM539" s="144"/>
      <c r="DN539" s="198"/>
      <c r="DO539" s="144"/>
      <c r="DP539" s="198"/>
      <c r="DQ539" s="144"/>
      <c r="DR539" s="6"/>
      <c r="DS539" s="6"/>
      <c r="DT539" s="2"/>
      <c r="DU539" s="2"/>
      <c r="DV539" s="2"/>
      <c r="DW539" s="2"/>
      <c r="DX539" s="2"/>
      <c r="DY539" s="2"/>
      <c r="DZ539" s="2"/>
      <c r="EA539" s="2"/>
      <c r="EB539" s="125"/>
      <c r="EC539" s="6"/>
      <c r="ED539" s="6"/>
      <c r="EE539" s="6"/>
      <c r="EF539" s="124"/>
      <c r="EG539" s="124"/>
      <c r="EH539" s="125"/>
      <c r="EI539" s="125"/>
      <c r="EJ539" s="124"/>
      <c r="EK539" s="2"/>
      <c r="EL539" s="2"/>
    </row>
    <row x14ac:dyDescent="0.25" r="540" customHeight="1" ht="18.75">
      <c r="A540" s="290" t="s">
        <v>200</v>
      </c>
      <c r="B540" s="282"/>
      <c r="C540" s="282"/>
      <c r="D540" s="282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  <c r="AC540" s="282"/>
      <c r="AD540" s="282"/>
      <c r="AE540" s="282"/>
      <c r="AF540" s="282"/>
      <c r="AG540" s="282"/>
      <c r="AH540" s="282"/>
      <c r="AI540" s="282"/>
      <c r="AJ540" s="282"/>
      <c r="AK540" s="282"/>
      <c r="AL540" s="282"/>
      <c r="AM540" s="282"/>
      <c r="AN540" s="282"/>
      <c r="AO540" s="282"/>
      <c r="AP540" s="282"/>
      <c r="AQ540" s="282"/>
      <c r="AR540" s="282"/>
      <c r="AS540" s="282"/>
      <c r="AT540" s="282"/>
      <c r="AU540" s="282"/>
      <c r="AV540" s="282"/>
      <c r="AW540" s="282"/>
      <c r="AX540" s="282"/>
      <c r="AY540" s="273"/>
      <c r="AZ540" s="274"/>
      <c r="BA540" s="275"/>
      <c r="BB540" s="282"/>
      <c r="BC540" s="282"/>
      <c r="BD540" s="282"/>
      <c r="BE540" s="291"/>
      <c r="BF540" s="292"/>
      <c r="BG540" s="292"/>
      <c r="BH540" s="292"/>
      <c r="BI540" s="292"/>
      <c r="BJ540" s="293"/>
      <c r="BK540" s="292"/>
      <c r="BL540" s="124"/>
      <c r="BM540" s="2"/>
      <c r="BN540" s="124"/>
      <c r="BO540" s="6"/>
      <c r="BP540" s="124"/>
      <c r="BQ540" s="124"/>
      <c r="BR540" s="124"/>
      <c r="BS540" s="124"/>
      <c r="BT540" s="124"/>
      <c r="BU540" s="124"/>
      <c r="BV540" s="124"/>
      <c r="BW540" s="124"/>
      <c r="BX540" s="6"/>
      <c r="BY540" s="124"/>
      <c r="BZ540" s="124"/>
      <c r="CA540" s="124"/>
      <c r="CB540" s="124"/>
      <c r="CC540" s="124"/>
      <c r="CD540" s="124"/>
      <c r="CE540" s="124"/>
      <c r="CF540" s="124"/>
      <c r="CG540" s="124"/>
      <c r="CH540" s="124"/>
      <c r="CI540" s="124"/>
      <c r="CJ540" s="124"/>
      <c r="CK540" s="124"/>
      <c r="CL540" s="124"/>
      <c r="CM540" s="124"/>
      <c r="CN540" s="124"/>
      <c r="CO540" s="124"/>
      <c r="CP540" s="124"/>
      <c r="CQ540" s="124"/>
      <c r="CR540" s="124"/>
      <c r="CS540" s="124"/>
      <c r="CT540" s="124"/>
      <c r="CU540" s="124"/>
      <c r="CV540" s="124"/>
      <c r="CW540" s="124"/>
      <c r="CX540" s="124"/>
      <c r="CY540" s="124"/>
      <c r="CZ540" s="124"/>
      <c r="DA540" s="124"/>
      <c r="DB540" s="124"/>
      <c r="DC540" s="124"/>
      <c r="DD540" s="124"/>
      <c r="DE540" s="124"/>
      <c r="DF540" s="124"/>
      <c r="DG540" s="124"/>
      <c r="DH540" s="124"/>
      <c r="DI540" s="124"/>
      <c r="DJ540" s="124"/>
      <c r="DK540" s="198"/>
      <c r="DL540" s="198"/>
      <c r="DM540" s="144"/>
      <c r="DN540" s="198"/>
      <c r="DO540" s="144"/>
      <c r="DP540" s="198"/>
      <c r="DQ540" s="144"/>
      <c r="DR540" s="6"/>
      <c r="DS540" s="6"/>
      <c r="DT540" s="2"/>
      <c r="DU540" s="2"/>
      <c r="DV540" s="2"/>
      <c r="DW540" s="2"/>
      <c r="DX540" s="2"/>
      <c r="DY540" s="2"/>
      <c r="DZ540" s="2"/>
      <c r="EA540" s="2"/>
      <c r="EB540" s="125"/>
      <c r="EC540" s="6"/>
      <c r="ED540" s="6"/>
      <c r="EE540" s="6"/>
      <c r="EF540" s="124"/>
      <c r="EG540" s="124"/>
      <c r="EH540" s="125"/>
      <c r="EI540" s="125"/>
      <c r="EJ540" s="124"/>
      <c r="EK540" s="2"/>
      <c r="EL540" s="2"/>
    </row>
    <row x14ac:dyDescent="0.25" r="541" customHeight="1" ht="18.75">
      <c r="A541" s="290" t="s">
        <v>238</v>
      </c>
      <c r="B541" s="282"/>
      <c r="C541" s="282"/>
      <c r="D541" s="282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  <c r="AC541" s="282"/>
      <c r="AD541" s="282"/>
      <c r="AE541" s="282"/>
      <c r="AF541" s="282"/>
      <c r="AG541" s="282"/>
      <c r="AH541" s="282"/>
      <c r="AI541" s="282"/>
      <c r="AJ541" s="282"/>
      <c r="AK541" s="282"/>
      <c r="AL541" s="282"/>
      <c r="AM541" s="282"/>
      <c r="AN541" s="282"/>
      <c r="AO541" s="282"/>
      <c r="AP541" s="282"/>
      <c r="AQ541" s="282"/>
      <c r="AR541" s="282"/>
      <c r="AS541" s="282"/>
      <c r="AT541" s="282"/>
      <c r="AU541" s="282"/>
      <c r="AV541" s="282"/>
      <c r="AW541" s="282"/>
      <c r="AX541" s="282"/>
      <c r="AY541" s="273"/>
      <c r="AZ541" s="274"/>
      <c r="BA541" s="275"/>
      <c r="BB541" s="282"/>
      <c r="BC541" s="282"/>
      <c r="BD541" s="282"/>
      <c r="BE541" s="291"/>
      <c r="BF541" s="292"/>
      <c r="BG541" s="292"/>
      <c r="BH541" s="292"/>
      <c r="BI541" s="292"/>
      <c r="BJ541" s="293"/>
      <c r="BK541" s="292"/>
      <c r="BL541" s="124"/>
      <c r="BM541" s="2"/>
      <c r="BN541" s="124"/>
      <c r="BO541" s="6"/>
      <c r="BP541" s="124"/>
      <c r="BQ541" s="124"/>
      <c r="BR541" s="124"/>
      <c r="BS541" s="124"/>
      <c r="BT541" s="124"/>
      <c r="BU541" s="124"/>
      <c r="BV541" s="124"/>
      <c r="BW541" s="124"/>
      <c r="BX541" s="6"/>
      <c r="BY541" s="124"/>
      <c r="BZ541" s="124"/>
      <c r="CA541" s="124"/>
      <c r="CB541" s="124"/>
      <c r="CC541" s="124"/>
      <c r="CD541" s="124"/>
      <c r="CE541" s="124"/>
      <c r="CF541" s="124"/>
      <c r="CG541" s="124"/>
      <c r="CH541" s="124"/>
      <c r="CI541" s="124"/>
      <c r="CJ541" s="124"/>
      <c r="CK541" s="124"/>
      <c r="CL541" s="124"/>
      <c r="CM541" s="124"/>
      <c r="CN541" s="124"/>
      <c r="CO541" s="124"/>
      <c r="CP541" s="124"/>
      <c r="CQ541" s="124"/>
      <c r="CR541" s="124"/>
      <c r="CS541" s="124"/>
      <c r="CT541" s="124"/>
      <c r="CU541" s="124"/>
      <c r="CV541" s="124"/>
      <c r="CW541" s="124"/>
      <c r="CX541" s="124"/>
      <c r="CY541" s="124"/>
      <c r="CZ541" s="124"/>
      <c r="DA541" s="124"/>
      <c r="DB541" s="124"/>
      <c r="DC541" s="124"/>
      <c r="DD541" s="124"/>
      <c r="DE541" s="124"/>
      <c r="DF541" s="124"/>
      <c r="DG541" s="124"/>
      <c r="DH541" s="124"/>
      <c r="DI541" s="124"/>
      <c r="DJ541" s="124"/>
      <c r="DK541" s="198"/>
      <c r="DL541" s="198"/>
      <c r="DM541" s="144"/>
      <c r="DN541" s="198"/>
      <c r="DO541" s="144"/>
      <c r="DP541" s="198"/>
      <c r="DQ541" s="144"/>
      <c r="DR541" s="6"/>
      <c r="DS541" s="6"/>
      <c r="DT541" s="2"/>
      <c r="DU541" s="2"/>
      <c r="DV541" s="2"/>
      <c r="DW541" s="2"/>
      <c r="DX541" s="2"/>
      <c r="DY541" s="2"/>
      <c r="DZ541" s="2"/>
      <c r="EA541" s="2"/>
      <c r="EB541" s="125"/>
      <c r="EC541" s="6"/>
      <c r="ED541" s="6"/>
      <c r="EE541" s="6"/>
      <c r="EF541" s="124"/>
      <c r="EG541" s="124"/>
      <c r="EH541" s="125"/>
      <c r="EI541" s="125"/>
      <c r="EJ541" s="124"/>
      <c r="EK541" s="2"/>
      <c r="EL541" s="2"/>
    </row>
    <row x14ac:dyDescent="0.25" r="542" customHeight="1" ht="18.75">
      <c r="A542" s="304" t="s">
        <v>239</v>
      </c>
      <c r="B542" s="282">
        <f>+SUM(B533:B541)</f>
      </c>
      <c r="C542" s="282">
        <f>+SUM(C533:C541)</f>
      </c>
      <c r="D542" s="282">
        <f>+SUM(D533:D541)</f>
      </c>
      <c r="E542" s="282">
        <f>+SUM(E533:E541)</f>
      </c>
      <c r="F542" s="282">
        <f>+SUM(F533:F541)</f>
      </c>
      <c r="G542" s="282">
        <f>+SUM(G533:G541)</f>
      </c>
      <c r="H542" s="282">
        <f>+SUM(H533:H541)</f>
      </c>
      <c r="I542" s="282">
        <f>+SUM(I533:I541)</f>
      </c>
      <c r="J542" s="282">
        <f>+SUM(J533:J541)</f>
      </c>
      <c r="K542" s="282">
        <f>+SUM(K533:K541)</f>
      </c>
      <c r="L542" s="282">
        <f>+SUM(L533:L541)</f>
      </c>
      <c r="M542" s="282">
        <f>+SUM(M533:M541)</f>
      </c>
      <c r="N542" s="282">
        <f>+SUM(N533:N541)</f>
      </c>
      <c r="O542" s="282">
        <f>+SUM(O533:O541)</f>
      </c>
      <c r="P542" s="282">
        <f>+SUM(P533:P541)</f>
      </c>
      <c r="Q542" s="282">
        <f>+SUM(Q533:Q541)</f>
      </c>
      <c r="R542" s="282">
        <f>+SUM(R533:R541)</f>
      </c>
      <c r="S542" s="282">
        <f>+SUM(S533:S541)</f>
      </c>
      <c r="T542" s="282">
        <f>+SUM(T533:T541)</f>
      </c>
      <c r="U542" s="282">
        <f>+SUM(U533:U541)</f>
      </c>
      <c r="V542" s="282">
        <f>+SUM(V533:V541)</f>
      </c>
      <c r="W542" s="282">
        <f>+SUM(W533:W541)</f>
      </c>
      <c r="X542" s="282">
        <f>+SUM(X533:X541)</f>
      </c>
      <c r="Y542" s="282">
        <f>+SUM(Y533:Y541)</f>
      </c>
      <c r="Z542" s="282">
        <f>+SUM(Z533:Z541)</f>
      </c>
      <c r="AA542" s="282">
        <f>+SUM(AA533:AA541)</f>
      </c>
      <c r="AB542" s="282">
        <f>+SUM(AB533:AB541)</f>
      </c>
      <c r="AC542" s="282">
        <f>+SUM(AC533:AC541)</f>
      </c>
      <c r="AD542" s="282">
        <f>+SUM(AD533:AD541)</f>
      </c>
      <c r="AE542" s="282">
        <f>+SUM(AE533:AE541)</f>
      </c>
      <c r="AF542" s="282">
        <f>+SUM(AF533:AF541)</f>
      </c>
      <c r="AG542" s="282">
        <f>+SUM(AG533:AG541)</f>
      </c>
      <c r="AH542" s="282">
        <f>+SUM(AH533:AH541)</f>
      </c>
      <c r="AI542" s="282">
        <f>+SUM(AI533:AI541)</f>
      </c>
      <c r="AJ542" s="282">
        <f>+SUM(AJ533:AJ541)</f>
      </c>
      <c r="AK542" s="282">
        <f>+SUM(AK533:AK541)</f>
      </c>
      <c r="AL542" s="282">
        <f>+SUM(AL533:AL541)</f>
      </c>
      <c r="AM542" s="282">
        <f>+SUM(AM533:AM541)</f>
      </c>
      <c r="AN542" s="282">
        <f>+SUM(AN533:AN541)</f>
      </c>
      <c r="AO542" s="282">
        <f>+SUM(AO533:AO541)</f>
      </c>
      <c r="AP542" s="282">
        <f>+SUM(AP533:AP541)</f>
      </c>
      <c r="AQ542" s="282">
        <f>+SUM(AQ533:AQ541)</f>
      </c>
      <c r="AR542" s="282">
        <f>+SUM(AR533:AR541)</f>
      </c>
      <c r="AS542" s="282">
        <f>+SUM(AS533:AS541)</f>
      </c>
      <c r="AT542" s="282">
        <f>+SUM(AT533:AT541)</f>
      </c>
      <c r="AU542" s="282">
        <f>+SUM(AU533:AU541)</f>
      </c>
      <c r="AV542" s="282">
        <f>+SUM(AV533:AV541)</f>
      </c>
      <c r="AW542" s="282">
        <f>+SUM(AW533:AW541)</f>
      </c>
      <c r="AX542" s="282"/>
      <c r="AY542" s="273"/>
      <c r="AZ542" s="274">
        <f>+SUM(AZ533:AZ541)</f>
      </c>
      <c r="BA542" s="275">
        <f>+SUM(BA533:BA541)</f>
      </c>
      <c r="BB542" s="282">
        <f>+SUM(BB533:BB541)</f>
      </c>
      <c r="BC542" s="282">
        <f>+SUM(BC533:BC541)</f>
      </c>
      <c r="BD542" s="282">
        <f>+SUM(BD533:BD541)</f>
      </c>
      <c r="BE542" s="291">
        <f>+SUM(BE533:BE541)</f>
      </c>
      <c r="BF542" s="292">
        <f>+SUM(BF533:BF541)</f>
      </c>
      <c r="BG542" s="292">
        <f>+SUM(BG533:BG541)</f>
      </c>
      <c r="BH542" s="292">
        <f>+SUM(BH533:BH541)</f>
      </c>
      <c r="BI542" s="292">
        <f>+SUM(BI533:BI541)</f>
      </c>
      <c r="BJ542" s="293">
        <f>+SUM(BJ533:BJ541)</f>
      </c>
      <c r="BK542" s="292"/>
      <c r="BL542" s="124"/>
      <c r="BM542" s="2"/>
      <c r="BN542" s="124"/>
      <c r="BO542" s="6"/>
      <c r="BP542" s="124"/>
      <c r="BQ542" s="124"/>
      <c r="BR542" s="124"/>
      <c r="BS542" s="124"/>
      <c r="BT542" s="124"/>
      <c r="BU542" s="124"/>
      <c r="BV542" s="124"/>
      <c r="BW542" s="124"/>
      <c r="BX542" s="6"/>
      <c r="BY542" s="124"/>
      <c r="BZ542" s="124"/>
      <c r="CA542" s="124"/>
      <c r="CB542" s="124"/>
      <c r="CC542" s="124"/>
      <c r="CD542" s="124"/>
      <c r="CE542" s="124"/>
      <c r="CF542" s="124"/>
      <c r="CG542" s="124"/>
      <c r="CH542" s="124"/>
      <c r="CI542" s="124"/>
      <c r="CJ542" s="124"/>
      <c r="CK542" s="124"/>
      <c r="CL542" s="124"/>
      <c r="CM542" s="124"/>
      <c r="CN542" s="124"/>
      <c r="CO542" s="124"/>
      <c r="CP542" s="124"/>
      <c r="CQ542" s="124"/>
      <c r="CR542" s="124"/>
      <c r="CS542" s="124"/>
      <c r="CT542" s="124"/>
      <c r="CU542" s="124"/>
      <c r="CV542" s="124"/>
      <c r="CW542" s="124"/>
      <c r="CX542" s="124"/>
      <c r="CY542" s="124"/>
      <c r="CZ542" s="124"/>
      <c r="DA542" s="124"/>
      <c r="DB542" s="124"/>
      <c r="DC542" s="124"/>
      <c r="DD542" s="124"/>
      <c r="DE542" s="124"/>
      <c r="DF542" s="124"/>
      <c r="DG542" s="124"/>
      <c r="DH542" s="124"/>
      <c r="DI542" s="124"/>
      <c r="DJ542" s="124"/>
      <c r="DK542" s="198"/>
      <c r="DL542" s="198"/>
      <c r="DM542" s="144"/>
      <c r="DN542" s="198"/>
      <c r="DO542" s="144"/>
      <c r="DP542" s="198"/>
      <c r="DQ542" s="144"/>
      <c r="DR542" s="6"/>
      <c r="DS542" s="6"/>
      <c r="DT542" s="2"/>
      <c r="DU542" s="2"/>
      <c r="DV542" s="2"/>
      <c r="DW542" s="2"/>
      <c r="DX542" s="2"/>
      <c r="DY542" s="2"/>
      <c r="DZ542" s="2"/>
      <c r="EA542" s="2"/>
      <c r="EB542" s="125"/>
      <c r="EC542" s="6"/>
      <c r="ED542" s="6"/>
      <c r="EE542" s="6"/>
      <c r="EF542" s="124"/>
      <c r="EG542" s="124"/>
      <c r="EH542" s="125"/>
      <c r="EI542" s="125"/>
      <c r="EJ542" s="124"/>
      <c r="EK542" s="2"/>
      <c r="EL542" s="2"/>
    </row>
    <row x14ac:dyDescent="0.25" r="543" customHeight="1" ht="18.75">
      <c r="A543" s="280" t="s">
        <v>260</v>
      </c>
      <c r="B543" s="322">
        <v>0</v>
      </c>
      <c r="C543" s="322">
        <v>0</v>
      </c>
      <c r="D543" s="322">
        <v>0</v>
      </c>
      <c r="E543" s="322">
        <v>0</v>
      </c>
      <c r="F543" s="322">
        <v>0</v>
      </c>
      <c r="G543" s="322">
        <v>0</v>
      </c>
      <c r="H543" s="322">
        <v>0</v>
      </c>
      <c r="I543" s="322">
        <v>0</v>
      </c>
      <c r="J543" s="322">
        <v>0</v>
      </c>
      <c r="K543" s="322">
        <v>0</v>
      </c>
      <c r="L543" s="322">
        <v>0</v>
      </c>
      <c r="M543" s="322">
        <v>0</v>
      </c>
      <c r="N543" s="268">
        <v>0</v>
      </c>
      <c r="O543" s="268">
        <v>0</v>
      </c>
      <c r="P543" s="268">
        <v>0</v>
      </c>
      <c r="Q543" s="268">
        <v>0</v>
      </c>
      <c r="R543" s="268">
        <v>0</v>
      </c>
      <c r="S543" s="268">
        <v>0</v>
      </c>
      <c r="T543" s="268">
        <v>0</v>
      </c>
      <c r="U543" s="268">
        <v>0</v>
      </c>
      <c r="V543" s="268">
        <v>0</v>
      </c>
      <c r="W543" s="268">
        <v>0</v>
      </c>
      <c r="X543" s="268">
        <v>0</v>
      </c>
      <c r="Y543" s="268">
        <v>0</v>
      </c>
      <c r="Z543" s="282">
        <v>0</v>
      </c>
      <c r="AA543" s="282">
        <v>0</v>
      </c>
      <c r="AB543" s="282">
        <v>0</v>
      </c>
      <c r="AC543" s="282">
        <v>0</v>
      </c>
      <c r="AD543" s="282">
        <v>0</v>
      </c>
      <c r="AE543" s="282">
        <v>0</v>
      </c>
      <c r="AF543" s="282">
        <v>0</v>
      </c>
      <c r="AG543" s="282">
        <v>0</v>
      </c>
      <c r="AH543" s="282">
        <v>0</v>
      </c>
      <c r="AI543" s="282">
        <v>0</v>
      </c>
      <c r="AJ543" s="282">
        <v>0</v>
      </c>
      <c r="AK543" s="282">
        <v>0</v>
      </c>
      <c r="AL543" s="282">
        <v>0</v>
      </c>
      <c r="AM543" s="282">
        <v>0</v>
      </c>
      <c r="AN543" s="282">
        <v>0</v>
      </c>
      <c r="AO543" s="282">
        <v>222</v>
      </c>
      <c r="AP543" s="282">
        <v>-222</v>
      </c>
      <c r="AQ543" s="282">
        <v>2</v>
      </c>
      <c r="AR543" s="282">
        <v>0</v>
      </c>
      <c r="AS543" s="282">
        <v>0</v>
      </c>
      <c r="AT543" s="282">
        <v>0</v>
      </c>
      <c r="AU543" s="282">
        <v>0</v>
      </c>
      <c r="AV543" s="282">
        <v>0</v>
      </c>
      <c r="AW543" s="268">
        <v>0</v>
      </c>
      <c r="AX543" s="268"/>
      <c r="AY543" s="273"/>
      <c r="AZ543" s="274">
        <f>+AZ553</f>
      </c>
      <c r="BA543" s="275">
        <f>+BA553</f>
      </c>
      <c r="BB543" s="282">
        <f>+BB553</f>
      </c>
      <c r="BC543" s="282">
        <f>+BC553</f>
      </c>
      <c r="BD543" s="282">
        <f>+BD553</f>
      </c>
      <c r="BE543" s="291">
        <f>+BE553</f>
      </c>
      <c r="BF543" s="292">
        <f>+BF553</f>
      </c>
      <c r="BG543" s="292">
        <f>+BG553</f>
      </c>
      <c r="BH543" s="292">
        <f>+BH553</f>
      </c>
      <c r="BI543" s="292">
        <f>+BI553</f>
      </c>
      <c r="BJ543" s="293">
        <f>+BJ553</f>
      </c>
      <c r="BK543" s="292"/>
      <c r="BL543" s="124"/>
      <c r="BM543" s="2"/>
      <c r="BN543" s="124"/>
      <c r="BO543" s="6"/>
      <c r="BP543" s="124"/>
      <c r="BQ543" s="124"/>
      <c r="BR543" s="124"/>
      <c r="BS543" s="124"/>
      <c r="BT543" s="124"/>
      <c r="BU543" s="124"/>
      <c r="BV543" s="124"/>
      <c r="BW543" s="124"/>
      <c r="BX543" s="6"/>
      <c r="BY543" s="124"/>
      <c r="BZ543" s="124"/>
      <c r="CA543" s="124"/>
      <c r="CB543" s="124"/>
      <c r="CC543" s="124"/>
      <c r="CD543" s="124"/>
      <c r="CE543" s="124"/>
      <c r="CF543" s="124"/>
      <c r="CG543" s="124"/>
      <c r="CH543" s="124"/>
      <c r="CI543" s="124"/>
      <c r="CJ543" s="124"/>
      <c r="CK543" s="124"/>
      <c r="CL543" s="124"/>
      <c r="CM543" s="124"/>
      <c r="CN543" s="124"/>
      <c r="CO543" s="124"/>
      <c r="CP543" s="124"/>
      <c r="CQ543" s="124"/>
      <c r="CR543" s="124"/>
      <c r="CS543" s="124"/>
      <c r="CT543" s="124"/>
      <c r="CU543" s="124"/>
      <c r="CV543" s="124"/>
      <c r="CW543" s="124"/>
      <c r="CX543" s="124"/>
      <c r="CY543" s="124"/>
      <c r="CZ543" s="124"/>
      <c r="DA543" s="124"/>
      <c r="DB543" s="124"/>
      <c r="DC543" s="124"/>
      <c r="DD543" s="124"/>
      <c r="DE543" s="124"/>
      <c r="DF543" s="124"/>
      <c r="DG543" s="124"/>
      <c r="DH543" s="124"/>
      <c r="DI543" s="124"/>
      <c r="DJ543" s="124"/>
      <c r="DK543" s="198">
        <f>SUM(B543:M543)</f>
      </c>
      <c r="DL543" s="198">
        <f>SUM(N543:Y543)</f>
      </c>
      <c r="DM543" s="144">
        <f>IFERROR(DL543/DK543*100,0)</f>
      </c>
      <c r="DN543" s="198">
        <f>SUM(Z543:AK543)</f>
      </c>
      <c r="DO543" s="144">
        <f>IFERROR(DN543/DL543*100,0)</f>
      </c>
      <c r="DP543" s="198">
        <f>SUM(AL543:AW543)</f>
      </c>
      <c r="DQ543" s="144">
        <f>IFERROR(DP543/DN543*100,0)</f>
      </c>
      <c r="DR543" s="185">
        <f>SUM(AY543:BJ543)</f>
      </c>
      <c r="DS543" s="249">
        <f>IFERROR(DR543/DP543*100,0)</f>
      </c>
      <c r="DT543" s="2"/>
      <c r="DU543" s="2"/>
      <c r="DV543" s="2"/>
      <c r="DW543" s="2"/>
      <c r="DX543" s="2"/>
      <c r="DY543" s="2"/>
      <c r="DZ543" s="2"/>
      <c r="EA543" s="2"/>
      <c r="EB543" s="125"/>
      <c r="EC543" s="6"/>
      <c r="ED543" s="6"/>
      <c r="EE543" s="6"/>
      <c r="EF543" s="124"/>
      <c r="EG543" s="124"/>
      <c r="EH543" s="125"/>
      <c r="EI543" s="125"/>
      <c r="EJ543" s="124"/>
      <c r="EK543" s="2"/>
      <c r="EL543" s="2"/>
    </row>
    <row x14ac:dyDescent="0.25" r="544" customHeight="1" ht="18.75">
      <c r="A544" s="290" t="s">
        <v>231</v>
      </c>
      <c r="B544" s="282"/>
      <c r="C544" s="282"/>
      <c r="D544" s="282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  <c r="AC544" s="282"/>
      <c r="AD544" s="282"/>
      <c r="AE544" s="282"/>
      <c r="AF544" s="282"/>
      <c r="AG544" s="282"/>
      <c r="AH544" s="282"/>
      <c r="AI544" s="282"/>
      <c r="AJ544" s="282"/>
      <c r="AK544" s="282"/>
      <c r="AL544" s="282"/>
      <c r="AM544" s="282"/>
      <c r="AN544" s="282"/>
      <c r="AO544" s="282"/>
      <c r="AP544" s="282"/>
      <c r="AQ544" s="282"/>
      <c r="AR544" s="282"/>
      <c r="AS544" s="282"/>
      <c r="AT544" s="282"/>
      <c r="AU544" s="282"/>
      <c r="AV544" s="282"/>
      <c r="AW544" s="282"/>
      <c r="AX544" s="282"/>
      <c r="AY544" s="273"/>
      <c r="AZ544" s="274"/>
      <c r="BA544" s="275"/>
      <c r="BB544" s="282"/>
      <c r="BC544" s="282"/>
      <c r="BD544" s="282"/>
      <c r="BE544" s="291"/>
      <c r="BF544" s="292"/>
      <c r="BG544" s="292"/>
      <c r="BH544" s="292"/>
      <c r="BI544" s="292"/>
      <c r="BJ544" s="293"/>
      <c r="BK544" s="292"/>
      <c r="BL544" s="124"/>
      <c r="BM544" s="2"/>
      <c r="BN544" s="124"/>
      <c r="BO544" s="6"/>
      <c r="BP544" s="124"/>
      <c r="BQ544" s="124"/>
      <c r="BR544" s="124"/>
      <c r="BS544" s="124"/>
      <c r="BT544" s="124"/>
      <c r="BU544" s="124"/>
      <c r="BV544" s="124"/>
      <c r="BW544" s="124"/>
      <c r="BX544" s="6"/>
      <c r="BY544" s="124"/>
      <c r="BZ544" s="124"/>
      <c r="CA544" s="124"/>
      <c r="CB544" s="124"/>
      <c r="CC544" s="124"/>
      <c r="CD544" s="124"/>
      <c r="CE544" s="124"/>
      <c r="CF544" s="124"/>
      <c r="CG544" s="124"/>
      <c r="CH544" s="124"/>
      <c r="CI544" s="124"/>
      <c r="CJ544" s="124"/>
      <c r="CK544" s="124"/>
      <c r="CL544" s="124"/>
      <c r="CM544" s="124"/>
      <c r="CN544" s="124"/>
      <c r="CO544" s="124"/>
      <c r="CP544" s="124"/>
      <c r="CQ544" s="124"/>
      <c r="CR544" s="124"/>
      <c r="CS544" s="124"/>
      <c r="CT544" s="124"/>
      <c r="CU544" s="124"/>
      <c r="CV544" s="124"/>
      <c r="CW544" s="124"/>
      <c r="CX544" s="124"/>
      <c r="CY544" s="124"/>
      <c r="CZ544" s="124"/>
      <c r="DA544" s="124"/>
      <c r="DB544" s="124"/>
      <c r="DC544" s="124"/>
      <c r="DD544" s="124"/>
      <c r="DE544" s="124"/>
      <c r="DF544" s="124"/>
      <c r="DG544" s="124"/>
      <c r="DH544" s="124"/>
      <c r="DI544" s="124"/>
      <c r="DJ544" s="124"/>
      <c r="DK544" s="198"/>
      <c r="DL544" s="198"/>
      <c r="DM544" s="144"/>
      <c r="DN544" s="198"/>
      <c r="DO544" s="144"/>
      <c r="DP544" s="198"/>
      <c r="DQ544" s="144"/>
      <c r="DR544" s="6"/>
      <c r="DS544" s="6"/>
      <c r="DT544" s="2"/>
      <c r="DU544" s="2"/>
      <c r="DV544" s="2"/>
      <c r="DW544" s="2"/>
      <c r="DX544" s="2"/>
      <c r="DY544" s="2"/>
      <c r="DZ544" s="2"/>
      <c r="EA544" s="2"/>
      <c r="EB544" s="125"/>
      <c r="EC544" s="6"/>
      <c r="ED544" s="6"/>
      <c r="EE544" s="6"/>
      <c r="EF544" s="124"/>
      <c r="EG544" s="124"/>
      <c r="EH544" s="125"/>
      <c r="EI544" s="125"/>
      <c r="EJ544" s="124"/>
      <c r="EK544" s="2"/>
      <c r="EL544" s="2"/>
    </row>
    <row x14ac:dyDescent="0.25" r="545" customHeight="1" ht="18.75">
      <c r="A545" s="290" t="s">
        <v>232</v>
      </c>
      <c r="B545" s="282"/>
      <c r="C545" s="282"/>
      <c r="D545" s="282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  <c r="AC545" s="282"/>
      <c r="AD545" s="282"/>
      <c r="AE545" s="282"/>
      <c r="AF545" s="282"/>
      <c r="AG545" s="282"/>
      <c r="AH545" s="282"/>
      <c r="AI545" s="282"/>
      <c r="AJ545" s="282"/>
      <c r="AK545" s="282"/>
      <c r="AL545" s="282"/>
      <c r="AM545" s="282"/>
      <c r="AN545" s="282"/>
      <c r="AO545" s="282"/>
      <c r="AP545" s="282"/>
      <c r="AQ545" s="282"/>
      <c r="AR545" s="282"/>
      <c r="AS545" s="282"/>
      <c r="AT545" s="282"/>
      <c r="AU545" s="282"/>
      <c r="AV545" s="282"/>
      <c r="AW545" s="282"/>
      <c r="AX545" s="282"/>
      <c r="AY545" s="273"/>
      <c r="AZ545" s="274"/>
      <c r="BA545" s="275"/>
      <c r="BB545" s="282"/>
      <c r="BC545" s="282"/>
      <c r="BD545" s="282"/>
      <c r="BE545" s="291"/>
      <c r="BF545" s="292"/>
      <c r="BG545" s="292"/>
      <c r="BH545" s="292"/>
      <c r="BI545" s="292"/>
      <c r="BJ545" s="293"/>
      <c r="BK545" s="292"/>
      <c r="BL545" s="124"/>
      <c r="BM545" s="2"/>
      <c r="BN545" s="124"/>
      <c r="BO545" s="6"/>
      <c r="BP545" s="124"/>
      <c r="BQ545" s="124"/>
      <c r="BR545" s="124"/>
      <c r="BS545" s="124"/>
      <c r="BT545" s="124"/>
      <c r="BU545" s="124"/>
      <c r="BV545" s="124"/>
      <c r="BW545" s="124"/>
      <c r="BX545" s="6"/>
      <c r="BY545" s="124"/>
      <c r="BZ545" s="124"/>
      <c r="CA545" s="124"/>
      <c r="CB545" s="124"/>
      <c r="CC545" s="124"/>
      <c r="CD545" s="124"/>
      <c r="CE545" s="124"/>
      <c r="CF545" s="124"/>
      <c r="CG545" s="124"/>
      <c r="CH545" s="124"/>
      <c r="CI545" s="124"/>
      <c r="CJ545" s="124"/>
      <c r="CK545" s="124"/>
      <c r="CL545" s="124"/>
      <c r="CM545" s="124"/>
      <c r="CN545" s="124"/>
      <c r="CO545" s="124"/>
      <c r="CP545" s="124"/>
      <c r="CQ545" s="124"/>
      <c r="CR545" s="124"/>
      <c r="CS545" s="124"/>
      <c r="CT545" s="124"/>
      <c r="CU545" s="124"/>
      <c r="CV545" s="124"/>
      <c r="CW545" s="124"/>
      <c r="CX545" s="124"/>
      <c r="CY545" s="124"/>
      <c r="CZ545" s="124"/>
      <c r="DA545" s="124"/>
      <c r="DB545" s="124"/>
      <c r="DC545" s="124"/>
      <c r="DD545" s="124"/>
      <c r="DE545" s="124"/>
      <c r="DF545" s="124"/>
      <c r="DG545" s="124"/>
      <c r="DH545" s="124"/>
      <c r="DI545" s="124"/>
      <c r="DJ545" s="124"/>
      <c r="DK545" s="198"/>
      <c r="DL545" s="198"/>
      <c r="DM545" s="144"/>
      <c r="DN545" s="198"/>
      <c r="DO545" s="144"/>
      <c r="DP545" s="198"/>
      <c r="DQ545" s="144"/>
      <c r="DR545" s="6"/>
      <c r="DS545" s="6"/>
      <c r="DT545" s="2"/>
      <c r="DU545" s="2"/>
      <c r="DV545" s="2"/>
      <c r="DW545" s="2"/>
      <c r="DX545" s="2"/>
      <c r="DY545" s="2"/>
      <c r="DZ545" s="2"/>
      <c r="EA545" s="2"/>
      <c r="EB545" s="125"/>
      <c r="EC545" s="6"/>
      <c r="ED545" s="6"/>
      <c r="EE545" s="6"/>
      <c r="EF545" s="124"/>
      <c r="EG545" s="124"/>
      <c r="EH545" s="125"/>
      <c r="EI545" s="125"/>
      <c r="EJ545" s="124"/>
      <c r="EK545" s="2"/>
      <c r="EL545" s="2"/>
    </row>
    <row x14ac:dyDescent="0.25" r="546" customHeight="1" ht="18.75">
      <c r="A546" s="290" t="s">
        <v>233</v>
      </c>
      <c r="B546" s="282"/>
      <c r="C546" s="282"/>
      <c r="D546" s="282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  <c r="AC546" s="282"/>
      <c r="AD546" s="282"/>
      <c r="AE546" s="282"/>
      <c r="AF546" s="282"/>
      <c r="AG546" s="282"/>
      <c r="AH546" s="282"/>
      <c r="AI546" s="282"/>
      <c r="AJ546" s="282"/>
      <c r="AK546" s="282"/>
      <c r="AL546" s="282"/>
      <c r="AM546" s="282"/>
      <c r="AN546" s="282"/>
      <c r="AO546" s="282"/>
      <c r="AP546" s="282"/>
      <c r="AQ546" s="282"/>
      <c r="AR546" s="282"/>
      <c r="AS546" s="282"/>
      <c r="AT546" s="282"/>
      <c r="AU546" s="282"/>
      <c r="AV546" s="282">
        <v>22</v>
      </c>
      <c r="AW546" s="282"/>
      <c r="AX546" s="282"/>
      <c r="AY546" s="273"/>
      <c r="AZ546" s="274"/>
      <c r="BA546" s="275"/>
      <c r="BB546" s="282"/>
      <c r="BC546" s="282"/>
      <c r="BD546" s="282"/>
      <c r="BE546" s="291"/>
      <c r="BF546" s="292"/>
      <c r="BG546" s="292"/>
      <c r="BH546" s="292"/>
      <c r="BI546" s="292"/>
      <c r="BJ546" s="293"/>
      <c r="BK546" s="292"/>
      <c r="BL546" s="124"/>
      <c r="BM546" s="2"/>
      <c r="BN546" s="124"/>
      <c r="BO546" s="6"/>
      <c r="BP546" s="124"/>
      <c r="BQ546" s="124"/>
      <c r="BR546" s="124"/>
      <c r="BS546" s="124"/>
      <c r="BT546" s="124"/>
      <c r="BU546" s="124"/>
      <c r="BV546" s="124"/>
      <c r="BW546" s="124"/>
      <c r="BX546" s="6"/>
      <c r="BY546" s="124"/>
      <c r="BZ546" s="124"/>
      <c r="CA546" s="124"/>
      <c r="CB546" s="124"/>
      <c r="CC546" s="124"/>
      <c r="CD546" s="124"/>
      <c r="CE546" s="124"/>
      <c r="CF546" s="124"/>
      <c r="CG546" s="124"/>
      <c r="CH546" s="124"/>
      <c r="CI546" s="124"/>
      <c r="CJ546" s="124"/>
      <c r="CK546" s="124"/>
      <c r="CL546" s="124"/>
      <c r="CM546" s="124"/>
      <c r="CN546" s="124"/>
      <c r="CO546" s="124"/>
      <c r="CP546" s="124"/>
      <c r="CQ546" s="124"/>
      <c r="CR546" s="124"/>
      <c r="CS546" s="124"/>
      <c r="CT546" s="124"/>
      <c r="CU546" s="124"/>
      <c r="CV546" s="124"/>
      <c r="CW546" s="124"/>
      <c r="CX546" s="124"/>
      <c r="CY546" s="124"/>
      <c r="CZ546" s="124"/>
      <c r="DA546" s="124"/>
      <c r="DB546" s="124"/>
      <c r="DC546" s="124"/>
      <c r="DD546" s="124"/>
      <c r="DE546" s="124"/>
      <c r="DF546" s="124"/>
      <c r="DG546" s="124"/>
      <c r="DH546" s="124"/>
      <c r="DI546" s="124"/>
      <c r="DJ546" s="124"/>
      <c r="DK546" s="198"/>
      <c r="DL546" s="198"/>
      <c r="DM546" s="144"/>
      <c r="DN546" s="198"/>
      <c r="DO546" s="144"/>
      <c r="DP546" s="198"/>
      <c r="DQ546" s="144"/>
      <c r="DR546" s="6"/>
      <c r="DS546" s="6"/>
      <c r="DT546" s="2"/>
      <c r="DU546" s="2"/>
      <c r="DV546" s="2"/>
      <c r="DW546" s="2"/>
      <c r="DX546" s="2"/>
      <c r="DY546" s="2"/>
      <c r="DZ546" s="2"/>
      <c r="EA546" s="2"/>
      <c r="EB546" s="125"/>
      <c r="EC546" s="6"/>
      <c r="ED546" s="6"/>
      <c r="EE546" s="6"/>
      <c r="EF546" s="124"/>
      <c r="EG546" s="124"/>
      <c r="EH546" s="125"/>
      <c r="EI546" s="125"/>
      <c r="EJ546" s="124"/>
      <c r="EK546" s="2"/>
      <c r="EL546" s="2"/>
    </row>
    <row x14ac:dyDescent="0.25" r="547" customHeight="1" ht="18.75">
      <c r="A547" s="290" t="s">
        <v>234</v>
      </c>
      <c r="B547" s="282"/>
      <c r="C547" s="282"/>
      <c r="D547" s="282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  <c r="AC547" s="282"/>
      <c r="AD547" s="282"/>
      <c r="AE547" s="282"/>
      <c r="AF547" s="282"/>
      <c r="AG547" s="282"/>
      <c r="AH547" s="282"/>
      <c r="AI547" s="282"/>
      <c r="AJ547" s="282"/>
      <c r="AK547" s="282"/>
      <c r="AL547" s="282"/>
      <c r="AM547" s="282"/>
      <c r="AN547" s="282"/>
      <c r="AO547" s="282"/>
      <c r="AP547" s="282"/>
      <c r="AQ547" s="282"/>
      <c r="AR547" s="282"/>
      <c r="AS547" s="282"/>
      <c r="AT547" s="282"/>
      <c r="AU547" s="282"/>
      <c r="AV547" s="282"/>
      <c r="AW547" s="282"/>
      <c r="AX547" s="282"/>
      <c r="AY547" s="273"/>
      <c r="AZ547" s="274"/>
      <c r="BA547" s="275"/>
      <c r="BB547" s="282"/>
      <c r="BC547" s="282"/>
      <c r="BD547" s="282"/>
      <c r="BE547" s="291"/>
      <c r="BF547" s="292"/>
      <c r="BG547" s="292"/>
      <c r="BH547" s="292"/>
      <c r="BI547" s="292"/>
      <c r="BJ547" s="293"/>
      <c r="BK547" s="292"/>
      <c r="BL547" s="124"/>
      <c r="BM547" s="2"/>
      <c r="BN547" s="124"/>
      <c r="BO547" s="6"/>
      <c r="BP547" s="124"/>
      <c r="BQ547" s="124"/>
      <c r="BR547" s="124"/>
      <c r="BS547" s="124"/>
      <c r="BT547" s="124"/>
      <c r="BU547" s="124"/>
      <c r="BV547" s="124"/>
      <c r="BW547" s="124"/>
      <c r="BX547" s="6"/>
      <c r="BY547" s="124"/>
      <c r="BZ547" s="124"/>
      <c r="CA547" s="124"/>
      <c r="CB547" s="124"/>
      <c r="CC547" s="124"/>
      <c r="CD547" s="124"/>
      <c r="CE547" s="124"/>
      <c r="CF547" s="124"/>
      <c r="CG547" s="124"/>
      <c r="CH547" s="124"/>
      <c r="CI547" s="124"/>
      <c r="CJ547" s="124"/>
      <c r="CK547" s="124"/>
      <c r="CL547" s="124"/>
      <c r="CM547" s="124"/>
      <c r="CN547" s="124"/>
      <c r="CO547" s="124"/>
      <c r="CP547" s="124"/>
      <c r="CQ547" s="124"/>
      <c r="CR547" s="124"/>
      <c r="CS547" s="124"/>
      <c r="CT547" s="124"/>
      <c r="CU547" s="124"/>
      <c r="CV547" s="124"/>
      <c r="CW547" s="124"/>
      <c r="CX547" s="124"/>
      <c r="CY547" s="124"/>
      <c r="CZ547" s="124"/>
      <c r="DA547" s="124"/>
      <c r="DB547" s="124"/>
      <c r="DC547" s="124"/>
      <c r="DD547" s="124"/>
      <c r="DE547" s="124"/>
      <c r="DF547" s="124"/>
      <c r="DG547" s="124"/>
      <c r="DH547" s="124"/>
      <c r="DI547" s="124"/>
      <c r="DJ547" s="124"/>
      <c r="DK547" s="198"/>
      <c r="DL547" s="198"/>
      <c r="DM547" s="144"/>
      <c r="DN547" s="198"/>
      <c r="DO547" s="144"/>
      <c r="DP547" s="198"/>
      <c r="DQ547" s="144"/>
      <c r="DR547" s="6"/>
      <c r="DS547" s="6"/>
      <c r="DT547" s="2"/>
      <c r="DU547" s="2"/>
      <c r="DV547" s="2"/>
      <c r="DW547" s="2"/>
      <c r="DX547" s="2"/>
      <c r="DY547" s="2"/>
      <c r="DZ547" s="2"/>
      <c r="EA547" s="2"/>
      <c r="EB547" s="125"/>
      <c r="EC547" s="6"/>
      <c r="ED547" s="6"/>
      <c r="EE547" s="6"/>
      <c r="EF547" s="124"/>
      <c r="EG547" s="124"/>
      <c r="EH547" s="125"/>
      <c r="EI547" s="125"/>
      <c r="EJ547" s="124"/>
      <c r="EK547" s="2"/>
      <c r="EL547" s="2"/>
    </row>
    <row x14ac:dyDescent="0.25" r="548" customHeight="1" ht="18.75">
      <c r="A548" s="290" t="s">
        <v>235</v>
      </c>
      <c r="B548" s="282"/>
      <c r="C548" s="282"/>
      <c r="D548" s="282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  <c r="AC548" s="282"/>
      <c r="AD548" s="282"/>
      <c r="AE548" s="282"/>
      <c r="AF548" s="282"/>
      <c r="AG548" s="282"/>
      <c r="AH548" s="282"/>
      <c r="AI548" s="282"/>
      <c r="AJ548" s="282"/>
      <c r="AK548" s="282"/>
      <c r="AL548" s="282"/>
      <c r="AM548" s="282"/>
      <c r="AN548" s="282"/>
      <c r="AO548" s="282"/>
      <c r="AP548" s="282"/>
      <c r="AQ548" s="282"/>
      <c r="AR548" s="282"/>
      <c r="AS548" s="282"/>
      <c r="AT548" s="282"/>
      <c r="AU548" s="282"/>
      <c r="AV548" s="282"/>
      <c r="AW548" s="282"/>
      <c r="AX548" s="282"/>
      <c r="AY548" s="273"/>
      <c r="AZ548" s="274"/>
      <c r="BA548" s="275"/>
      <c r="BB548" s="282"/>
      <c r="BC548" s="282"/>
      <c r="BD548" s="282"/>
      <c r="BE548" s="291"/>
      <c r="BF548" s="292"/>
      <c r="BG548" s="292"/>
      <c r="BH548" s="292"/>
      <c r="BI548" s="292"/>
      <c r="BJ548" s="293"/>
      <c r="BK548" s="292"/>
      <c r="BL548" s="124"/>
      <c r="BM548" s="2"/>
      <c r="BN548" s="124"/>
      <c r="BO548" s="6"/>
      <c r="BP548" s="124"/>
      <c r="BQ548" s="124"/>
      <c r="BR548" s="124"/>
      <c r="BS548" s="124"/>
      <c r="BT548" s="124"/>
      <c r="BU548" s="124"/>
      <c r="BV548" s="124"/>
      <c r="BW548" s="124"/>
      <c r="BX548" s="6"/>
      <c r="BY548" s="124"/>
      <c r="BZ548" s="124"/>
      <c r="CA548" s="124"/>
      <c r="CB548" s="124"/>
      <c r="CC548" s="124"/>
      <c r="CD548" s="124"/>
      <c r="CE548" s="124"/>
      <c r="CF548" s="124"/>
      <c r="CG548" s="124"/>
      <c r="CH548" s="124"/>
      <c r="CI548" s="124"/>
      <c r="CJ548" s="124"/>
      <c r="CK548" s="124"/>
      <c r="CL548" s="124"/>
      <c r="CM548" s="124"/>
      <c r="CN548" s="124"/>
      <c r="CO548" s="124"/>
      <c r="CP548" s="124"/>
      <c r="CQ548" s="124"/>
      <c r="CR548" s="124"/>
      <c r="CS548" s="124"/>
      <c r="CT548" s="124"/>
      <c r="CU548" s="124"/>
      <c r="CV548" s="124"/>
      <c r="CW548" s="124"/>
      <c r="CX548" s="124"/>
      <c r="CY548" s="124"/>
      <c r="CZ548" s="124"/>
      <c r="DA548" s="124"/>
      <c r="DB548" s="124"/>
      <c r="DC548" s="124"/>
      <c r="DD548" s="124"/>
      <c r="DE548" s="124"/>
      <c r="DF548" s="124"/>
      <c r="DG548" s="124"/>
      <c r="DH548" s="124"/>
      <c r="DI548" s="124"/>
      <c r="DJ548" s="124"/>
      <c r="DK548" s="198"/>
      <c r="DL548" s="198"/>
      <c r="DM548" s="144"/>
      <c r="DN548" s="198"/>
      <c r="DO548" s="144"/>
      <c r="DP548" s="198"/>
      <c r="DQ548" s="144"/>
      <c r="DR548" s="6"/>
      <c r="DS548" s="6"/>
      <c r="DT548" s="2"/>
      <c r="DU548" s="2"/>
      <c r="DV548" s="2"/>
      <c r="DW548" s="2"/>
      <c r="DX548" s="2"/>
      <c r="DY548" s="2"/>
      <c r="DZ548" s="2"/>
      <c r="EA548" s="2"/>
      <c r="EB548" s="125"/>
      <c r="EC548" s="6"/>
      <c r="ED548" s="6"/>
      <c r="EE548" s="6"/>
      <c r="EF548" s="124"/>
      <c r="EG548" s="124"/>
      <c r="EH548" s="125"/>
      <c r="EI548" s="125"/>
      <c r="EJ548" s="124"/>
      <c r="EK548" s="2"/>
      <c r="EL548" s="2"/>
    </row>
    <row x14ac:dyDescent="0.25" r="549" customHeight="1" ht="18.75">
      <c r="A549" s="290" t="s">
        <v>201</v>
      </c>
      <c r="B549" s="282"/>
      <c r="C549" s="282"/>
      <c r="D549" s="282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  <c r="AC549" s="282"/>
      <c r="AD549" s="282"/>
      <c r="AE549" s="282"/>
      <c r="AF549" s="282"/>
      <c r="AG549" s="282"/>
      <c r="AH549" s="282"/>
      <c r="AI549" s="282"/>
      <c r="AJ549" s="282"/>
      <c r="AK549" s="282"/>
      <c r="AL549" s="282"/>
      <c r="AM549" s="282"/>
      <c r="AN549" s="282"/>
      <c r="AO549" s="282"/>
      <c r="AP549" s="282"/>
      <c r="AQ549" s="282"/>
      <c r="AR549" s="282"/>
      <c r="AS549" s="282"/>
      <c r="AT549" s="282"/>
      <c r="AU549" s="282"/>
      <c r="AV549" s="282"/>
      <c r="AW549" s="282"/>
      <c r="AX549" s="282"/>
      <c r="AY549" s="273"/>
      <c r="AZ549" s="274"/>
      <c r="BA549" s="275"/>
      <c r="BB549" s="282"/>
      <c r="BC549" s="282"/>
      <c r="BD549" s="282"/>
      <c r="BE549" s="291"/>
      <c r="BF549" s="292"/>
      <c r="BG549" s="292"/>
      <c r="BH549" s="292"/>
      <c r="BI549" s="292"/>
      <c r="BJ549" s="293"/>
      <c r="BK549" s="292"/>
      <c r="BL549" s="124"/>
      <c r="BM549" s="2"/>
      <c r="BN549" s="124"/>
      <c r="BO549" s="6"/>
      <c r="BP549" s="124"/>
      <c r="BQ549" s="124"/>
      <c r="BR549" s="124"/>
      <c r="BS549" s="124"/>
      <c r="BT549" s="124"/>
      <c r="BU549" s="124"/>
      <c r="BV549" s="124"/>
      <c r="BW549" s="124"/>
      <c r="BX549" s="6"/>
      <c r="BY549" s="124"/>
      <c r="BZ549" s="124"/>
      <c r="CA549" s="124"/>
      <c r="CB549" s="124"/>
      <c r="CC549" s="124"/>
      <c r="CD549" s="124"/>
      <c r="CE549" s="124"/>
      <c r="CF549" s="124"/>
      <c r="CG549" s="124"/>
      <c r="CH549" s="124"/>
      <c r="CI549" s="124"/>
      <c r="CJ549" s="124"/>
      <c r="CK549" s="124"/>
      <c r="CL549" s="124"/>
      <c r="CM549" s="124"/>
      <c r="CN549" s="124"/>
      <c r="CO549" s="124"/>
      <c r="CP549" s="124"/>
      <c r="CQ549" s="124"/>
      <c r="CR549" s="124"/>
      <c r="CS549" s="124"/>
      <c r="CT549" s="124"/>
      <c r="CU549" s="124"/>
      <c r="CV549" s="124"/>
      <c r="CW549" s="124"/>
      <c r="CX549" s="124"/>
      <c r="CY549" s="124"/>
      <c r="CZ549" s="124"/>
      <c r="DA549" s="124"/>
      <c r="DB549" s="124"/>
      <c r="DC549" s="124"/>
      <c r="DD549" s="124"/>
      <c r="DE549" s="124"/>
      <c r="DF549" s="124"/>
      <c r="DG549" s="124"/>
      <c r="DH549" s="124"/>
      <c r="DI549" s="124"/>
      <c r="DJ549" s="124"/>
      <c r="DK549" s="198"/>
      <c r="DL549" s="198"/>
      <c r="DM549" s="144"/>
      <c r="DN549" s="198"/>
      <c r="DO549" s="144"/>
      <c r="DP549" s="198"/>
      <c r="DQ549" s="144"/>
      <c r="DR549" s="6"/>
      <c r="DS549" s="6"/>
      <c r="DT549" s="2"/>
      <c r="DU549" s="2"/>
      <c r="DV549" s="2"/>
      <c r="DW549" s="2"/>
      <c r="DX549" s="2"/>
      <c r="DY549" s="2"/>
      <c r="DZ549" s="2"/>
      <c r="EA549" s="2"/>
      <c r="EB549" s="125"/>
      <c r="EC549" s="6"/>
      <c r="ED549" s="6"/>
      <c r="EE549" s="6"/>
      <c r="EF549" s="124"/>
      <c r="EG549" s="124"/>
      <c r="EH549" s="125"/>
      <c r="EI549" s="125"/>
      <c r="EJ549" s="124"/>
      <c r="EK549" s="2"/>
      <c r="EL549" s="2"/>
    </row>
    <row x14ac:dyDescent="0.25" r="550" customHeight="1" ht="18.75">
      <c r="A550" s="290" t="s">
        <v>237</v>
      </c>
      <c r="B550" s="282"/>
      <c r="C550" s="282"/>
      <c r="D550" s="282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  <c r="AC550" s="282"/>
      <c r="AD550" s="282"/>
      <c r="AE550" s="282"/>
      <c r="AF550" s="282"/>
      <c r="AG550" s="282"/>
      <c r="AH550" s="282"/>
      <c r="AI550" s="282"/>
      <c r="AJ550" s="282"/>
      <c r="AK550" s="282"/>
      <c r="AL550" s="282"/>
      <c r="AM550" s="282"/>
      <c r="AN550" s="282"/>
      <c r="AO550" s="282"/>
      <c r="AP550" s="282"/>
      <c r="AQ550" s="282"/>
      <c r="AR550" s="282"/>
      <c r="AS550" s="282"/>
      <c r="AT550" s="282"/>
      <c r="AU550" s="282"/>
      <c r="AV550" s="282"/>
      <c r="AW550" s="282"/>
      <c r="AX550" s="282"/>
      <c r="AY550" s="273"/>
      <c r="AZ550" s="274"/>
      <c r="BA550" s="275"/>
      <c r="BB550" s="282"/>
      <c r="BC550" s="282"/>
      <c r="BD550" s="282"/>
      <c r="BE550" s="291"/>
      <c r="BF550" s="292"/>
      <c r="BG550" s="292"/>
      <c r="BH550" s="292"/>
      <c r="BI550" s="292"/>
      <c r="BJ550" s="293"/>
      <c r="BK550" s="292"/>
      <c r="BL550" s="124"/>
      <c r="BM550" s="2"/>
      <c r="BN550" s="124"/>
      <c r="BO550" s="6"/>
      <c r="BP550" s="124"/>
      <c r="BQ550" s="124"/>
      <c r="BR550" s="124"/>
      <c r="BS550" s="124"/>
      <c r="BT550" s="124"/>
      <c r="BU550" s="124"/>
      <c r="BV550" s="124"/>
      <c r="BW550" s="124"/>
      <c r="BX550" s="6"/>
      <c r="BY550" s="124"/>
      <c r="BZ550" s="124"/>
      <c r="CA550" s="124"/>
      <c r="CB550" s="124"/>
      <c r="CC550" s="124"/>
      <c r="CD550" s="124"/>
      <c r="CE550" s="124"/>
      <c r="CF550" s="124"/>
      <c r="CG550" s="124"/>
      <c r="CH550" s="124"/>
      <c r="CI550" s="124"/>
      <c r="CJ550" s="124"/>
      <c r="CK550" s="124"/>
      <c r="CL550" s="124"/>
      <c r="CM550" s="124"/>
      <c r="CN550" s="124"/>
      <c r="CO550" s="124"/>
      <c r="CP550" s="124"/>
      <c r="CQ550" s="124"/>
      <c r="CR550" s="124"/>
      <c r="CS550" s="124"/>
      <c r="CT550" s="124"/>
      <c r="CU550" s="124"/>
      <c r="CV550" s="124"/>
      <c r="CW550" s="124"/>
      <c r="CX550" s="124"/>
      <c r="CY550" s="124"/>
      <c r="CZ550" s="124"/>
      <c r="DA550" s="124"/>
      <c r="DB550" s="124"/>
      <c r="DC550" s="124"/>
      <c r="DD550" s="124"/>
      <c r="DE550" s="124"/>
      <c r="DF550" s="124"/>
      <c r="DG550" s="124"/>
      <c r="DH550" s="124"/>
      <c r="DI550" s="124"/>
      <c r="DJ550" s="124"/>
      <c r="DK550" s="198"/>
      <c r="DL550" s="198"/>
      <c r="DM550" s="144"/>
      <c r="DN550" s="198"/>
      <c r="DO550" s="144"/>
      <c r="DP550" s="198"/>
      <c r="DQ550" s="144"/>
      <c r="DR550" s="6"/>
      <c r="DS550" s="6"/>
      <c r="DT550" s="2"/>
      <c r="DU550" s="2"/>
      <c r="DV550" s="2"/>
      <c r="DW550" s="2"/>
      <c r="DX550" s="2"/>
      <c r="DY550" s="2"/>
      <c r="DZ550" s="2"/>
      <c r="EA550" s="2"/>
      <c r="EB550" s="125"/>
      <c r="EC550" s="6"/>
      <c r="ED550" s="6"/>
      <c r="EE550" s="6"/>
      <c r="EF550" s="124"/>
      <c r="EG550" s="124"/>
      <c r="EH550" s="125"/>
      <c r="EI550" s="125"/>
      <c r="EJ550" s="124"/>
      <c r="EK550" s="2"/>
      <c r="EL550" s="2"/>
    </row>
    <row x14ac:dyDescent="0.25" r="551" customHeight="1" ht="18.75">
      <c r="A551" s="290" t="s">
        <v>200</v>
      </c>
      <c r="B551" s="282"/>
      <c r="C551" s="282"/>
      <c r="D551" s="282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  <c r="AC551" s="282"/>
      <c r="AD551" s="282"/>
      <c r="AE551" s="282"/>
      <c r="AF551" s="282"/>
      <c r="AG551" s="282"/>
      <c r="AH551" s="282"/>
      <c r="AI551" s="282"/>
      <c r="AJ551" s="282"/>
      <c r="AK551" s="282"/>
      <c r="AL551" s="282"/>
      <c r="AM551" s="282"/>
      <c r="AN551" s="282"/>
      <c r="AO551" s="282"/>
      <c r="AP551" s="282"/>
      <c r="AQ551" s="282"/>
      <c r="AR551" s="282"/>
      <c r="AS551" s="282"/>
      <c r="AT551" s="282"/>
      <c r="AU551" s="282"/>
      <c r="AV551" s="282"/>
      <c r="AW551" s="282"/>
      <c r="AX551" s="282"/>
      <c r="AY551" s="273"/>
      <c r="AZ551" s="274"/>
      <c r="BA551" s="275"/>
      <c r="BB551" s="282"/>
      <c r="BC551" s="282"/>
      <c r="BD551" s="282"/>
      <c r="BE551" s="291"/>
      <c r="BF551" s="292"/>
      <c r="BG551" s="292"/>
      <c r="BH551" s="292"/>
      <c r="BI551" s="292"/>
      <c r="BJ551" s="293"/>
      <c r="BK551" s="292"/>
      <c r="BL551" s="124"/>
      <c r="BM551" s="2"/>
      <c r="BN551" s="124"/>
      <c r="BO551" s="6"/>
      <c r="BP551" s="124"/>
      <c r="BQ551" s="124"/>
      <c r="BR551" s="124"/>
      <c r="BS551" s="124"/>
      <c r="BT551" s="124"/>
      <c r="BU551" s="124"/>
      <c r="BV551" s="124"/>
      <c r="BW551" s="124"/>
      <c r="BX551" s="6"/>
      <c r="BY551" s="124"/>
      <c r="BZ551" s="124"/>
      <c r="CA551" s="124"/>
      <c r="CB551" s="124"/>
      <c r="CC551" s="124"/>
      <c r="CD551" s="124"/>
      <c r="CE551" s="124"/>
      <c r="CF551" s="124"/>
      <c r="CG551" s="124"/>
      <c r="CH551" s="124"/>
      <c r="CI551" s="124"/>
      <c r="CJ551" s="124"/>
      <c r="CK551" s="124"/>
      <c r="CL551" s="124"/>
      <c r="CM551" s="124"/>
      <c r="CN551" s="124"/>
      <c r="CO551" s="124"/>
      <c r="CP551" s="124"/>
      <c r="CQ551" s="124"/>
      <c r="CR551" s="124"/>
      <c r="CS551" s="124"/>
      <c r="CT551" s="124"/>
      <c r="CU551" s="124"/>
      <c r="CV551" s="124"/>
      <c r="CW551" s="124"/>
      <c r="CX551" s="124"/>
      <c r="CY551" s="124"/>
      <c r="CZ551" s="124"/>
      <c r="DA551" s="124"/>
      <c r="DB551" s="124"/>
      <c r="DC551" s="124"/>
      <c r="DD551" s="124"/>
      <c r="DE551" s="124"/>
      <c r="DF551" s="124"/>
      <c r="DG551" s="124"/>
      <c r="DH551" s="124"/>
      <c r="DI551" s="124"/>
      <c r="DJ551" s="124"/>
      <c r="DK551" s="198"/>
      <c r="DL551" s="198"/>
      <c r="DM551" s="144"/>
      <c r="DN551" s="198"/>
      <c r="DO551" s="144"/>
      <c r="DP551" s="198"/>
      <c r="DQ551" s="144"/>
      <c r="DR551" s="6"/>
      <c r="DS551" s="6"/>
      <c r="DT551" s="2"/>
      <c r="DU551" s="2"/>
      <c r="DV551" s="2"/>
      <c r="DW551" s="2"/>
      <c r="DX551" s="2"/>
      <c r="DY551" s="2"/>
      <c r="DZ551" s="2"/>
      <c r="EA551" s="2"/>
      <c r="EB551" s="125"/>
      <c r="EC551" s="6"/>
      <c r="ED551" s="6"/>
      <c r="EE551" s="6"/>
      <c r="EF551" s="124"/>
      <c r="EG551" s="124"/>
      <c r="EH551" s="125"/>
      <c r="EI551" s="125"/>
      <c r="EJ551" s="124"/>
      <c r="EK551" s="2"/>
      <c r="EL551" s="2"/>
    </row>
    <row x14ac:dyDescent="0.25" r="552" customHeight="1" ht="18.75">
      <c r="A552" s="290" t="s">
        <v>238</v>
      </c>
      <c r="B552" s="282"/>
      <c r="C552" s="282"/>
      <c r="D552" s="282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  <c r="AC552" s="282"/>
      <c r="AD552" s="282"/>
      <c r="AE552" s="282"/>
      <c r="AF552" s="282"/>
      <c r="AG552" s="282"/>
      <c r="AH552" s="282"/>
      <c r="AI552" s="282"/>
      <c r="AJ552" s="282"/>
      <c r="AK552" s="282"/>
      <c r="AL552" s="282"/>
      <c r="AM552" s="282"/>
      <c r="AN552" s="282"/>
      <c r="AO552" s="282"/>
      <c r="AP552" s="282"/>
      <c r="AQ552" s="282">
        <v>2</v>
      </c>
      <c r="AR552" s="282"/>
      <c r="AS552" s="282"/>
      <c r="AT552" s="282"/>
      <c r="AU552" s="282"/>
      <c r="AV552" s="282"/>
      <c r="AW552" s="282"/>
      <c r="AX552" s="282"/>
      <c r="AY552" s="273"/>
      <c r="AZ552" s="274"/>
      <c r="BA552" s="275"/>
      <c r="BB552" s="282"/>
      <c r="BC552" s="282"/>
      <c r="BD552" s="282"/>
      <c r="BE552" s="291"/>
      <c r="BF552" s="292"/>
      <c r="BG552" s="292"/>
      <c r="BH552" s="292"/>
      <c r="BI552" s="292"/>
      <c r="BJ552" s="293"/>
      <c r="BK552" s="292"/>
      <c r="BL552" s="124"/>
      <c r="BM552" s="2"/>
      <c r="BN552" s="124"/>
      <c r="BO552" s="6"/>
      <c r="BP552" s="124"/>
      <c r="BQ552" s="124"/>
      <c r="BR552" s="124"/>
      <c r="BS552" s="124"/>
      <c r="BT552" s="124"/>
      <c r="BU552" s="124"/>
      <c r="BV552" s="124"/>
      <c r="BW552" s="124"/>
      <c r="BX552" s="6"/>
      <c r="BY552" s="124"/>
      <c r="BZ552" s="124"/>
      <c r="CA552" s="124"/>
      <c r="CB552" s="124"/>
      <c r="CC552" s="124"/>
      <c r="CD552" s="124"/>
      <c r="CE552" s="124"/>
      <c r="CF552" s="124"/>
      <c r="CG552" s="124"/>
      <c r="CH552" s="124"/>
      <c r="CI552" s="124"/>
      <c r="CJ552" s="124"/>
      <c r="CK552" s="124"/>
      <c r="CL552" s="124"/>
      <c r="CM552" s="124"/>
      <c r="CN552" s="124"/>
      <c r="CO552" s="124"/>
      <c r="CP552" s="124"/>
      <c r="CQ552" s="124"/>
      <c r="CR552" s="124"/>
      <c r="CS552" s="124"/>
      <c r="CT552" s="124"/>
      <c r="CU552" s="124"/>
      <c r="CV552" s="124"/>
      <c r="CW552" s="124"/>
      <c r="CX552" s="124"/>
      <c r="CY552" s="124"/>
      <c r="CZ552" s="124"/>
      <c r="DA552" s="124"/>
      <c r="DB552" s="124"/>
      <c r="DC552" s="124"/>
      <c r="DD552" s="124"/>
      <c r="DE552" s="124"/>
      <c r="DF552" s="124"/>
      <c r="DG552" s="124"/>
      <c r="DH552" s="124"/>
      <c r="DI552" s="124"/>
      <c r="DJ552" s="124"/>
      <c r="DK552" s="198"/>
      <c r="DL552" s="198"/>
      <c r="DM552" s="144"/>
      <c r="DN552" s="198"/>
      <c r="DO552" s="144"/>
      <c r="DP552" s="198"/>
      <c r="DQ552" s="144"/>
      <c r="DR552" s="6"/>
      <c r="DS552" s="6"/>
      <c r="DT552" s="2"/>
      <c r="DU552" s="2"/>
      <c r="DV552" s="2"/>
      <c r="DW552" s="2"/>
      <c r="DX552" s="2"/>
      <c r="DY552" s="2"/>
      <c r="DZ552" s="2"/>
      <c r="EA552" s="2"/>
      <c r="EB552" s="125"/>
      <c r="EC552" s="6"/>
      <c r="ED552" s="6"/>
      <c r="EE552" s="6"/>
      <c r="EF552" s="124"/>
      <c r="EG552" s="124"/>
      <c r="EH552" s="125"/>
      <c r="EI552" s="125"/>
      <c r="EJ552" s="124"/>
      <c r="EK552" s="2"/>
      <c r="EL552" s="2"/>
    </row>
    <row x14ac:dyDescent="0.25" r="553" customHeight="1" ht="18.75">
      <c r="A553" s="304" t="s">
        <v>239</v>
      </c>
      <c r="B553" s="282">
        <f>+SUM(B544:B552)</f>
      </c>
      <c r="C553" s="282">
        <f>+SUM(C544:C552)</f>
      </c>
      <c r="D553" s="282">
        <f>+SUM(D544:D552)</f>
      </c>
      <c r="E553" s="282">
        <f>+SUM(E544:E552)</f>
      </c>
      <c r="F553" s="282">
        <f>+SUM(F544:F552)</f>
      </c>
      <c r="G553" s="282">
        <f>+SUM(G544:G552)</f>
      </c>
      <c r="H553" s="282">
        <f>+SUM(H544:H552)</f>
      </c>
      <c r="I553" s="282">
        <f>+SUM(I544:I552)</f>
      </c>
      <c r="J553" s="282">
        <f>+SUM(J544:J552)</f>
      </c>
      <c r="K553" s="282">
        <f>+SUM(K544:K552)</f>
      </c>
      <c r="L553" s="282">
        <f>+SUM(L544:L552)</f>
      </c>
      <c r="M553" s="282">
        <f>+SUM(M544:M552)</f>
      </c>
      <c r="N553" s="282">
        <f>+SUM(N544:N552)</f>
      </c>
      <c r="O553" s="282">
        <f>+SUM(O544:O552)</f>
      </c>
      <c r="P553" s="282">
        <f>+SUM(P544:P552)</f>
      </c>
      <c r="Q553" s="282">
        <f>+SUM(Q544:Q552)</f>
      </c>
      <c r="R553" s="282">
        <f>+SUM(R544:R552)</f>
      </c>
      <c r="S553" s="282">
        <f>+SUM(S544:S552)</f>
      </c>
      <c r="T553" s="282">
        <f>+SUM(T544:T552)</f>
      </c>
      <c r="U553" s="282">
        <f>+SUM(U544:U552)</f>
      </c>
      <c r="V553" s="282">
        <f>+SUM(V544:V552)</f>
      </c>
      <c r="W553" s="282">
        <f>+SUM(W544:W552)</f>
      </c>
      <c r="X553" s="282">
        <f>+SUM(X544:X552)</f>
      </c>
      <c r="Y553" s="282">
        <f>+SUM(Y544:Y552)</f>
      </c>
      <c r="Z553" s="282">
        <f>+SUM(Z544:Z552)</f>
      </c>
      <c r="AA553" s="282">
        <f>+SUM(AA544:AA552)</f>
      </c>
      <c r="AB553" s="282">
        <f>+SUM(AB544:AB552)</f>
      </c>
      <c r="AC553" s="282">
        <f>+SUM(AC544:AC552)</f>
      </c>
      <c r="AD553" s="282">
        <f>+SUM(AD544:AD552)</f>
      </c>
      <c r="AE553" s="282">
        <f>+SUM(AE544:AE552)</f>
      </c>
      <c r="AF553" s="282">
        <f>+SUM(AF544:AF552)</f>
      </c>
      <c r="AG553" s="282">
        <f>+SUM(AG544:AG552)</f>
      </c>
      <c r="AH553" s="282">
        <f>+SUM(AH544:AH552)</f>
      </c>
      <c r="AI553" s="282">
        <f>+SUM(AI544:AI552)</f>
      </c>
      <c r="AJ553" s="282">
        <f>+SUM(AJ544:AJ552)</f>
      </c>
      <c r="AK553" s="282">
        <f>+SUM(AK544:AK552)</f>
      </c>
      <c r="AL553" s="282">
        <f>+SUM(AL544:AL552)</f>
      </c>
      <c r="AM553" s="282">
        <f>+SUM(AM544:AM552)</f>
      </c>
      <c r="AN553" s="282">
        <f>+SUM(AN544:AN552)</f>
      </c>
      <c r="AO553" s="282">
        <f>+SUM(AO544:AO552)</f>
      </c>
      <c r="AP553" s="282">
        <f>+SUM(AP544:AP552)</f>
      </c>
      <c r="AQ553" s="282">
        <f>+SUM(AQ544:AQ552)</f>
      </c>
      <c r="AR553" s="282">
        <f>+SUM(AR544:AR552)</f>
      </c>
      <c r="AS553" s="282">
        <f>+SUM(AS544:AS552)</f>
      </c>
      <c r="AT553" s="282">
        <f>+SUM(AT544:AT552)</f>
      </c>
      <c r="AU553" s="282">
        <f>+SUM(AU544:AU552)</f>
      </c>
      <c r="AV553" s="282">
        <f>+SUM(AV544:AV552)</f>
      </c>
      <c r="AW553" s="282">
        <f>+SUM(AW544:AW552)</f>
      </c>
      <c r="AX553" s="282"/>
      <c r="AY553" s="273"/>
      <c r="AZ553" s="274">
        <f>+SUM(AZ544:AZ552)</f>
      </c>
      <c r="BA553" s="275">
        <f>+SUM(BA544:BA552)</f>
      </c>
      <c r="BB553" s="282">
        <f>+SUM(BB544:BB552)</f>
      </c>
      <c r="BC553" s="282">
        <f>+SUM(BC544:BC552)</f>
      </c>
      <c r="BD553" s="282">
        <f>+SUM(BD544:BD552)</f>
      </c>
      <c r="BE553" s="291">
        <f>+SUM(BE544:BE552)</f>
      </c>
      <c r="BF553" s="292">
        <f>+SUM(BF544:BF552)</f>
      </c>
      <c r="BG553" s="292">
        <f>+SUM(BG544:BG552)</f>
      </c>
      <c r="BH553" s="292">
        <f>+SUM(BH544:BH552)</f>
      </c>
      <c r="BI553" s="292">
        <f>+SUM(BI544:BI552)</f>
      </c>
      <c r="BJ553" s="293">
        <f>+SUM(BJ544:BJ552)</f>
      </c>
      <c r="BK553" s="292"/>
      <c r="BL553" s="124"/>
      <c r="BM553" s="2"/>
      <c r="BN553" s="124"/>
      <c r="BO553" s="6"/>
      <c r="BP553" s="124"/>
      <c r="BQ553" s="124"/>
      <c r="BR553" s="124"/>
      <c r="BS553" s="124"/>
      <c r="BT553" s="124"/>
      <c r="BU553" s="124"/>
      <c r="BV553" s="124"/>
      <c r="BW553" s="124"/>
      <c r="BX553" s="6"/>
      <c r="BY553" s="124"/>
      <c r="BZ553" s="124"/>
      <c r="CA553" s="124"/>
      <c r="CB553" s="124"/>
      <c r="CC553" s="124"/>
      <c r="CD553" s="124"/>
      <c r="CE553" s="124"/>
      <c r="CF553" s="124"/>
      <c r="CG553" s="124"/>
      <c r="CH553" s="124"/>
      <c r="CI553" s="124"/>
      <c r="CJ553" s="124"/>
      <c r="CK553" s="124"/>
      <c r="CL553" s="124"/>
      <c r="CM553" s="124"/>
      <c r="CN553" s="124"/>
      <c r="CO553" s="124"/>
      <c r="CP553" s="124"/>
      <c r="CQ553" s="124"/>
      <c r="CR553" s="124"/>
      <c r="CS553" s="124"/>
      <c r="CT553" s="124"/>
      <c r="CU553" s="124"/>
      <c r="CV553" s="124"/>
      <c r="CW553" s="124"/>
      <c r="CX553" s="124"/>
      <c r="CY553" s="124"/>
      <c r="CZ553" s="124"/>
      <c r="DA553" s="124"/>
      <c r="DB553" s="124"/>
      <c r="DC553" s="124"/>
      <c r="DD553" s="124"/>
      <c r="DE553" s="124"/>
      <c r="DF553" s="124"/>
      <c r="DG553" s="124"/>
      <c r="DH553" s="124"/>
      <c r="DI553" s="124"/>
      <c r="DJ553" s="124"/>
      <c r="DK553" s="198"/>
      <c r="DL553" s="198"/>
      <c r="DM553" s="144"/>
      <c r="DN553" s="198"/>
      <c r="DO553" s="144"/>
      <c r="DP553" s="198"/>
      <c r="DQ553" s="144"/>
      <c r="DR553" s="6"/>
      <c r="DS553" s="6"/>
      <c r="DT553" s="2"/>
      <c r="DU553" s="2"/>
      <c r="DV553" s="2"/>
      <c r="DW553" s="2"/>
      <c r="DX553" s="2"/>
      <c r="DY553" s="2"/>
      <c r="DZ553" s="2"/>
      <c r="EA553" s="2"/>
      <c r="EB553" s="125"/>
      <c r="EC553" s="6"/>
      <c r="ED553" s="6"/>
      <c r="EE553" s="6"/>
      <c r="EF553" s="124"/>
      <c r="EG553" s="124"/>
      <c r="EH553" s="125"/>
      <c r="EI553" s="125"/>
      <c r="EJ553" s="124"/>
      <c r="EK553" s="2"/>
      <c r="EL553" s="2"/>
    </row>
    <row x14ac:dyDescent="0.25" r="554" customHeight="1" ht="18.75">
      <c r="A554" s="280" t="s">
        <v>261</v>
      </c>
      <c r="B554" s="322"/>
      <c r="C554" s="322"/>
      <c r="D554" s="322"/>
      <c r="E554" s="322"/>
      <c r="F554" s="322"/>
      <c r="G554" s="322"/>
      <c r="H554" s="322"/>
      <c r="I554" s="322"/>
      <c r="J554" s="322"/>
      <c r="K554" s="322"/>
      <c r="L554" s="322"/>
      <c r="M554" s="322"/>
      <c r="N554" s="268"/>
      <c r="O554" s="268"/>
      <c r="P554" s="268"/>
      <c r="Q554" s="268"/>
      <c r="R554" s="268"/>
      <c r="S554" s="268"/>
      <c r="T554" s="268"/>
      <c r="U554" s="268"/>
      <c r="V554" s="268"/>
      <c r="W554" s="268"/>
      <c r="X554" s="268"/>
      <c r="Y554" s="268"/>
      <c r="Z554" s="271"/>
      <c r="AA554" s="271"/>
      <c r="AB554" s="271"/>
      <c r="AC554" s="271"/>
      <c r="AD554" s="271"/>
      <c r="AE554" s="271"/>
      <c r="AF554" s="271"/>
      <c r="AG554" s="271"/>
      <c r="AH554" s="271"/>
      <c r="AI554" s="271"/>
      <c r="AJ554" s="271"/>
      <c r="AK554" s="271"/>
      <c r="AL554" s="271"/>
      <c r="AM554" s="271"/>
      <c r="AN554" s="271"/>
      <c r="AO554" s="271"/>
      <c r="AP554" s="271"/>
      <c r="AQ554" s="271"/>
      <c r="AR554" s="282">
        <v>8</v>
      </c>
      <c r="AS554" s="271"/>
      <c r="AT554" s="271"/>
      <c r="AU554" s="271"/>
      <c r="AV554" s="271"/>
      <c r="AW554" s="268">
        <v>2</v>
      </c>
      <c r="AX554" s="268"/>
      <c r="AY554" s="273"/>
      <c r="AZ554" s="274">
        <f>+AZ564</f>
      </c>
      <c r="BA554" s="275">
        <f>+BA564</f>
      </c>
      <c r="BB554" s="282">
        <f>+BB564</f>
      </c>
      <c r="BC554" s="282">
        <f>+BC564</f>
      </c>
      <c r="BD554" s="282">
        <f>+BD564</f>
      </c>
      <c r="BE554" s="291">
        <f>+BE564</f>
      </c>
      <c r="BF554" s="292">
        <f>+BF564</f>
      </c>
      <c r="BG554" s="292">
        <f>+BG564</f>
      </c>
      <c r="BH554" s="292">
        <f>+BH564</f>
      </c>
      <c r="BI554" s="292">
        <f>+BI564</f>
      </c>
      <c r="BJ554" s="293">
        <f>+BJ564</f>
      </c>
      <c r="BK554" s="292"/>
      <c r="BL554" s="124"/>
      <c r="BM554" s="2"/>
      <c r="BN554" s="124"/>
      <c r="BO554" s="6"/>
      <c r="BP554" s="124"/>
      <c r="BQ554" s="124"/>
      <c r="BR554" s="124"/>
      <c r="BS554" s="124"/>
      <c r="BT554" s="124"/>
      <c r="BU554" s="124"/>
      <c r="BV554" s="124"/>
      <c r="BW554" s="124"/>
      <c r="BX554" s="6"/>
      <c r="BY554" s="124"/>
      <c r="BZ554" s="124"/>
      <c r="CA554" s="124"/>
      <c r="CB554" s="124"/>
      <c r="CC554" s="124"/>
      <c r="CD554" s="124"/>
      <c r="CE554" s="124"/>
      <c r="CF554" s="124"/>
      <c r="CG554" s="124"/>
      <c r="CH554" s="124"/>
      <c r="CI554" s="124"/>
      <c r="CJ554" s="124"/>
      <c r="CK554" s="124"/>
      <c r="CL554" s="124"/>
      <c r="CM554" s="124"/>
      <c r="CN554" s="124"/>
      <c r="CO554" s="124"/>
      <c r="CP554" s="124"/>
      <c r="CQ554" s="124"/>
      <c r="CR554" s="124"/>
      <c r="CS554" s="124"/>
      <c r="CT554" s="124"/>
      <c r="CU554" s="124"/>
      <c r="CV554" s="124"/>
      <c r="CW554" s="124"/>
      <c r="CX554" s="124"/>
      <c r="CY554" s="124"/>
      <c r="CZ554" s="124"/>
      <c r="DA554" s="124"/>
      <c r="DB554" s="124"/>
      <c r="DC554" s="124"/>
      <c r="DD554" s="124"/>
      <c r="DE554" s="124"/>
      <c r="DF554" s="124"/>
      <c r="DG554" s="124"/>
      <c r="DH554" s="124"/>
      <c r="DI554" s="124"/>
      <c r="DJ554" s="124"/>
      <c r="DK554" s="198"/>
      <c r="DL554" s="198"/>
      <c r="DM554" s="144"/>
      <c r="DN554" s="198"/>
      <c r="DO554" s="144"/>
      <c r="DP554" s="198"/>
      <c r="DQ554" s="144"/>
      <c r="DR554" s="6"/>
      <c r="DS554" s="6"/>
      <c r="DT554" s="2"/>
      <c r="DU554" s="2"/>
      <c r="DV554" s="2"/>
      <c r="DW554" s="2"/>
      <c r="DX554" s="2"/>
      <c r="DY554" s="2"/>
      <c r="DZ554" s="2"/>
      <c r="EA554" s="2"/>
      <c r="EB554" s="125"/>
      <c r="EC554" s="6"/>
      <c r="ED554" s="6"/>
      <c r="EE554" s="6"/>
      <c r="EF554" s="124"/>
      <c r="EG554" s="124"/>
      <c r="EH554" s="125"/>
      <c r="EI554" s="125"/>
      <c r="EJ554" s="124"/>
      <c r="EK554" s="2"/>
      <c r="EL554" s="2"/>
    </row>
    <row x14ac:dyDescent="0.25" r="555" customHeight="1" ht="18.75">
      <c r="A555" s="290" t="s">
        <v>231</v>
      </c>
      <c r="B555" s="282"/>
      <c r="C555" s="282"/>
      <c r="D555" s="282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  <c r="AC555" s="282"/>
      <c r="AD555" s="282"/>
      <c r="AE555" s="282"/>
      <c r="AF555" s="282"/>
      <c r="AG555" s="282"/>
      <c r="AH555" s="282"/>
      <c r="AI555" s="282"/>
      <c r="AJ555" s="282"/>
      <c r="AK555" s="282"/>
      <c r="AL555" s="282"/>
      <c r="AM555" s="282"/>
      <c r="AN555" s="282"/>
      <c r="AO555" s="282"/>
      <c r="AP555" s="282"/>
      <c r="AQ555" s="282"/>
      <c r="AR555" s="282"/>
      <c r="AS555" s="282"/>
      <c r="AT555" s="282"/>
      <c r="AU555" s="282"/>
      <c r="AV555" s="282"/>
      <c r="AW555" s="282"/>
      <c r="AX555" s="282"/>
      <c r="AY555" s="273"/>
      <c r="AZ555" s="274"/>
      <c r="BA555" s="275"/>
      <c r="BB555" s="282"/>
      <c r="BC555" s="282"/>
      <c r="BD555" s="282"/>
      <c r="BE555" s="291"/>
      <c r="BF555" s="292"/>
      <c r="BG555" s="292"/>
      <c r="BH555" s="292"/>
      <c r="BI555" s="292"/>
      <c r="BJ555" s="293"/>
      <c r="BK555" s="292"/>
      <c r="BL555" s="124"/>
      <c r="BM555" s="2"/>
      <c r="BN555" s="124"/>
      <c r="BO555" s="6"/>
      <c r="BP555" s="124"/>
      <c r="BQ555" s="124"/>
      <c r="BR555" s="124"/>
      <c r="BS555" s="124"/>
      <c r="BT555" s="124"/>
      <c r="BU555" s="124"/>
      <c r="BV555" s="124"/>
      <c r="BW555" s="124"/>
      <c r="BX555" s="6"/>
      <c r="BY555" s="124"/>
      <c r="BZ555" s="124"/>
      <c r="CA555" s="124"/>
      <c r="CB555" s="124"/>
      <c r="CC555" s="124"/>
      <c r="CD555" s="124"/>
      <c r="CE555" s="124"/>
      <c r="CF555" s="124"/>
      <c r="CG555" s="124"/>
      <c r="CH555" s="124"/>
      <c r="CI555" s="124"/>
      <c r="CJ555" s="124"/>
      <c r="CK555" s="124"/>
      <c r="CL555" s="124"/>
      <c r="CM555" s="124"/>
      <c r="CN555" s="124"/>
      <c r="CO555" s="124"/>
      <c r="CP555" s="124"/>
      <c r="CQ555" s="124"/>
      <c r="CR555" s="124"/>
      <c r="CS555" s="124"/>
      <c r="CT555" s="124"/>
      <c r="CU555" s="124"/>
      <c r="CV555" s="124"/>
      <c r="CW555" s="124"/>
      <c r="CX555" s="124"/>
      <c r="CY555" s="124"/>
      <c r="CZ555" s="124"/>
      <c r="DA555" s="124"/>
      <c r="DB555" s="124"/>
      <c r="DC555" s="124"/>
      <c r="DD555" s="124"/>
      <c r="DE555" s="124"/>
      <c r="DF555" s="124"/>
      <c r="DG555" s="124"/>
      <c r="DH555" s="124"/>
      <c r="DI555" s="124"/>
      <c r="DJ555" s="124"/>
      <c r="DK555" s="198"/>
      <c r="DL555" s="198"/>
      <c r="DM555" s="144"/>
      <c r="DN555" s="198"/>
      <c r="DO555" s="144"/>
      <c r="DP555" s="198"/>
      <c r="DQ555" s="144"/>
      <c r="DR555" s="6"/>
      <c r="DS555" s="6"/>
      <c r="DT555" s="2"/>
      <c r="DU555" s="2"/>
      <c r="DV555" s="2"/>
      <c r="DW555" s="2"/>
      <c r="DX555" s="2"/>
      <c r="DY555" s="2"/>
      <c r="DZ555" s="2"/>
      <c r="EA555" s="2"/>
      <c r="EB555" s="125"/>
      <c r="EC555" s="6"/>
      <c r="ED555" s="6"/>
      <c r="EE555" s="6"/>
      <c r="EF555" s="124"/>
      <c r="EG555" s="124"/>
      <c r="EH555" s="125"/>
      <c r="EI555" s="125"/>
      <c r="EJ555" s="124"/>
      <c r="EK555" s="2"/>
      <c r="EL555" s="2"/>
    </row>
    <row x14ac:dyDescent="0.25" r="556" customHeight="1" ht="18.75">
      <c r="A556" s="290" t="s">
        <v>232</v>
      </c>
      <c r="B556" s="282"/>
      <c r="C556" s="282"/>
      <c r="D556" s="282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  <c r="AC556" s="282"/>
      <c r="AD556" s="282"/>
      <c r="AE556" s="282"/>
      <c r="AF556" s="282"/>
      <c r="AG556" s="282"/>
      <c r="AH556" s="282"/>
      <c r="AI556" s="282"/>
      <c r="AJ556" s="282"/>
      <c r="AK556" s="282"/>
      <c r="AL556" s="282"/>
      <c r="AM556" s="282"/>
      <c r="AN556" s="282"/>
      <c r="AO556" s="282"/>
      <c r="AP556" s="282"/>
      <c r="AQ556" s="282"/>
      <c r="AR556" s="282"/>
      <c r="AS556" s="282"/>
      <c r="AT556" s="282"/>
      <c r="AU556" s="282"/>
      <c r="AV556" s="282"/>
      <c r="AW556" s="282"/>
      <c r="AX556" s="282"/>
      <c r="AY556" s="273"/>
      <c r="AZ556" s="274"/>
      <c r="BA556" s="275"/>
      <c r="BB556" s="282"/>
      <c r="BC556" s="282"/>
      <c r="BD556" s="282"/>
      <c r="BE556" s="291"/>
      <c r="BF556" s="292"/>
      <c r="BG556" s="292"/>
      <c r="BH556" s="292"/>
      <c r="BI556" s="292"/>
      <c r="BJ556" s="293"/>
      <c r="BK556" s="292"/>
      <c r="BL556" s="124"/>
      <c r="BM556" s="2"/>
      <c r="BN556" s="124"/>
      <c r="BO556" s="6"/>
      <c r="BP556" s="124"/>
      <c r="BQ556" s="124"/>
      <c r="BR556" s="124"/>
      <c r="BS556" s="124"/>
      <c r="BT556" s="124"/>
      <c r="BU556" s="124"/>
      <c r="BV556" s="124"/>
      <c r="BW556" s="124"/>
      <c r="BX556" s="6"/>
      <c r="BY556" s="124"/>
      <c r="BZ556" s="124"/>
      <c r="CA556" s="124"/>
      <c r="CB556" s="124"/>
      <c r="CC556" s="124"/>
      <c r="CD556" s="124"/>
      <c r="CE556" s="124"/>
      <c r="CF556" s="124"/>
      <c r="CG556" s="124"/>
      <c r="CH556" s="124"/>
      <c r="CI556" s="124"/>
      <c r="CJ556" s="124"/>
      <c r="CK556" s="124"/>
      <c r="CL556" s="124"/>
      <c r="CM556" s="124"/>
      <c r="CN556" s="124"/>
      <c r="CO556" s="124"/>
      <c r="CP556" s="124"/>
      <c r="CQ556" s="124"/>
      <c r="CR556" s="124"/>
      <c r="CS556" s="124"/>
      <c r="CT556" s="124"/>
      <c r="CU556" s="124"/>
      <c r="CV556" s="124"/>
      <c r="CW556" s="124"/>
      <c r="CX556" s="124"/>
      <c r="CY556" s="124"/>
      <c r="CZ556" s="124"/>
      <c r="DA556" s="124"/>
      <c r="DB556" s="124"/>
      <c r="DC556" s="124"/>
      <c r="DD556" s="124"/>
      <c r="DE556" s="124"/>
      <c r="DF556" s="124"/>
      <c r="DG556" s="124"/>
      <c r="DH556" s="124"/>
      <c r="DI556" s="124"/>
      <c r="DJ556" s="124"/>
      <c r="DK556" s="198"/>
      <c r="DL556" s="198"/>
      <c r="DM556" s="144"/>
      <c r="DN556" s="198"/>
      <c r="DO556" s="144"/>
      <c r="DP556" s="198"/>
      <c r="DQ556" s="144"/>
      <c r="DR556" s="6"/>
      <c r="DS556" s="6"/>
      <c r="DT556" s="2"/>
      <c r="DU556" s="2"/>
      <c r="DV556" s="2"/>
      <c r="DW556" s="2"/>
      <c r="DX556" s="2"/>
      <c r="DY556" s="2"/>
      <c r="DZ556" s="2"/>
      <c r="EA556" s="2"/>
      <c r="EB556" s="125"/>
      <c r="EC556" s="6"/>
      <c r="ED556" s="6"/>
      <c r="EE556" s="6"/>
      <c r="EF556" s="124"/>
      <c r="EG556" s="124"/>
      <c r="EH556" s="125"/>
      <c r="EI556" s="125"/>
      <c r="EJ556" s="124"/>
      <c r="EK556" s="2"/>
      <c r="EL556" s="2"/>
    </row>
    <row x14ac:dyDescent="0.25" r="557" customHeight="1" ht="18.75">
      <c r="A557" s="290" t="s">
        <v>233</v>
      </c>
      <c r="B557" s="282"/>
      <c r="C557" s="282"/>
      <c r="D557" s="282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  <c r="AC557" s="282"/>
      <c r="AD557" s="282"/>
      <c r="AE557" s="282"/>
      <c r="AF557" s="282"/>
      <c r="AG557" s="282"/>
      <c r="AH557" s="282"/>
      <c r="AI557" s="282"/>
      <c r="AJ557" s="282"/>
      <c r="AK557" s="282"/>
      <c r="AL557" s="282"/>
      <c r="AM557" s="282"/>
      <c r="AN557" s="282"/>
      <c r="AO557" s="282"/>
      <c r="AP557" s="282"/>
      <c r="AQ557" s="282"/>
      <c r="AR557" s="282"/>
      <c r="AS557" s="282"/>
      <c r="AT557" s="282"/>
      <c r="AU557" s="282"/>
      <c r="AV557" s="282"/>
      <c r="AW557" s="282"/>
      <c r="AX557" s="282"/>
      <c r="AY557" s="273"/>
      <c r="AZ557" s="274"/>
      <c r="BA557" s="275"/>
      <c r="BB557" s="282"/>
      <c r="BC557" s="282"/>
      <c r="BD557" s="282"/>
      <c r="BE557" s="291"/>
      <c r="BF557" s="292"/>
      <c r="BG557" s="292"/>
      <c r="BH557" s="292"/>
      <c r="BI557" s="292"/>
      <c r="BJ557" s="293"/>
      <c r="BK557" s="292"/>
      <c r="BL557" s="124"/>
      <c r="BM557" s="2"/>
      <c r="BN557" s="124"/>
      <c r="BO557" s="6"/>
      <c r="BP557" s="124"/>
      <c r="BQ557" s="124"/>
      <c r="BR557" s="124"/>
      <c r="BS557" s="124"/>
      <c r="BT557" s="124"/>
      <c r="BU557" s="124"/>
      <c r="BV557" s="124"/>
      <c r="BW557" s="124"/>
      <c r="BX557" s="6"/>
      <c r="BY557" s="124"/>
      <c r="BZ557" s="124"/>
      <c r="CA557" s="124"/>
      <c r="CB557" s="124"/>
      <c r="CC557" s="124"/>
      <c r="CD557" s="124"/>
      <c r="CE557" s="124"/>
      <c r="CF557" s="124"/>
      <c r="CG557" s="124"/>
      <c r="CH557" s="124"/>
      <c r="CI557" s="124"/>
      <c r="CJ557" s="124"/>
      <c r="CK557" s="124"/>
      <c r="CL557" s="124"/>
      <c r="CM557" s="124"/>
      <c r="CN557" s="124"/>
      <c r="CO557" s="124"/>
      <c r="CP557" s="124"/>
      <c r="CQ557" s="124"/>
      <c r="CR557" s="124"/>
      <c r="CS557" s="124"/>
      <c r="CT557" s="124"/>
      <c r="CU557" s="124"/>
      <c r="CV557" s="124"/>
      <c r="CW557" s="124"/>
      <c r="CX557" s="124"/>
      <c r="CY557" s="124"/>
      <c r="CZ557" s="124"/>
      <c r="DA557" s="124"/>
      <c r="DB557" s="124"/>
      <c r="DC557" s="124"/>
      <c r="DD557" s="124"/>
      <c r="DE557" s="124"/>
      <c r="DF557" s="124"/>
      <c r="DG557" s="124"/>
      <c r="DH557" s="124"/>
      <c r="DI557" s="124"/>
      <c r="DJ557" s="124"/>
      <c r="DK557" s="198"/>
      <c r="DL557" s="198"/>
      <c r="DM557" s="144"/>
      <c r="DN557" s="198"/>
      <c r="DO557" s="144"/>
      <c r="DP557" s="198"/>
      <c r="DQ557" s="144"/>
      <c r="DR557" s="6"/>
      <c r="DS557" s="6"/>
      <c r="DT557" s="2"/>
      <c r="DU557" s="2"/>
      <c r="DV557" s="2"/>
      <c r="DW557" s="2"/>
      <c r="DX557" s="2"/>
      <c r="DY557" s="2"/>
      <c r="DZ557" s="2"/>
      <c r="EA557" s="2"/>
      <c r="EB557" s="125"/>
      <c r="EC557" s="6"/>
      <c r="ED557" s="6"/>
      <c r="EE557" s="6"/>
      <c r="EF557" s="124"/>
      <c r="EG557" s="124"/>
      <c r="EH557" s="125"/>
      <c r="EI557" s="125"/>
      <c r="EJ557" s="124"/>
      <c r="EK557" s="2"/>
      <c r="EL557" s="2"/>
    </row>
    <row x14ac:dyDescent="0.25" r="558" customHeight="1" ht="18.75">
      <c r="A558" s="290" t="s">
        <v>234</v>
      </c>
      <c r="B558" s="282"/>
      <c r="C558" s="282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  <c r="AD558" s="282"/>
      <c r="AE558" s="282"/>
      <c r="AF558" s="282"/>
      <c r="AG558" s="282"/>
      <c r="AH558" s="282"/>
      <c r="AI558" s="282"/>
      <c r="AJ558" s="282"/>
      <c r="AK558" s="282"/>
      <c r="AL558" s="282"/>
      <c r="AM558" s="282"/>
      <c r="AN558" s="282"/>
      <c r="AO558" s="282"/>
      <c r="AP558" s="282"/>
      <c r="AQ558" s="282"/>
      <c r="AR558" s="282"/>
      <c r="AS558" s="282"/>
      <c r="AT558" s="282"/>
      <c r="AU558" s="282"/>
      <c r="AV558" s="282"/>
      <c r="AW558" s="282"/>
      <c r="AX558" s="282"/>
      <c r="AY558" s="273"/>
      <c r="AZ558" s="274"/>
      <c r="BA558" s="275"/>
      <c r="BB558" s="282"/>
      <c r="BC558" s="282"/>
      <c r="BD558" s="282"/>
      <c r="BE558" s="291"/>
      <c r="BF558" s="292"/>
      <c r="BG558" s="292"/>
      <c r="BH558" s="292"/>
      <c r="BI558" s="292"/>
      <c r="BJ558" s="293"/>
      <c r="BK558" s="292"/>
      <c r="BL558" s="124"/>
      <c r="BM558" s="2"/>
      <c r="BN558" s="124"/>
      <c r="BO558" s="6"/>
      <c r="BP558" s="124"/>
      <c r="BQ558" s="124"/>
      <c r="BR558" s="124"/>
      <c r="BS558" s="124"/>
      <c r="BT558" s="124"/>
      <c r="BU558" s="124"/>
      <c r="BV558" s="124"/>
      <c r="BW558" s="124"/>
      <c r="BX558" s="6"/>
      <c r="BY558" s="124"/>
      <c r="BZ558" s="124"/>
      <c r="CA558" s="124"/>
      <c r="CB558" s="124"/>
      <c r="CC558" s="124"/>
      <c r="CD558" s="124"/>
      <c r="CE558" s="124"/>
      <c r="CF558" s="124"/>
      <c r="CG558" s="124"/>
      <c r="CH558" s="124"/>
      <c r="CI558" s="124"/>
      <c r="CJ558" s="124"/>
      <c r="CK558" s="124"/>
      <c r="CL558" s="124"/>
      <c r="CM558" s="124"/>
      <c r="CN558" s="124"/>
      <c r="CO558" s="124"/>
      <c r="CP558" s="124"/>
      <c r="CQ558" s="124"/>
      <c r="CR558" s="124"/>
      <c r="CS558" s="124"/>
      <c r="CT558" s="124"/>
      <c r="CU558" s="124"/>
      <c r="CV558" s="124"/>
      <c r="CW558" s="124"/>
      <c r="CX558" s="124"/>
      <c r="CY558" s="124"/>
      <c r="CZ558" s="124"/>
      <c r="DA558" s="124"/>
      <c r="DB558" s="124"/>
      <c r="DC558" s="124"/>
      <c r="DD558" s="124"/>
      <c r="DE558" s="124"/>
      <c r="DF558" s="124"/>
      <c r="DG558" s="124"/>
      <c r="DH558" s="124"/>
      <c r="DI558" s="124"/>
      <c r="DJ558" s="124"/>
      <c r="DK558" s="198"/>
      <c r="DL558" s="198"/>
      <c r="DM558" s="144"/>
      <c r="DN558" s="198"/>
      <c r="DO558" s="144"/>
      <c r="DP558" s="198"/>
      <c r="DQ558" s="144"/>
      <c r="DR558" s="6"/>
      <c r="DS558" s="6"/>
      <c r="DT558" s="2"/>
      <c r="DU558" s="2"/>
      <c r="DV558" s="2"/>
      <c r="DW558" s="2"/>
      <c r="DX558" s="2"/>
      <c r="DY558" s="2"/>
      <c r="DZ558" s="2"/>
      <c r="EA558" s="2"/>
      <c r="EB558" s="125"/>
      <c r="EC558" s="6"/>
      <c r="ED558" s="6"/>
      <c r="EE558" s="6"/>
      <c r="EF558" s="124"/>
      <c r="EG558" s="124"/>
      <c r="EH558" s="125"/>
      <c r="EI558" s="125"/>
      <c r="EJ558" s="124"/>
      <c r="EK558" s="2"/>
      <c r="EL558" s="2"/>
    </row>
    <row x14ac:dyDescent="0.25" r="559" customHeight="1" ht="18.75">
      <c r="A559" s="290" t="s">
        <v>235</v>
      </c>
      <c r="B559" s="282"/>
      <c r="C559" s="282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  <c r="AD559" s="282"/>
      <c r="AE559" s="282"/>
      <c r="AF559" s="282"/>
      <c r="AG559" s="282"/>
      <c r="AH559" s="282"/>
      <c r="AI559" s="282"/>
      <c r="AJ559" s="282"/>
      <c r="AK559" s="282"/>
      <c r="AL559" s="282"/>
      <c r="AM559" s="282"/>
      <c r="AN559" s="282"/>
      <c r="AO559" s="282"/>
      <c r="AP559" s="282"/>
      <c r="AQ559" s="282"/>
      <c r="AR559" s="282"/>
      <c r="AS559" s="282"/>
      <c r="AT559" s="282"/>
      <c r="AU559" s="282"/>
      <c r="AV559" s="282"/>
      <c r="AW559" s="282"/>
      <c r="AX559" s="282"/>
      <c r="AY559" s="273"/>
      <c r="AZ559" s="274"/>
      <c r="BA559" s="275"/>
      <c r="BB559" s="282"/>
      <c r="BC559" s="282"/>
      <c r="BD559" s="282"/>
      <c r="BE559" s="291"/>
      <c r="BF559" s="292"/>
      <c r="BG559" s="292"/>
      <c r="BH559" s="292"/>
      <c r="BI559" s="292"/>
      <c r="BJ559" s="293"/>
      <c r="BK559" s="292"/>
      <c r="BL559" s="124"/>
      <c r="BM559" s="2"/>
      <c r="BN559" s="124"/>
      <c r="BO559" s="6"/>
      <c r="BP559" s="124"/>
      <c r="BQ559" s="124"/>
      <c r="BR559" s="124"/>
      <c r="BS559" s="124"/>
      <c r="BT559" s="124"/>
      <c r="BU559" s="124"/>
      <c r="BV559" s="124"/>
      <c r="BW559" s="124"/>
      <c r="BX559" s="6"/>
      <c r="BY559" s="124"/>
      <c r="BZ559" s="124"/>
      <c r="CA559" s="124"/>
      <c r="CB559" s="124"/>
      <c r="CC559" s="124"/>
      <c r="CD559" s="124"/>
      <c r="CE559" s="124"/>
      <c r="CF559" s="124"/>
      <c r="CG559" s="124"/>
      <c r="CH559" s="124"/>
      <c r="CI559" s="124"/>
      <c r="CJ559" s="124"/>
      <c r="CK559" s="124"/>
      <c r="CL559" s="124"/>
      <c r="CM559" s="124"/>
      <c r="CN559" s="124"/>
      <c r="CO559" s="124"/>
      <c r="CP559" s="124"/>
      <c r="CQ559" s="124"/>
      <c r="CR559" s="124"/>
      <c r="CS559" s="124"/>
      <c r="CT559" s="124"/>
      <c r="CU559" s="124"/>
      <c r="CV559" s="124"/>
      <c r="CW559" s="124"/>
      <c r="CX559" s="124"/>
      <c r="CY559" s="124"/>
      <c r="CZ559" s="124"/>
      <c r="DA559" s="124"/>
      <c r="DB559" s="124"/>
      <c r="DC559" s="124"/>
      <c r="DD559" s="124"/>
      <c r="DE559" s="124"/>
      <c r="DF559" s="124"/>
      <c r="DG559" s="124"/>
      <c r="DH559" s="124"/>
      <c r="DI559" s="124"/>
      <c r="DJ559" s="124"/>
      <c r="DK559" s="198"/>
      <c r="DL559" s="198"/>
      <c r="DM559" s="144"/>
      <c r="DN559" s="198"/>
      <c r="DO559" s="144"/>
      <c r="DP559" s="198"/>
      <c r="DQ559" s="144"/>
      <c r="DR559" s="6"/>
      <c r="DS559" s="6"/>
      <c r="DT559" s="2"/>
      <c r="DU559" s="2"/>
      <c r="DV559" s="2"/>
      <c r="DW559" s="2"/>
      <c r="DX559" s="2"/>
      <c r="DY559" s="2"/>
      <c r="DZ559" s="2"/>
      <c r="EA559" s="2"/>
      <c r="EB559" s="125"/>
      <c r="EC559" s="6"/>
      <c r="ED559" s="6"/>
      <c r="EE559" s="6"/>
      <c r="EF559" s="124"/>
      <c r="EG559" s="124"/>
      <c r="EH559" s="125"/>
      <c r="EI559" s="125"/>
      <c r="EJ559" s="124"/>
      <c r="EK559" s="2"/>
      <c r="EL559" s="2"/>
    </row>
    <row x14ac:dyDescent="0.25" r="560" customHeight="1" ht="18.75">
      <c r="A560" s="290" t="s">
        <v>201</v>
      </c>
      <c r="B560" s="282"/>
      <c r="C560" s="282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  <c r="AD560" s="282"/>
      <c r="AE560" s="282"/>
      <c r="AF560" s="282"/>
      <c r="AG560" s="282"/>
      <c r="AH560" s="282"/>
      <c r="AI560" s="282"/>
      <c r="AJ560" s="282"/>
      <c r="AK560" s="282"/>
      <c r="AL560" s="282"/>
      <c r="AM560" s="282"/>
      <c r="AN560" s="282"/>
      <c r="AO560" s="282"/>
      <c r="AP560" s="282"/>
      <c r="AQ560" s="282"/>
      <c r="AR560" s="282"/>
      <c r="AS560" s="282"/>
      <c r="AT560" s="282"/>
      <c r="AU560" s="282"/>
      <c r="AV560" s="282"/>
      <c r="AW560" s="282"/>
      <c r="AX560" s="282"/>
      <c r="AY560" s="273"/>
      <c r="AZ560" s="274"/>
      <c r="BA560" s="275"/>
      <c r="BB560" s="282"/>
      <c r="BC560" s="282"/>
      <c r="BD560" s="282"/>
      <c r="BE560" s="291"/>
      <c r="BF560" s="292"/>
      <c r="BG560" s="292"/>
      <c r="BH560" s="292"/>
      <c r="BI560" s="292"/>
      <c r="BJ560" s="293"/>
      <c r="BK560" s="292"/>
      <c r="BL560" s="124"/>
      <c r="BM560" s="2"/>
      <c r="BN560" s="124"/>
      <c r="BO560" s="6"/>
      <c r="BP560" s="124"/>
      <c r="BQ560" s="124"/>
      <c r="BR560" s="124"/>
      <c r="BS560" s="124"/>
      <c r="BT560" s="124"/>
      <c r="BU560" s="124"/>
      <c r="BV560" s="124"/>
      <c r="BW560" s="124"/>
      <c r="BX560" s="6"/>
      <c r="BY560" s="124"/>
      <c r="BZ560" s="124"/>
      <c r="CA560" s="124"/>
      <c r="CB560" s="124"/>
      <c r="CC560" s="124"/>
      <c r="CD560" s="124"/>
      <c r="CE560" s="124"/>
      <c r="CF560" s="124"/>
      <c r="CG560" s="124"/>
      <c r="CH560" s="124"/>
      <c r="CI560" s="124"/>
      <c r="CJ560" s="124"/>
      <c r="CK560" s="124"/>
      <c r="CL560" s="124"/>
      <c r="CM560" s="124"/>
      <c r="CN560" s="124"/>
      <c r="CO560" s="124"/>
      <c r="CP560" s="124"/>
      <c r="CQ560" s="124"/>
      <c r="CR560" s="124"/>
      <c r="CS560" s="124"/>
      <c r="CT560" s="124"/>
      <c r="CU560" s="124"/>
      <c r="CV560" s="124"/>
      <c r="CW560" s="124"/>
      <c r="CX560" s="124"/>
      <c r="CY560" s="124"/>
      <c r="CZ560" s="124"/>
      <c r="DA560" s="124"/>
      <c r="DB560" s="124"/>
      <c r="DC560" s="124"/>
      <c r="DD560" s="124"/>
      <c r="DE560" s="124"/>
      <c r="DF560" s="124"/>
      <c r="DG560" s="124"/>
      <c r="DH560" s="124"/>
      <c r="DI560" s="124"/>
      <c r="DJ560" s="124"/>
      <c r="DK560" s="198"/>
      <c r="DL560" s="198"/>
      <c r="DM560" s="144"/>
      <c r="DN560" s="198"/>
      <c r="DO560" s="144"/>
      <c r="DP560" s="198"/>
      <c r="DQ560" s="144"/>
      <c r="DR560" s="6"/>
      <c r="DS560" s="6"/>
      <c r="DT560" s="2"/>
      <c r="DU560" s="2"/>
      <c r="DV560" s="2"/>
      <c r="DW560" s="2"/>
      <c r="DX560" s="2"/>
      <c r="DY560" s="2"/>
      <c r="DZ560" s="2"/>
      <c r="EA560" s="2"/>
      <c r="EB560" s="125"/>
      <c r="EC560" s="6"/>
      <c r="ED560" s="6"/>
      <c r="EE560" s="6"/>
      <c r="EF560" s="124"/>
      <c r="EG560" s="124"/>
      <c r="EH560" s="125"/>
      <c r="EI560" s="125"/>
      <c r="EJ560" s="124"/>
      <c r="EK560" s="2"/>
      <c r="EL560" s="2"/>
    </row>
    <row x14ac:dyDescent="0.25" r="561" customHeight="1" ht="18.75">
      <c r="A561" s="290" t="s">
        <v>237</v>
      </c>
      <c r="B561" s="282"/>
      <c r="C561" s="282"/>
      <c r="D561" s="282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  <c r="AC561" s="282"/>
      <c r="AD561" s="282"/>
      <c r="AE561" s="282"/>
      <c r="AF561" s="282"/>
      <c r="AG561" s="282"/>
      <c r="AH561" s="282"/>
      <c r="AI561" s="282"/>
      <c r="AJ561" s="282"/>
      <c r="AK561" s="282"/>
      <c r="AL561" s="282"/>
      <c r="AM561" s="282"/>
      <c r="AN561" s="282"/>
      <c r="AO561" s="282"/>
      <c r="AP561" s="282"/>
      <c r="AQ561" s="282"/>
      <c r="AR561" s="282"/>
      <c r="AS561" s="282"/>
      <c r="AT561" s="282"/>
      <c r="AU561" s="282"/>
      <c r="AV561" s="282"/>
      <c r="AW561" s="282"/>
      <c r="AX561" s="282"/>
      <c r="AY561" s="273"/>
      <c r="AZ561" s="274"/>
      <c r="BA561" s="275"/>
      <c r="BB561" s="282"/>
      <c r="BC561" s="282"/>
      <c r="BD561" s="282"/>
      <c r="BE561" s="291"/>
      <c r="BF561" s="292"/>
      <c r="BG561" s="292"/>
      <c r="BH561" s="292"/>
      <c r="BI561" s="292"/>
      <c r="BJ561" s="293"/>
      <c r="BK561" s="292"/>
      <c r="BL561" s="124"/>
      <c r="BM561" s="2"/>
      <c r="BN561" s="124"/>
      <c r="BO561" s="6"/>
      <c r="BP561" s="124"/>
      <c r="BQ561" s="124"/>
      <c r="BR561" s="124"/>
      <c r="BS561" s="124"/>
      <c r="BT561" s="124"/>
      <c r="BU561" s="124"/>
      <c r="BV561" s="124"/>
      <c r="BW561" s="124"/>
      <c r="BX561" s="6"/>
      <c r="BY561" s="124"/>
      <c r="BZ561" s="124"/>
      <c r="CA561" s="124"/>
      <c r="CB561" s="124"/>
      <c r="CC561" s="124"/>
      <c r="CD561" s="124"/>
      <c r="CE561" s="124"/>
      <c r="CF561" s="124"/>
      <c r="CG561" s="124"/>
      <c r="CH561" s="124"/>
      <c r="CI561" s="124"/>
      <c r="CJ561" s="124"/>
      <c r="CK561" s="124"/>
      <c r="CL561" s="124"/>
      <c r="CM561" s="124"/>
      <c r="CN561" s="124"/>
      <c r="CO561" s="124"/>
      <c r="CP561" s="124"/>
      <c r="CQ561" s="124"/>
      <c r="CR561" s="124"/>
      <c r="CS561" s="124"/>
      <c r="CT561" s="124"/>
      <c r="CU561" s="124"/>
      <c r="CV561" s="124"/>
      <c r="CW561" s="124"/>
      <c r="CX561" s="124"/>
      <c r="CY561" s="124"/>
      <c r="CZ561" s="124"/>
      <c r="DA561" s="124"/>
      <c r="DB561" s="124"/>
      <c r="DC561" s="124"/>
      <c r="DD561" s="124"/>
      <c r="DE561" s="124"/>
      <c r="DF561" s="124"/>
      <c r="DG561" s="124"/>
      <c r="DH561" s="124"/>
      <c r="DI561" s="124"/>
      <c r="DJ561" s="124"/>
      <c r="DK561" s="198"/>
      <c r="DL561" s="198"/>
      <c r="DM561" s="144"/>
      <c r="DN561" s="198"/>
      <c r="DO561" s="144"/>
      <c r="DP561" s="198"/>
      <c r="DQ561" s="144"/>
      <c r="DR561" s="6"/>
      <c r="DS561" s="6"/>
      <c r="DT561" s="2"/>
      <c r="DU561" s="2"/>
      <c r="DV561" s="2"/>
      <c r="DW561" s="2"/>
      <c r="DX561" s="2"/>
      <c r="DY561" s="2"/>
      <c r="DZ561" s="2"/>
      <c r="EA561" s="2"/>
      <c r="EB561" s="125"/>
      <c r="EC561" s="6"/>
      <c r="ED561" s="6"/>
      <c r="EE561" s="6"/>
      <c r="EF561" s="124"/>
      <c r="EG561" s="124"/>
      <c r="EH561" s="125"/>
      <c r="EI561" s="125"/>
      <c r="EJ561" s="124"/>
      <c r="EK561" s="2"/>
      <c r="EL561" s="2"/>
    </row>
    <row x14ac:dyDescent="0.25" r="562" customHeight="1" ht="18.75">
      <c r="A562" s="290" t="s">
        <v>200</v>
      </c>
      <c r="B562" s="282"/>
      <c r="C562" s="282"/>
      <c r="D562" s="282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  <c r="AC562" s="282"/>
      <c r="AD562" s="282"/>
      <c r="AE562" s="282"/>
      <c r="AF562" s="282"/>
      <c r="AG562" s="282"/>
      <c r="AH562" s="282"/>
      <c r="AI562" s="282"/>
      <c r="AJ562" s="282"/>
      <c r="AK562" s="282"/>
      <c r="AL562" s="282"/>
      <c r="AM562" s="282"/>
      <c r="AN562" s="282"/>
      <c r="AO562" s="282"/>
      <c r="AP562" s="282"/>
      <c r="AQ562" s="282"/>
      <c r="AR562" s="282"/>
      <c r="AS562" s="282"/>
      <c r="AT562" s="282"/>
      <c r="AU562" s="282"/>
      <c r="AV562" s="282"/>
      <c r="AW562" s="282"/>
      <c r="AX562" s="282"/>
      <c r="AY562" s="273"/>
      <c r="AZ562" s="274"/>
      <c r="BA562" s="275"/>
      <c r="BB562" s="282"/>
      <c r="BC562" s="282"/>
      <c r="BD562" s="282"/>
      <c r="BE562" s="291"/>
      <c r="BF562" s="292"/>
      <c r="BG562" s="292"/>
      <c r="BH562" s="292"/>
      <c r="BI562" s="292"/>
      <c r="BJ562" s="293"/>
      <c r="BK562" s="292"/>
      <c r="BL562" s="124"/>
      <c r="BM562" s="2"/>
      <c r="BN562" s="124"/>
      <c r="BO562" s="6"/>
      <c r="BP562" s="124"/>
      <c r="BQ562" s="124"/>
      <c r="BR562" s="124"/>
      <c r="BS562" s="124"/>
      <c r="BT562" s="124"/>
      <c r="BU562" s="124"/>
      <c r="BV562" s="124"/>
      <c r="BW562" s="124"/>
      <c r="BX562" s="6"/>
      <c r="BY562" s="124"/>
      <c r="BZ562" s="124"/>
      <c r="CA562" s="124"/>
      <c r="CB562" s="124"/>
      <c r="CC562" s="124"/>
      <c r="CD562" s="124"/>
      <c r="CE562" s="124"/>
      <c r="CF562" s="124"/>
      <c r="CG562" s="124"/>
      <c r="CH562" s="124"/>
      <c r="CI562" s="124"/>
      <c r="CJ562" s="124"/>
      <c r="CK562" s="124"/>
      <c r="CL562" s="124"/>
      <c r="CM562" s="124"/>
      <c r="CN562" s="124"/>
      <c r="CO562" s="124"/>
      <c r="CP562" s="124"/>
      <c r="CQ562" s="124"/>
      <c r="CR562" s="124"/>
      <c r="CS562" s="124"/>
      <c r="CT562" s="124"/>
      <c r="CU562" s="124"/>
      <c r="CV562" s="124"/>
      <c r="CW562" s="124"/>
      <c r="CX562" s="124"/>
      <c r="CY562" s="124"/>
      <c r="CZ562" s="124"/>
      <c r="DA562" s="124"/>
      <c r="DB562" s="124"/>
      <c r="DC562" s="124"/>
      <c r="DD562" s="124"/>
      <c r="DE562" s="124"/>
      <c r="DF562" s="124"/>
      <c r="DG562" s="124"/>
      <c r="DH562" s="124"/>
      <c r="DI562" s="124"/>
      <c r="DJ562" s="124"/>
      <c r="DK562" s="198"/>
      <c r="DL562" s="198"/>
      <c r="DM562" s="144"/>
      <c r="DN562" s="198"/>
      <c r="DO562" s="144"/>
      <c r="DP562" s="198"/>
      <c r="DQ562" s="144"/>
      <c r="DR562" s="6"/>
      <c r="DS562" s="6"/>
      <c r="DT562" s="2"/>
      <c r="DU562" s="2"/>
      <c r="DV562" s="2"/>
      <c r="DW562" s="2"/>
      <c r="DX562" s="2"/>
      <c r="DY562" s="2"/>
      <c r="DZ562" s="2"/>
      <c r="EA562" s="2"/>
      <c r="EB562" s="125"/>
      <c r="EC562" s="6"/>
      <c r="ED562" s="6"/>
      <c r="EE562" s="6"/>
      <c r="EF562" s="124"/>
      <c r="EG562" s="124"/>
      <c r="EH562" s="125"/>
      <c r="EI562" s="125"/>
      <c r="EJ562" s="124"/>
      <c r="EK562" s="2"/>
      <c r="EL562" s="2"/>
    </row>
    <row x14ac:dyDescent="0.25" r="563" customHeight="1" ht="18.75">
      <c r="A563" s="290" t="s">
        <v>238</v>
      </c>
      <c r="B563" s="282"/>
      <c r="C563" s="282"/>
      <c r="D563" s="282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  <c r="AC563" s="282"/>
      <c r="AD563" s="282"/>
      <c r="AE563" s="282"/>
      <c r="AF563" s="282"/>
      <c r="AG563" s="282"/>
      <c r="AH563" s="282"/>
      <c r="AI563" s="282"/>
      <c r="AJ563" s="282"/>
      <c r="AK563" s="282"/>
      <c r="AL563" s="282"/>
      <c r="AM563" s="282"/>
      <c r="AN563" s="282"/>
      <c r="AO563" s="282"/>
      <c r="AP563" s="282"/>
      <c r="AQ563" s="282"/>
      <c r="AR563" s="282">
        <v>8</v>
      </c>
      <c r="AS563" s="282"/>
      <c r="AT563" s="282"/>
      <c r="AU563" s="282"/>
      <c r="AV563" s="282"/>
      <c r="AW563" s="282"/>
      <c r="AX563" s="282"/>
      <c r="AY563" s="273"/>
      <c r="AZ563" s="274"/>
      <c r="BA563" s="275"/>
      <c r="BB563" s="282"/>
      <c r="BC563" s="282"/>
      <c r="BD563" s="282"/>
      <c r="BE563" s="291"/>
      <c r="BF563" s="292"/>
      <c r="BG563" s="292"/>
      <c r="BH563" s="292"/>
      <c r="BI563" s="292"/>
      <c r="BJ563" s="293"/>
      <c r="BK563" s="292"/>
      <c r="BL563" s="124"/>
      <c r="BM563" s="2"/>
      <c r="BN563" s="124"/>
      <c r="BO563" s="6"/>
      <c r="BP563" s="124"/>
      <c r="BQ563" s="124"/>
      <c r="BR563" s="124"/>
      <c r="BS563" s="124"/>
      <c r="BT563" s="124"/>
      <c r="BU563" s="124"/>
      <c r="BV563" s="124"/>
      <c r="BW563" s="124"/>
      <c r="BX563" s="6"/>
      <c r="BY563" s="124"/>
      <c r="BZ563" s="124"/>
      <c r="CA563" s="124"/>
      <c r="CB563" s="124"/>
      <c r="CC563" s="124"/>
      <c r="CD563" s="124"/>
      <c r="CE563" s="124"/>
      <c r="CF563" s="124"/>
      <c r="CG563" s="124"/>
      <c r="CH563" s="124"/>
      <c r="CI563" s="124"/>
      <c r="CJ563" s="124"/>
      <c r="CK563" s="124"/>
      <c r="CL563" s="124"/>
      <c r="CM563" s="124"/>
      <c r="CN563" s="124"/>
      <c r="CO563" s="124"/>
      <c r="CP563" s="124"/>
      <c r="CQ563" s="124"/>
      <c r="CR563" s="124"/>
      <c r="CS563" s="124"/>
      <c r="CT563" s="124"/>
      <c r="CU563" s="124"/>
      <c r="CV563" s="124"/>
      <c r="CW563" s="124"/>
      <c r="CX563" s="124"/>
      <c r="CY563" s="124"/>
      <c r="CZ563" s="124"/>
      <c r="DA563" s="124"/>
      <c r="DB563" s="124"/>
      <c r="DC563" s="124"/>
      <c r="DD563" s="124"/>
      <c r="DE563" s="124"/>
      <c r="DF563" s="124"/>
      <c r="DG563" s="124"/>
      <c r="DH563" s="124"/>
      <c r="DI563" s="124"/>
      <c r="DJ563" s="124"/>
      <c r="DK563" s="198"/>
      <c r="DL563" s="198"/>
      <c r="DM563" s="144"/>
      <c r="DN563" s="198"/>
      <c r="DO563" s="144"/>
      <c r="DP563" s="198"/>
      <c r="DQ563" s="144"/>
      <c r="DR563" s="6"/>
      <c r="DS563" s="6"/>
      <c r="DT563" s="2"/>
      <c r="DU563" s="2"/>
      <c r="DV563" s="2"/>
      <c r="DW563" s="2"/>
      <c r="DX563" s="2"/>
      <c r="DY563" s="2"/>
      <c r="DZ563" s="2"/>
      <c r="EA563" s="2"/>
      <c r="EB563" s="125"/>
      <c r="EC563" s="6"/>
      <c r="ED563" s="6"/>
      <c r="EE563" s="6"/>
      <c r="EF563" s="124"/>
      <c r="EG563" s="124"/>
      <c r="EH563" s="125"/>
      <c r="EI563" s="125"/>
      <c r="EJ563" s="124"/>
      <c r="EK563" s="2"/>
      <c r="EL563" s="2"/>
    </row>
    <row x14ac:dyDescent="0.25" r="564" customHeight="1" ht="18.75">
      <c r="A564" s="304" t="s">
        <v>239</v>
      </c>
      <c r="B564" s="282">
        <f>+SUM(B555:B563)</f>
      </c>
      <c r="C564" s="282">
        <f>+SUM(C555:C563)</f>
      </c>
      <c r="D564" s="282">
        <f>+SUM(D555:D563)</f>
      </c>
      <c r="E564" s="282">
        <f>+SUM(E555:E563)</f>
      </c>
      <c r="F564" s="282">
        <f>+SUM(F555:F563)</f>
      </c>
      <c r="G564" s="282">
        <f>+SUM(G555:G563)</f>
      </c>
      <c r="H564" s="282">
        <f>+SUM(H555:H563)</f>
      </c>
      <c r="I564" s="282">
        <f>+SUM(I555:I563)</f>
      </c>
      <c r="J564" s="282">
        <f>+SUM(J555:J563)</f>
      </c>
      <c r="K564" s="282">
        <f>+SUM(K555:K563)</f>
      </c>
      <c r="L564" s="282">
        <f>+SUM(L555:L563)</f>
      </c>
      <c r="M564" s="282">
        <f>+SUM(M555:M563)</f>
      </c>
      <c r="N564" s="282">
        <f>+SUM(N555:N563)</f>
      </c>
      <c r="O564" s="282">
        <f>+SUM(O555:O563)</f>
      </c>
      <c r="P564" s="282">
        <f>+SUM(P555:P563)</f>
      </c>
      <c r="Q564" s="282">
        <f>+SUM(Q555:Q563)</f>
      </c>
      <c r="R564" s="282">
        <f>+SUM(R555:R563)</f>
      </c>
      <c r="S564" s="282">
        <f>+SUM(S555:S563)</f>
      </c>
      <c r="T564" s="282">
        <f>+SUM(T555:T563)</f>
      </c>
      <c r="U564" s="282">
        <f>+SUM(U555:U563)</f>
      </c>
      <c r="V564" s="282">
        <f>+SUM(V555:V563)</f>
      </c>
      <c r="W564" s="282">
        <f>+SUM(W555:W563)</f>
      </c>
      <c r="X564" s="282">
        <f>+SUM(X555:X563)</f>
      </c>
      <c r="Y564" s="282">
        <f>+SUM(Y555:Y563)</f>
      </c>
      <c r="Z564" s="282">
        <f>+SUM(Z555:Z563)</f>
      </c>
      <c r="AA564" s="282">
        <f>+SUM(AA555:AA563)</f>
      </c>
      <c r="AB564" s="282">
        <f>+SUM(AB555:AB563)</f>
      </c>
      <c r="AC564" s="282">
        <f>+SUM(AC555:AC563)</f>
      </c>
      <c r="AD564" s="282">
        <f>+SUM(AD555:AD563)</f>
      </c>
      <c r="AE564" s="282">
        <f>+SUM(AE555:AE563)</f>
      </c>
      <c r="AF564" s="282">
        <f>+SUM(AF555:AF563)</f>
      </c>
      <c r="AG564" s="282">
        <f>+SUM(AG555:AG563)</f>
      </c>
      <c r="AH564" s="282">
        <f>+SUM(AH555:AH563)</f>
      </c>
      <c r="AI564" s="282">
        <f>+SUM(AI555:AI563)</f>
      </c>
      <c r="AJ564" s="282">
        <f>+SUM(AJ555:AJ563)</f>
      </c>
      <c r="AK564" s="282">
        <f>+SUM(AK555:AK563)</f>
      </c>
      <c r="AL564" s="282">
        <f>+SUM(AL555:AL563)</f>
      </c>
      <c r="AM564" s="282">
        <f>+SUM(AM555:AM563)</f>
      </c>
      <c r="AN564" s="282">
        <f>+SUM(AN555:AN563)</f>
      </c>
      <c r="AO564" s="282">
        <f>+SUM(AO555:AO563)</f>
      </c>
      <c r="AP564" s="282">
        <f>+SUM(AP555:AP563)</f>
      </c>
      <c r="AQ564" s="282">
        <f>+SUM(AQ555:AQ563)</f>
      </c>
      <c r="AR564" s="282">
        <f>+SUM(AR555:AR563)</f>
      </c>
      <c r="AS564" s="282">
        <f>+SUM(AS555:AS563)</f>
      </c>
      <c r="AT564" s="282">
        <f>+SUM(AT555:AT563)</f>
      </c>
      <c r="AU564" s="282">
        <f>+SUM(AU555:AU563)</f>
      </c>
      <c r="AV564" s="282">
        <f>+SUM(AV555:AV563)</f>
      </c>
      <c r="AW564" s="282">
        <f>+SUM(AW555:AW563)</f>
      </c>
      <c r="AX564" s="282"/>
      <c r="AY564" s="273"/>
      <c r="AZ564" s="274">
        <f>+SUM(AZ555:AZ563)</f>
      </c>
      <c r="BA564" s="275">
        <f>+SUM(BA555:BA563)</f>
      </c>
      <c r="BB564" s="282">
        <f>+SUM(BB555:BB563)</f>
      </c>
      <c r="BC564" s="282">
        <f>+SUM(BC555:BC563)</f>
      </c>
      <c r="BD564" s="282">
        <f>+SUM(BD555:BD563)</f>
      </c>
      <c r="BE564" s="291">
        <f>+SUM(BE555:BE563)</f>
      </c>
      <c r="BF564" s="292">
        <f>+SUM(BF555:BF563)</f>
      </c>
      <c r="BG564" s="292">
        <f>+SUM(BG555:BG563)</f>
      </c>
      <c r="BH564" s="292">
        <f>+SUM(BH555:BH563)</f>
      </c>
      <c r="BI564" s="292">
        <f>+SUM(BI555:BI563)</f>
      </c>
      <c r="BJ564" s="293">
        <f>+SUM(BJ555:BJ563)</f>
      </c>
      <c r="BK564" s="292"/>
      <c r="BL564" s="124"/>
      <c r="BM564" s="2"/>
      <c r="BN564" s="124"/>
      <c r="BO564" s="6"/>
      <c r="BP564" s="124"/>
      <c r="BQ564" s="124"/>
      <c r="BR564" s="124"/>
      <c r="BS564" s="124"/>
      <c r="BT564" s="124"/>
      <c r="BU564" s="124"/>
      <c r="BV564" s="124"/>
      <c r="BW564" s="124"/>
      <c r="BX564" s="6"/>
      <c r="BY564" s="124"/>
      <c r="BZ564" s="124"/>
      <c r="CA564" s="124"/>
      <c r="CB564" s="124"/>
      <c r="CC564" s="124"/>
      <c r="CD564" s="124"/>
      <c r="CE564" s="124"/>
      <c r="CF564" s="124"/>
      <c r="CG564" s="124"/>
      <c r="CH564" s="124"/>
      <c r="CI564" s="124"/>
      <c r="CJ564" s="124"/>
      <c r="CK564" s="124"/>
      <c r="CL564" s="124"/>
      <c r="CM564" s="124"/>
      <c r="CN564" s="124"/>
      <c r="CO564" s="124"/>
      <c r="CP564" s="124"/>
      <c r="CQ564" s="124"/>
      <c r="CR564" s="124"/>
      <c r="CS564" s="124"/>
      <c r="CT564" s="124"/>
      <c r="CU564" s="124"/>
      <c r="CV564" s="124"/>
      <c r="CW564" s="124"/>
      <c r="CX564" s="124"/>
      <c r="CY564" s="124"/>
      <c r="CZ564" s="124"/>
      <c r="DA564" s="124"/>
      <c r="DB564" s="124"/>
      <c r="DC564" s="124"/>
      <c r="DD564" s="124"/>
      <c r="DE564" s="124"/>
      <c r="DF564" s="124"/>
      <c r="DG564" s="124"/>
      <c r="DH564" s="124"/>
      <c r="DI564" s="124"/>
      <c r="DJ564" s="124"/>
      <c r="DK564" s="198"/>
      <c r="DL564" s="198"/>
      <c r="DM564" s="144"/>
      <c r="DN564" s="198"/>
      <c r="DO564" s="144"/>
      <c r="DP564" s="198"/>
      <c r="DQ564" s="144"/>
      <c r="DR564" s="6"/>
      <c r="DS564" s="6"/>
      <c r="DT564" s="2"/>
      <c r="DU564" s="2"/>
      <c r="DV564" s="2"/>
      <c r="DW564" s="2"/>
      <c r="DX564" s="2"/>
      <c r="DY564" s="2"/>
      <c r="DZ564" s="2"/>
      <c r="EA564" s="2"/>
      <c r="EB564" s="125"/>
      <c r="EC564" s="6"/>
      <c r="ED564" s="6"/>
      <c r="EE564" s="6"/>
      <c r="EF564" s="124"/>
      <c r="EG564" s="124"/>
      <c r="EH564" s="125"/>
      <c r="EI564" s="125"/>
      <c r="EJ564" s="124"/>
      <c r="EK564" s="2"/>
      <c r="EL564" s="2"/>
    </row>
    <row x14ac:dyDescent="0.25" r="565" customHeight="1" ht="18.75">
      <c r="A565" s="341" t="s">
        <v>262</v>
      </c>
      <c r="B565" s="343">
        <v>538</v>
      </c>
      <c r="C565" s="343">
        <v>451</v>
      </c>
      <c r="D565" s="343">
        <v>592</v>
      </c>
      <c r="E565" s="343">
        <v>230</v>
      </c>
      <c r="F565" s="343">
        <v>278</v>
      </c>
      <c r="G565" s="343">
        <v>174</v>
      </c>
      <c r="H565" s="343">
        <v>228</v>
      </c>
      <c r="I565" s="343">
        <v>470</v>
      </c>
      <c r="J565" s="343">
        <v>173</v>
      </c>
      <c r="K565" s="343">
        <v>197</v>
      </c>
      <c r="L565" s="343">
        <v>168</v>
      </c>
      <c r="M565" s="343">
        <v>0</v>
      </c>
      <c r="N565" s="268">
        <v>84</v>
      </c>
      <c r="O565" s="268">
        <v>42</v>
      </c>
      <c r="P565" s="268">
        <v>152</v>
      </c>
      <c r="Q565" s="268">
        <v>111</v>
      </c>
      <c r="R565" s="268">
        <v>88</v>
      </c>
      <c r="S565" s="268">
        <v>113</v>
      </c>
      <c r="T565" s="268">
        <v>374</v>
      </c>
      <c r="U565" s="268">
        <v>70</v>
      </c>
      <c r="V565" s="268">
        <v>260</v>
      </c>
      <c r="W565" s="268">
        <v>55</v>
      </c>
      <c r="X565" s="268">
        <v>207</v>
      </c>
      <c r="Y565" s="268">
        <v>140</v>
      </c>
      <c r="Z565" s="282">
        <v>71</v>
      </c>
      <c r="AA565" s="282">
        <v>119</v>
      </c>
      <c r="AB565" s="282">
        <v>226</v>
      </c>
      <c r="AC565" s="282">
        <v>93</v>
      </c>
      <c r="AD565" s="282">
        <v>138</v>
      </c>
      <c r="AE565" s="282">
        <v>200</v>
      </c>
      <c r="AF565" s="282">
        <v>295</v>
      </c>
      <c r="AG565" s="282">
        <v>109</v>
      </c>
      <c r="AH565" s="282">
        <v>140</v>
      </c>
      <c r="AI565" s="282">
        <v>110</v>
      </c>
      <c r="AJ565" s="282">
        <v>154</v>
      </c>
      <c r="AK565" s="282">
        <v>192</v>
      </c>
      <c r="AL565" s="282">
        <v>240</v>
      </c>
      <c r="AM565" s="282">
        <v>0</v>
      </c>
      <c r="AN565" s="282">
        <v>0</v>
      </c>
      <c r="AO565" s="282">
        <v>0</v>
      </c>
      <c r="AP565" s="282">
        <v>0</v>
      </c>
      <c r="AQ565" s="282">
        <v>0</v>
      </c>
      <c r="AR565" s="282">
        <v>0</v>
      </c>
      <c r="AS565" s="282">
        <v>0</v>
      </c>
      <c r="AT565" s="282">
        <v>0</v>
      </c>
      <c r="AU565" s="282">
        <v>0</v>
      </c>
      <c r="AV565" s="282">
        <v>0</v>
      </c>
      <c r="AW565" s="268">
        <v>0</v>
      </c>
      <c r="AX565" s="268"/>
      <c r="AY565" s="273"/>
      <c r="AZ565" s="274">
        <f>+AZ575</f>
      </c>
      <c r="BA565" s="275">
        <f>+BA575</f>
      </c>
      <c r="BB565" s="282">
        <f>+BB575</f>
      </c>
      <c r="BC565" s="282">
        <f>+BC575</f>
      </c>
      <c r="BD565" s="282">
        <f>+BD575</f>
      </c>
      <c r="BE565" s="291">
        <f>+BE575</f>
      </c>
      <c r="BF565" s="292">
        <f>+BF575</f>
      </c>
      <c r="BG565" s="292">
        <f>+BG575</f>
      </c>
      <c r="BH565" s="292">
        <f>+BH575</f>
      </c>
      <c r="BI565" s="292">
        <f>+BI575</f>
      </c>
      <c r="BJ565" s="293">
        <f>+BJ575</f>
      </c>
      <c r="BK565" s="292"/>
      <c r="BL565" s="124"/>
      <c r="BM565" s="2"/>
      <c r="BN565" s="124"/>
      <c r="BO565" s="6"/>
      <c r="BP565" s="124"/>
      <c r="BQ565" s="124"/>
      <c r="BR565" s="124"/>
      <c r="BS565" s="124"/>
      <c r="BT565" s="124"/>
      <c r="BU565" s="124"/>
      <c r="BV565" s="124"/>
      <c r="BW565" s="124"/>
      <c r="BX565" s="6"/>
      <c r="BY565" s="124"/>
      <c r="BZ565" s="124"/>
      <c r="CA565" s="124"/>
      <c r="CB565" s="124"/>
      <c r="CC565" s="124"/>
      <c r="CD565" s="124"/>
      <c r="CE565" s="124"/>
      <c r="CF565" s="124"/>
      <c r="CG565" s="124"/>
      <c r="CH565" s="124"/>
      <c r="CI565" s="124"/>
      <c r="CJ565" s="124"/>
      <c r="CK565" s="124"/>
      <c r="CL565" s="124"/>
      <c r="CM565" s="124"/>
      <c r="CN565" s="124"/>
      <c r="CO565" s="124"/>
      <c r="CP565" s="124"/>
      <c r="CQ565" s="124"/>
      <c r="CR565" s="124"/>
      <c r="CS565" s="124"/>
      <c r="CT565" s="124"/>
      <c r="CU565" s="124"/>
      <c r="CV565" s="124"/>
      <c r="CW565" s="124"/>
      <c r="CX565" s="124"/>
      <c r="CY565" s="124"/>
      <c r="CZ565" s="124"/>
      <c r="DA565" s="124"/>
      <c r="DB565" s="124"/>
      <c r="DC565" s="124"/>
      <c r="DD565" s="124"/>
      <c r="DE565" s="124"/>
      <c r="DF565" s="124"/>
      <c r="DG565" s="124"/>
      <c r="DH565" s="124"/>
      <c r="DI565" s="124"/>
      <c r="DJ565" s="124"/>
      <c r="DK565" s="198">
        <f>SUM(B565:M565)</f>
      </c>
      <c r="DL565" s="198">
        <f>SUM(N565:Y565)</f>
      </c>
      <c r="DM565" s="144">
        <f>IFERROR(DL565/DK565*100,0)</f>
      </c>
      <c r="DN565" s="198">
        <f>SUM(Z565:AK565)</f>
      </c>
      <c r="DO565" s="144">
        <f>IFERROR(DN565/DL565*100,0)</f>
      </c>
      <c r="DP565" s="198">
        <f>SUM(AL565:AW565)</f>
      </c>
      <c r="DQ565" s="144">
        <f>IFERROR(DP565/DN565*100,0)</f>
      </c>
      <c r="DR565" s="185">
        <f>SUM(AY565:BJ565)</f>
      </c>
      <c r="DS565" s="249">
        <f>IFERROR(DR565/DP565*100,0)</f>
      </c>
      <c r="DT565" s="2"/>
      <c r="DU565" s="2"/>
      <c r="DV565" s="2"/>
      <c r="DW565" s="2"/>
      <c r="DX565" s="2"/>
      <c r="DY565" s="2"/>
      <c r="DZ565" s="2"/>
      <c r="EA565" s="2"/>
      <c r="EB565" s="125"/>
      <c r="EC565" s="6"/>
      <c r="ED565" s="6"/>
      <c r="EE565" s="6"/>
      <c r="EF565" s="124"/>
      <c r="EG565" s="124"/>
      <c r="EH565" s="125"/>
      <c r="EI565" s="125"/>
      <c r="EJ565" s="124"/>
      <c r="EK565" s="2"/>
      <c r="EL565" s="2"/>
    </row>
    <row x14ac:dyDescent="0.25" r="566" customHeight="1" ht="18.75">
      <c r="A566" s="341" t="s">
        <v>231</v>
      </c>
      <c r="B566" s="282"/>
      <c r="C566" s="282"/>
      <c r="D566" s="282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  <c r="AC566" s="282"/>
      <c r="AD566" s="282"/>
      <c r="AE566" s="282"/>
      <c r="AF566" s="282"/>
      <c r="AG566" s="282"/>
      <c r="AH566" s="282"/>
      <c r="AI566" s="282"/>
      <c r="AJ566" s="282"/>
      <c r="AK566" s="282"/>
      <c r="AL566" s="282">
        <v>128</v>
      </c>
      <c r="AM566" s="282"/>
      <c r="AN566" s="282"/>
      <c r="AO566" s="282"/>
      <c r="AP566" s="282"/>
      <c r="AQ566" s="282"/>
      <c r="AR566" s="282"/>
      <c r="AS566" s="282"/>
      <c r="AT566" s="282"/>
      <c r="AU566" s="282"/>
      <c r="AV566" s="282"/>
      <c r="AW566" s="282"/>
      <c r="AX566" s="282"/>
      <c r="AY566" s="273"/>
      <c r="AZ566" s="274"/>
      <c r="BA566" s="275"/>
      <c r="BB566" s="282"/>
      <c r="BC566" s="282"/>
      <c r="BD566" s="282"/>
      <c r="BE566" s="291"/>
      <c r="BF566" s="292"/>
      <c r="BG566" s="292"/>
      <c r="BH566" s="292"/>
      <c r="BI566" s="292"/>
      <c r="BJ566" s="293"/>
      <c r="BK566" s="292"/>
      <c r="BL566" s="124"/>
      <c r="BM566" s="2"/>
      <c r="BN566" s="124"/>
      <c r="BO566" s="6"/>
      <c r="BP566" s="124"/>
      <c r="BQ566" s="124"/>
      <c r="BR566" s="124"/>
      <c r="BS566" s="124"/>
      <c r="BT566" s="124"/>
      <c r="BU566" s="124"/>
      <c r="BV566" s="124"/>
      <c r="BW566" s="124"/>
      <c r="BX566" s="6"/>
      <c r="BY566" s="124"/>
      <c r="BZ566" s="124"/>
      <c r="CA566" s="124"/>
      <c r="CB566" s="124"/>
      <c r="CC566" s="124"/>
      <c r="CD566" s="124"/>
      <c r="CE566" s="124"/>
      <c r="CF566" s="124"/>
      <c r="CG566" s="124"/>
      <c r="CH566" s="124"/>
      <c r="CI566" s="124"/>
      <c r="CJ566" s="124"/>
      <c r="CK566" s="124"/>
      <c r="CL566" s="124"/>
      <c r="CM566" s="124"/>
      <c r="CN566" s="124"/>
      <c r="CO566" s="124"/>
      <c r="CP566" s="124"/>
      <c r="CQ566" s="124"/>
      <c r="CR566" s="124"/>
      <c r="CS566" s="124"/>
      <c r="CT566" s="124"/>
      <c r="CU566" s="124"/>
      <c r="CV566" s="124"/>
      <c r="CW566" s="124"/>
      <c r="CX566" s="124"/>
      <c r="CY566" s="124"/>
      <c r="CZ566" s="124"/>
      <c r="DA566" s="124"/>
      <c r="DB566" s="124"/>
      <c r="DC566" s="124"/>
      <c r="DD566" s="124"/>
      <c r="DE566" s="124"/>
      <c r="DF566" s="124"/>
      <c r="DG566" s="124"/>
      <c r="DH566" s="124"/>
      <c r="DI566" s="124"/>
      <c r="DJ566" s="124"/>
      <c r="DK566" s="198"/>
      <c r="DL566" s="198"/>
      <c r="DM566" s="144"/>
      <c r="DN566" s="198"/>
      <c r="DO566" s="144"/>
      <c r="DP566" s="198"/>
      <c r="DQ566" s="144"/>
      <c r="DR566" s="6"/>
      <c r="DS566" s="6"/>
      <c r="DT566" s="2"/>
      <c r="DU566" s="2"/>
      <c r="DV566" s="2"/>
      <c r="DW566" s="2"/>
      <c r="DX566" s="2"/>
      <c r="DY566" s="2"/>
      <c r="DZ566" s="2"/>
      <c r="EA566" s="2"/>
      <c r="EB566" s="125"/>
      <c r="EC566" s="6"/>
      <c r="ED566" s="6"/>
      <c r="EE566" s="6"/>
      <c r="EF566" s="124"/>
      <c r="EG566" s="124"/>
      <c r="EH566" s="125"/>
      <c r="EI566" s="125"/>
      <c r="EJ566" s="124"/>
      <c r="EK566" s="2"/>
      <c r="EL566" s="2"/>
    </row>
    <row x14ac:dyDescent="0.25" r="567" customHeight="1" ht="18.75">
      <c r="A567" s="341" t="s">
        <v>232</v>
      </c>
      <c r="B567" s="282"/>
      <c r="C567" s="282"/>
      <c r="D567" s="282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  <c r="AC567" s="282"/>
      <c r="AD567" s="282"/>
      <c r="AE567" s="282"/>
      <c r="AF567" s="282"/>
      <c r="AG567" s="282"/>
      <c r="AH567" s="282"/>
      <c r="AI567" s="282"/>
      <c r="AJ567" s="282"/>
      <c r="AK567" s="282"/>
      <c r="AL567" s="282"/>
      <c r="AM567" s="282"/>
      <c r="AN567" s="282"/>
      <c r="AO567" s="282"/>
      <c r="AP567" s="282"/>
      <c r="AQ567" s="282"/>
      <c r="AR567" s="282"/>
      <c r="AS567" s="282"/>
      <c r="AT567" s="282"/>
      <c r="AU567" s="282"/>
      <c r="AV567" s="282"/>
      <c r="AW567" s="282"/>
      <c r="AX567" s="282"/>
      <c r="AY567" s="273"/>
      <c r="AZ567" s="274"/>
      <c r="BA567" s="275"/>
      <c r="BB567" s="282"/>
      <c r="BC567" s="282"/>
      <c r="BD567" s="282"/>
      <c r="BE567" s="291"/>
      <c r="BF567" s="292"/>
      <c r="BG567" s="292"/>
      <c r="BH567" s="292"/>
      <c r="BI567" s="292"/>
      <c r="BJ567" s="293"/>
      <c r="BK567" s="292"/>
      <c r="BL567" s="124"/>
      <c r="BM567" s="2"/>
      <c r="BN567" s="124"/>
      <c r="BO567" s="6"/>
      <c r="BP567" s="124"/>
      <c r="BQ567" s="124"/>
      <c r="BR567" s="124"/>
      <c r="BS567" s="124"/>
      <c r="BT567" s="124"/>
      <c r="BU567" s="124"/>
      <c r="BV567" s="124"/>
      <c r="BW567" s="124"/>
      <c r="BX567" s="6"/>
      <c r="BY567" s="124"/>
      <c r="BZ567" s="124"/>
      <c r="CA567" s="124"/>
      <c r="CB567" s="124"/>
      <c r="CC567" s="124"/>
      <c r="CD567" s="124"/>
      <c r="CE567" s="124"/>
      <c r="CF567" s="124"/>
      <c r="CG567" s="124"/>
      <c r="CH567" s="124"/>
      <c r="CI567" s="124"/>
      <c r="CJ567" s="124"/>
      <c r="CK567" s="124"/>
      <c r="CL567" s="124"/>
      <c r="CM567" s="124"/>
      <c r="CN567" s="124"/>
      <c r="CO567" s="124"/>
      <c r="CP567" s="124"/>
      <c r="CQ567" s="124"/>
      <c r="CR567" s="124"/>
      <c r="CS567" s="124"/>
      <c r="CT567" s="124"/>
      <c r="CU567" s="124"/>
      <c r="CV567" s="124"/>
      <c r="CW567" s="124"/>
      <c r="CX567" s="124"/>
      <c r="CY567" s="124"/>
      <c r="CZ567" s="124"/>
      <c r="DA567" s="124"/>
      <c r="DB567" s="124"/>
      <c r="DC567" s="124"/>
      <c r="DD567" s="124"/>
      <c r="DE567" s="124"/>
      <c r="DF567" s="124"/>
      <c r="DG567" s="124"/>
      <c r="DH567" s="124"/>
      <c r="DI567" s="124"/>
      <c r="DJ567" s="124"/>
      <c r="DK567" s="198"/>
      <c r="DL567" s="198"/>
      <c r="DM567" s="144"/>
      <c r="DN567" s="198"/>
      <c r="DO567" s="144"/>
      <c r="DP567" s="198"/>
      <c r="DQ567" s="144"/>
      <c r="DR567" s="6"/>
      <c r="DS567" s="6"/>
      <c r="DT567" s="2"/>
      <c r="DU567" s="2"/>
      <c r="DV567" s="2"/>
      <c r="DW567" s="2"/>
      <c r="DX567" s="2"/>
      <c r="DY567" s="2"/>
      <c r="DZ567" s="2"/>
      <c r="EA567" s="2"/>
      <c r="EB567" s="125"/>
      <c r="EC567" s="6"/>
      <c r="ED567" s="6"/>
      <c r="EE567" s="6"/>
      <c r="EF567" s="124"/>
      <c r="EG567" s="124"/>
      <c r="EH567" s="125"/>
      <c r="EI567" s="125"/>
      <c r="EJ567" s="124"/>
      <c r="EK567" s="2"/>
      <c r="EL567" s="2"/>
    </row>
    <row x14ac:dyDescent="0.25" r="568" customHeight="1" ht="18.75">
      <c r="A568" s="341" t="s">
        <v>233</v>
      </c>
      <c r="B568" s="282"/>
      <c r="C568" s="282"/>
      <c r="D568" s="282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  <c r="AC568" s="282"/>
      <c r="AD568" s="282"/>
      <c r="AE568" s="282"/>
      <c r="AF568" s="282"/>
      <c r="AG568" s="282"/>
      <c r="AH568" s="282"/>
      <c r="AI568" s="282"/>
      <c r="AJ568" s="282"/>
      <c r="AK568" s="282"/>
      <c r="AL568" s="282">
        <v>112</v>
      </c>
      <c r="AM568" s="282"/>
      <c r="AN568" s="282"/>
      <c r="AO568" s="282"/>
      <c r="AP568" s="282"/>
      <c r="AQ568" s="282"/>
      <c r="AR568" s="282"/>
      <c r="AS568" s="282"/>
      <c r="AT568" s="282"/>
      <c r="AU568" s="282"/>
      <c r="AV568" s="282"/>
      <c r="AW568" s="282"/>
      <c r="AX568" s="282"/>
      <c r="AY568" s="273"/>
      <c r="AZ568" s="274"/>
      <c r="BA568" s="275"/>
      <c r="BB568" s="282"/>
      <c r="BC568" s="282"/>
      <c r="BD568" s="282"/>
      <c r="BE568" s="291"/>
      <c r="BF568" s="292"/>
      <c r="BG568" s="292"/>
      <c r="BH568" s="292"/>
      <c r="BI568" s="292"/>
      <c r="BJ568" s="293"/>
      <c r="BK568" s="292"/>
      <c r="BL568" s="124"/>
      <c r="BM568" s="2"/>
      <c r="BN568" s="124"/>
      <c r="BO568" s="6"/>
      <c r="BP568" s="124"/>
      <c r="BQ568" s="124"/>
      <c r="BR568" s="124"/>
      <c r="BS568" s="124"/>
      <c r="BT568" s="124"/>
      <c r="BU568" s="124"/>
      <c r="BV568" s="124"/>
      <c r="BW568" s="124"/>
      <c r="BX568" s="6"/>
      <c r="BY568" s="124"/>
      <c r="BZ568" s="124"/>
      <c r="CA568" s="124"/>
      <c r="CB568" s="124"/>
      <c r="CC568" s="124"/>
      <c r="CD568" s="124"/>
      <c r="CE568" s="124"/>
      <c r="CF568" s="124"/>
      <c r="CG568" s="124"/>
      <c r="CH568" s="124"/>
      <c r="CI568" s="124"/>
      <c r="CJ568" s="124"/>
      <c r="CK568" s="124"/>
      <c r="CL568" s="124"/>
      <c r="CM568" s="124"/>
      <c r="CN568" s="124"/>
      <c r="CO568" s="124"/>
      <c r="CP568" s="124"/>
      <c r="CQ568" s="124"/>
      <c r="CR568" s="124"/>
      <c r="CS568" s="124"/>
      <c r="CT568" s="124"/>
      <c r="CU568" s="124"/>
      <c r="CV568" s="124"/>
      <c r="CW568" s="124"/>
      <c r="CX568" s="124"/>
      <c r="CY568" s="124"/>
      <c r="CZ568" s="124"/>
      <c r="DA568" s="124"/>
      <c r="DB568" s="124"/>
      <c r="DC568" s="124"/>
      <c r="DD568" s="124"/>
      <c r="DE568" s="124"/>
      <c r="DF568" s="124"/>
      <c r="DG568" s="124"/>
      <c r="DH568" s="124"/>
      <c r="DI568" s="124"/>
      <c r="DJ568" s="124"/>
      <c r="DK568" s="198"/>
      <c r="DL568" s="198"/>
      <c r="DM568" s="144"/>
      <c r="DN568" s="198"/>
      <c r="DO568" s="144"/>
      <c r="DP568" s="198"/>
      <c r="DQ568" s="144"/>
      <c r="DR568" s="6"/>
      <c r="DS568" s="6"/>
      <c r="DT568" s="2"/>
      <c r="DU568" s="2"/>
      <c r="DV568" s="2"/>
      <c r="DW568" s="2"/>
      <c r="DX568" s="2"/>
      <c r="DY568" s="2"/>
      <c r="DZ568" s="2"/>
      <c r="EA568" s="2"/>
      <c r="EB568" s="125"/>
      <c r="EC568" s="6"/>
      <c r="ED568" s="6"/>
      <c r="EE568" s="6"/>
      <c r="EF568" s="124"/>
      <c r="EG568" s="124"/>
      <c r="EH568" s="125"/>
      <c r="EI568" s="125"/>
      <c r="EJ568" s="124"/>
      <c r="EK568" s="2"/>
      <c r="EL568" s="2"/>
    </row>
    <row x14ac:dyDescent="0.25" r="569" customHeight="1" ht="18.75">
      <c r="A569" s="341" t="s">
        <v>234</v>
      </c>
      <c r="B569" s="282"/>
      <c r="C569" s="282"/>
      <c r="D569" s="282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  <c r="AC569" s="282"/>
      <c r="AD569" s="282"/>
      <c r="AE569" s="282"/>
      <c r="AF569" s="282"/>
      <c r="AG569" s="282"/>
      <c r="AH569" s="282"/>
      <c r="AI569" s="282"/>
      <c r="AJ569" s="282"/>
      <c r="AK569" s="282"/>
      <c r="AL569" s="282"/>
      <c r="AM569" s="282"/>
      <c r="AN569" s="282"/>
      <c r="AO569" s="282"/>
      <c r="AP569" s="282"/>
      <c r="AQ569" s="282"/>
      <c r="AR569" s="282"/>
      <c r="AS569" s="282"/>
      <c r="AT569" s="282"/>
      <c r="AU569" s="282"/>
      <c r="AV569" s="282"/>
      <c r="AW569" s="282"/>
      <c r="AX569" s="282"/>
      <c r="AY569" s="273"/>
      <c r="AZ569" s="274"/>
      <c r="BA569" s="275"/>
      <c r="BB569" s="282"/>
      <c r="BC569" s="282"/>
      <c r="BD569" s="282"/>
      <c r="BE569" s="291"/>
      <c r="BF569" s="292"/>
      <c r="BG569" s="292"/>
      <c r="BH569" s="292"/>
      <c r="BI569" s="292"/>
      <c r="BJ569" s="293"/>
      <c r="BK569" s="292"/>
      <c r="BL569" s="124"/>
      <c r="BM569" s="2"/>
      <c r="BN569" s="124"/>
      <c r="BO569" s="6"/>
      <c r="BP569" s="124"/>
      <c r="BQ569" s="124"/>
      <c r="BR569" s="124"/>
      <c r="BS569" s="124"/>
      <c r="BT569" s="124"/>
      <c r="BU569" s="124"/>
      <c r="BV569" s="124"/>
      <c r="BW569" s="124"/>
      <c r="BX569" s="6"/>
      <c r="BY569" s="124"/>
      <c r="BZ569" s="124"/>
      <c r="CA569" s="124"/>
      <c r="CB569" s="124"/>
      <c r="CC569" s="124"/>
      <c r="CD569" s="124"/>
      <c r="CE569" s="124"/>
      <c r="CF569" s="124"/>
      <c r="CG569" s="124"/>
      <c r="CH569" s="124"/>
      <c r="CI569" s="124"/>
      <c r="CJ569" s="124"/>
      <c r="CK569" s="124"/>
      <c r="CL569" s="124"/>
      <c r="CM569" s="124"/>
      <c r="CN569" s="124"/>
      <c r="CO569" s="124"/>
      <c r="CP569" s="124"/>
      <c r="CQ569" s="124"/>
      <c r="CR569" s="124"/>
      <c r="CS569" s="124"/>
      <c r="CT569" s="124"/>
      <c r="CU569" s="124"/>
      <c r="CV569" s="124"/>
      <c r="CW569" s="124"/>
      <c r="CX569" s="124"/>
      <c r="CY569" s="124"/>
      <c r="CZ569" s="124"/>
      <c r="DA569" s="124"/>
      <c r="DB569" s="124"/>
      <c r="DC569" s="124"/>
      <c r="DD569" s="124"/>
      <c r="DE569" s="124"/>
      <c r="DF569" s="124"/>
      <c r="DG569" s="124"/>
      <c r="DH569" s="124"/>
      <c r="DI569" s="124"/>
      <c r="DJ569" s="124"/>
      <c r="DK569" s="198"/>
      <c r="DL569" s="198"/>
      <c r="DM569" s="144"/>
      <c r="DN569" s="198"/>
      <c r="DO569" s="144"/>
      <c r="DP569" s="198"/>
      <c r="DQ569" s="144"/>
      <c r="DR569" s="6"/>
      <c r="DS569" s="6"/>
      <c r="DT569" s="2"/>
      <c r="DU569" s="2"/>
      <c r="DV569" s="2"/>
      <c r="DW569" s="2"/>
      <c r="DX569" s="2"/>
      <c r="DY569" s="2"/>
      <c r="DZ569" s="2"/>
      <c r="EA569" s="2"/>
      <c r="EB569" s="125"/>
      <c r="EC569" s="6"/>
      <c r="ED569" s="6"/>
      <c r="EE569" s="6"/>
      <c r="EF569" s="124"/>
      <c r="EG569" s="124"/>
      <c r="EH569" s="125"/>
      <c r="EI569" s="125"/>
      <c r="EJ569" s="124"/>
      <c r="EK569" s="2"/>
      <c r="EL569" s="2"/>
    </row>
    <row x14ac:dyDescent="0.25" r="570" customHeight="1" ht="18.75">
      <c r="A570" s="341" t="s">
        <v>235</v>
      </c>
      <c r="B570" s="282"/>
      <c r="C570" s="282"/>
      <c r="D570" s="282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  <c r="AC570" s="282"/>
      <c r="AD570" s="282"/>
      <c r="AE570" s="282"/>
      <c r="AF570" s="282"/>
      <c r="AG570" s="282"/>
      <c r="AH570" s="282"/>
      <c r="AI570" s="282"/>
      <c r="AJ570" s="282"/>
      <c r="AK570" s="282"/>
      <c r="AL570" s="282"/>
      <c r="AM570" s="282"/>
      <c r="AN570" s="282"/>
      <c r="AO570" s="282"/>
      <c r="AP570" s="282"/>
      <c r="AQ570" s="282"/>
      <c r="AR570" s="282"/>
      <c r="AS570" s="282"/>
      <c r="AT570" s="282"/>
      <c r="AU570" s="282"/>
      <c r="AV570" s="282"/>
      <c r="AW570" s="282"/>
      <c r="AX570" s="282"/>
      <c r="AY570" s="273"/>
      <c r="AZ570" s="274"/>
      <c r="BA570" s="275"/>
      <c r="BB570" s="282"/>
      <c r="BC570" s="282"/>
      <c r="BD570" s="282"/>
      <c r="BE570" s="291"/>
      <c r="BF570" s="292"/>
      <c r="BG570" s="292"/>
      <c r="BH570" s="292"/>
      <c r="BI570" s="292"/>
      <c r="BJ570" s="293"/>
      <c r="BK570" s="292"/>
      <c r="BL570" s="124"/>
      <c r="BM570" s="2"/>
      <c r="BN570" s="124"/>
      <c r="BO570" s="6"/>
      <c r="BP570" s="124"/>
      <c r="BQ570" s="124"/>
      <c r="BR570" s="124"/>
      <c r="BS570" s="124"/>
      <c r="BT570" s="124"/>
      <c r="BU570" s="124"/>
      <c r="BV570" s="124"/>
      <c r="BW570" s="124"/>
      <c r="BX570" s="6"/>
      <c r="BY570" s="124"/>
      <c r="BZ570" s="124"/>
      <c r="CA570" s="124"/>
      <c r="CB570" s="124"/>
      <c r="CC570" s="124"/>
      <c r="CD570" s="124"/>
      <c r="CE570" s="124"/>
      <c r="CF570" s="124"/>
      <c r="CG570" s="124"/>
      <c r="CH570" s="124"/>
      <c r="CI570" s="124"/>
      <c r="CJ570" s="124"/>
      <c r="CK570" s="124"/>
      <c r="CL570" s="124"/>
      <c r="CM570" s="124"/>
      <c r="CN570" s="124"/>
      <c r="CO570" s="124"/>
      <c r="CP570" s="124"/>
      <c r="CQ570" s="124"/>
      <c r="CR570" s="124"/>
      <c r="CS570" s="124"/>
      <c r="CT570" s="124"/>
      <c r="CU570" s="124"/>
      <c r="CV570" s="124"/>
      <c r="CW570" s="124"/>
      <c r="CX570" s="124"/>
      <c r="CY570" s="124"/>
      <c r="CZ570" s="124"/>
      <c r="DA570" s="124"/>
      <c r="DB570" s="124"/>
      <c r="DC570" s="124"/>
      <c r="DD570" s="124"/>
      <c r="DE570" s="124"/>
      <c r="DF570" s="124"/>
      <c r="DG570" s="124"/>
      <c r="DH570" s="124"/>
      <c r="DI570" s="124"/>
      <c r="DJ570" s="124"/>
      <c r="DK570" s="198"/>
      <c r="DL570" s="198"/>
      <c r="DM570" s="144"/>
      <c r="DN570" s="198"/>
      <c r="DO570" s="144"/>
      <c r="DP570" s="198"/>
      <c r="DQ570" s="144"/>
      <c r="DR570" s="6"/>
      <c r="DS570" s="6"/>
      <c r="DT570" s="2"/>
      <c r="DU570" s="2"/>
      <c r="DV570" s="2"/>
      <c r="DW570" s="2"/>
      <c r="DX570" s="2"/>
      <c r="DY570" s="2"/>
      <c r="DZ570" s="2"/>
      <c r="EA570" s="2"/>
      <c r="EB570" s="125"/>
      <c r="EC570" s="6"/>
      <c r="ED570" s="6"/>
      <c r="EE570" s="6"/>
      <c r="EF570" s="124"/>
      <c r="EG570" s="124"/>
      <c r="EH570" s="125"/>
      <c r="EI570" s="125"/>
      <c r="EJ570" s="124"/>
      <c r="EK570" s="2"/>
      <c r="EL570" s="2"/>
    </row>
    <row x14ac:dyDescent="0.25" r="571" customHeight="1" ht="18.75">
      <c r="A571" s="341" t="s">
        <v>201</v>
      </c>
      <c r="B571" s="282"/>
      <c r="C571" s="282"/>
      <c r="D571" s="282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  <c r="AC571" s="282"/>
      <c r="AD571" s="282"/>
      <c r="AE571" s="282"/>
      <c r="AF571" s="282"/>
      <c r="AG571" s="282"/>
      <c r="AH571" s="282"/>
      <c r="AI571" s="282"/>
      <c r="AJ571" s="282"/>
      <c r="AK571" s="282"/>
      <c r="AL571" s="282"/>
      <c r="AM571" s="282"/>
      <c r="AN571" s="282"/>
      <c r="AO571" s="282"/>
      <c r="AP571" s="282"/>
      <c r="AQ571" s="282"/>
      <c r="AR571" s="282"/>
      <c r="AS571" s="282"/>
      <c r="AT571" s="282"/>
      <c r="AU571" s="282"/>
      <c r="AV571" s="282"/>
      <c r="AW571" s="282"/>
      <c r="AX571" s="282"/>
      <c r="AY571" s="273"/>
      <c r="AZ571" s="274"/>
      <c r="BA571" s="275"/>
      <c r="BB571" s="282"/>
      <c r="BC571" s="282"/>
      <c r="BD571" s="282"/>
      <c r="BE571" s="291"/>
      <c r="BF571" s="292"/>
      <c r="BG571" s="292"/>
      <c r="BH571" s="292"/>
      <c r="BI571" s="292"/>
      <c r="BJ571" s="293"/>
      <c r="BK571" s="292"/>
      <c r="BL571" s="124"/>
      <c r="BM571" s="2"/>
      <c r="BN571" s="124"/>
      <c r="BO571" s="6"/>
      <c r="BP571" s="124"/>
      <c r="BQ571" s="124"/>
      <c r="BR571" s="124"/>
      <c r="BS571" s="124"/>
      <c r="BT571" s="124"/>
      <c r="BU571" s="124"/>
      <c r="BV571" s="124"/>
      <c r="BW571" s="124"/>
      <c r="BX571" s="6"/>
      <c r="BY571" s="124"/>
      <c r="BZ571" s="124"/>
      <c r="CA571" s="124"/>
      <c r="CB571" s="124"/>
      <c r="CC571" s="124"/>
      <c r="CD571" s="124"/>
      <c r="CE571" s="124"/>
      <c r="CF571" s="124"/>
      <c r="CG571" s="124"/>
      <c r="CH571" s="124"/>
      <c r="CI571" s="124"/>
      <c r="CJ571" s="124"/>
      <c r="CK571" s="124"/>
      <c r="CL571" s="124"/>
      <c r="CM571" s="124"/>
      <c r="CN571" s="124"/>
      <c r="CO571" s="124"/>
      <c r="CP571" s="124"/>
      <c r="CQ571" s="124"/>
      <c r="CR571" s="124"/>
      <c r="CS571" s="124"/>
      <c r="CT571" s="124"/>
      <c r="CU571" s="124"/>
      <c r="CV571" s="124"/>
      <c r="CW571" s="124"/>
      <c r="CX571" s="124"/>
      <c r="CY571" s="124"/>
      <c r="CZ571" s="124"/>
      <c r="DA571" s="124"/>
      <c r="DB571" s="124"/>
      <c r="DC571" s="124"/>
      <c r="DD571" s="124"/>
      <c r="DE571" s="124"/>
      <c r="DF571" s="124"/>
      <c r="DG571" s="124"/>
      <c r="DH571" s="124"/>
      <c r="DI571" s="124"/>
      <c r="DJ571" s="124"/>
      <c r="DK571" s="198"/>
      <c r="DL571" s="198"/>
      <c r="DM571" s="144"/>
      <c r="DN571" s="198"/>
      <c r="DO571" s="144"/>
      <c r="DP571" s="198"/>
      <c r="DQ571" s="144"/>
      <c r="DR571" s="6"/>
      <c r="DS571" s="6"/>
      <c r="DT571" s="2"/>
      <c r="DU571" s="2"/>
      <c r="DV571" s="2"/>
      <c r="DW571" s="2"/>
      <c r="DX571" s="2"/>
      <c r="DY571" s="2"/>
      <c r="DZ571" s="2"/>
      <c r="EA571" s="2"/>
      <c r="EB571" s="125"/>
      <c r="EC571" s="6"/>
      <c r="ED571" s="6"/>
      <c r="EE571" s="6"/>
      <c r="EF571" s="124"/>
      <c r="EG571" s="124"/>
      <c r="EH571" s="125"/>
      <c r="EI571" s="125"/>
      <c r="EJ571" s="124"/>
      <c r="EK571" s="2"/>
      <c r="EL571" s="2"/>
    </row>
    <row x14ac:dyDescent="0.25" r="572" customHeight="1" ht="18.75">
      <c r="A572" s="341" t="s">
        <v>237</v>
      </c>
      <c r="B572" s="282"/>
      <c r="C572" s="282"/>
      <c r="D572" s="282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  <c r="AC572" s="282"/>
      <c r="AD572" s="282"/>
      <c r="AE572" s="282"/>
      <c r="AF572" s="282"/>
      <c r="AG572" s="282"/>
      <c r="AH572" s="282"/>
      <c r="AI572" s="282"/>
      <c r="AJ572" s="282"/>
      <c r="AK572" s="282"/>
      <c r="AL572" s="282"/>
      <c r="AM572" s="282"/>
      <c r="AN572" s="282"/>
      <c r="AO572" s="282"/>
      <c r="AP572" s="282"/>
      <c r="AQ572" s="282"/>
      <c r="AR572" s="282"/>
      <c r="AS572" s="282"/>
      <c r="AT572" s="282"/>
      <c r="AU572" s="282"/>
      <c r="AV572" s="282"/>
      <c r="AW572" s="282"/>
      <c r="AX572" s="282"/>
      <c r="AY572" s="273"/>
      <c r="AZ572" s="274"/>
      <c r="BA572" s="275"/>
      <c r="BB572" s="282"/>
      <c r="BC572" s="282"/>
      <c r="BD572" s="282"/>
      <c r="BE572" s="291"/>
      <c r="BF572" s="292"/>
      <c r="BG572" s="292"/>
      <c r="BH572" s="292"/>
      <c r="BI572" s="292"/>
      <c r="BJ572" s="293"/>
      <c r="BK572" s="292"/>
      <c r="BL572" s="124"/>
      <c r="BM572" s="2"/>
      <c r="BN572" s="124"/>
      <c r="BO572" s="6"/>
      <c r="BP572" s="124"/>
      <c r="BQ572" s="124"/>
      <c r="BR572" s="124"/>
      <c r="BS572" s="124"/>
      <c r="BT572" s="124"/>
      <c r="BU572" s="124"/>
      <c r="BV572" s="124"/>
      <c r="BW572" s="124"/>
      <c r="BX572" s="6"/>
      <c r="BY572" s="124"/>
      <c r="BZ572" s="124"/>
      <c r="CA572" s="124"/>
      <c r="CB572" s="124"/>
      <c r="CC572" s="124"/>
      <c r="CD572" s="124"/>
      <c r="CE572" s="124"/>
      <c r="CF572" s="124"/>
      <c r="CG572" s="124"/>
      <c r="CH572" s="124"/>
      <c r="CI572" s="124"/>
      <c r="CJ572" s="124"/>
      <c r="CK572" s="124"/>
      <c r="CL572" s="124"/>
      <c r="CM572" s="124"/>
      <c r="CN572" s="124"/>
      <c r="CO572" s="124"/>
      <c r="CP572" s="124"/>
      <c r="CQ572" s="124"/>
      <c r="CR572" s="124"/>
      <c r="CS572" s="124"/>
      <c r="CT572" s="124"/>
      <c r="CU572" s="124"/>
      <c r="CV572" s="124"/>
      <c r="CW572" s="124"/>
      <c r="CX572" s="124"/>
      <c r="CY572" s="124"/>
      <c r="CZ572" s="124"/>
      <c r="DA572" s="124"/>
      <c r="DB572" s="124"/>
      <c r="DC572" s="124"/>
      <c r="DD572" s="124"/>
      <c r="DE572" s="124"/>
      <c r="DF572" s="124"/>
      <c r="DG572" s="124"/>
      <c r="DH572" s="124"/>
      <c r="DI572" s="124"/>
      <c r="DJ572" s="124"/>
      <c r="DK572" s="198"/>
      <c r="DL572" s="198"/>
      <c r="DM572" s="144"/>
      <c r="DN572" s="198"/>
      <c r="DO572" s="144"/>
      <c r="DP572" s="198"/>
      <c r="DQ572" s="144"/>
      <c r="DR572" s="6"/>
      <c r="DS572" s="6"/>
      <c r="DT572" s="2"/>
      <c r="DU572" s="2"/>
      <c r="DV572" s="2"/>
      <c r="DW572" s="2"/>
      <c r="DX572" s="2"/>
      <c r="DY572" s="2"/>
      <c r="DZ572" s="2"/>
      <c r="EA572" s="2"/>
      <c r="EB572" s="125"/>
      <c r="EC572" s="6"/>
      <c r="ED572" s="6"/>
      <c r="EE572" s="6"/>
      <c r="EF572" s="124"/>
      <c r="EG572" s="124"/>
      <c r="EH572" s="125"/>
      <c r="EI572" s="125"/>
      <c r="EJ572" s="124"/>
      <c r="EK572" s="2"/>
      <c r="EL572" s="2"/>
    </row>
    <row x14ac:dyDescent="0.25" r="573" customHeight="1" ht="18.75">
      <c r="A573" s="341" t="s">
        <v>200</v>
      </c>
      <c r="B573" s="282"/>
      <c r="C573" s="282"/>
      <c r="D573" s="282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  <c r="AC573" s="282"/>
      <c r="AD573" s="282"/>
      <c r="AE573" s="282"/>
      <c r="AF573" s="282"/>
      <c r="AG573" s="282"/>
      <c r="AH573" s="282"/>
      <c r="AI573" s="282"/>
      <c r="AJ573" s="282"/>
      <c r="AK573" s="282"/>
      <c r="AL573" s="282"/>
      <c r="AM573" s="282"/>
      <c r="AN573" s="282"/>
      <c r="AO573" s="282"/>
      <c r="AP573" s="282"/>
      <c r="AQ573" s="282"/>
      <c r="AR573" s="282"/>
      <c r="AS573" s="282"/>
      <c r="AT573" s="282"/>
      <c r="AU573" s="282"/>
      <c r="AV573" s="282"/>
      <c r="AW573" s="282"/>
      <c r="AX573" s="282"/>
      <c r="AY573" s="273"/>
      <c r="AZ573" s="274"/>
      <c r="BA573" s="275"/>
      <c r="BB573" s="282"/>
      <c r="BC573" s="282"/>
      <c r="BD573" s="282"/>
      <c r="BE573" s="291"/>
      <c r="BF573" s="292"/>
      <c r="BG573" s="292"/>
      <c r="BH573" s="292"/>
      <c r="BI573" s="292"/>
      <c r="BJ573" s="293"/>
      <c r="BK573" s="292"/>
      <c r="BL573" s="124"/>
      <c r="BM573" s="2"/>
      <c r="BN573" s="124"/>
      <c r="BO573" s="6"/>
      <c r="BP573" s="124"/>
      <c r="BQ573" s="124"/>
      <c r="BR573" s="124"/>
      <c r="BS573" s="124"/>
      <c r="BT573" s="124"/>
      <c r="BU573" s="124"/>
      <c r="BV573" s="124"/>
      <c r="BW573" s="124"/>
      <c r="BX573" s="6"/>
      <c r="BY573" s="124"/>
      <c r="BZ573" s="124"/>
      <c r="CA573" s="124"/>
      <c r="CB573" s="124"/>
      <c r="CC573" s="124"/>
      <c r="CD573" s="124"/>
      <c r="CE573" s="124"/>
      <c r="CF573" s="124"/>
      <c r="CG573" s="124"/>
      <c r="CH573" s="124"/>
      <c r="CI573" s="124"/>
      <c r="CJ573" s="124"/>
      <c r="CK573" s="124"/>
      <c r="CL573" s="124"/>
      <c r="CM573" s="124"/>
      <c r="CN573" s="124"/>
      <c r="CO573" s="124"/>
      <c r="CP573" s="124"/>
      <c r="CQ573" s="124"/>
      <c r="CR573" s="124"/>
      <c r="CS573" s="124"/>
      <c r="CT573" s="124"/>
      <c r="CU573" s="124"/>
      <c r="CV573" s="124"/>
      <c r="CW573" s="124"/>
      <c r="CX573" s="124"/>
      <c r="CY573" s="124"/>
      <c r="CZ573" s="124"/>
      <c r="DA573" s="124"/>
      <c r="DB573" s="124"/>
      <c r="DC573" s="124"/>
      <c r="DD573" s="124"/>
      <c r="DE573" s="124"/>
      <c r="DF573" s="124"/>
      <c r="DG573" s="124"/>
      <c r="DH573" s="124"/>
      <c r="DI573" s="124"/>
      <c r="DJ573" s="124"/>
      <c r="DK573" s="198"/>
      <c r="DL573" s="198"/>
      <c r="DM573" s="144"/>
      <c r="DN573" s="198"/>
      <c r="DO573" s="144"/>
      <c r="DP573" s="198"/>
      <c r="DQ573" s="144"/>
      <c r="DR573" s="6"/>
      <c r="DS573" s="6"/>
      <c r="DT573" s="2"/>
      <c r="DU573" s="2"/>
      <c r="DV573" s="2"/>
      <c r="DW573" s="2"/>
      <c r="DX573" s="2"/>
      <c r="DY573" s="2"/>
      <c r="DZ573" s="2"/>
      <c r="EA573" s="2"/>
      <c r="EB573" s="125"/>
      <c r="EC573" s="6"/>
      <c r="ED573" s="6"/>
      <c r="EE573" s="6"/>
      <c r="EF573" s="124"/>
      <c r="EG573" s="124"/>
      <c r="EH573" s="125"/>
      <c r="EI573" s="125"/>
      <c r="EJ573" s="124"/>
      <c r="EK573" s="2"/>
      <c r="EL573" s="2"/>
    </row>
    <row x14ac:dyDescent="0.25" r="574" customHeight="1" ht="18.75">
      <c r="A574" s="341" t="s">
        <v>238</v>
      </c>
      <c r="B574" s="282"/>
      <c r="C574" s="282"/>
      <c r="D574" s="282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  <c r="AC574" s="282"/>
      <c r="AD574" s="282"/>
      <c r="AE574" s="282"/>
      <c r="AF574" s="282"/>
      <c r="AG574" s="282"/>
      <c r="AH574" s="282"/>
      <c r="AI574" s="282"/>
      <c r="AJ574" s="282"/>
      <c r="AK574" s="282"/>
      <c r="AL574" s="282"/>
      <c r="AM574" s="282"/>
      <c r="AN574" s="282"/>
      <c r="AO574" s="282"/>
      <c r="AP574" s="282"/>
      <c r="AQ574" s="282"/>
      <c r="AR574" s="282">
        <v>8</v>
      </c>
      <c r="AS574" s="282"/>
      <c r="AT574" s="282"/>
      <c r="AU574" s="282"/>
      <c r="AV574" s="282"/>
      <c r="AW574" s="282"/>
      <c r="AX574" s="282"/>
      <c r="AY574" s="273"/>
      <c r="AZ574" s="274"/>
      <c r="BA574" s="275"/>
      <c r="BB574" s="282"/>
      <c r="BC574" s="282"/>
      <c r="BD574" s="282"/>
      <c r="BE574" s="291"/>
      <c r="BF574" s="292"/>
      <c r="BG574" s="292"/>
      <c r="BH574" s="292"/>
      <c r="BI574" s="292"/>
      <c r="BJ574" s="293"/>
      <c r="BK574" s="292"/>
      <c r="BL574" s="124"/>
      <c r="BM574" s="2"/>
      <c r="BN574" s="124"/>
      <c r="BO574" s="6"/>
      <c r="BP574" s="124"/>
      <c r="BQ574" s="124"/>
      <c r="BR574" s="124"/>
      <c r="BS574" s="124"/>
      <c r="BT574" s="124"/>
      <c r="BU574" s="124"/>
      <c r="BV574" s="124"/>
      <c r="BW574" s="124"/>
      <c r="BX574" s="6"/>
      <c r="BY574" s="124"/>
      <c r="BZ574" s="124"/>
      <c r="CA574" s="124"/>
      <c r="CB574" s="124"/>
      <c r="CC574" s="124"/>
      <c r="CD574" s="124"/>
      <c r="CE574" s="124"/>
      <c r="CF574" s="124"/>
      <c r="CG574" s="124"/>
      <c r="CH574" s="124"/>
      <c r="CI574" s="124"/>
      <c r="CJ574" s="124"/>
      <c r="CK574" s="124"/>
      <c r="CL574" s="124"/>
      <c r="CM574" s="124"/>
      <c r="CN574" s="124"/>
      <c r="CO574" s="124"/>
      <c r="CP574" s="124"/>
      <c r="CQ574" s="124"/>
      <c r="CR574" s="124"/>
      <c r="CS574" s="124"/>
      <c r="CT574" s="124"/>
      <c r="CU574" s="124"/>
      <c r="CV574" s="124"/>
      <c r="CW574" s="124"/>
      <c r="CX574" s="124"/>
      <c r="CY574" s="124"/>
      <c r="CZ574" s="124"/>
      <c r="DA574" s="124"/>
      <c r="DB574" s="124"/>
      <c r="DC574" s="124"/>
      <c r="DD574" s="124"/>
      <c r="DE574" s="124"/>
      <c r="DF574" s="124"/>
      <c r="DG574" s="124"/>
      <c r="DH574" s="124"/>
      <c r="DI574" s="124"/>
      <c r="DJ574" s="124"/>
      <c r="DK574" s="198"/>
      <c r="DL574" s="198"/>
      <c r="DM574" s="144"/>
      <c r="DN574" s="198"/>
      <c r="DO574" s="144"/>
      <c r="DP574" s="198"/>
      <c r="DQ574" s="144"/>
      <c r="DR574" s="6"/>
      <c r="DS574" s="6"/>
      <c r="DT574" s="2"/>
      <c r="DU574" s="2"/>
      <c r="DV574" s="2"/>
      <c r="DW574" s="2"/>
      <c r="DX574" s="2"/>
      <c r="DY574" s="2"/>
      <c r="DZ574" s="2"/>
      <c r="EA574" s="2"/>
      <c r="EB574" s="125"/>
      <c r="EC574" s="6"/>
      <c r="ED574" s="6"/>
      <c r="EE574" s="6"/>
      <c r="EF574" s="124"/>
      <c r="EG574" s="124"/>
      <c r="EH574" s="125"/>
      <c r="EI574" s="125"/>
      <c r="EJ574" s="124"/>
      <c r="EK574" s="2"/>
      <c r="EL574" s="2"/>
    </row>
    <row x14ac:dyDescent="0.25" r="575" customHeight="1" ht="18.75">
      <c r="A575" s="344" t="s">
        <v>263</v>
      </c>
      <c r="B575" s="282">
        <f>+SUM(B566:B574)</f>
      </c>
      <c r="C575" s="282">
        <f>+SUM(C566:C574)</f>
      </c>
      <c r="D575" s="282">
        <f>+SUM(D566:D574)</f>
      </c>
      <c r="E575" s="282">
        <f>+SUM(E566:E574)</f>
      </c>
      <c r="F575" s="282">
        <f>+SUM(F566:F574)</f>
      </c>
      <c r="G575" s="282">
        <f>+SUM(G566:G574)</f>
      </c>
      <c r="H575" s="282">
        <f>+SUM(H566:H574)</f>
      </c>
      <c r="I575" s="282">
        <f>+SUM(I566:I574)</f>
      </c>
      <c r="J575" s="282">
        <f>+SUM(J566:J574)</f>
      </c>
      <c r="K575" s="282">
        <f>+SUM(K566:K574)</f>
      </c>
      <c r="L575" s="282">
        <f>+SUM(L566:L574)</f>
      </c>
      <c r="M575" s="282">
        <f>+SUM(M566:M574)</f>
      </c>
      <c r="N575" s="282">
        <f>+SUM(N566:N574)</f>
      </c>
      <c r="O575" s="282">
        <f>+SUM(O566:O574)</f>
      </c>
      <c r="P575" s="282">
        <f>+SUM(P566:P574)</f>
      </c>
      <c r="Q575" s="282">
        <f>+SUM(Q566:Q574)</f>
      </c>
      <c r="R575" s="282">
        <f>+SUM(R566:R574)</f>
      </c>
      <c r="S575" s="282">
        <f>+SUM(S566:S574)</f>
      </c>
      <c r="T575" s="282">
        <f>+SUM(T566:T574)</f>
      </c>
      <c r="U575" s="282">
        <f>+SUM(U566:U574)</f>
      </c>
      <c r="V575" s="282">
        <f>+SUM(V566:V574)</f>
      </c>
      <c r="W575" s="282">
        <f>+SUM(W566:W574)</f>
      </c>
      <c r="X575" s="282">
        <f>+SUM(X566:X574)</f>
      </c>
      <c r="Y575" s="282">
        <f>+SUM(Y566:Y574)</f>
      </c>
      <c r="Z575" s="282">
        <f>+SUM(Z566:Z574)</f>
      </c>
      <c r="AA575" s="282">
        <f>+SUM(AA566:AA574)</f>
      </c>
      <c r="AB575" s="282">
        <f>+SUM(AB566:AB574)</f>
      </c>
      <c r="AC575" s="282">
        <f>+SUM(AC566:AC574)</f>
      </c>
      <c r="AD575" s="282">
        <f>+SUM(AD566:AD574)</f>
      </c>
      <c r="AE575" s="282">
        <f>+SUM(AE566:AE574)</f>
      </c>
      <c r="AF575" s="282">
        <f>+SUM(AF566:AF574)</f>
      </c>
      <c r="AG575" s="282">
        <f>+SUM(AG566:AG574)</f>
      </c>
      <c r="AH575" s="282">
        <f>+SUM(AH566:AH574)</f>
      </c>
      <c r="AI575" s="282">
        <f>+SUM(AI566:AI574)</f>
      </c>
      <c r="AJ575" s="282">
        <f>+SUM(AJ566:AJ574)</f>
      </c>
      <c r="AK575" s="282">
        <f>+SUM(AK566:AK574)</f>
      </c>
      <c r="AL575" s="282">
        <f>+SUM(AL566:AL574)</f>
      </c>
      <c r="AM575" s="282">
        <f>+SUM(AM566:AM574)</f>
      </c>
      <c r="AN575" s="282">
        <f>+SUM(AN566:AN574)</f>
      </c>
      <c r="AO575" s="282">
        <f>+SUM(AO566:AO574)</f>
      </c>
      <c r="AP575" s="282">
        <f>+SUM(AP566:AP574)</f>
      </c>
      <c r="AQ575" s="282">
        <f>+SUM(AQ566:AQ574)</f>
      </c>
      <c r="AR575" s="282">
        <f>+SUM(AR566:AR574)</f>
      </c>
      <c r="AS575" s="282">
        <f>+SUM(AS566:AS574)</f>
      </c>
      <c r="AT575" s="282">
        <f>+SUM(AT566:AT574)</f>
      </c>
      <c r="AU575" s="282">
        <f>+SUM(AU566:AU574)</f>
      </c>
      <c r="AV575" s="282">
        <f>+SUM(AV566:AV574)</f>
      </c>
      <c r="AW575" s="282">
        <f>+SUM(AW566:AW574)</f>
      </c>
      <c r="AX575" s="282"/>
      <c r="AY575" s="273"/>
      <c r="AZ575" s="274">
        <f>+SUM(AZ566:AZ574)</f>
      </c>
      <c r="BA575" s="275">
        <f>+SUM(BA566:BA574)</f>
      </c>
      <c r="BB575" s="282">
        <f>+SUM(BB566:BB574)</f>
      </c>
      <c r="BC575" s="282">
        <f>+SUM(BC566:BC574)</f>
      </c>
      <c r="BD575" s="282">
        <f>+SUM(BD566:BD574)</f>
      </c>
      <c r="BE575" s="291">
        <f>+SUM(BE566:BE574)</f>
      </c>
      <c r="BF575" s="292">
        <f>+SUM(BF566:BF574)</f>
      </c>
      <c r="BG575" s="292">
        <f>+SUM(BG566:BG574)</f>
      </c>
      <c r="BH575" s="292">
        <f>+SUM(BH566:BH574)</f>
      </c>
      <c r="BI575" s="292">
        <f>+SUM(BI566:BI574)</f>
      </c>
      <c r="BJ575" s="293">
        <f>+SUM(BJ566:BJ574)</f>
      </c>
      <c r="BK575" s="292"/>
      <c r="BL575" s="124"/>
      <c r="BM575" s="2"/>
      <c r="BN575" s="124"/>
      <c r="BO575" s="6"/>
      <c r="BP575" s="124"/>
      <c r="BQ575" s="124"/>
      <c r="BR575" s="124"/>
      <c r="BS575" s="124"/>
      <c r="BT575" s="124"/>
      <c r="BU575" s="124"/>
      <c r="BV575" s="124"/>
      <c r="BW575" s="124"/>
      <c r="BX575" s="6"/>
      <c r="BY575" s="124"/>
      <c r="BZ575" s="124"/>
      <c r="CA575" s="124"/>
      <c r="CB575" s="124"/>
      <c r="CC575" s="124"/>
      <c r="CD575" s="124"/>
      <c r="CE575" s="124"/>
      <c r="CF575" s="124"/>
      <c r="CG575" s="124"/>
      <c r="CH575" s="124"/>
      <c r="CI575" s="124"/>
      <c r="CJ575" s="124"/>
      <c r="CK575" s="124"/>
      <c r="CL575" s="124"/>
      <c r="CM575" s="124"/>
      <c r="CN575" s="124"/>
      <c r="CO575" s="124"/>
      <c r="CP575" s="124"/>
      <c r="CQ575" s="124"/>
      <c r="CR575" s="124"/>
      <c r="CS575" s="124"/>
      <c r="CT575" s="124"/>
      <c r="CU575" s="124"/>
      <c r="CV575" s="124"/>
      <c r="CW575" s="124"/>
      <c r="CX575" s="124"/>
      <c r="CY575" s="124"/>
      <c r="CZ575" s="124"/>
      <c r="DA575" s="124"/>
      <c r="DB575" s="124"/>
      <c r="DC575" s="124"/>
      <c r="DD575" s="124"/>
      <c r="DE575" s="124"/>
      <c r="DF575" s="124"/>
      <c r="DG575" s="124"/>
      <c r="DH575" s="124"/>
      <c r="DI575" s="124"/>
      <c r="DJ575" s="124"/>
      <c r="DK575" s="198"/>
      <c r="DL575" s="198"/>
      <c r="DM575" s="144"/>
      <c r="DN575" s="198"/>
      <c r="DO575" s="144"/>
      <c r="DP575" s="198"/>
      <c r="DQ575" s="144"/>
      <c r="DR575" s="6"/>
      <c r="DS575" s="6"/>
      <c r="DT575" s="2"/>
      <c r="DU575" s="2"/>
      <c r="DV575" s="2"/>
      <c r="DW575" s="2"/>
      <c r="DX575" s="2"/>
      <c r="DY575" s="2"/>
      <c r="DZ575" s="2"/>
      <c r="EA575" s="2"/>
      <c r="EB575" s="125"/>
      <c r="EC575" s="6"/>
      <c r="ED575" s="6"/>
      <c r="EE575" s="6"/>
      <c r="EF575" s="124"/>
      <c r="EG575" s="124"/>
      <c r="EH575" s="125"/>
      <c r="EI575" s="125"/>
      <c r="EJ575" s="124"/>
      <c r="EK575" s="2"/>
      <c r="EL575" s="2"/>
    </row>
    <row x14ac:dyDescent="0.25" r="576" customHeight="1" ht="18.75">
      <c r="A576" s="280" t="s">
        <v>51</v>
      </c>
      <c r="B576" s="322">
        <v>0</v>
      </c>
      <c r="C576" s="322">
        <v>0</v>
      </c>
      <c r="D576" s="322">
        <v>0</v>
      </c>
      <c r="E576" s="322">
        <v>0</v>
      </c>
      <c r="F576" s="322">
        <v>0</v>
      </c>
      <c r="G576" s="322">
        <v>0</v>
      </c>
      <c r="H576" s="322">
        <v>0</v>
      </c>
      <c r="I576" s="322">
        <v>0</v>
      </c>
      <c r="J576" s="322">
        <v>0</v>
      </c>
      <c r="K576" s="322">
        <v>0</v>
      </c>
      <c r="L576" s="322">
        <v>0</v>
      </c>
      <c r="M576" s="322">
        <v>0</v>
      </c>
      <c r="N576" s="268">
        <v>0</v>
      </c>
      <c r="O576" s="268">
        <v>0</v>
      </c>
      <c r="P576" s="268">
        <v>0</v>
      </c>
      <c r="Q576" s="268">
        <v>0</v>
      </c>
      <c r="R576" s="268">
        <v>0</v>
      </c>
      <c r="S576" s="268">
        <v>0</v>
      </c>
      <c r="T576" s="268">
        <v>0</v>
      </c>
      <c r="U576" s="268">
        <v>0</v>
      </c>
      <c r="V576" s="268">
        <v>0</v>
      </c>
      <c r="W576" s="268">
        <v>0</v>
      </c>
      <c r="X576" s="268">
        <v>0</v>
      </c>
      <c r="Y576" s="268">
        <v>16</v>
      </c>
      <c r="Z576" s="268">
        <v>0</v>
      </c>
      <c r="AA576" s="268">
        <v>0</v>
      </c>
      <c r="AB576" s="268">
        <v>0</v>
      </c>
      <c r="AC576" s="268">
        <v>0</v>
      </c>
      <c r="AD576" s="268">
        <v>0</v>
      </c>
      <c r="AE576" s="268">
        <v>0</v>
      </c>
      <c r="AF576" s="268">
        <v>0</v>
      </c>
      <c r="AG576" s="268">
        <v>0</v>
      </c>
      <c r="AH576" s="268">
        <v>0</v>
      </c>
      <c r="AI576" s="268">
        <v>0</v>
      </c>
      <c r="AJ576" s="268">
        <v>0</v>
      </c>
      <c r="AK576" s="268">
        <v>0</v>
      </c>
      <c r="AL576" s="268">
        <v>0</v>
      </c>
      <c r="AM576" s="268">
        <v>0</v>
      </c>
      <c r="AN576" s="268">
        <v>0</v>
      </c>
      <c r="AO576" s="268">
        <v>0</v>
      </c>
      <c r="AP576" s="268">
        <v>0</v>
      </c>
      <c r="AQ576" s="268">
        <v>2</v>
      </c>
      <c r="AR576" s="268">
        <v>0</v>
      </c>
      <c r="AS576" s="268">
        <v>0</v>
      </c>
      <c r="AT576" s="268">
        <v>0</v>
      </c>
      <c r="AU576" s="268">
        <v>0</v>
      </c>
      <c r="AV576" s="268">
        <v>0</v>
      </c>
      <c r="AW576" s="268">
        <v>0</v>
      </c>
      <c r="AX576" s="268"/>
      <c r="AY576" s="273"/>
      <c r="AZ576" s="345">
        <v>0</v>
      </c>
      <c r="BA576" s="346">
        <v>0</v>
      </c>
      <c r="BB576" s="268">
        <v>0</v>
      </c>
      <c r="BC576" s="268">
        <v>0</v>
      </c>
      <c r="BD576" s="268">
        <v>0</v>
      </c>
      <c r="BE576" s="347">
        <v>0</v>
      </c>
      <c r="BF576" s="348">
        <v>0</v>
      </c>
      <c r="BG576" s="348">
        <v>0</v>
      </c>
      <c r="BH576" s="348">
        <v>0</v>
      </c>
      <c r="BI576" s="348">
        <v>0</v>
      </c>
      <c r="BJ576" s="349">
        <v>0</v>
      </c>
      <c r="BK576" s="348"/>
      <c r="BL576" s="124"/>
      <c r="BM576" s="2"/>
      <c r="BN576" s="124"/>
      <c r="BO576" s="6"/>
      <c r="BP576" s="124"/>
      <c r="BQ576" s="124"/>
      <c r="BR576" s="124"/>
      <c r="BS576" s="124"/>
      <c r="BT576" s="124"/>
      <c r="BU576" s="124"/>
      <c r="BV576" s="124"/>
      <c r="BW576" s="124"/>
      <c r="BX576" s="6"/>
      <c r="BY576" s="124"/>
      <c r="BZ576" s="124"/>
      <c r="CA576" s="124"/>
      <c r="CB576" s="124"/>
      <c r="CC576" s="124"/>
      <c r="CD576" s="124"/>
      <c r="CE576" s="124"/>
      <c r="CF576" s="124"/>
      <c r="CG576" s="124"/>
      <c r="CH576" s="124"/>
      <c r="CI576" s="124"/>
      <c r="CJ576" s="124"/>
      <c r="CK576" s="124"/>
      <c r="CL576" s="124"/>
      <c r="CM576" s="124"/>
      <c r="CN576" s="124"/>
      <c r="CO576" s="124"/>
      <c r="CP576" s="124"/>
      <c r="CQ576" s="124"/>
      <c r="CR576" s="124"/>
      <c r="CS576" s="124"/>
      <c r="CT576" s="124"/>
      <c r="CU576" s="124"/>
      <c r="CV576" s="124"/>
      <c r="CW576" s="124"/>
      <c r="CX576" s="124"/>
      <c r="CY576" s="124"/>
      <c r="CZ576" s="124"/>
      <c r="DA576" s="124"/>
      <c r="DB576" s="124"/>
      <c r="DC576" s="124"/>
      <c r="DD576" s="124"/>
      <c r="DE576" s="124"/>
      <c r="DF576" s="124"/>
      <c r="DG576" s="124"/>
      <c r="DH576" s="124"/>
      <c r="DI576" s="124"/>
      <c r="DJ576" s="124"/>
      <c r="DK576" s="198">
        <f>SUM(B576:M576)</f>
      </c>
      <c r="DL576" s="198">
        <f>SUM(N576:Y576)</f>
      </c>
      <c r="DM576" s="144">
        <f>IFERROR(DL576/DK576*100,0)</f>
      </c>
      <c r="DN576" s="198">
        <f>SUM(Z576:AK576)</f>
      </c>
      <c r="DO576" s="144">
        <f>IFERROR(DN576/DL576*100,0)</f>
      </c>
      <c r="DP576" s="198">
        <f>SUM(AL576:AW576)</f>
      </c>
      <c r="DQ576" s="144">
        <f>IFERROR(DP576/DN576*100,0)</f>
      </c>
      <c r="DR576" s="185">
        <f>SUM(AY576:BJ576)</f>
      </c>
      <c r="DS576" s="249">
        <f>IFERROR(DR576/DP576*100,0)</f>
      </c>
      <c r="DT576" s="2"/>
      <c r="DU576" s="2"/>
      <c r="DV576" s="2"/>
      <c r="DW576" s="2"/>
      <c r="DX576" s="2"/>
      <c r="DY576" s="2"/>
      <c r="DZ576" s="2"/>
      <c r="EA576" s="2"/>
      <c r="EB576" s="125"/>
      <c r="EC576" s="6"/>
      <c r="ED576" s="6"/>
      <c r="EE576" s="6"/>
      <c r="EF576" s="124"/>
      <c r="EG576" s="124"/>
      <c r="EH576" s="125"/>
      <c r="EI576" s="125"/>
      <c r="EJ576" s="124"/>
      <c r="EK576" s="2"/>
      <c r="EL576" s="2"/>
    </row>
    <row x14ac:dyDescent="0.25" r="577" customHeight="1" ht="18.75">
      <c r="A577" s="280" t="s">
        <v>264</v>
      </c>
      <c r="B577" s="322">
        <v>0</v>
      </c>
      <c r="C577" s="322">
        <v>0</v>
      </c>
      <c r="D577" s="322">
        <v>0</v>
      </c>
      <c r="E577" s="322">
        <v>0</v>
      </c>
      <c r="F577" s="322">
        <v>0</v>
      </c>
      <c r="G577" s="322">
        <v>0</v>
      </c>
      <c r="H577" s="322">
        <v>0</v>
      </c>
      <c r="I577" s="322">
        <v>0</v>
      </c>
      <c r="J577" s="322">
        <v>0</v>
      </c>
      <c r="K577" s="322">
        <v>0</v>
      </c>
      <c r="L577" s="322">
        <v>0</v>
      </c>
      <c r="M577" s="322">
        <v>0</v>
      </c>
      <c r="N577" s="268">
        <v>0</v>
      </c>
      <c r="O577" s="268">
        <v>0</v>
      </c>
      <c r="P577" s="268">
        <v>0</v>
      </c>
      <c r="Q577" s="268">
        <v>0</v>
      </c>
      <c r="R577" s="268">
        <v>0</v>
      </c>
      <c r="S577" s="268">
        <v>0</v>
      </c>
      <c r="T577" s="268">
        <v>0</v>
      </c>
      <c r="U577" s="268">
        <v>0</v>
      </c>
      <c r="V577" s="268">
        <v>0</v>
      </c>
      <c r="W577" s="268">
        <v>0</v>
      </c>
      <c r="X577" s="268">
        <v>0</v>
      </c>
      <c r="Y577" s="268">
        <v>0</v>
      </c>
      <c r="Z577" s="268">
        <v>0</v>
      </c>
      <c r="AA577" s="268">
        <v>0</v>
      </c>
      <c r="AB577" s="268">
        <v>0</v>
      </c>
      <c r="AC577" s="268">
        <v>0</v>
      </c>
      <c r="AD577" s="268">
        <v>312</v>
      </c>
      <c r="AE577" s="268">
        <v>72</v>
      </c>
      <c r="AF577" s="268">
        <v>0</v>
      </c>
      <c r="AG577" s="268">
        <v>0</v>
      </c>
      <c r="AH577" s="268">
        <v>0</v>
      </c>
      <c r="AI577" s="268">
        <v>0</v>
      </c>
      <c r="AJ577" s="268">
        <v>0</v>
      </c>
      <c r="AK577" s="268">
        <v>0</v>
      </c>
      <c r="AL577" s="268">
        <v>0</v>
      </c>
      <c r="AM577" s="268">
        <v>0</v>
      </c>
      <c r="AN577" s="268">
        <v>0</v>
      </c>
      <c r="AO577" s="268">
        <v>0</v>
      </c>
      <c r="AP577" s="268">
        <v>0</v>
      </c>
      <c r="AQ577" s="268">
        <v>0</v>
      </c>
      <c r="AR577" s="268">
        <v>0</v>
      </c>
      <c r="AS577" s="268">
        <v>0</v>
      </c>
      <c r="AT577" s="268">
        <v>0</v>
      </c>
      <c r="AU577" s="268">
        <v>0</v>
      </c>
      <c r="AV577" s="268">
        <v>0</v>
      </c>
      <c r="AW577" s="268">
        <v>0</v>
      </c>
      <c r="AX577" s="268"/>
      <c r="AY577" s="273"/>
      <c r="AZ577" s="345">
        <v>0</v>
      </c>
      <c r="BA577" s="346">
        <v>0</v>
      </c>
      <c r="BB577" s="268">
        <v>0</v>
      </c>
      <c r="BC577" s="268">
        <v>0</v>
      </c>
      <c r="BD577" s="268">
        <v>0</v>
      </c>
      <c r="BE577" s="347">
        <v>0</v>
      </c>
      <c r="BF577" s="348">
        <v>0</v>
      </c>
      <c r="BG577" s="348">
        <v>0</v>
      </c>
      <c r="BH577" s="348">
        <v>0</v>
      </c>
      <c r="BI577" s="348">
        <v>0</v>
      </c>
      <c r="BJ577" s="349">
        <v>0</v>
      </c>
      <c r="BK577" s="348"/>
      <c r="BL577" s="124"/>
      <c r="BM577" s="2"/>
      <c r="BN577" s="124"/>
      <c r="BO577" s="6"/>
      <c r="BP577" s="124"/>
      <c r="BQ577" s="124"/>
      <c r="BR577" s="124"/>
      <c r="BS577" s="124"/>
      <c r="BT577" s="124"/>
      <c r="BU577" s="124"/>
      <c r="BV577" s="124"/>
      <c r="BW577" s="124"/>
      <c r="BX577" s="6"/>
      <c r="BY577" s="124"/>
      <c r="BZ577" s="124"/>
      <c r="CA577" s="124"/>
      <c r="CB577" s="124"/>
      <c r="CC577" s="124"/>
      <c r="CD577" s="124"/>
      <c r="CE577" s="124"/>
      <c r="CF577" s="124"/>
      <c r="CG577" s="124"/>
      <c r="CH577" s="124"/>
      <c r="CI577" s="124"/>
      <c r="CJ577" s="124"/>
      <c r="CK577" s="124"/>
      <c r="CL577" s="124"/>
      <c r="CM577" s="124"/>
      <c r="CN577" s="124"/>
      <c r="CO577" s="124"/>
      <c r="CP577" s="124"/>
      <c r="CQ577" s="124"/>
      <c r="CR577" s="124"/>
      <c r="CS577" s="124"/>
      <c r="CT577" s="124"/>
      <c r="CU577" s="124"/>
      <c r="CV577" s="124"/>
      <c r="CW577" s="124"/>
      <c r="CX577" s="124"/>
      <c r="CY577" s="124"/>
      <c r="CZ577" s="124"/>
      <c r="DA577" s="124"/>
      <c r="DB577" s="124"/>
      <c r="DC577" s="124"/>
      <c r="DD577" s="124"/>
      <c r="DE577" s="124"/>
      <c r="DF577" s="124"/>
      <c r="DG577" s="124"/>
      <c r="DH577" s="124"/>
      <c r="DI577" s="124"/>
      <c r="DJ577" s="124"/>
      <c r="DK577" s="198">
        <f>SUM(B577:M577)</f>
      </c>
      <c r="DL577" s="198">
        <f>SUM(N577:Y577)</f>
      </c>
      <c r="DM577" s="144">
        <f>IFERROR(DL577/DK577*100,0)</f>
      </c>
      <c r="DN577" s="198">
        <f>SUM(Z577:AK577)</f>
      </c>
      <c r="DO577" s="144">
        <f>IFERROR(DN577/DL577*100,0)</f>
      </c>
      <c r="DP577" s="198">
        <f>SUM(AL577:AW577)</f>
      </c>
      <c r="DQ577" s="144">
        <f>IFERROR(DP577/DN577*100,0)</f>
      </c>
      <c r="DR577" s="185">
        <f>SUM(AY577:BJ577)</f>
      </c>
      <c r="DS577" s="249">
        <f>IFERROR(DR577/DP577*100,0)</f>
      </c>
      <c r="DT577" s="2"/>
      <c r="DU577" s="2"/>
      <c r="DV577" s="2"/>
      <c r="DW577" s="2"/>
      <c r="DX577" s="2"/>
      <c r="DY577" s="2"/>
      <c r="DZ577" s="2"/>
      <c r="EA577" s="2"/>
      <c r="EB577" s="125"/>
      <c r="EC577" s="6"/>
      <c r="ED577" s="6"/>
      <c r="EE577" s="6"/>
      <c r="EF577" s="124"/>
      <c r="EG577" s="124"/>
      <c r="EH577" s="125"/>
      <c r="EI577" s="125"/>
      <c r="EJ577" s="124"/>
      <c r="EK577" s="2"/>
      <c r="EL577" s="2"/>
    </row>
    <row x14ac:dyDescent="0.25" r="578" customHeight="1" ht="18.75">
      <c r="A578" s="280" t="s">
        <v>265</v>
      </c>
      <c r="B578" s="322">
        <v>0</v>
      </c>
      <c r="C578" s="322">
        <v>0</v>
      </c>
      <c r="D578" s="322">
        <v>0</v>
      </c>
      <c r="E578" s="322">
        <v>0</v>
      </c>
      <c r="F578" s="322">
        <v>0</v>
      </c>
      <c r="G578" s="322">
        <v>0</v>
      </c>
      <c r="H578" s="322">
        <v>0</v>
      </c>
      <c r="I578" s="322">
        <v>0</v>
      </c>
      <c r="J578" s="322">
        <v>0</v>
      </c>
      <c r="K578" s="322">
        <v>0</v>
      </c>
      <c r="L578" s="322">
        <v>0</v>
      </c>
      <c r="M578" s="322">
        <v>0</v>
      </c>
      <c r="N578" s="268">
        <v>0</v>
      </c>
      <c r="O578" s="268">
        <v>0</v>
      </c>
      <c r="P578" s="268">
        <v>0</v>
      </c>
      <c r="Q578" s="268">
        <v>0</v>
      </c>
      <c r="R578" s="268">
        <v>0</v>
      </c>
      <c r="S578" s="268">
        <v>0</v>
      </c>
      <c r="T578" s="268">
        <v>0</v>
      </c>
      <c r="U578" s="268">
        <v>0</v>
      </c>
      <c r="V578" s="268">
        <v>0</v>
      </c>
      <c r="W578" s="268">
        <v>0</v>
      </c>
      <c r="X578" s="268">
        <v>0</v>
      </c>
      <c r="Y578" s="268">
        <v>8</v>
      </c>
      <c r="Z578" s="268">
        <v>8</v>
      </c>
      <c r="AA578" s="268">
        <v>0</v>
      </c>
      <c r="AB578" s="268">
        <v>64</v>
      </c>
      <c r="AC578" s="268">
        <v>0</v>
      </c>
      <c r="AD578" s="268">
        <v>0</v>
      </c>
      <c r="AE578" s="268">
        <v>16</v>
      </c>
      <c r="AF578" s="268">
        <v>16</v>
      </c>
      <c r="AG578" s="268">
        <v>0</v>
      </c>
      <c r="AH578" s="268">
        <v>0</v>
      </c>
      <c r="AI578" s="268">
        <v>0</v>
      </c>
      <c r="AJ578" s="268">
        <v>72</v>
      </c>
      <c r="AK578" s="268">
        <v>0</v>
      </c>
      <c r="AL578" s="268">
        <v>0</v>
      </c>
      <c r="AM578" s="268">
        <v>0</v>
      </c>
      <c r="AN578" s="268">
        <v>0</v>
      </c>
      <c r="AO578" s="268">
        <v>0</v>
      </c>
      <c r="AP578" s="268">
        <v>0</v>
      </c>
      <c r="AQ578" s="268">
        <v>0</v>
      </c>
      <c r="AR578" s="268">
        <v>0</v>
      </c>
      <c r="AS578" s="268">
        <v>0</v>
      </c>
      <c r="AT578" s="268">
        <v>0</v>
      </c>
      <c r="AU578" s="268">
        <v>0</v>
      </c>
      <c r="AV578" s="268">
        <v>0</v>
      </c>
      <c r="AW578" s="268">
        <v>0</v>
      </c>
      <c r="AX578" s="268"/>
      <c r="AY578" s="273"/>
      <c r="AZ578" s="345">
        <v>0</v>
      </c>
      <c r="BA578" s="346">
        <v>0</v>
      </c>
      <c r="BB578" s="268">
        <v>0</v>
      </c>
      <c r="BC578" s="268">
        <v>0</v>
      </c>
      <c r="BD578" s="268">
        <v>0</v>
      </c>
      <c r="BE578" s="347">
        <v>0</v>
      </c>
      <c r="BF578" s="348">
        <v>0</v>
      </c>
      <c r="BG578" s="348">
        <v>0</v>
      </c>
      <c r="BH578" s="348">
        <v>0</v>
      </c>
      <c r="BI578" s="348">
        <v>0</v>
      </c>
      <c r="BJ578" s="349">
        <v>0</v>
      </c>
      <c r="BK578" s="348"/>
      <c r="BL578" s="124"/>
      <c r="BM578" s="2"/>
      <c r="BN578" s="124"/>
      <c r="BO578" s="6"/>
      <c r="BP578" s="124"/>
      <c r="BQ578" s="124"/>
      <c r="BR578" s="124"/>
      <c r="BS578" s="124"/>
      <c r="BT578" s="124"/>
      <c r="BU578" s="124"/>
      <c r="BV578" s="124"/>
      <c r="BW578" s="124"/>
      <c r="BX578" s="6"/>
      <c r="BY578" s="124"/>
      <c r="BZ578" s="124"/>
      <c r="CA578" s="124"/>
      <c r="CB578" s="124"/>
      <c r="CC578" s="124"/>
      <c r="CD578" s="124"/>
      <c r="CE578" s="124"/>
      <c r="CF578" s="124"/>
      <c r="CG578" s="124"/>
      <c r="CH578" s="124"/>
      <c r="CI578" s="124"/>
      <c r="CJ578" s="124"/>
      <c r="CK578" s="124"/>
      <c r="CL578" s="124"/>
      <c r="CM578" s="124"/>
      <c r="CN578" s="124"/>
      <c r="CO578" s="124"/>
      <c r="CP578" s="124"/>
      <c r="CQ578" s="124"/>
      <c r="CR578" s="124"/>
      <c r="CS578" s="124"/>
      <c r="CT578" s="124"/>
      <c r="CU578" s="124"/>
      <c r="CV578" s="124"/>
      <c r="CW578" s="124"/>
      <c r="CX578" s="124"/>
      <c r="CY578" s="124"/>
      <c r="CZ578" s="124"/>
      <c r="DA578" s="124"/>
      <c r="DB578" s="124"/>
      <c r="DC578" s="124"/>
      <c r="DD578" s="124"/>
      <c r="DE578" s="124"/>
      <c r="DF578" s="124"/>
      <c r="DG578" s="124"/>
      <c r="DH578" s="124"/>
      <c r="DI578" s="124"/>
      <c r="DJ578" s="124"/>
      <c r="DK578" s="198">
        <f>SUM(B578:M578)</f>
      </c>
      <c r="DL578" s="198">
        <f>SUM(N578:Y578)</f>
      </c>
      <c r="DM578" s="144">
        <f>IFERROR(DL578/DK578*100,0)</f>
      </c>
      <c r="DN578" s="198">
        <f>SUM(Z578:AK578)</f>
      </c>
      <c r="DO578" s="144">
        <f>IFERROR(DN578/DL578*100,0)</f>
      </c>
      <c r="DP578" s="198">
        <f>SUM(AL578:AW578)</f>
      </c>
      <c r="DQ578" s="144">
        <f>IFERROR(DP578/DN578*100,0)</f>
      </c>
      <c r="DR578" s="185">
        <f>SUM(AY578:BJ578)</f>
      </c>
      <c r="DS578" s="249">
        <f>IFERROR(DR578/DP578*100,0)</f>
      </c>
      <c r="DT578" s="2"/>
      <c r="DU578" s="2"/>
      <c r="DV578" s="2"/>
      <c r="DW578" s="2"/>
      <c r="DX578" s="2"/>
      <c r="DY578" s="2"/>
      <c r="DZ578" s="2"/>
      <c r="EA578" s="2"/>
      <c r="EB578" s="125"/>
      <c r="EC578" s="6"/>
      <c r="ED578" s="6"/>
      <c r="EE578" s="6"/>
      <c r="EF578" s="124"/>
      <c r="EG578" s="124"/>
      <c r="EH578" s="125"/>
      <c r="EI578" s="125"/>
      <c r="EJ578" s="124"/>
      <c r="EK578" s="2"/>
      <c r="EL578" s="2"/>
    </row>
    <row x14ac:dyDescent="0.25" r="579" customHeight="1" ht="18.75">
      <c r="A579" s="280" t="s">
        <v>266</v>
      </c>
      <c r="B579" s="342">
        <v>0</v>
      </c>
      <c r="C579" s="342">
        <v>0</v>
      </c>
      <c r="D579" s="342">
        <v>0</v>
      </c>
      <c r="E579" s="342">
        <v>0</v>
      </c>
      <c r="F579" s="342">
        <v>0</v>
      </c>
      <c r="G579" s="342">
        <v>0</v>
      </c>
      <c r="H579" s="342">
        <v>8</v>
      </c>
      <c r="I579" s="342">
        <v>10</v>
      </c>
      <c r="J579" s="342">
        <v>0</v>
      </c>
      <c r="K579" s="342">
        <v>0</v>
      </c>
      <c r="L579" s="342">
        <v>0</v>
      </c>
      <c r="M579" s="342">
        <v>0</v>
      </c>
      <c r="N579" s="268">
        <v>0</v>
      </c>
      <c r="O579" s="268">
        <v>0</v>
      </c>
      <c r="P579" s="268">
        <v>0</v>
      </c>
      <c r="Q579" s="268">
        <v>0</v>
      </c>
      <c r="R579" s="268">
        <v>0</v>
      </c>
      <c r="S579" s="268">
        <v>0</v>
      </c>
      <c r="T579" s="268">
        <v>0</v>
      </c>
      <c r="U579" s="268">
        <v>0</v>
      </c>
      <c r="V579" s="268">
        <v>0</v>
      </c>
      <c r="W579" s="268">
        <v>0</v>
      </c>
      <c r="X579" s="268">
        <v>0</v>
      </c>
      <c r="Y579" s="268">
        <v>0</v>
      </c>
      <c r="Z579" s="268">
        <v>0</v>
      </c>
      <c r="AA579" s="268">
        <v>0</v>
      </c>
      <c r="AB579" s="268">
        <v>0</v>
      </c>
      <c r="AC579" s="268">
        <v>0</v>
      </c>
      <c r="AD579" s="268">
        <v>0</v>
      </c>
      <c r="AE579" s="268">
        <v>0</v>
      </c>
      <c r="AF579" s="268">
        <v>0</v>
      </c>
      <c r="AG579" s="268">
        <v>0</v>
      </c>
      <c r="AH579" s="268">
        <v>0</v>
      </c>
      <c r="AI579" s="268">
        <v>0</v>
      </c>
      <c r="AJ579" s="268">
        <v>0</v>
      </c>
      <c r="AK579" s="268">
        <v>0</v>
      </c>
      <c r="AL579" s="268">
        <v>0</v>
      </c>
      <c r="AM579" s="268">
        <v>0</v>
      </c>
      <c r="AN579" s="268">
        <v>0</v>
      </c>
      <c r="AO579" s="268">
        <v>0</v>
      </c>
      <c r="AP579" s="268">
        <v>0</v>
      </c>
      <c r="AQ579" s="268">
        <v>0</v>
      </c>
      <c r="AR579" s="268">
        <v>0</v>
      </c>
      <c r="AS579" s="268">
        <v>0</v>
      </c>
      <c r="AT579" s="268">
        <v>0</v>
      </c>
      <c r="AU579" s="268">
        <v>0</v>
      </c>
      <c r="AV579" s="268">
        <v>0</v>
      </c>
      <c r="AW579" s="268">
        <v>0</v>
      </c>
      <c r="AX579" s="268"/>
      <c r="AY579" s="273"/>
      <c r="AZ579" s="345">
        <v>0</v>
      </c>
      <c r="BA579" s="346">
        <v>0</v>
      </c>
      <c r="BB579" s="268">
        <v>0</v>
      </c>
      <c r="BC579" s="268">
        <v>0</v>
      </c>
      <c r="BD579" s="268">
        <v>0</v>
      </c>
      <c r="BE579" s="347">
        <v>0</v>
      </c>
      <c r="BF579" s="348">
        <v>0</v>
      </c>
      <c r="BG579" s="348">
        <v>0</v>
      </c>
      <c r="BH579" s="348">
        <v>0</v>
      </c>
      <c r="BI579" s="348">
        <v>0</v>
      </c>
      <c r="BJ579" s="349">
        <v>0</v>
      </c>
      <c r="BK579" s="348"/>
      <c r="BL579" s="124"/>
      <c r="BM579" s="2"/>
      <c r="BN579" s="124"/>
      <c r="BO579" s="6"/>
      <c r="BP579" s="124"/>
      <c r="BQ579" s="124"/>
      <c r="BR579" s="124"/>
      <c r="BS579" s="124"/>
      <c r="BT579" s="124"/>
      <c r="BU579" s="124"/>
      <c r="BV579" s="124"/>
      <c r="BW579" s="124"/>
      <c r="BX579" s="6"/>
      <c r="BY579" s="124"/>
      <c r="BZ579" s="124"/>
      <c r="CA579" s="124"/>
      <c r="CB579" s="124"/>
      <c r="CC579" s="124"/>
      <c r="CD579" s="124"/>
      <c r="CE579" s="124"/>
      <c r="CF579" s="124"/>
      <c r="CG579" s="124"/>
      <c r="CH579" s="124"/>
      <c r="CI579" s="124"/>
      <c r="CJ579" s="124"/>
      <c r="CK579" s="124"/>
      <c r="CL579" s="124"/>
      <c r="CM579" s="124"/>
      <c r="CN579" s="124"/>
      <c r="CO579" s="124"/>
      <c r="CP579" s="124"/>
      <c r="CQ579" s="124"/>
      <c r="CR579" s="124"/>
      <c r="CS579" s="124"/>
      <c r="CT579" s="124"/>
      <c r="CU579" s="124"/>
      <c r="CV579" s="124"/>
      <c r="CW579" s="124"/>
      <c r="CX579" s="124"/>
      <c r="CY579" s="124"/>
      <c r="CZ579" s="124"/>
      <c r="DA579" s="124"/>
      <c r="DB579" s="124"/>
      <c r="DC579" s="124"/>
      <c r="DD579" s="124"/>
      <c r="DE579" s="124"/>
      <c r="DF579" s="124"/>
      <c r="DG579" s="124"/>
      <c r="DH579" s="124"/>
      <c r="DI579" s="124"/>
      <c r="DJ579" s="124"/>
      <c r="DK579" s="198">
        <f>SUM(B579:M579)</f>
      </c>
      <c r="DL579" s="198">
        <f>SUM(N579:Y579)</f>
      </c>
      <c r="DM579" s="144">
        <f>IFERROR(DL579/DK579*100,0)</f>
      </c>
      <c r="DN579" s="198">
        <f>SUM(Z579:AK579)</f>
      </c>
      <c r="DO579" s="144">
        <f>IFERROR(DN579/DL579*100,0)</f>
      </c>
      <c r="DP579" s="198">
        <f>SUM(AL579:AW579)</f>
      </c>
      <c r="DQ579" s="144">
        <f>IFERROR(DP579/DN579*100,0)</f>
      </c>
      <c r="DR579" s="185">
        <f>SUM(AY579:BJ579)</f>
      </c>
      <c r="DS579" s="249">
        <f>IFERROR(DR579/DP579*100,0)</f>
      </c>
      <c r="DT579" s="2"/>
      <c r="DU579" s="2"/>
      <c r="DV579" s="2"/>
      <c r="DW579" s="2"/>
      <c r="DX579" s="2"/>
      <c r="DY579" s="2"/>
      <c r="DZ579" s="2"/>
      <c r="EA579" s="2"/>
      <c r="EB579" s="125"/>
      <c r="EC579" s="6"/>
      <c r="ED579" s="6"/>
      <c r="EE579" s="6"/>
      <c r="EF579" s="124"/>
      <c r="EG579" s="124"/>
      <c r="EH579" s="125"/>
      <c r="EI579" s="125"/>
      <c r="EJ579" s="124"/>
      <c r="EK579" s="2"/>
      <c r="EL579" s="2"/>
    </row>
    <row x14ac:dyDescent="0.25" r="580" customHeight="1" ht="18.75">
      <c r="A580" s="280" t="s">
        <v>267</v>
      </c>
      <c r="B580" s="342">
        <v>0</v>
      </c>
      <c r="C580" s="342">
        <v>0</v>
      </c>
      <c r="D580" s="342">
        <v>0</v>
      </c>
      <c r="E580" s="342">
        <v>0</v>
      </c>
      <c r="F580" s="342">
        <v>0</v>
      </c>
      <c r="G580" s="342">
        <v>0</v>
      </c>
      <c r="H580" s="342">
        <v>0</v>
      </c>
      <c r="I580" s="342">
        <v>0</v>
      </c>
      <c r="J580" s="342">
        <v>0</v>
      </c>
      <c r="K580" s="342">
        <v>0</v>
      </c>
      <c r="L580" s="342">
        <v>0</v>
      </c>
      <c r="M580" s="342">
        <v>0</v>
      </c>
      <c r="N580" s="268">
        <v>22</v>
      </c>
      <c r="O580" s="268">
        <v>24</v>
      </c>
      <c r="P580" s="268">
        <v>8</v>
      </c>
      <c r="Q580" s="268">
        <v>0</v>
      </c>
      <c r="R580" s="268">
        <v>0</v>
      </c>
      <c r="S580" s="268">
        <v>0</v>
      </c>
      <c r="T580" s="268">
        <v>5</v>
      </c>
      <c r="U580" s="268">
        <v>8</v>
      </c>
      <c r="V580" s="268">
        <v>0</v>
      </c>
      <c r="W580" s="268">
        <v>0</v>
      </c>
      <c r="X580" s="268">
        <v>0</v>
      </c>
      <c r="Y580" s="268">
        <v>0</v>
      </c>
      <c r="Z580" s="268">
        <v>13</v>
      </c>
      <c r="AA580" s="268">
        <v>4</v>
      </c>
      <c r="AB580" s="268">
        <v>0</v>
      </c>
      <c r="AC580" s="268">
        <v>0</v>
      </c>
      <c r="AD580" s="268">
        <v>0</v>
      </c>
      <c r="AE580" s="268">
        <v>2</v>
      </c>
      <c r="AF580" s="268">
        <v>0</v>
      </c>
      <c r="AG580" s="268">
        <v>0</v>
      </c>
      <c r="AH580" s="268">
        <v>4</v>
      </c>
      <c r="AI580" s="268">
        <v>2</v>
      </c>
      <c r="AJ580" s="268">
        <v>4</v>
      </c>
      <c r="AK580" s="268">
        <v>0</v>
      </c>
      <c r="AL580" s="268">
        <v>0</v>
      </c>
      <c r="AM580" s="268">
        <v>0</v>
      </c>
      <c r="AN580" s="268">
        <v>0</v>
      </c>
      <c r="AO580" s="268">
        <v>0</v>
      </c>
      <c r="AP580" s="268">
        <v>0</v>
      </c>
      <c r="AQ580" s="268">
        <v>0</v>
      </c>
      <c r="AR580" s="268">
        <v>0</v>
      </c>
      <c r="AS580" s="268">
        <v>0</v>
      </c>
      <c r="AT580" s="268">
        <v>0</v>
      </c>
      <c r="AU580" s="268">
        <v>0</v>
      </c>
      <c r="AV580" s="268">
        <v>0</v>
      </c>
      <c r="AW580" s="268">
        <v>0</v>
      </c>
      <c r="AX580" s="268"/>
      <c r="AY580" s="273"/>
      <c r="AZ580" s="345">
        <v>0</v>
      </c>
      <c r="BA580" s="346">
        <v>0</v>
      </c>
      <c r="BB580" s="268">
        <v>0</v>
      </c>
      <c r="BC580" s="268">
        <v>0</v>
      </c>
      <c r="BD580" s="268">
        <v>0</v>
      </c>
      <c r="BE580" s="347">
        <v>0</v>
      </c>
      <c r="BF580" s="348">
        <v>0</v>
      </c>
      <c r="BG580" s="348">
        <v>0</v>
      </c>
      <c r="BH580" s="348">
        <v>0</v>
      </c>
      <c r="BI580" s="348">
        <v>0</v>
      </c>
      <c r="BJ580" s="349">
        <v>0</v>
      </c>
      <c r="BK580" s="348"/>
      <c r="BL580" s="124"/>
      <c r="BM580" s="2"/>
      <c r="BN580" s="124"/>
      <c r="BO580" s="6"/>
      <c r="BP580" s="124"/>
      <c r="BQ580" s="124"/>
      <c r="BR580" s="124"/>
      <c r="BS580" s="124"/>
      <c r="BT580" s="124"/>
      <c r="BU580" s="124"/>
      <c r="BV580" s="124"/>
      <c r="BW580" s="124"/>
      <c r="BX580" s="6"/>
      <c r="BY580" s="124"/>
      <c r="BZ580" s="124"/>
      <c r="CA580" s="124"/>
      <c r="CB580" s="124"/>
      <c r="CC580" s="124"/>
      <c r="CD580" s="124"/>
      <c r="CE580" s="124"/>
      <c r="CF580" s="124"/>
      <c r="CG580" s="124"/>
      <c r="CH580" s="124"/>
      <c r="CI580" s="124"/>
      <c r="CJ580" s="124"/>
      <c r="CK580" s="124"/>
      <c r="CL580" s="124"/>
      <c r="CM580" s="124"/>
      <c r="CN580" s="124"/>
      <c r="CO580" s="124"/>
      <c r="CP580" s="124"/>
      <c r="CQ580" s="124"/>
      <c r="CR580" s="124"/>
      <c r="CS580" s="124"/>
      <c r="CT580" s="124"/>
      <c r="CU580" s="124"/>
      <c r="CV580" s="124"/>
      <c r="CW580" s="124"/>
      <c r="CX580" s="124"/>
      <c r="CY580" s="124"/>
      <c r="CZ580" s="124"/>
      <c r="DA580" s="124"/>
      <c r="DB580" s="124"/>
      <c r="DC580" s="124"/>
      <c r="DD580" s="124"/>
      <c r="DE580" s="124"/>
      <c r="DF580" s="124"/>
      <c r="DG580" s="124"/>
      <c r="DH580" s="124"/>
      <c r="DI580" s="124"/>
      <c r="DJ580" s="124"/>
      <c r="DK580" s="198">
        <f>SUM(B580:M580)</f>
      </c>
      <c r="DL580" s="198">
        <f>SUM(N580:Y580)</f>
      </c>
      <c r="DM580" s="144">
        <f>IFERROR(DL580/DK580*100,0)</f>
      </c>
      <c r="DN580" s="198">
        <f>SUM(Z580:AK580)</f>
      </c>
      <c r="DO580" s="144">
        <f>IFERROR(DN580/DL580*100,0)</f>
      </c>
      <c r="DP580" s="198">
        <f>SUM(AL580:AW580)</f>
      </c>
      <c r="DQ580" s="144">
        <f>IFERROR(DP580/DN580*100,0)</f>
      </c>
      <c r="DR580" s="185">
        <f>SUM(AY580:BJ580)</f>
      </c>
      <c r="DS580" s="249">
        <f>IFERROR(DR580/DP580*100,0)</f>
      </c>
      <c r="DT580" s="2"/>
      <c r="DU580" s="2"/>
      <c r="DV580" s="2"/>
      <c r="DW580" s="2"/>
      <c r="DX580" s="2"/>
      <c r="DY580" s="2"/>
      <c r="DZ580" s="2"/>
      <c r="EA580" s="2"/>
      <c r="EB580" s="125"/>
      <c r="EC580" s="6"/>
      <c r="ED580" s="6"/>
      <c r="EE580" s="6"/>
      <c r="EF580" s="124"/>
      <c r="EG580" s="124"/>
      <c r="EH580" s="125"/>
      <c r="EI580" s="125"/>
      <c r="EJ580" s="124"/>
      <c r="EK580" s="2"/>
      <c r="EL580" s="2"/>
    </row>
    <row x14ac:dyDescent="0.25" r="581" customHeight="1" ht="18.75">
      <c r="A581" s="280" t="s">
        <v>268</v>
      </c>
      <c r="B581" s="342">
        <v>0</v>
      </c>
      <c r="C581" s="342">
        <v>0</v>
      </c>
      <c r="D581" s="342">
        <v>0</v>
      </c>
      <c r="E581" s="342">
        <v>0</v>
      </c>
      <c r="F581" s="342">
        <v>0</v>
      </c>
      <c r="G581" s="342">
        <v>0</v>
      </c>
      <c r="H581" s="342">
        <v>0</v>
      </c>
      <c r="I581" s="342">
        <v>0</v>
      </c>
      <c r="J581" s="342">
        <v>0</v>
      </c>
      <c r="K581" s="342">
        <v>0</v>
      </c>
      <c r="L581" s="342">
        <v>0</v>
      </c>
      <c r="M581" s="342">
        <v>0</v>
      </c>
      <c r="N581" s="268">
        <v>0</v>
      </c>
      <c r="O581" s="268">
        <v>0</v>
      </c>
      <c r="P581" s="268">
        <v>0</v>
      </c>
      <c r="Q581" s="268">
        <v>0</v>
      </c>
      <c r="R581" s="268">
        <v>0</v>
      </c>
      <c r="S581" s="268">
        <v>0</v>
      </c>
      <c r="T581" s="268">
        <v>0</v>
      </c>
      <c r="U581" s="268">
        <v>0</v>
      </c>
      <c r="V581" s="268">
        <v>0</v>
      </c>
      <c r="W581" s="268">
        <v>0</v>
      </c>
      <c r="X581" s="268">
        <v>0</v>
      </c>
      <c r="Y581" s="268">
        <v>0</v>
      </c>
      <c r="Z581" s="268">
        <v>0</v>
      </c>
      <c r="AA581" s="268">
        <v>0</v>
      </c>
      <c r="AB581" s="268">
        <v>0</v>
      </c>
      <c r="AC581" s="268">
        <v>0</v>
      </c>
      <c r="AD581" s="268">
        <v>0</v>
      </c>
      <c r="AE581" s="268">
        <v>0</v>
      </c>
      <c r="AF581" s="268">
        <v>0</v>
      </c>
      <c r="AG581" s="268">
        <v>16</v>
      </c>
      <c r="AH581" s="268">
        <v>0</v>
      </c>
      <c r="AI581" s="268">
        <v>0</v>
      </c>
      <c r="AJ581" s="268">
        <v>0</v>
      </c>
      <c r="AK581" s="268">
        <v>6</v>
      </c>
      <c r="AL581" s="268">
        <v>0</v>
      </c>
      <c r="AM581" s="268">
        <v>0</v>
      </c>
      <c r="AN581" s="268">
        <v>0</v>
      </c>
      <c r="AO581" s="268">
        <v>0</v>
      </c>
      <c r="AP581" s="268">
        <v>0</v>
      </c>
      <c r="AQ581" s="268">
        <v>0</v>
      </c>
      <c r="AR581" s="268">
        <v>0</v>
      </c>
      <c r="AS581" s="268">
        <v>0</v>
      </c>
      <c r="AT581" s="268">
        <v>0</v>
      </c>
      <c r="AU581" s="268">
        <v>0</v>
      </c>
      <c r="AV581" s="268">
        <v>0</v>
      </c>
      <c r="AW581" s="268">
        <v>0</v>
      </c>
      <c r="AX581" s="268"/>
      <c r="AY581" s="273"/>
      <c r="AZ581" s="345">
        <v>0</v>
      </c>
      <c r="BA581" s="346">
        <v>0</v>
      </c>
      <c r="BB581" s="268">
        <v>0</v>
      </c>
      <c r="BC581" s="268">
        <v>0</v>
      </c>
      <c r="BD581" s="268">
        <v>0</v>
      </c>
      <c r="BE581" s="347">
        <v>0</v>
      </c>
      <c r="BF581" s="348">
        <v>0</v>
      </c>
      <c r="BG581" s="348">
        <v>0</v>
      </c>
      <c r="BH581" s="348">
        <v>0</v>
      </c>
      <c r="BI581" s="348">
        <v>0</v>
      </c>
      <c r="BJ581" s="349">
        <v>0</v>
      </c>
      <c r="BK581" s="348"/>
      <c r="BL581" s="124"/>
      <c r="BM581" s="2"/>
      <c r="BN581" s="124"/>
      <c r="BO581" s="6"/>
      <c r="BP581" s="124"/>
      <c r="BQ581" s="124"/>
      <c r="BR581" s="124"/>
      <c r="BS581" s="124"/>
      <c r="BT581" s="124"/>
      <c r="BU581" s="124"/>
      <c r="BV581" s="124"/>
      <c r="BW581" s="124"/>
      <c r="BX581" s="6"/>
      <c r="BY581" s="124"/>
      <c r="BZ581" s="124"/>
      <c r="CA581" s="124"/>
      <c r="CB581" s="124"/>
      <c r="CC581" s="124"/>
      <c r="CD581" s="124"/>
      <c r="CE581" s="124"/>
      <c r="CF581" s="124"/>
      <c r="CG581" s="124"/>
      <c r="CH581" s="124"/>
      <c r="CI581" s="124"/>
      <c r="CJ581" s="124"/>
      <c r="CK581" s="124"/>
      <c r="CL581" s="124"/>
      <c r="CM581" s="124"/>
      <c r="CN581" s="124"/>
      <c r="CO581" s="124"/>
      <c r="CP581" s="124"/>
      <c r="CQ581" s="124"/>
      <c r="CR581" s="124"/>
      <c r="CS581" s="124"/>
      <c r="CT581" s="124"/>
      <c r="CU581" s="124"/>
      <c r="CV581" s="124"/>
      <c r="CW581" s="124"/>
      <c r="CX581" s="124"/>
      <c r="CY581" s="124"/>
      <c r="CZ581" s="124"/>
      <c r="DA581" s="124"/>
      <c r="DB581" s="124"/>
      <c r="DC581" s="124"/>
      <c r="DD581" s="124"/>
      <c r="DE581" s="124"/>
      <c r="DF581" s="124"/>
      <c r="DG581" s="124"/>
      <c r="DH581" s="124"/>
      <c r="DI581" s="124"/>
      <c r="DJ581" s="124"/>
      <c r="DK581" s="198">
        <f>SUM(B581:M581)</f>
      </c>
      <c r="DL581" s="198">
        <f>SUM(N581:Y581)</f>
      </c>
      <c r="DM581" s="144">
        <f>IFERROR(DL581/DK581*100,0)</f>
      </c>
      <c r="DN581" s="198">
        <f>SUM(Z581:AK581)</f>
      </c>
      <c r="DO581" s="144">
        <f>IFERROR(DN581/DL581*100,0)</f>
      </c>
      <c r="DP581" s="198">
        <f>SUM(AL581:AW581)</f>
      </c>
      <c r="DQ581" s="144">
        <f>IFERROR(DP581/DN581*100,0)</f>
      </c>
      <c r="DR581" s="185">
        <f>SUM(AY581:BJ581)</f>
      </c>
      <c r="DS581" s="249">
        <f>IFERROR(DR581/DP581*100,0)</f>
      </c>
      <c r="DT581" s="2"/>
      <c r="DU581" s="2"/>
      <c r="DV581" s="2"/>
      <c r="DW581" s="2"/>
      <c r="DX581" s="2"/>
      <c r="DY581" s="2"/>
      <c r="DZ581" s="2"/>
      <c r="EA581" s="2"/>
      <c r="EB581" s="125"/>
      <c r="EC581" s="6"/>
      <c r="ED581" s="6"/>
      <c r="EE581" s="6"/>
      <c r="EF581" s="124"/>
      <c r="EG581" s="124"/>
      <c r="EH581" s="125"/>
      <c r="EI581" s="125"/>
      <c r="EJ581" s="124"/>
      <c r="EK581" s="2"/>
      <c r="EL581" s="2"/>
    </row>
    <row x14ac:dyDescent="0.25" r="582" customHeight="1" ht="18.75">
      <c r="A582" s="280" t="s">
        <v>269</v>
      </c>
      <c r="B582" s="342">
        <v>0</v>
      </c>
      <c r="C582" s="342">
        <v>0</v>
      </c>
      <c r="D582" s="342">
        <v>0</v>
      </c>
      <c r="E582" s="342">
        <v>0</v>
      </c>
      <c r="F582" s="342">
        <v>0</v>
      </c>
      <c r="G582" s="342">
        <v>0</v>
      </c>
      <c r="H582" s="342">
        <v>0</v>
      </c>
      <c r="I582" s="342">
        <v>0</v>
      </c>
      <c r="J582" s="342">
        <v>0</v>
      </c>
      <c r="K582" s="342">
        <v>0</v>
      </c>
      <c r="L582" s="342">
        <v>0</v>
      </c>
      <c r="M582" s="342">
        <v>0</v>
      </c>
      <c r="N582" s="268">
        <v>0</v>
      </c>
      <c r="O582" s="268">
        <v>0</v>
      </c>
      <c r="P582" s="268">
        <v>0</v>
      </c>
      <c r="Q582" s="268">
        <v>0</v>
      </c>
      <c r="R582" s="268">
        <v>0</v>
      </c>
      <c r="S582" s="268">
        <v>0</v>
      </c>
      <c r="T582" s="268">
        <v>0</v>
      </c>
      <c r="U582" s="268">
        <v>0</v>
      </c>
      <c r="V582" s="268">
        <v>0</v>
      </c>
      <c r="W582" s="268">
        <v>0</v>
      </c>
      <c r="X582" s="268">
        <v>0</v>
      </c>
      <c r="Y582" s="268">
        <v>0</v>
      </c>
      <c r="Z582" s="268">
        <v>0</v>
      </c>
      <c r="AA582" s="268">
        <v>0</v>
      </c>
      <c r="AB582" s="268">
        <v>0</v>
      </c>
      <c r="AC582" s="268">
        <v>0</v>
      </c>
      <c r="AD582" s="268">
        <v>10</v>
      </c>
      <c r="AE582" s="268">
        <v>0</v>
      </c>
      <c r="AF582" s="268">
        <v>0</v>
      </c>
      <c r="AG582" s="268">
        <v>0</v>
      </c>
      <c r="AH582" s="268">
        <v>0</v>
      </c>
      <c r="AI582" s="268">
        <v>0</v>
      </c>
      <c r="AJ582" s="268">
        <v>0</v>
      </c>
      <c r="AK582" s="268">
        <v>0</v>
      </c>
      <c r="AL582" s="268">
        <v>0</v>
      </c>
      <c r="AM582" s="268">
        <v>0</v>
      </c>
      <c r="AN582" s="268">
        <v>0</v>
      </c>
      <c r="AO582" s="268">
        <v>0</v>
      </c>
      <c r="AP582" s="268">
        <v>0</v>
      </c>
      <c r="AQ582" s="268">
        <v>0</v>
      </c>
      <c r="AR582" s="268">
        <v>0</v>
      </c>
      <c r="AS582" s="268">
        <v>0</v>
      </c>
      <c r="AT582" s="268">
        <v>0</v>
      </c>
      <c r="AU582" s="268">
        <v>0</v>
      </c>
      <c r="AV582" s="268">
        <v>0</v>
      </c>
      <c r="AW582" s="268">
        <v>0</v>
      </c>
      <c r="AX582" s="268"/>
      <c r="AY582" s="273"/>
      <c r="AZ582" s="345">
        <v>0</v>
      </c>
      <c r="BA582" s="346">
        <v>0</v>
      </c>
      <c r="BB582" s="268">
        <v>0</v>
      </c>
      <c r="BC582" s="268">
        <v>0</v>
      </c>
      <c r="BD582" s="268">
        <v>0</v>
      </c>
      <c r="BE582" s="347">
        <v>0</v>
      </c>
      <c r="BF582" s="348">
        <v>0</v>
      </c>
      <c r="BG582" s="348">
        <v>0</v>
      </c>
      <c r="BH582" s="348">
        <v>0</v>
      </c>
      <c r="BI582" s="348">
        <v>0</v>
      </c>
      <c r="BJ582" s="349">
        <v>0</v>
      </c>
      <c r="BK582" s="348"/>
      <c r="BL582" s="124"/>
      <c r="BM582" s="2"/>
      <c r="BN582" s="124"/>
      <c r="BO582" s="6"/>
      <c r="BP582" s="124"/>
      <c r="BQ582" s="124"/>
      <c r="BR582" s="124"/>
      <c r="BS582" s="124"/>
      <c r="BT582" s="124"/>
      <c r="BU582" s="124"/>
      <c r="BV582" s="124"/>
      <c r="BW582" s="124"/>
      <c r="BX582" s="6"/>
      <c r="BY582" s="124"/>
      <c r="BZ582" s="124"/>
      <c r="CA582" s="124"/>
      <c r="CB582" s="124"/>
      <c r="CC582" s="124"/>
      <c r="CD582" s="124"/>
      <c r="CE582" s="124"/>
      <c r="CF582" s="124"/>
      <c r="CG582" s="124"/>
      <c r="CH582" s="124"/>
      <c r="CI582" s="124"/>
      <c r="CJ582" s="124"/>
      <c r="CK582" s="124"/>
      <c r="CL582" s="124"/>
      <c r="CM582" s="124"/>
      <c r="CN582" s="124"/>
      <c r="CO582" s="124"/>
      <c r="CP582" s="124"/>
      <c r="CQ582" s="124"/>
      <c r="CR582" s="124"/>
      <c r="CS582" s="124"/>
      <c r="CT582" s="124"/>
      <c r="CU582" s="124"/>
      <c r="CV582" s="124"/>
      <c r="CW582" s="124"/>
      <c r="CX582" s="124"/>
      <c r="CY582" s="124"/>
      <c r="CZ582" s="124"/>
      <c r="DA582" s="124"/>
      <c r="DB582" s="124"/>
      <c r="DC582" s="124"/>
      <c r="DD582" s="124"/>
      <c r="DE582" s="124"/>
      <c r="DF582" s="124"/>
      <c r="DG582" s="124"/>
      <c r="DH582" s="124"/>
      <c r="DI582" s="124"/>
      <c r="DJ582" s="124"/>
      <c r="DK582" s="198">
        <f>SUM(B582:M582)</f>
      </c>
      <c r="DL582" s="198">
        <f>SUM(N582:Y582)</f>
      </c>
      <c r="DM582" s="144">
        <f>IFERROR(DL582/DK582*100,0)</f>
      </c>
      <c r="DN582" s="198">
        <f>SUM(Z582:AK582)</f>
      </c>
      <c r="DO582" s="144">
        <f>IFERROR(DN582/DL582*100,0)</f>
      </c>
      <c r="DP582" s="198">
        <f>SUM(AL582:AW582)</f>
      </c>
      <c r="DQ582" s="144">
        <f>IFERROR(DP582/DN582*100,0)</f>
      </c>
      <c r="DR582" s="185">
        <f>SUM(AY582:BJ582)</f>
      </c>
      <c r="DS582" s="249">
        <f>IFERROR(DR582/DP582*100,0)</f>
      </c>
      <c r="DT582" s="2"/>
      <c r="DU582" s="2"/>
      <c r="DV582" s="2"/>
      <c r="DW582" s="2"/>
      <c r="DX582" s="2"/>
      <c r="DY582" s="2"/>
      <c r="DZ582" s="2"/>
      <c r="EA582" s="2"/>
      <c r="EB582" s="125"/>
      <c r="EC582" s="6"/>
      <c r="ED582" s="6"/>
      <c r="EE582" s="6"/>
      <c r="EF582" s="124"/>
      <c r="EG582" s="124"/>
      <c r="EH582" s="125"/>
      <c r="EI582" s="125"/>
      <c r="EJ582" s="124"/>
      <c r="EK582" s="2"/>
      <c r="EL582" s="2"/>
    </row>
    <row x14ac:dyDescent="0.25" r="583" customHeight="1" ht="18.75">
      <c r="A583" s="280" t="s">
        <v>270</v>
      </c>
      <c r="B583" s="322">
        <v>34</v>
      </c>
      <c r="C583" s="322">
        <v>0</v>
      </c>
      <c r="D583" s="322">
        <v>64</v>
      </c>
      <c r="E583" s="322">
        <v>8</v>
      </c>
      <c r="F583" s="322">
        <v>0</v>
      </c>
      <c r="G583" s="322">
        <v>0</v>
      </c>
      <c r="H583" s="322">
        <v>0</v>
      </c>
      <c r="I583" s="322">
        <v>0</v>
      </c>
      <c r="J583" s="322">
        <v>0</v>
      </c>
      <c r="K583" s="322">
        <v>0</v>
      </c>
      <c r="L583" s="322">
        <v>0</v>
      </c>
      <c r="M583" s="322">
        <v>0</v>
      </c>
      <c r="N583" s="268">
        <v>0</v>
      </c>
      <c r="O583" s="268">
        <v>0</v>
      </c>
      <c r="P583" s="268">
        <v>0</v>
      </c>
      <c r="Q583" s="268">
        <v>0</v>
      </c>
      <c r="R583" s="268">
        <v>0</v>
      </c>
      <c r="S583" s="268">
        <v>0</v>
      </c>
      <c r="T583" s="268">
        <v>0</v>
      </c>
      <c r="U583" s="268">
        <v>0</v>
      </c>
      <c r="V583" s="268">
        <v>0</v>
      </c>
      <c r="W583" s="268">
        <v>0</v>
      </c>
      <c r="X583" s="268">
        <v>0</v>
      </c>
      <c r="Y583" s="268">
        <v>0</v>
      </c>
      <c r="Z583" s="268">
        <v>0</v>
      </c>
      <c r="AA583" s="268">
        <v>0</v>
      </c>
      <c r="AB583" s="268">
        <v>0</v>
      </c>
      <c r="AC583" s="268">
        <v>0</v>
      </c>
      <c r="AD583" s="268">
        <v>0</v>
      </c>
      <c r="AE583" s="268">
        <v>0</v>
      </c>
      <c r="AF583" s="268">
        <v>0</v>
      </c>
      <c r="AG583" s="268">
        <v>0</v>
      </c>
      <c r="AH583" s="268">
        <v>0</v>
      </c>
      <c r="AI583" s="268">
        <v>0</v>
      </c>
      <c r="AJ583" s="268">
        <v>0</v>
      </c>
      <c r="AK583" s="268">
        <v>0</v>
      </c>
      <c r="AL583" s="268">
        <v>0</v>
      </c>
      <c r="AM583" s="268">
        <v>0</v>
      </c>
      <c r="AN583" s="268">
        <v>0</v>
      </c>
      <c r="AO583" s="268">
        <v>0</v>
      </c>
      <c r="AP583" s="268">
        <v>0</v>
      </c>
      <c r="AQ583" s="268">
        <v>0</v>
      </c>
      <c r="AR583" s="268">
        <v>0</v>
      </c>
      <c r="AS583" s="268">
        <v>0</v>
      </c>
      <c r="AT583" s="268">
        <v>0</v>
      </c>
      <c r="AU583" s="268">
        <v>0</v>
      </c>
      <c r="AV583" s="268">
        <v>0</v>
      </c>
      <c r="AW583" s="268">
        <v>0</v>
      </c>
      <c r="AX583" s="268"/>
      <c r="AY583" s="273"/>
      <c r="AZ583" s="345">
        <v>0</v>
      </c>
      <c r="BA583" s="346">
        <v>0</v>
      </c>
      <c r="BB583" s="268">
        <v>0</v>
      </c>
      <c r="BC583" s="268">
        <v>0</v>
      </c>
      <c r="BD583" s="268">
        <v>0</v>
      </c>
      <c r="BE583" s="347">
        <v>0</v>
      </c>
      <c r="BF583" s="348">
        <v>0</v>
      </c>
      <c r="BG583" s="348">
        <v>0</v>
      </c>
      <c r="BH583" s="348">
        <v>0</v>
      </c>
      <c r="BI583" s="348">
        <v>0</v>
      </c>
      <c r="BJ583" s="349">
        <v>0</v>
      </c>
      <c r="BK583" s="348"/>
      <c r="BL583" s="124"/>
      <c r="BM583" s="2"/>
      <c r="BN583" s="124"/>
      <c r="BO583" s="6"/>
      <c r="BP583" s="124"/>
      <c r="BQ583" s="124"/>
      <c r="BR583" s="124"/>
      <c r="BS583" s="124"/>
      <c r="BT583" s="124"/>
      <c r="BU583" s="124"/>
      <c r="BV583" s="124"/>
      <c r="BW583" s="124"/>
      <c r="BX583" s="6"/>
      <c r="BY583" s="124"/>
      <c r="BZ583" s="124"/>
      <c r="CA583" s="124"/>
      <c r="CB583" s="124"/>
      <c r="CC583" s="124"/>
      <c r="CD583" s="124"/>
      <c r="CE583" s="124"/>
      <c r="CF583" s="124"/>
      <c r="CG583" s="124"/>
      <c r="CH583" s="124"/>
      <c r="CI583" s="124"/>
      <c r="CJ583" s="124"/>
      <c r="CK583" s="124"/>
      <c r="CL583" s="124"/>
      <c r="CM583" s="124"/>
      <c r="CN583" s="124"/>
      <c r="CO583" s="124"/>
      <c r="CP583" s="124"/>
      <c r="CQ583" s="124"/>
      <c r="CR583" s="124"/>
      <c r="CS583" s="124"/>
      <c r="CT583" s="124"/>
      <c r="CU583" s="124"/>
      <c r="CV583" s="124"/>
      <c r="CW583" s="124"/>
      <c r="CX583" s="124"/>
      <c r="CY583" s="124"/>
      <c r="CZ583" s="124"/>
      <c r="DA583" s="124"/>
      <c r="DB583" s="124"/>
      <c r="DC583" s="124"/>
      <c r="DD583" s="124"/>
      <c r="DE583" s="124"/>
      <c r="DF583" s="124"/>
      <c r="DG583" s="124"/>
      <c r="DH583" s="124"/>
      <c r="DI583" s="124"/>
      <c r="DJ583" s="124"/>
      <c r="DK583" s="198">
        <f>SUM(B583:M583)</f>
      </c>
      <c r="DL583" s="198">
        <f>SUM(N583:Y583)</f>
      </c>
      <c r="DM583" s="144">
        <f>IFERROR(DL583/DK583*100,0)</f>
      </c>
      <c r="DN583" s="198">
        <f>SUM(Z583:AK583)</f>
      </c>
      <c r="DO583" s="144">
        <f>IFERROR(DN583/DL583*100,0)</f>
      </c>
      <c r="DP583" s="198">
        <f>SUM(AL583:AW583)</f>
      </c>
      <c r="DQ583" s="144">
        <f>IFERROR(DP583/DN583*100,0)</f>
      </c>
      <c r="DR583" s="185">
        <f>SUM(AY583:BJ583)</f>
      </c>
      <c r="DS583" s="249">
        <f>IFERROR(DR583/DP583*100,0)</f>
      </c>
      <c r="DT583" s="2"/>
      <c r="DU583" s="2"/>
      <c r="DV583" s="2"/>
      <c r="DW583" s="2"/>
      <c r="DX583" s="2"/>
      <c r="DY583" s="2"/>
      <c r="DZ583" s="2"/>
      <c r="EA583" s="2"/>
      <c r="EB583" s="125"/>
      <c r="EC583" s="6"/>
      <c r="ED583" s="6"/>
      <c r="EE583" s="6"/>
      <c r="EF583" s="124"/>
      <c r="EG583" s="124"/>
      <c r="EH583" s="125"/>
      <c r="EI583" s="125"/>
      <c r="EJ583" s="124"/>
      <c r="EK583" s="2"/>
      <c r="EL583" s="2"/>
    </row>
    <row x14ac:dyDescent="0.25" r="584" customHeight="1" ht="18.75">
      <c r="A584" s="280" t="s">
        <v>270</v>
      </c>
      <c r="B584" s="322">
        <v>34</v>
      </c>
      <c r="C584" s="322">
        <v>0</v>
      </c>
      <c r="D584" s="322">
        <v>64</v>
      </c>
      <c r="E584" s="322">
        <v>8</v>
      </c>
      <c r="F584" s="322">
        <v>0</v>
      </c>
      <c r="G584" s="322">
        <v>0</v>
      </c>
      <c r="H584" s="322">
        <v>0</v>
      </c>
      <c r="I584" s="322">
        <v>0</v>
      </c>
      <c r="J584" s="322">
        <v>0</v>
      </c>
      <c r="K584" s="322">
        <v>0</v>
      </c>
      <c r="L584" s="322">
        <v>0</v>
      </c>
      <c r="M584" s="322">
        <v>0</v>
      </c>
      <c r="N584" s="268">
        <v>0</v>
      </c>
      <c r="O584" s="268">
        <v>0</v>
      </c>
      <c r="P584" s="268">
        <v>0</v>
      </c>
      <c r="Q584" s="268">
        <v>0</v>
      </c>
      <c r="R584" s="268">
        <v>0</v>
      </c>
      <c r="S584" s="268">
        <v>0</v>
      </c>
      <c r="T584" s="268">
        <v>0</v>
      </c>
      <c r="U584" s="268">
        <v>0</v>
      </c>
      <c r="V584" s="268">
        <v>0</v>
      </c>
      <c r="W584" s="268">
        <v>0</v>
      </c>
      <c r="X584" s="268">
        <v>0</v>
      </c>
      <c r="Y584" s="268">
        <v>0</v>
      </c>
      <c r="Z584" s="268">
        <v>0</v>
      </c>
      <c r="AA584" s="268">
        <v>0</v>
      </c>
      <c r="AB584" s="268">
        <v>0</v>
      </c>
      <c r="AC584" s="268">
        <v>0</v>
      </c>
      <c r="AD584" s="268">
        <v>0</v>
      </c>
      <c r="AE584" s="268">
        <v>0</v>
      </c>
      <c r="AF584" s="268">
        <v>0</v>
      </c>
      <c r="AG584" s="268">
        <v>0</v>
      </c>
      <c r="AH584" s="268">
        <v>0</v>
      </c>
      <c r="AI584" s="268">
        <v>0</v>
      </c>
      <c r="AJ584" s="268">
        <v>0</v>
      </c>
      <c r="AK584" s="268">
        <v>0</v>
      </c>
      <c r="AL584" s="268">
        <v>0</v>
      </c>
      <c r="AM584" s="268">
        <v>0</v>
      </c>
      <c r="AN584" s="268">
        <v>0</v>
      </c>
      <c r="AO584" s="268">
        <v>0</v>
      </c>
      <c r="AP584" s="268">
        <v>0</v>
      </c>
      <c r="AQ584" s="268">
        <v>0</v>
      </c>
      <c r="AR584" s="268">
        <v>0</v>
      </c>
      <c r="AS584" s="268">
        <v>0</v>
      </c>
      <c r="AT584" s="268">
        <v>0</v>
      </c>
      <c r="AU584" s="268">
        <v>0</v>
      </c>
      <c r="AV584" s="268">
        <v>0</v>
      </c>
      <c r="AW584" s="268">
        <v>0</v>
      </c>
      <c r="AX584" s="268"/>
      <c r="AY584" s="273"/>
      <c r="AZ584" s="345">
        <v>0</v>
      </c>
      <c r="BA584" s="346">
        <v>0</v>
      </c>
      <c r="BB584" s="268">
        <v>0</v>
      </c>
      <c r="BC584" s="268">
        <v>0</v>
      </c>
      <c r="BD584" s="268">
        <v>0</v>
      </c>
      <c r="BE584" s="347">
        <v>0</v>
      </c>
      <c r="BF584" s="348">
        <v>0</v>
      </c>
      <c r="BG584" s="348">
        <v>0</v>
      </c>
      <c r="BH584" s="348">
        <v>0</v>
      </c>
      <c r="BI584" s="348">
        <v>0</v>
      </c>
      <c r="BJ584" s="349">
        <v>0</v>
      </c>
      <c r="BK584" s="348"/>
      <c r="BL584" s="124"/>
      <c r="BM584" s="2"/>
      <c r="BN584" s="124"/>
      <c r="BO584" s="6"/>
      <c r="BP584" s="124"/>
      <c r="BQ584" s="124"/>
      <c r="BR584" s="124"/>
      <c r="BS584" s="124"/>
      <c r="BT584" s="124"/>
      <c r="BU584" s="124"/>
      <c r="BV584" s="124"/>
      <c r="BW584" s="124"/>
      <c r="BX584" s="6"/>
      <c r="BY584" s="124"/>
      <c r="BZ584" s="124"/>
      <c r="CA584" s="124"/>
      <c r="CB584" s="124"/>
      <c r="CC584" s="124"/>
      <c r="CD584" s="124"/>
      <c r="CE584" s="124"/>
      <c r="CF584" s="124"/>
      <c r="CG584" s="124"/>
      <c r="CH584" s="124"/>
      <c r="CI584" s="124"/>
      <c r="CJ584" s="124"/>
      <c r="CK584" s="124"/>
      <c r="CL584" s="124"/>
      <c r="CM584" s="124"/>
      <c r="CN584" s="124"/>
      <c r="CO584" s="124"/>
      <c r="CP584" s="124"/>
      <c r="CQ584" s="124"/>
      <c r="CR584" s="124"/>
      <c r="CS584" s="124"/>
      <c r="CT584" s="124"/>
      <c r="CU584" s="124"/>
      <c r="CV584" s="124"/>
      <c r="CW584" s="124"/>
      <c r="CX584" s="124"/>
      <c r="CY584" s="124"/>
      <c r="CZ584" s="124"/>
      <c r="DA584" s="124"/>
      <c r="DB584" s="124"/>
      <c r="DC584" s="124"/>
      <c r="DD584" s="124"/>
      <c r="DE584" s="124"/>
      <c r="DF584" s="124"/>
      <c r="DG584" s="124"/>
      <c r="DH584" s="124"/>
      <c r="DI584" s="124"/>
      <c r="DJ584" s="124"/>
      <c r="DK584" s="198">
        <f>SUM(B584:M584)</f>
      </c>
      <c r="DL584" s="198">
        <f>SUM(N584:Y584)</f>
      </c>
      <c r="DM584" s="144">
        <f>IFERROR(DL584/DK584*100,0)</f>
      </c>
      <c r="DN584" s="198">
        <f>SUM(Z584:AK584)</f>
      </c>
      <c r="DO584" s="144">
        <f>IFERROR(DN584/DL584*100,0)</f>
      </c>
      <c r="DP584" s="198">
        <f>SUM(AL584:AW584)</f>
      </c>
      <c r="DQ584" s="144">
        <f>IFERROR(DP584/DN584*100,0)</f>
      </c>
      <c r="DR584" s="185">
        <f>SUM(AY584:BJ584)</f>
      </c>
      <c r="DS584" s="249">
        <f>IFERROR(DR584/DP584*100,0)</f>
      </c>
      <c r="DT584" s="2"/>
      <c r="DU584" s="2"/>
      <c r="DV584" s="2"/>
      <c r="DW584" s="2"/>
      <c r="DX584" s="2"/>
      <c r="DY584" s="2"/>
      <c r="DZ584" s="2"/>
      <c r="EA584" s="2"/>
      <c r="EB584" s="125"/>
      <c r="EC584" s="6"/>
      <c r="ED584" s="6"/>
      <c r="EE584" s="6"/>
      <c r="EF584" s="124"/>
      <c r="EG584" s="124"/>
      <c r="EH584" s="125"/>
      <c r="EI584" s="125"/>
      <c r="EJ584" s="124"/>
      <c r="EK584" s="2"/>
      <c r="EL584" s="2"/>
    </row>
    <row x14ac:dyDescent="0.25" r="585" customHeight="1" ht="18.75">
      <c r="A585" s="280" t="s">
        <v>271</v>
      </c>
      <c r="B585" s="342">
        <v>0</v>
      </c>
      <c r="C585" s="342">
        <v>0</v>
      </c>
      <c r="D585" s="342">
        <v>0</v>
      </c>
      <c r="E585" s="342">
        <v>0</v>
      </c>
      <c r="F585" s="342">
        <v>0</v>
      </c>
      <c r="G585" s="342">
        <v>0</v>
      </c>
      <c r="H585" s="342">
        <v>0</v>
      </c>
      <c r="I585" s="342">
        <v>0</v>
      </c>
      <c r="J585" s="342">
        <v>0</v>
      </c>
      <c r="K585" s="342">
        <v>0</v>
      </c>
      <c r="L585" s="342">
        <v>0</v>
      </c>
      <c r="M585" s="342">
        <v>0</v>
      </c>
      <c r="N585" s="268">
        <v>0</v>
      </c>
      <c r="O585" s="268">
        <v>0</v>
      </c>
      <c r="P585" s="268">
        <v>0</v>
      </c>
      <c r="Q585" s="268">
        <v>0</v>
      </c>
      <c r="R585" s="268">
        <v>0</v>
      </c>
      <c r="S585" s="268">
        <v>0</v>
      </c>
      <c r="T585" s="268">
        <v>0</v>
      </c>
      <c r="U585" s="268">
        <v>0</v>
      </c>
      <c r="V585" s="268">
        <v>0</v>
      </c>
      <c r="W585" s="268">
        <v>0</v>
      </c>
      <c r="X585" s="268">
        <v>0</v>
      </c>
      <c r="Y585" s="268">
        <v>0</v>
      </c>
      <c r="Z585" s="268">
        <v>0</v>
      </c>
      <c r="AA585" s="268">
        <v>0</v>
      </c>
      <c r="AB585" s="268">
        <v>0</v>
      </c>
      <c r="AC585" s="268">
        <v>0</v>
      </c>
      <c r="AD585" s="268">
        <v>0</v>
      </c>
      <c r="AE585" s="268">
        <v>0</v>
      </c>
      <c r="AF585" s="268">
        <v>0</v>
      </c>
      <c r="AG585" s="268">
        <v>0</v>
      </c>
      <c r="AH585" s="268">
        <v>0</v>
      </c>
      <c r="AI585" s="268">
        <v>0</v>
      </c>
      <c r="AJ585" s="268">
        <v>0</v>
      </c>
      <c r="AK585" s="268">
        <v>0</v>
      </c>
      <c r="AL585" s="268">
        <v>0</v>
      </c>
      <c r="AM585" s="268">
        <v>0</v>
      </c>
      <c r="AN585" s="268">
        <v>0</v>
      </c>
      <c r="AO585" s="268">
        <v>0</v>
      </c>
      <c r="AP585" s="268">
        <v>0</v>
      </c>
      <c r="AQ585" s="268">
        <v>0</v>
      </c>
      <c r="AR585" s="268">
        <v>0</v>
      </c>
      <c r="AS585" s="268">
        <v>0</v>
      </c>
      <c r="AT585" s="268">
        <v>0</v>
      </c>
      <c r="AU585" s="268">
        <v>0</v>
      </c>
      <c r="AV585" s="268">
        <v>0</v>
      </c>
      <c r="AW585" s="268">
        <v>0</v>
      </c>
      <c r="AX585" s="268"/>
      <c r="AY585" s="273"/>
      <c r="AZ585" s="345">
        <v>0</v>
      </c>
      <c r="BA585" s="346">
        <v>0</v>
      </c>
      <c r="BB585" s="268">
        <v>0</v>
      </c>
      <c r="BC585" s="268">
        <v>0</v>
      </c>
      <c r="BD585" s="268">
        <v>0</v>
      </c>
      <c r="BE585" s="347">
        <v>0</v>
      </c>
      <c r="BF585" s="348">
        <v>0</v>
      </c>
      <c r="BG585" s="348">
        <v>0</v>
      </c>
      <c r="BH585" s="348">
        <v>0</v>
      </c>
      <c r="BI585" s="348">
        <v>0</v>
      </c>
      <c r="BJ585" s="349">
        <v>0</v>
      </c>
      <c r="BK585" s="348"/>
      <c r="BL585" s="124"/>
      <c r="BM585" s="2"/>
      <c r="BN585" s="124"/>
      <c r="BO585" s="6"/>
      <c r="BP585" s="124"/>
      <c r="BQ585" s="124"/>
      <c r="BR585" s="124"/>
      <c r="BS585" s="124"/>
      <c r="BT585" s="124"/>
      <c r="BU585" s="124"/>
      <c r="BV585" s="124"/>
      <c r="BW585" s="124"/>
      <c r="BX585" s="6"/>
      <c r="BY585" s="124"/>
      <c r="BZ585" s="124"/>
      <c r="CA585" s="124"/>
      <c r="CB585" s="124"/>
      <c r="CC585" s="124"/>
      <c r="CD585" s="124"/>
      <c r="CE585" s="124"/>
      <c r="CF585" s="124"/>
      <c r="CG585" s="124"/>
      <c r="CH585" s="124"/>
      <c r="CI585" s="124"/>
      <c r="CJ585" s="124"/>
      <c r="CK585" s="124"/>
      <c r="CL585" s="124"/>
      <c r="CM585" s="124"/>
      <c r="CN585" s="124"/>
      <c r="CO585" s="124"/>
      <c r="CP585" s="124"/>
      <c r="CQ585" s="124"/>
      <c r="CR585" s="124"/>
      <c r="CS585" s="124"/>
      <c r="CT585" s="124"/>
      <c r="CU585" s="124"/>
      <c r="CV585" s="124"/>
      <c r="CW585" s="124"/>
      <c r="CX585" s="124"/>
      <c r="CY585" s="124"/>
      <c r="CZ585" s="124"/>
      <c r="DA585" s="124"/>
      <c r="DB585" s="124"/>
      <c r="DC585" s="124"/>
      <c r="DD585" s="124"/>
      <c r="DE585" s="124"/>
      <c r="DF585" s="124"/>
      <c r="DG585" s="124"/>
      <c r="DH585" s="124"/>
      <c r="DI585" s="124"/>
      <c r="DJ585" s="124"/>
      <c r="DK585" s="198">
        <f>SUM(B585:M585)</f>
      </c>
      <c r="DL585" s="198">
        <f>SUM(N585:Y585)</f>
      </c>
      <c r="DM585" s="144">
        <f>IFERROR(DL585/DK585*100,0)</f>
      </c>
      <c r="DN585" s="198">
        <f>SUM(Z585:AK585)</f>
      </c>
      <c r="DO585" s="144">
        <f>IFERROR(DN585/DL585*100,0)</f>
      </c>
      <c r="DP585" s="198">
        <f>SUM(AL585:AW585)</f>
      </c>
      <c r="DQ585" s="144">
        <f>IFERROR(DP585/DN585*100,0)</f>
      </c>
      <c r="DR585" s="185">
        <f>SUM(AY585:BJ585)</f>
      </c>
      <c r="DS585" s="249">
        <f>IFERROR(DR585/DP585*100,0)</f>
      </c>
      <c r="DT585" s="2"/>
      <c r="DU585" s="2"/>
      <c r="DV585" s="2"/>
      <c r="DW585" s="2"/>
      <c r="DX585" s="2"/>
      <c r="DY585" s="2"/>
      <c r="DZ585" s="2"/>
      <c r="EA585" s="2"/>
      <c r="EB585" s="125"/>
      <c r="EC585" s="6"/>
      <c r="ED585" s="6"/>
      <c r="EE585" s="6"/>
      <c r="EF585" s="124"/>
      <c r="EG585" s="124"/>
      <c r="EH585" s="125"/>
      <c r="EI585" s="125"/>
      <c r="EJ585" s="124"/>
      <c r="EK585" s="2"/>
      <c r="EL585" s="2"/>
    </row>
    <row x14ac:dyDescent="0.25" r="586" customHeight="1" ht="18.75">
      <c r="A586" s="280" t="s">
        <v>272</v>
      </c>
      <c r="B586" s="322">
        <v>0</v>
      </c>
      <c r="C586" s="322">
        <v>0</v>
      </c>
      <c r="D586" s="322">
        <v>0</v>
      </c>
      <c r="E586" s="322">
        <v>0</v>
      </c>
      <c r="F586" s="322">
        <v>0</v>
      </c>
      <c r="G586" s="322">
        <v>0</v>
      </c>
      <c r="H586" s="322">
        <v>0</v>
      </c>
      <c r="I586" s="322">
        <v>0</v>
      </c>
      <c r="J586" s="322">
        <v>0</v>
      </c>
      <c r="K586" s="322">
        <v>0</v>
      </c>
      <c r="L586" s="322">
        <v>0</v>
      </c>
      <c r="M586" s="322">
        <v>0</v>
      </c>
      <c r="N586" s="268">
        <v>0</v>
      </c>
      <c r="O586" s="268">
        <v>0</v>
      </c>
      <c r="P586" s="268">
        <v>0</v>
      </c>
      <c r="Q586" s="268">
        <v>0</v>
      </c>
      <c r="R586" s="268">
        <v>0</v>
      </c>
      <c r="S586" s="268">
        <v>0</v>
      </c>
      <c r="T586" s="268">
        <v>0</v>
      </c>
      <c r="U586" s="268">
        <v>0</v>
      </c>
      <c r="V586" s="268">
        <v>0</v>
      </c>
      <c r="W586" s="268">
        <v>0</v>
      </c>
      <c r="X586" s="268">
        <v>0</v>
      </c>
      <c r="Y586" s="268">
        <v>0</v>
      </c>
      <c r="Z586" s="268">
        <v>0</v>
      </c>
      <c r="AA586" s="268">
        <v>0</v>
      </c>
      <c r="AB586" s="268">
        <v>0</v>
      </c>
      <c r="AC586" s="268">
        <v>0</v>
      </c>
      <c r="AD586" s="268">
        <v>0</v>
      </c>
      <c r="AE586" s="268">
        <v>0</v>
      </c>
      <c r="AF586" s="268">
        <v>0</v>
      </c>
      <c r="AG586" s="268">
        <v>0</v>
      </c>
      <c r="AH586" s="268">
        <v>0</v>
      </c>
      <c r="AI586" s="268">
        <v>0</v>
      </c>
      <c r="AJ586" s="268">
        <v>0</v>
      </c>
      <c r="AK586" s="268">
        <v>0</v>
      </c>
      <c r="AL586" s="268">
        <v>0</v>
      </c>
      <c r="AM586" s="268">
        <v>0</v>
      </c>
      <c r="AN586" s="268">
        <v>0</v>
      </c>
      <c r="AO586" s="268">
        <v>0</v>
      </c>
      <c r="AP586" s="268">
        <v>0</v>
      </c>
      <c r="AQ586" s="268">
        <v>0</v>
      </c>
      <c r="AR586" s="268">
        <v>0</v>
      </c>
      <c r="AS586" s="268">
        <v>0</v>
      </c>
      <c r="AT586" s="268">
        <v>0</v>
      </c>
      <c r="AU586" s="268">
        <v>0</v>
      </c>
      <c r="AV586" s="268">
        <v>0</v>
      </c>
      <c r="AW586" s="268">
        <v>0</v>
      </c>
      <c r="AX586" s="268"/>
      <c r="AY586" s="273"/>
      <c r="AZ586" s="345">
        <v>0</v>
      </c>
      <c r="BA586" s="346">
        <v>0</v>
      </c>
      <c r="BB586" s="268">
        <v>0</v>
      </c>
      <c r="BC586" s="268">
        <v>0</v>
      </c>
      <c r="BD586" s="268">
        <v>0</v>
      </c>
      <c r="BE586" s="347">
        <v>0</v>
      </c>
      <c r="BF586" s="348">
        <v>0</v>
      </c>
      <c r="BG586" s="348">
        <v>0</v>
      </c>
      <c r="BH586" s="348">
        <v>0</v>
      </c>
      <c r="BI586" s="348">
        <v>0</v>
      </c>
      <c r="BJ586" s="349">
        <v>0</v>
      </c>
      <c r="BK586" s="348"/>
      <c r="BL586" s="124"/>
      <c r="BM586" s="2"/>
      <c r="BN586" s="124"/>
      <c r="BO586" s="6"/>
      <c r="BP586" s="124"/>
      <c r="BQ586" s="124"/>
      <c r="BR586" s="124"/>
      <c r="BS586" s="124"/>
      <c r="BT586" s="124"/>
      <c r="BU586" s="124"/>
      <c r="BV586" s="124"/>
      <c r="BW586" s="124"/>
      <c r="BX586" s="6"/>
      <c r="BY586" s="124"/>
      <c r="BZ586" s="124"/>
      <c r="CA586" s="124"/>
      <c r="CB586" s="124"/>
      <c r="CC586" s="124"/>
      <c r="CD586" s="124"/>
      <c r="CE586" s="124"/>
      <c r="CF586" s="124"/>
      <c r="CG586" s="124"/>
      <c r="CH586" s="124"/>
      <c r="CI586" s="124"/>
      <c r="CJ586" s="124"/>
      <c r="CK586" s="124"/>
      <c r="CL586" s="124"/>
      <c r="CM586" s="124"/>
      <c r="CN586" s="124"/>
      <c r="CO586" s="124"/>
      <c r="CP586" s="124"/>
      <c r="CQ586" s="124"/>
      <c r="CR586" s="124"/>
      <c r="CS586" s="124"/>
      <c r="CT586" s="124"/>
      <c r="CU586" s="124"/>
      <c r="CV586" s="124"/>
      <c r="CW586" s="124"/>
      <c r="CX586" s="124"/>
      <c r="CY586" s="124"/>
      <c r="CZ586" s="124"/>
      <c r="DA586" s="124"/>
      <c r="DB586" s="124"/>
      <c r="DC586" s="124"/>
      <c r="DD586" s="124"/>
      <c r="DE586" s="124"/>
      <c r="DF586" s="124"/>
      <c r="DG586" s="124"/>
      <c r="DH586" s="124"/>
      <c r="DI586" s="124"/>
      <c r="DJ586" s="124"/>
      <c r="DK586" s="198">
        <f>SUM(B586:M586)</f>
      </c>
      <c r="DL586" s="198">
        <f>SUM(N586:Y586)</f>
      </c>
      <c r="DM586" s="144">
        <f>IFERROR(DL586/DK586*100,0)</f>
      </c>
      <c r="DN586" s="198">
        <f>SUM(Z586:AK586)</f>
      </c>
      <c r="DO586" s="144">
        <f>IFERROR(DN586/DL586*100,0)</f>
      </c>
      <c r="DP586" s="198">
        <f>SUM(AL586:AW586)</f>
      </c>
      <c r="DQ586" s="144">
        <f>IFERROR(DP586/DN586*100,0)</f>
      </c>
      <c r="DR586" s="185">
        <f>SUM(AY586:BJ586)</f>
      </c>
      <c r="DS586" s="249">
        <f>IFERROR(DR586/DP586*100,0)</f>
      </c>
      <c r="DT586" s="2"/>
      <c r="DU586" s="2"/>
      <c r="DV586" s="2"/>
      <c r="DW586" s="2"/>
      <c r="DX586" s="2"/>
      <c r="DY586" s="2"/>
      <c r="DZ586" s="2"/>
      <c r="EA586" s="2"/>
      <c r="EB586" s="125"/>
      <c r="EC586" s="6"/>
      <c r="ED586" s="6"/>
      <c r="EE586" s="6"/>
      <c r="EF586" s="124"/>
      <c r="EG586" s="124"/>
      <c r="EH586" s="125"/>
      <c r="EI586" s="125"/>
      <c r="EJ586" s="124"/>
      <c r="EK586" s="2"/>
      <c r="EL586" s="2"/>
    </row>
    <row x14ac:dyDescent="0.25" r="587" customHeight="1" ht="18.75">
      <c r="A587" s="280" t="s">
        <v>273</v>
      </c>
      <c r="B587" s="322">
        <v>0</v>
      </c>
      <c r="C587" s="322">
        <v>0</v>
      </c>
      <c r="D587" s="322">
        <v>0</v>
      </c>
      <c r="E587" s="322">
        <v>0</v>
      </c>
      <c r="F587" s="322">
        <v>0</v>
      </c>
      <c r="G587" s="322">
        <v>0</v>
      </c>
      <c r="H587" s="322">
        <v>0</v>
      </c>
      <c r="I587" s="322">
        <v>0</v>
      </c>
      <c r="J587" s="322">
        <v>0</v>
      </c>
      <c r="K587" s="322">
        <v>0</v>
      </c>
      <c r="L587" s="322">
        <v>0</v>
      </c>
      <c r="M587" s="322">
        <v>0</v>
      </c>
      <c r="N587" s="268">
        <v>0</v>
      </c>
      <c r="O587" s="268">
        <v>0</v>
      </c>
      <c r="P587" s="268">
        <v>0</v>
      </c>
      <c r="Q587" s="268">
        <v>0</v>
      </c>
      <c r="R587" s="268">
        <v>0</v>
      </c>
      <c r="S587" s="268">
        <v>0</v>
      </c>
      <c r="T587" s="268">
        <v>0</v>
      </c>
      <c r="U587" s="268">
        <v>0</v>
      </c>
      <c r="V587" s="268">
        <v>0</v>
      </c>
      <c r="W587" s="268">
        <v>0</v>
      </c>
      <c r="X587" s="268">
        <v>0</v>
      </c>
      <c r="Y587" s="268">
        <v>0</v>
      </c>
      <c r="Z587" s="268">
        <v>0</v>
      </c>
      <c r="AA587" s="268">
        <v>0</v>
      </c>
      <c r="AB587" s="268">
        <v>0</v>
      </c>
      <c r="AC587" s="268">
        <v>0</v>
      </c>
      <c r="AD587" s="268">
        <v>0</v>
      </c>
      <c r="AE587" s="268">
        <v>0</v>
      </c>
      <c r="AF587" s="268">
        <v>0</v>
      </c>
      <c r="AG587" s="268">
        <v>0</v>
      </c>
      <c r="AH587" s="268">
        <v>0</v>
      </c>
      <c r="AI587" s="268">
        <v>0</v>
      </c>
      <c r="AJ587" s="268">
        <v>0</v>
      </c>
      <c r="AK587" s="268">
        <v>0</v>
      </c>
      <c r="AL587" s="268">
        <v>0</v>
      </c>
      <c r="AM587" s="268">
        <v>0</v>
      </c>
      <c r="AN587" s="268">
        <v>0</v>
      </c>
      <c r="AO587" s="268">
        <v>0</v>
      </c>
      <c r="AP587" s="268">
        <v>0</v>
      </c>
      <c r="AQ587" s="268">
        <v>0</v>
      </c>
      <c r="AR587" s="268">
        <v>0</v>
      </c>
      <c r="AS587" s="268">
        <v>0</v>
      </c>
      <c r="AT587" s="268">
        <v>0</v>
      </c>
      <c r="AU587" s="268">
        <v>0</v>
      </c>
      <c r="AV587" s="268">
        <v>0</v>
      </c>
      <c r="AW587" s="268">
        <v>0</v>
      </c>
      <c r="AX587" s="268"/>
      <c r="AY587" s="273"/>
      <c r="AZ587" s="345">
        <v>0</v>
      </c>
      <c r="BA587" s="346">
        <v>0</v>
      </c>
      <c r="BB587" s="268">
        <v>0</v>
      </c>
      <c r="BC587" s="268">
        <v>0</v>
      </c>
      <c r="BD587" s="268">
        <v>0</v>
      </c>
      <c r="BE587" s="347">
        <v>0</v>
      </c>
      <c r="BF587" s="348">
        <v>0</v>
      </c>
      <c r="BG587" s="348">
        <v>0</v>
      </c>
      <c r="BH587" s="348">
        <v>0</v>
      </c>
      <c r="BI587" s="348">
        <v>0</v>
      </c>
      <c r="BJ587" s="349">
        <v>0</v>
      </c>
      <c r="BK587" s="348"/>
      <c r="BL587" s="124"/>
      <c r="BM587" s="2"/>
      <c r="BN587" s="124"/>
      <c r="BO587" s="6"/>
      <c r="BP587" s="124"/>
      <c r="BQ587" s="124"/>
      <c r="BR587" s="124"/>
      <c r="BS587" s="124"/>
      <c r="BT587" s="124"/>
      <c r="BU587" s="124"/>
      <c r="BV587" s="124"/>
      <c r="BW587" s="124"/>
      <c r="BX587" s="6"/>
      <c r="BY587" s="124"/>
      <c r="BZ587" s="124"/>
      <c r="CA587" s="124"/>
      <c r="CB587" s="124"/>
      <c r="CC587" s="124"/>
      <c r="CD587" s="124"/>
      <c r="CE587" s="124"/>
      <c r="CF587" s="124"/>
      <c r="CG587" s="124"/>
      <c r="CH587" s="124"/>
      <c r="CI587" s="124"/>
      <c r="CJ587" s="124"/>
      <c r="CK587" s="124"/>
      <c r="CL587" s="124"/>
      <c r="CM587" s="124"/>
      <c r="CN587" s="124"/>
      <c r="CO587" s="124"/>
      <c r="CP587" s="124"/>
      <c r="CQ587" s="124"/>
      <c r="CR587" s="124"/>
      <c r="CS587" s="124"/>
      <c r="CT587" s="124"/>
      <c r="CU587" s="124"/>
      <c r="CV587" s="124"/>
      <c r="CW587" s="124"/>
      <c r="CX587" s="124"/>
      <c r="CY587" s="124"/>
      <c r="CZ587" s="124"/>
      <c r="DA587" s="124"/>
      <c r="DB587" s="124"/>
      <c r="DC587" s="124"/>
      <c r="DD587" s="124"/>
      <c r="DE587" s="124"/>
      <c r="DF587" s="124"/>
      <c r="DG587" s="124"/>
      <c r="DH587" s="124"/>
      <c r="DI587" s="124"/>
      <c r="DJ587" s="124"/>
      <c r="DK587" s="198">
        <f>SUM(B587:M587)</f>
      </c>
      <c r="DL587" s="198">
        <f>SUM(N587:Y587)</f>
      </c>
      <c r="DM587" s="144">
        <f>IFERROR(DL587/DK587*100,0)</f>
      </c>
      <c r="DN587" s="198">
        <f>SUM(Z587:AK587)</f>
      </c>
      <c r="DO587" s="144">
        <f>IFERROR(DN587/DL587*100,0)</f>
      </c>
      <c r="DP587" s="198">
        <f>SUM(AL587:AW587)</f>
      </c>
      <c r="DQ587" s="144">
        <f>IFERROR(DP587/DN587*100,0)</f>
      </c>
      <c r="DR587" s="185">
        <f>SUM(AY587:BJ587)</f>
      </c>
      <c r="DS587" s="249">
        <f>IFERROR(DR587/DP587*100,0)</f>
      </c>
      <c r="DT587" s="2"/>
      <c r="DU587" s="2"/>
      <c r="DV587" s="2"/>
      <c r="DW587" s="2"/>
      <c r="DX587" s="2"/>
      <c r="DY587" s="2"/>
      <c r="DZ587" s="2"/>
      <c r="EA587" s="2"/>
      <c r="EB587" s="125"/>
      <c r="EC587" s="6"/>
      <c r="ED587" s="6"/>
      <c r="EE587" s="6"/>
      <c r="EF587" s="124"/>
      <c r="EG587" s="124"/>
      <c r="EH587" s="125"/>
      <c r="EI587" s="125"/>
      <c r="EJ587" s="124"/>
      <c r="EK587" s="2"/>
      <c r="EL587" s="2"/>
    </row>
    <row x14ac:dyDescent="0.25" r="588" customHeight="1" ht="18.75">
      <c r="A588" s="280" t="s">
        <v>274</v>
      </c>
      <c r="B588" s="322">
        <v>0</v>
      </c>
      <c r="C588" s="322">
        <v>0</v>
      </c>
      <c r="D588" s="322">
        <v>64</v>
      </c>
      <c r="E588" s="322">
        <v>-36</v>
      </c>
      <c r="F588" s="322">
        <v>0</v>
      </c>
      <c r="G588" s="322">
        <v>0</v>
      </c>
      <c r="H588" s="322">
        <v>0</v>
      </c>
      <c r="I588" s="322">
        <v>0</v>
      </c>
      <c r="J588" s="322">
        <v>0</v>
      </c>
      <c r="K588" s="322">
        <v>0</v>
      </c>
      <c r="L588" s="322">
        <v>0</v>
      </c>
      <c r="M588" s="322">
        <v>0</v>
      </c>
      <c r="N588" s="268">
        <v>0</v>
      </c>
      <c r="O588" s="268">
        <v>0</v>
      </c>
      <c r="P588" s="268">
        <v>0</v>
      </c>
      <c r="Q588" s="268">
        <v>0</v>
      </c>
      <c r="R588" s="268">
        <v>0</v>
      </c>
      <c r="S588" s="268">
        <v>0</v>
      </c>
      <c r="T588" s="268">
        <v>0</v>
      </c>
      <c r="U588" s="268">
        <v>0</v>
      </c>
      <c r="V588" s="268">
        <v>0</v>
      </c>
      <c r="W588" s="268">
        <v>0</v>
      </c>
      <c r="X588" s="268">
        <v>0</v>
      </c>
      <c r="Y588" s="268">
        <v>0</v>
      </c>
      <c r="Z588" s="268">
        <v>0</v>
      </c>
      <c r="AA588" s="268">
        <v>0</v>
      </c>
      <c r="AB588" s="268">
        <v>0</v>
      </c>
      <c r="AC588" s="268">
        <v>0</v>
      </c>
      <c r="AD588" s="268">
        <v>0</v>
      </c>
      <c r="AE588" s="268">
        <v>0</v>
      </c>
      <c r="AF588" s="268">
        <v>0</v>
      </c>
      <c r="AG588" s="268">
        <v>0</v>
      </c>
      <c r="AH588" s="268">
        <v>0</v>
      </c>
      <c r="AI588" s="268">
        <v>0</v>
      </c>
      <c r="AJ588" s="268">
        <v>0</v>
      </c>
      <c r="AK588" s="268">
        <v>0</v>
      </c>
      <c r="AL588" s="268">
        <v>0</v>
      </c>
      <c r="AM588" s="268">
        <v>0</v>
      </c>
      <c r="AN588" s="268">
        <v>0</v>
      </c>
      <c r="AO588" s="268">
        <v>0</v>
      </c>
      <c r="AP588" s="268">
        <v>0</v>
      </c>
      <c r="AQ588" s="268">
        <v>0</v>
      </c>
      <c r="AR588" s="268">
        <v>0</v>
      </c>
      <c r="AS588" s="268">
        <v>0</v>
      </c>
      <c r="AT588" s="268">
        <v>0</v>
      </c>
      <c r="AU588" s="268">
        <v>0</v>
      </c>
      <c r="AV588" s="268">
        <v>0</v>
      </c>
      <c r="AW588" s="268">
        <v>0</v>
      </c>
      <c r="AX588" s="268"/>
      <c r="AY588" s="273"/>
      <c r="AZ588" s="345">
        <v>0</v>
      </c>
      <c r="BA588" s="346">
        <v>0</v>
      </c>
      <c r="BB588" s="268">
        <v>0</v>
      </c>
      <c r="BC588" s="268">
        <v>0</v>
      </c>
      <c r="BD588" s="268">
        <v>0</v>
      </c>
      <c r="BE588" s="347">
        <v>0</v>
      </c>
      <c r="BF588" s="348">
        <v>0</v>
      </c>
      <c r="BG588" s="348">
        <v>0</v>
      </c>
      <c r="BH588" s="348">
        <v>0</v>
      </c>
      <c r="BI588" s="348">
        <v>0</v>
      </c>
      <c r="BJ588" s="349">
        <v>0</v>
      </c>
      <c r="BK588" s="348"/>
      <c r="BL588" s="124"/>
      <c r="BM588" s="2"/>
      <c r="BN588" s="124"/>
      <c r="BO588" s="6"/>
      <c r="BP588" s="124"/>
      <c r="BQ588" s="124"/>
      <c r="BR588" s="124"/>
      <c r="BS588" s="124"/>
      <c r="BT588" s="124"/>
      <c r="BU588" s="124"/>
      <c r="BV588" s="124"/>
      <c r="BW588" s="124"/>
      <c r="BX588" s="6"/>
      <c r="BY588" s="124"/>
      <c r="BZ588" s="124"/>
      <c r="CA588" s="124"/>
      <c r="CB588" s="124"/>
      <c r="CC588" s="124"/>
      <c r="CD588" s="124"/>
      <c r="CE588" s="124"/>
      <c r="CF588" s="124"/>
      <c r="CG588" s="124"/>
      <c r="CH588" s="124"/>
      <c r="CI588" s="124"/>
      <c r="CJ588" s="124"/>
      <c r="CK588" s="124"/>
      <c r="CL588" s="124"/>
      <c r="CM588" s="124"/>
      <c r="CN588" s="124"/>
      <c r="CO588" s="124"/>
      <c r="CP588" s="124"/>
      <c r="CQ588" s="124"/>
      <c r="CR588" s="124"/>
      <c r="CS588" s="124"/>
      <c r="CT588" s="124"/>
      <c r="CU588" s="124"/>
      <c r="CV588" s="124"/>
      <c r="CW588" s="124"/>
      <c r="CX588" s="124"/>
      <c r="CY588" s="124"/>
      <c r="CZ588" s="124"/>
      <c r="DA588" s="124"/>
      <c r="DB588" s="124"/>
      <c r="DC588" s="124"/>
      <c r="DD588" s="124"/>
      <c r="DE588" s="124"/>
      <c r="DF588" s="124"/>
      <c r="DG588" s="124"/>
      <c r="DH588" s="124"/>
      <c r="DI588" s="124"/>
      <c r="DJ588" s="124"/>
      <c r="DK588" s="198">
        <f>SUM(B588:M588)</f>
      </c>
      <c r="DL588" s="198">
        <f>SUM(N588:Y588)</f>
      </c>
      <c r="DM588" s="144">
        <f>IFERROR(DL588/DK588*100,0)</f>
      </c>
      <c r="DN588" s="198">
        <f>SUM(Z588:AK588)</f>
      </c>
      <c r="DO588" s="144">
        <f>IFERROR(DN588/DL588*100,0)</f>
      </c>
      <c r="DP588" s="198">
        <f>SUM(AL588:AW588)</f>
      </c>
      <c r="DQ588" s="144">
        <f>IFERROR(DP588/DN588*100,0)</f>
      </c>
      <c r="DR588" s="185">
        <f>SUM(AY588:BJ588)</f>
      </c>
      <c r="DS588" s="249">
        <f>IFERROR(DR588/DP588*100,0)</f>
      </c>
      <c r="DT588" s="2"/>
      <c r="DU588" s="2"/>
      <c r="DV588" s="2"/>
      <c r="DW588" s="2"/>
      <c r="DX588" s="2"/>
      <c r="DY588" s="2"/>
      <c r="DZ588" s="2"/>
      <c r="EA588" s="2"/>
      <c r="EB588" s="125"/>
      <c r="EC588" s="6"/>
      <c r="ED588" s="6"/>
      <c r="EE588" s="6"/>
      <c r="EF588" s="124"/>
      <c r="EG588" s="124"/>
      <c r="EH588" s="125"/>
      <c r="EI588" s="125"/>
      <c r="EJ588" s="124"/>
      <c r="EK588" s="2"/>
      <c r="EL588" s="2"/>
    </row>
    <row x14ac:dyDescent="0.25" r="589" customHeight="1" ht="18.75">
      <c r="A589" s="280" t="s">
        <v>275</v>
      </c>
      <c r="B589" s="322">
        <v>0</v>
      </c>
      <c r="C589" s="322">
        <v>0</v>
      </c>
      <c r="D589" s="322">
        <v>0</v>
      </c>
      <c r="E589" s="322">
        <v>0</v>
      </c>
      <c r="F589" s="322">
        <v>0</v>
      </c>
      <c r="G589" s="322">
        <v>0</v>
      </c>
      <c r="H589" s="322">
        <v>0</v>
      </c>
      <c r="I589" s="322">
        <v>0</v>
      </c>
      <c r="J589" s="322">
        <v>0</v>
      </c>
      <c r="K589" s="322">
        <v>0</v>
      </c>
      <c r="L589" s="322">
        <v>0</v>
      </c>
      <c r="M589" s="322">
        <v>0</v>
      </c>
      <c r="N589" s="268">
        <v>0</v>
      </c>
      <c r="O589" s="268">
        <v>0</v>
      </c>
      <c r="P589" s="268">
        <v>0</v>
      </c>
      <c r="Q589" s="268">
        <v>48</v>
      </c>
      <c r="R589" s="268">
        <v>0</v>
      </c>
      <c r="S589" s="268">
        <v>0</v>
      </c>
      <c r="T589" s="268">
        <v>0</v>
      </c>
      <c r="U589" s="268">
        <v>0</v>
      </c>
      <c r="V589" s="268">
        <v>0</v>
      </c>
      <c r="W589" s="268">
        <v>0</v>
      </c>
      <c r="X589" s="268">
        <v>0</v>
      </c>
      <c r="Y589" s="268">
        <v>0</v>
      </c>
      <c r="Z589" s="268">
        <v>0</v>
      </c>
      <c r="AA589" s="268">
        <v>0</v>
      </c>
      <c r="AB589" s="268">
        <v>0</v>
      </c>
      <c r="AC589" s="268">
        <v>0</v>
      </c>
      <c r="AD589" s="268">
        <v>0</v>
      </c>
      <c r="AE589" s="268">
        <v>0</v>
      </c>
      <c r="AF589" s="268">
        <v>0</v>
      </c>
      <c r="AG589" s="268">
        <v>0</v>
      </c>
      <c r="AH589" s="268">
        <v>0</v>
      </c>
      <c r="AI589" s="268">
        <v>0</v>
      </c>
      <c r="AJ589" s="268">
        <v>0</v>
      </c>
      <c r="AK589" s="268">
        <v>0</v>
      </c>
      <c r="AL589" s="268">
        <v>0</v>
      </c>
      <c r="AM589" s="268">
        <v>0</v>
      </c>
      <c r="AN589" s="268">
        <v>0</v>
      </c>
      <c r="AO589" s="268">
        <v>0</v>
      </c>
      <c r="AP589" s="268">
        <v>0</v>
      </c>
      <c r="AQ589" s="268">
        <v>0</v>
      </c>
      <c r="AR589" s="268">
        <v>0</v>
      </c>
      <c r="AS589" s="268">
        <v>0</v>
      </c>
      <c r="AT589" s="268">
        <v>0</v>
      </c>
      <c r="AU589" s="268">
        <v>0</v>
      </c>
      <c r="AV589" s="268">
        <v>0</v>
      </c>
      <c r="AW589" s="268">
        <v>0</v>
      </c>
      <c r="AX589" s="268"/>
      <c r="AY589" s="273"/>
      <c r="AZ589" s="345">
        <v>0</v>
      </c>
      <c r="BA589" s="346">
        <v>0</v>
      </c>
      <c r="BB589" s="268">
        <v>0</v>
      </c>
      <c r="BC589" s="268">
        <v>0</v>
      </c>
      <c r="BD589" s="268">
        <v>0</v>
      </c>
      <c r="BE589" s="347">
        <v>0</v>
      </c>
      <c r="BF589" s="348">
        <v>0</v>
      </c>
      <c r="BG589" s="348">
        <v>0</v>
      </c>
      <c r="BH589" s="348">
        <v>0</v>
      </c>
      <c r="BI589" s="348">
        <v>0</v>
      </c>
      <c r="BJ589" s="349">
        <v>0</v>
      </c>
      <c r="BK589" s="348"/>
      <c r="BL589" s="124"/>
      <c r="BM589" s="2"/>
      <c r="BN589" s="124"/>
      <c r="BO589" s="6"/>
      <c r="BP589" s="124"/>
      <c r="BQ589" s="124"/>
      <c r="BR589" s="124"/>
      <c r="BS589" s="124"/>
      <c r="BT589" s="124"/>
      <c r="BU589" s="124"/>
      <c r="BV589" s="124"/>
      <c r="BW589" s="124"/>
      <c r="BX589" s="6"/>
      <c r="BY589" s="124"/>
      <c r="BZ589" s="124"/>
      <c r="CA589" s="124"/>
      <c r="CB589" s="124"/>
      <c r="CC589" s="124"/>
      <c r="CD589" s="124"/>
      <c r="CE589" s="124"/>
      <c r="CF589" s="124"/>
      <c r="CG589" s="124"/>
      <c r="CH589" s="124"/>
      <c r="CI589" s="124"/>
      <c r="CJ589" s="124"/>
      <c r="CK589" s="124"/>
      <c r="CL589" s="124"/>
      <c r="CM589" s="124"/>
      <c r="CN589" s="124"/>
      <c r="CO589" s="124"/>
      <c r="CP589" s="124"/>
      <c r="CQ589" s="124"/>
      <c r="CR589" s="124"/>
      <c r="CS589" s="124"/>
      <c r="CT589" s="124"/>
      <c r="CU589" s="124"/>
      <c r="CV589" s="124"/>
      <c r="CW589" s="124"/>
      <c r="CX589" s="124"/>
      <c r="CY589" s="124"/>
      <c r="CZ589" s="124"/>
      <c r="DA589" s="124"/>
      <c r="DB589" s="124"/>
      <c r="DC589" s="124"/>
      <c r="DD589" s="124"/>
      <c r="DE589" s="124"/>
      <c r="DF589" s="124"/>
      <c r="DG589" s="124"/>
      <c r="DH589" s="124"/>
      <c r="DI589" s="124"/>
      <c r="DJ589" s="124"/>
      <c r="DK589" s="198">
        <f>SUM(B589:M589)</f>
      </c>
      <c r="DL589" s="198">
        <f>SUM(N589:Y589)</f>
      </c>
      <c r="DM589" s="144">
        <f>IFERROR(DL589/DK589*100,0)</f>
      </c>
      <c r="DN589" s="198">
        <f>SUM(Z589:AK589)</f>
      </c>
      <c r="DO589" s="144">
        <f>IFERROR(DN589/DL589*100,0)</f>
      </c>
      <c r="DP589" s="198">
        <f>SUM(AL589:AW589)</f>
      </c>
      <c r="DQ589" s="144">
        <f>IFERROR(DP589/DN589*100,0)</f>
      </c>
      <c r="DR589" s="185">
        <f>SUM(AY589:BJ589)</f>
      </c>
      <c r="DS589" s="249">
        <f>IFERROR(DR589/DP589*100,0)</f>
      </c>
      <c r="DT589" s="2"/>
      <c r="DU589" s="2"/>
      <c r="DV589" s="2"/>
      <c r="DW589" s="2"/>
      <c r="DX589" s="2"/>
      <c r="DY589" s="2"/>
      <c r="DZ589" s="2"/>
      <c r="EA589" s="2"/>
      <c r="EB589" s="125"/>
      <c r="EC589" s="6"/>
      <c r="ED589" s="6"/>
      <c r="EE589" s="6"/>
      <c r="EF589" s="124"/>
      <c r="EG589" s="124"/>
      <c r="EH589" s="125"/>
      <c r="EI589" s="125"/>
      <c r="EJ589" s="124"/>
      <c r="EK589" s="2"/>
      <c r="EL589" s="2"/>
    </row>
    <row x14ac:dyDescent="0.25" r="590" customHeight="1" ht="18.75">
      <c r="A590" s="280" t="s">
        <v>49</v>
      </c>
      <c r="B590" s="322">
        <v>0</v>
      </c>
      <c r="C590" s="322">
        <v>0</v>
      </c>
      <c r="D590" s="322">
        <v>0</v>
      </c>
      <c r="E590" s="322">
        <v>177</v>
      </c>
      <c r="F590" s="322">
        <v>258</v>
      </c>
      <c r="G590" s="322">
        <v>270</v>
      </c>
      <c r="H590" s="322">
        <v>24</v>
      </c>
      <c r="I590" s="322">
        <v>0</v>
      </c>
      <c r="J590" s="322">
        <v>0</v>
      </c>
      <c r="K590" s="322">
        <v>0</v>
      </c>
      <c r="L590" s="322">
        <v>0</v>
      </c>
      <c r="M590" s="322">
        <v>0</v>
      </c>
      <c r="N590" s="268">
        <v>0</v>
      </c>
      <c r="O590" s="268">
        <v>0</v>
      </c>
      <c r="P590" s="268">
        <v>0</v>
      </c>
      <c r="Q590" s="268">
        <v>0</v>
      </c>
      <c r="R590" s="268">
        <v>0</v>
      </c>
      <c r="S590" s="268">
        <v>0</v>
      </c>
      <c r="T590" s="268">
        <v>0</v>
      </c>
      <c r="U590" s="268">
        <v>0</v>
      </c>
      <c r="V590" s="268">
        <v>0</v>
      </c>
      <c r="W590" s="268">
        <v>0</v>
      </c>
      <c r="X590" s="268">
        <v>0</v>
      </c>
      <c r="Y590" s="268">
        <v>0</v>
      </c>
      <c r="Z590" s="268">
        <v>0</v>
      </c>
      <c r="AA590" s="268">
        <v>0</v>
      </c>
      <c r="AB590" s="268">
        <v>0</v>
      </c>
      <c r="AC590" s="268">
        <v>0</v>
      </c>
      <c r="AD590" s="268">
        <v>0</v>
      </c>
      <c r="AE590" s="268">
        <v>0</v>
      </c>
      <c r="AF590" s="268">
        <v>0</v>
      </c>
      <c r="AG590" s="268">
        <v>0</v>
      </c>
      <c r="AH590" s="268">
        <v>0</v>
      </c>
      <c r="AI590" s="268">
        <v>0</v>
      </c>
      <c r="AJ590" s="268">
        <v>0</v>
      </c>
      <c r="AK590" s="268">
        <v>0</v>
      </c>
      <c r="AL590" s="268">
        <v>0</v>
      </c>
      <c r="AM590" s="268">
        <v>0</v>
      </c>
      <c r="AN590" s="268">
        <v>0</v>
      </c>
      <c r="AO590" s="268">
        <v>0</v>
      </c>
      <c r="AP590" s="268">
        <v>0</v>
      </c>
      <c r="AQ590" s="268">
        <v>0</v>
      </c>
      <c r="AR590" s="268">
        <v>0</v>
      </c>
      <c r="AS590" s="268">
        <v>0</v>
      </c>
      <c r="AT590" s="268">
        <v>0</v>
      </c>
      <c r="AU590" s="268">
        <v>0</v>
      </c>
      <c r="AV590" s="268">
        <v>0</v>
      </c>
      <c r="AW590" s="268">
        <v>0</v>
      </c>
      <c r="AX590" s="268"/>
      <c r="AY590" s="273"/>
      <c r="AZ590" s="345">
        <v>0</v>
      </c>
      <c r="BA590" s="346">
        <v>0</v>
      </c>
      <c r="BB590" s="268">
        <v>0</v>
      </c>
      <c r="BC590" s="268">
        <v>0</v>
      </c>
      <c r="BD590" s="268">
        <v>0</v>
      </c>
      <c r="BE590" s="347">
        <v>0</v>
      </c>
      <c r="BF590" s="348">
        <v>0</v>
      </c>
      <c r="BG590" s="348">
        <v>0</v>
      </c>
      <c r="BH590" s="348">
        <v>0</v>
      </c>
      <c r="BI590" s="348">
        <v>0</v>
      </c>
      <c r="BJ590" s="349">
        <v>0</v>
      </c>
      <c r="BK590" s="348"/>
      <c r="BL590" s="124"/>
      <c r="BM590" s="2"/>
      <c r="BN590" s="124"/>
      <c r="BO590" s="6"/>
      <c r="BP590" s="124"/>
      <c r="BQ590" s="124"/>
      <c r="BR590" s="124"/>
      <c r="BS590" s="124"/>
      <c r="BT590" s="124"/>
      <c r="BU590" s="124"/>
      <c r="BV590" s="124"/>
      <c r="BW590" s="124"/>
      <c r="BX590" s="6"/>
      <c r="BY590" s="124"/>
      <c r="BZ590" s="124"/>
      <c r="CA590" s="124"/>
      <c r="CB590" s="124"/>
      <c r="CC590" s="124"/>
      <c r="CD590" s="124"/>
      <c r="CE590" s="124"/>
      <c r="CF590" s="124"/>
      <c r="CG590" s="124"/>
      <c r="CH590" s="124"/>
      <c r="CI590" s="124"/>
      <c r="CJ590" s="124"/>
      <c r="CK590" s="124"/>
      <c r="CL590" s="124"/>
      <c r="CM590" s="124"/>
      <c r="CN590" s="124"/>
      <c r="CO590" s="124"/>
      <c r="CP590" s="124"/>
      <c r="CQ590" s="124"/>
      <c r="CR590" s="124"/>
      <c r="CS590" s="124"/>
      <c r="CT590" s="124"/>
      <c r="CU590" s="124"/>
      <c r="CV590" s="124"/>
      <c r="CW590" s="124"/>
      <c r="CX590" s="124"/>
      <c r="CY590" s="124"/>
      <c r="CZ590" s="124"/>
      <c r="DA590" s="124"/>
      <c r="DB590" s="124"/>
      <c r="DC590" s="124"/>
      <c r="DD590" s="124"/>
      <c r="DE590" s="124"/>
      <c r="DF590" s="124"/>
      <c r="DG590" s="124"/>
      <c r="DH590" s="124"/>
      <c r="DI590" s="124"/>
      <c r="DJ590" s="124"/>
      <c r="DK590" s="198">
        <f>SUM(B590:M590)</f>
      </c>
      <c r="DL590" s="198">
        <f>SUM(N590:Y590)</f>
      </c>
      <c r="DM590" s="144">
        <f>IFERROR(DL590/DK590*100,0)</f>
      </c>
      <c r="DN590" s="198">
        <f>SUM(Z590:AK590)</f>
      </c>
      <c r="DO590" s="144">
        <f>IFERROR(DN590/DL590*100,0)</f>
      </c>
      <c r="DP590" s="198">
        <f>SUM(AL590:AW590)</f>
      </c>
      <c r="DQ590" s="144">
        <f>IFERROR(DP590/DN590*100,0)</f>
      </c>
      <c r="DR590" s="185">
        <f>SUM(AY590:BJ590)</f>
      </c>
      <c r="DS590" s="249">
        <f>IFERROR(DR590/DP590*100,0)</f>
      </c>
      <c r="DT590" s="2"/>
      <c r="DU590" s="2"/>
      <c r="DV590" s="2"/>
      <c r="DW590" s="2"/>
      <c r="DX590" s="2"/>
      <c r="DY590" s="2"/>
      <c r="DZ590" s="2"/>
      <c r="EA590" s="2"/>
      <c r="EB590" s="125"/>
      <c r="EC590" s="6"/>
      <c r="ED590" s="6"/>
      <c r="EE590" s="6"/>
      <c r="EF590" s="124"/>
      <c r="EG590" s="124"/>
      <c r="EH590" s="125"/>
      <c r="EI590" s="125"/>
      <c r="EJ590" s="124"/>
      <c r="EK590" s="2"/>
      <c r="EL590" s="2"/>
    </row>
    <row x14ac:dyDescent="0.25" r="591" customHeight="1" ht="18.75">
      <c r="A591" s="280" t="s">
        <v>276</v>
      </c>
      <c r="B591" s="322">
        <v>0</v>
      </c>
      <c r="C591" s="322">
        <v>0</v>
      </c>
      <c r="D591" s="322">
        <v>0</v>
      </c>
      <c r="E591" s="322">
        <v>0</v>
      </c>
      <c r="F591" s="322">
        <v>0</v>
      </c>
      <c r="G591" s="322">
        <v>0</v>
      </c>
      <c r="H591" s="322">
        <v>0</v>
      </c>
      <c r="I591" s="322">
        <v>0</v>
      </c>
      <c r="J591" s="322">
        <v>0</v>
      </c>
      <c r="K591" s="322">
        <v>0</v>
      </c>
      <c r="L591" s="322">
        <v>0</v>
      </c>
      <c r="M591" s="322">
        <v>0</v>
      </c>
      <c r="N591" s="268">
        <v>0</v>
      </c>
      <c r="O591" s="268">
        <v>0</v>
      </c>
      <c r="P591" s="268">
        <v>0</v>
      </c>
      <c r="Q591" s="268">
        <v>0</v>
      </c>
      <c r="R591" s="268">
        <v>0</v>
      </c>
      <c r="S591" s="268">
        <v>0</v>
      </c>
      <c r="T591" s="268">
        <v>0</v>
      </c>
      <c r="U591" s="268">
        <v>0</v>
      </c>
      <c r="V591" s="268">
        <v>0</v>
      </c>
      <c r="W591" s="268">
        <v>0</v>
      </c>
      <c r="X591" s="268">
        <v>0</v>
      </c>
      <c r="Y591" s="268">
        <v>0</v>
      </c>
      <c r="Z591" s="268">
        <v>0</v>
      </c>
      <c r="AA591" s="268">
        <v>0</v>
      </c>
      <c r="AB591" s="268">
        <v>0</v>
      </c>
      <c r="AC591" s="268">
        <v>0</v>
      </c>
      <c r="AD591" s="268">
        <v>0</v>
      </c>
      <c r="AE591" s="268">
        <v>0</v>
      </c>
      <c r="AF591" s="268">
        <v>0</v>
      </c>
      <c r="AG591" s="268">
        <v>0</v>
      </c>
      <c r="AH591" s="268">
        <v>0</v>
      </c>
      <c r="AI591" s="268">
        <v>0</v>
      </c>
      <c r="AJ591" s="268">
        <v>0</v>
      </c>
      <c r="AK591" s="268">
        <v>0</v>
      </c>
      <c r="AL591" s="268">
        <v>0</v>
      </c>
      <c r="AM591" s="268">
        <v>0</v>
      </c>
      <c r="AN591" s="268">
        <v>0</v>
      </c>
      <c r="AO591" s="268">
        <v>0</v>
      </c>
      <c r="AP591" s="268">
        <v>0</v>
      </c>
      <c r="AQ591" s="268">
        <v>0</v>
      </c>
      <c r="AR591" s="268">
        <v>0</v>
      </c>
      <c r="AS591" s="268">
        <v>0</v>
      </c>
      <c r="AT591" s="268">
        <v>0</v>
      </c>
      <c r="AU591" s="268">
        <v>0</v>
      </c>
      <c r="AV591" s="268">
        <v>0</v>
      </c>
      <c r="AW591" s="268">
        <v>0</v>
      </c>
      <c r="AX591" s="268"/>
      <c r="AY591" s="273"/>
      <c r="AZ591" s="345">
        <v>0</v>
      </c>
      <c r="BA591" s="346">
        <v>0</v>
      </c>
      <c r="BB591" s="268">
        <v>0</v>
      </c>
      <c r="BC591" s="268">
        <v>0</v>
      </c>
      <c r="BD591" s="268">
        <v>0</v>
      </c>
      <c r="BE591" s="347">
        <v>0</v>
      </c>
      <c r="BF591" s="348">
        <v>0</v>
      </c>
      <c r="BG591" s="348">
        <v>0</v>
      </c>
      <c r="BH591" s="348">
        <v>0</v>
      </c>
      <c r="BI591" s="348">
        <v>0</v>
      </c>
      <c r="BJ591" s="349">
        <v>0</v>
      </c>
      <c r="BK591" s="348"/>
      <c r="BL591" s="124"/>
      <c r="BM591" s="2"/>
      <c r="BN591" s="124"/>
      <c r="BO591" s="6"/>
      <c r="BP591" s="124"/>
      <c r="BQ591" s="124"/>
      <c r="BR591" s="124"/>
      <c r="BS591" s="124"/>
      <c r="BT591" s="124"/>
      <c r="BU591" s="124"/>
      <c r="BV591" s="124"/>
      <c r="BW591" s="124"/>
      <c r="BX591" s="6"/>
      <c r="BY591" s="124"/>
      <c r="BZ591" s="124"/>
      <c r="CA591" s="124"/>
      <c r="CB591" s="124"/>
      <c r="CC591" s="124"/>
      <c r="CD591" s="124"/>
      <c r="CE591" s="124"/>
      <c r="CF591" s="124"/>
      <c r="CG591" s="124"/>
      <c r="CH591" s="124"/>
      <c r="CI591" s="124"/>
      <c r="CJ591" s="124"/>
      <c r="CK591" s="124"/>
      <c r="CL591" s="124"/>
      <c r="CM591" s="124"/>
      <c r="CN591" s="124"/>
      <c r="CO591" s="124"/>
      <c r="CP591" s="124"/>
      <c r="CQ591" s="124"/>
      <c r="CR591" s="124"/>
      <c r="CS591" s="124"/>
      <c r="CT591" s="124"/>
      <c r="CU591" s="124"/>
      <c r="CV591" s="124"/>
      <c r="CW591" s="124"/>
      <c r="CX591" s="124"/>
      <c r="CY591" s="124"/>
      <c r="CZ591" s="124"/>
      <c r="DA591" s="124"/>
      <c r="DB591" s="124"/>
      <c r="DC591" s="124"/>
      <c r="DD591" s="124"/>
      <c r="DE591" s="124"/>
      <c r="DF591" s="124"/>
      <c r="DG591" s="124"/>
      <c r="DH591" s="124"/>
      <c r="DI591" s="124"/>
      <c r="DJ591" s="124"/>
      <c r="DK591" s="198">
        <f>SUM(B591:M591)</f>
      </c>
      <c r="DL591" s="198">
        <f>SUM(N591:Y591)</f>
      </c>
      <c r="DM591" s="144">
        <f>IFERROR(DL591/DK591*100,0)</f>
      </c>
      <c r="DN591" s="198">
        <f>SUM(Z591:AK591)</f>
      </c>
      <c r="DO591" s="144">
        <f>IFERROR(DN591/DL591*100,0)</f>
      </c>
      <c r="DP591" s="198">
        <f>SUM(AL591:AW591)</f>
      </c>
      <c r="DQ591" s="144">
        <f>IFERROR(DP591/DN591*100,0)</f>
      </c>
      <c r="DR591" s="185">
        <f>SUM(AY591:BJ591)</f>
      </c>
      <c r="DS591" s="249">
        <f>IFERROR(DR591/DP591*100,0)</f>
      </c>
      <c r="DT591" s="2"/>
      <c r="DU591" s="2"/>
      <c r="DV591" s="2"/>
      <c r="DW591" s="2"/>
      <c r="DX591" s="2"/>
      <c r="DY591" s="2"/>
      <c r="DZ591" s="2"/>
      <c r="EA591" s="2"/>
      <c r="EB591" s="125"/>
      <c r="EC591" s="6"/>
      <c r="ED591" s="6"/>
      <c r="EE591" s="6"/>
      <c r="EF591" s="124"/>
      <c r="EG591" s="124"/>
      <c r="EH591" s="125"/>
      <c r="EI591" s="125"/>
      <c r="EJ591" s="124"/>
      <c r="EK591" s="2"/>
      <c r="EL591" s="2"/>
    </row>
    <row x14ac:dyDescent="0.25" r="592" customHeight="1" ht="18.75">
      <c r="A592" s="280" t="s">
        <v>277</v>
      </c>
      <c r="B592" s="322">
        <v>0</v>
      </c>
      <c r="C592" s="322">
        <v>0</v>
      </c>
      <c r="D592" s="322">
        <v>0</v>
      </c>
      <c r="E592" s="322">
        <v>0</v>
      </c>
      <c r="F592" s="322">
        <v>0</v>
      </c>
      <c r="G592" s="322">
        <v>0</v>
      </c>
      <c r="H592" s="322">
        <v>24</v>
      </c>
      <c r="I592" s="322">
        <v>24</v>
      </c>
      <c r="J592" s="322">
        <v>0</v>
      </c>
      <c r="K592" s="322">
        <v>0</v>
      </c>
      <c r="L592" s="322">
        <v>24</v>
      </c>
      <c r="M592" s="322">
        <v>0</v>
      </c>
      <c r="N592" s="268">
        <v>0</v>
      </c>
      <c r="O592" s="268">
        <v>0</v>
      </c>
      <c r="P592" s="268">
        <v>24</v>
      </c>
      <c r="Q592" s="268">
        <v>0</v>
      </c>
      <c r="R592" s="268">
        <v>24</v>
      </c>
      <c r="S592" s="268">
        <v>24</v>
      </c>
      <c r="T592" s="268">
        <v>24</v>
      </c>
      <c r="U592" s="268">
        <v>0</v>
      </c>
      <c r="V592" s="268">
        <v>24</v>
      </c>
      <c r="W592" s="268">
        <v>0</v>
      </c>
      <c r="X592" s="268">
        <v>0</v>
      </c>
      <c r="Y592" s="268">
        <v>0</v>
      </c>
      <c r="Z592" s="268">
        <v>0</v>
      </c>
      <c r="AA592" s="268">
        <v>0</v>
      </c>
      <c r="AB592" s="268">
        <v>0</v>
      </c>
      <c r="AC592" s="268">
        <v>0</v>
      </c>
      <c r="AD592" s="268">
        <v>0</v>
      </c>
      <c r="AE592" s="268">
        <v>0</v>
      </c>
      <c r="AF592" s="268">
        <v>0</v>
      </c>
      <c r="AG592" s="268">
        <v>0</v>
      </c>
      <c r="AH592" s="268">
        <v>0</v>
      </c>
      <c r="AI592" s="268">
        <v>0</v>
      </c>
      <c r="AJ592" s="268">
        <v>0</v>
      </c>
      <c r="AK592" s="268">
        <v>0</v>
      </c>
      <c r="AL592" s="268">
        <v>0</v>
      </c>
      <c r="AM592" s="268">
        <v>0</v>
      </c>
      <c r="AN592" s="268">
        <v>0</v>
      </c>
      <c r="AO592" s="268">
        <v>0</v>
      </c>
      <c r="AP592" s="268">
        <v>0</v>
      </c>
      <c r="AQ592" s="268">
        <v>0</v>
      </c>
      <c r="AR592" s="268">
        <v>0</v>
      </c>
      <c r="AS592" s="268">
        <v>0</v>
      </c>
      <c r="AT592" s="268">
        <v>0</v>
      </c>
      <c r="AU592" s="268">
        <v>0</v>
      </c>
      <c r="AV592" s="268">
        <v>0</v>
      </c>
      <c r="AW592" s="268">
        <v>0</v>
      </c>
      <c r="AX592" s="268"/>
      <c r="AY592" s="273"/>
      <c r="AZ592" s="345">
        <v>0</v>
      </c>
      <c r="BA592" s="346">
        <v>0</v>
      </c>
      <c r="BB592" s="268">
        <v>0</v>
      </c>
      <c r="BC592" s="268">
        <v>0</v>
      </c>
      <c r="BD592" s="268">
        <v>0</v>
      </c>
      <c r="BE592" s="347">
        <v>0</v>
      </c>
      <c r="BF592" s="348">
        <v>0</v>
      </c>
      <c r="BG592" s="348">
        <v>0</v>
      </c>
      <c r="BH592" s="348">
        <v>0</v>
      </c>
      <c r="BI592" s="348">
        <v>0</v>
      </c>
      <c r="BJ592" s="349">
        <v>0</v>
      </c>
      <c r="BK592" s="348"/>
      <c r="BL592" s="124"/>
      <c r="BM592" s="2"/>
      <c r="BN592" s="124"/>
      <c r="BO592" s="6"/>
      <c r="BP592" s="124"/>
      <c r="BQ592" s="124"/>
      <c r="BR592" s="124"/>
      <c r="BS592" s="124"/>
      <c r="BT592" s="124"/>
      <c r="BU592" s="124"/>
      <c r="BV592" s="124"/>
      <c r="BW592" s="124"/>
      <c r="BX592" s="6"/>
      <c r="BY592" s="124"/>
      <c r="BZ592" s="124"/>
      <c r="CA592" s="124"/>
      <c r="CB592" s="124"/>
      <c r="CC592" s="124"/>
      <c r="CD592" s="124"/>
      <c r="CE592" s="124"/>
      <c r="CF592" s="124"/>
      <c r="CG592" s="124"/>
      <c r="CH592" s="124"/>
      <c r="CI592" s="124"/>
      <c r="CJ592" s="124"/>
      <c r="CK592" s="124"/>
      <c r="CL592" s="124"/>
      <c r="CM592" s="124"/>
      <c r="CN592" s="124"/>
      <c r="CO592" s="124"/>
      <c r="CP592" s="124"/>
      <c r="CQ592" s="124"/>
      <c r="CR592" s="124"/>
      <c r="CS592" s="124"/>
      <c r="CT592" s="124"/>
      <c r="CU592" s="124"/>
      <c r="CV592" s="124"/>
      <c r="CW592" s="124"/>
      <c r="CX592" s="124"/>
      <c r="CY592" s="124"/>
      <c r="CZ592" s="124"/>
      <c r="DA592" s="124"/>
      <c r="DB592" s="124"/>
      <c r="DC592" s="124"/>
      <c r="DD592" s="124"/>
      <c r="DE592" s="124"/>
      <c r="DF592" s="124"/>
      <c r="DG592" s="124"/>
      <c r="DH592" s="124"/>
      <c r="DI592" s="124"/>
      <c r="DJ592" s="124"/>
      <c r="DK592" s="198">
        <f>SUM(B592:M592)</f>
      </c>
      <c r="DL592" s="198">
        <f>SUM(N592:Y592)</f>
      </c>
      <c r="DM592" s="144">
        <f>IFERROR(DL592/DK592*100,0)</f>
      </c>
      <c r="DN592" s="198">
        <f>SUM(Z592:AK592)</f>
      </c>
      <c r="DO592" s="144">
        <f>IFERROR(DN592/DL592*100,0)</f>
      </c>
      <c r="DP592" s="198">
        <f>SUM(AL592:AW592)</f>
      </c>
      <c r="DQ592" s="144">
        <f>IFERROR(DP592/DN592*100,0)</f>
      </c>
      <c r="DR592" s="185">
        <f>SUM(AY592:BJ592)</f>
      </c>
      <c r="DS592" s="249">
        <f>IFERROR(DR592/DP592*100,0)</f>
      </c>
      <c r="DT592" s="2"/>
      <c r="DU592" s="2"/>
      <c r="DV592" s="2"/>
      <c r="DW592" s="2"/>
      <c r="DX592" s="2"/>
      <c r="DY592" s="2"/>
      <c r="DZ592" s="2"/>
      <c r="EA592" s="2"/>
      <c r="EB592" s="125"/>
      <c r="EC592" s="6"/>
      <c r="ED592" s="6"/>
      <c r="EE592" s="6"/>
      <c r="EF592" s="124"/>
      <c r="EG592" s="124"/>
      <c r="EH592" s="125"/>
      <c r="EI592" s="125"/>
      <c r="EJ592" s="124"/>
      <c r="EK592" s="2"/>
      <c r="EL592" s="2"/>
    </row>
    <row x14ac:dyDescent="0.25" r="593" customHeight="1" ht="18.75">
      <c r="A593" s="280" t="s">
        <v>53</v>
      </c>
      <c r="B593" s="322">
        <v>0</v>
      </c>
      <c r="C593" s="322">
        <v>0</v>
      </c>
      <c r="D593" s="322">
        <v>0</v>
      </c>
      <c r="E593" s="322">
        <v>0</v>
      </c>
      <c r="F593" s="322">
        <v>0</v>
      </c>
      <c r="G593" s="322">
        <v>0</v>
      </c>
      <c r="H593" s="322">
        <v>0</v>
      </c>
      <c r="I593" s="322">
        <v>0</v>
      </c>
      <c r="J593" s="322">
        <v>0</v>
      </c>
      <c r="K593" s="322">
        <v>0</v>
      </c>
      <c r="L593" s="322">
        <v>0</v>
      </c>
      <c r="M593" s="322">
        <v>0</v>
      </c>
      <c r="N593" s="268">
        <v>0</v>
      </c>
      <c r="O593" s="268">
        <v>0</v>
      </c>
      <c r="P593" s="268">
        <v>0</v>
      </c>
      <c r="Q593" s="268">
        <v>0</v>
      </c>
      <c r="R593" s="268">
        <v>0</v>
      </c>
      <c r="S593" s="268">
        <v>0</v>
      </c>
      <c r="T593" s="268">
        <v>0</v>
      </c>
      <c r="U593" s="268">
        <v>0</v>
      </c>
      <c r="V593" s="268">
        <v>0</v>
      </c>
      <c r="W593" s="268">
        <v>0</v>
      </c>
      <c r="X593" s="268">
        <v>0</v>
      </c>
      <c r="Y593" s="268">
        <v>0</v>
      </c>
      <c r="Z593" s="268">
        <v>0</v>
      </c>
      <c r="AA593" s="268">
        <v>0</v>
      </c>
      <c r="AB593" s="268">
        <v>0</v>
      </c>
      <c r="AC593" s="268">
        <v>0</v>
      </c>
      <c r="AD593" s="268">
        <v>0</v>
      </c>
      <c r="AE593" s="268">
        <v>0</v>
      </c>
      <c r="AF593" s="268">
        <v>0</v>
      </c>
      <c r="AG593" s="268">
        <v>0</v>
      </c>
      <c r="AH593" s="268">
        <v>0</v>
      </c>
      <c r="AI593" s="268">
        <v>0</v>
      </c>
      <c r="AJ593" s="268">
        <v>0</v>
      </c>
      <c r="AK593" s="268">
        <v>0</v>
      </c>
      <c r="AL593" s="268">
        <v>0</v>
      </c>
      <c r="AM593" s="268">
        <v>0</v>
      </c>
      <c r="AN593" s="268">
        <v>0</v>
      </c>
      <c r="AO593" s="268">
        <v>0</v>
      </c>
      <c r="AP593" s="268">
        <v>0</v>
      </c>
      <c r="AQ593" s="268">
        <v>0</v>
      </c>
      <c r="AR593" s="268">
        <v>0</v>
      </c>
      <c r="AS593" s="268">
        <v>0</v>
      </c>
      <c r="AT593" s="268">
        <v>0</v>
      </c>
      <c r="AU593" s="268">
        <v>0</v>
      </c>
      <c r="AV593" s="268">
        <v>0</v>
      </c>
      <c r="AW593" s="268">
        <v>0</v>
      </c>
      <c r="AX593" s="268"/>
      <c r="AY593" s="273"/>
      <c r="AZ593" s="345">
        <v>0</v>
      </c>
      <c r="BA593" s="346">
        <v>0</v>
      </c>
      <c r="BB593" s="268">
        <v>0</v>
      </c>
      <c r="BC593" s="268">
        <v>0</v>
      </c>
      <c r="BD593" s="268">
        <v>0</v>
      </c>
      <c r="BE593" s="347">
        <v>0</v>
      </c>
      <c r="BF593" s="348">
        <v>0</v>
      </c>
      <c r="BG593" s="348">
        <v>0</v>
      </c>
      <c r="BH593" s="348">
        <v>0</v>
      </c>
      <c r="BI593" s="348">
        <v>0</v>
      </c>
      <c r="BJ593" s="349">
        <v>0</v>
      </c>
      <c r="BK593" s="348"/>
      <c r="BL593" s="124"/>
      <c r="BM593" s="2"/>
      <c r="BN593" s="124"/>
      <c r="BO593" s="6"/>
      <c r="BP593" s="124"/>
      <c r="BQ593" s="124"/>
      <c r="BR593" s="124"/>
      <c r="BS593" s="124"/>
      <c r="BT593" s="124"/>
      <c r="BU593" s="124"/>
      <c r="BV593" s="124"/>
      <c r="BW593" s="124"/>
      <c r="BX593" s="6"/>
      <c r="BY593" s="124"/>
      <c r="BZ593" s="124"/>
      <c r="CA593" s="124"/>
      <c r="CB593" s="124"/>
      <c r="CC593" s="124"/>
      <c r="CD593" s="124"/>
      <c r="CE593" s="124"/>
      <c r="CF593" s="124"/>
      <c r="CG593" s="124"/>
      <c r="CH593" s="124"/>
      <c r="CI593" s="124"/>
      <c r="CJ593" s="124"/>
      <c r="CK593" s="124"/>
      <c r="CL593" s="124"/>
      <c r="CM593" s="124"/>
      <c r="CN593" s="124"/>
      <c r="CO593" s="124"/>
      <c r="CP593" s="124"/>
      <c r="CQ593" s="124"/>
      <c r="CR593" s="124"/>
      <c r="CS593" s="124"/>
      <c r="CT593" s="124"/>
      <c r="CU593" s="124"/>
      <c r="CV593" s="124"/>
      <c r="CW593" s="124"/>
      <c r="CX593" s="124"/>
      <c r="CY593" s="124"/>
      <c r="CZ593" s="124"/>
      <c r="DA593" s="124"/>
      <c r="DB593" s="124"/>
      <c r="DC593" s="124"/>
      <c r="DD593" s="124"/>
      <c r="DE593" s="124"/>
      <c r="DF593" s="124"/>
      <c r="DG593" s="124"/>
      <c r="DH593" s="124"/>
      <c r="DI593" s="124"/>
      <c r="DJ593" s="124"/>
      <c r="DK593" s="198">
        <f>SUM(B593:M593)</f>
      </c>
      <c r="DL593" s="198">
        <f>SUM(N593:Y593)</f>
      </c>
      <c r="DM593" s="144">
        <f>IFERROR(DL593/DK593*100,0)</f>
      </c>
      <c r="DN593" s="198">
        <f>SUM(Z593:AK593)</f>
      </c>
      <c r="DO593" s="144">
        <f>IFERROR(DN593/DL593*100,0)</f>
      </c>
      <c r="DP593" s="198">
        <f>SUM(AL593:AW593)</f>
      </c>
      <c r="DQ593" s="144">
        <f>IFERROR(DP593/DN593*100,0)</f>
      </c>
      <c r="DR593" s="185">
        <f>SUM(AY593:BJ593)</f>
      </c>
      <c r="DS593" s="249">
        <f>IFERROR(DR593/DP593*100,0)</f>
      </c>
      <c r="DT593" s="2"/>
      <c r="DU593" s="2"/>
      <c r="DV593" s="2"/>
      <c r="DW593" s="2"/>
      <c r="DX593" s="2"/>
      <c r="DY593" s="2"/>
      <c r="DZ593" s="2"/>
      <c r="EA593" s="2"/>
      <c r="EB593" s="125"/>
      <c r="EC593" s="6"/>
      <c r="ED593" s="6"/>
      <c r="EE593" s="6"/>
      <c r="EF593" s="124"/>
      <c r="EG593" s="124"/>
      <c r="EH593" s="125"/>
      <c r="EI593" s="125"/>
      <c r="EJ593" s="124"/>
      <c r="EK593" s="2"/>
      <c r="EL593" s="2"/>
    </row>
    <row x14ac:dyDescent="0.25" r="594" customHeight="1" ht="18.75">
      <c r="A594" s="280" t="s">
        <v>278</v>
      </c>
      <c r="B594" s="281">
        <v>960</v>
      </c>
      <c r="C594" s="281">
        <v>102</v>
      </c>
      <c r="D594" s="281">
        <v>0</v>
      </c>
      <c r="E594" s="281">
        <v>0</v>
      </c>
      <c r="F594" s="281">
        <v>0</v>
      </c>
      <c r="G594" s="281">
        <v>0</v>
      </c>
      <c r="H594" s="281">
        <v>0</v>
      </c>
      <c r="I594" s="281">
        <v>0</v>
      </c>
      <c r="J594" s="281">
        <v>0</v>
      </c>
      <c r="K594" s="281">
        <v>0</v>
      </c>
      <c r="L594" s="281">
        <v>0</v>
      </c>
      <c r="M594" s="281">
        <v>0</v>
      </c>
      <c r="N594" s="268">
        <v>0</v>
      </c>
      <c r="O594" s="268">
        <v>0</v>
      </c>
      <c r="P594" s="268">
        <v>0</v>
      </c>
      <c r="Q594" s="268">
        <v>0</v>
      </c>
      <c r="R594" s="268">
        <v>0</v>
      </c>
      <c r="S594" s="268">
        <v>0</v>
      </c>
      <c r="T594" s="268">
        <v>0</v>
      </c>
      <c r="U594" s="268">
        <v>0</v>
      </c>
      <c r="V594" s="268">
        <v>0</v>
      </c>
      <c r="W594" s="268">
        <v>0</v>
      </c>
      <c r="X594" s="268">
        <v>0</v>
      </c>
      <c r="Y594" s="268">
        <v>0</v>
      </c>
      <c r="Z594" s="268">
        <v>0</v>
      </c>
      <c r="AA594" s="268">
        <v>0</v>
      </c>
      <c r="AB594" s="268">
        <v>0</v>
      </c>
      <c r="AC594" s="268">
        <v>0</v>
      </c>
      <c r="AD594" s="268">
        <v>0</v>
      </c>
      <c r="AE594" s="268">
        <v>0</v>
      </c>
      <c r="AF594" s="268">
        <v>0</v>
      </c>
      <c r="AG594" s="268">
        <v>0</v>
      </c>
      <c r="AH594" s="268">
        <v>0</v>
      </c>
      <c r="AI594" s="268">
        <v>0</v>
      </c>
      <c r="AJ594" s="268">
        <v>0</v>
      </c>
      <c r="AK594" s="268">
        <v>0</v>
      </c>
      <c r="AL594" s="268">
        <v>0</v>
      </c>
      <c r="AM594" s="268">
        <v>0</v>
      </c>
      <c r="AN594" s="268">
        <v>0</v>
      </c>
      <c r="AO594" s="268">
        <v>0</v>
      </c>
      <c r="AP594" s="268">
        <v>0</v>
      </c>
      <c r="AQ594" s="268">
        <v>0</v>
      </c>
      <c r="AR594" s="268">
        <v>0</v>
      </c>
      <c r="AS594" s="268">
        <v>0</v>
      </c>
      <c r="AT594" s="268">
        <v>0</v>
      </c>
      <c r="AU594" s="268">
        <v>0</v>
      </c>
      <c r="AV594" s="268">
        <v>0</v>
      </c>
      <c r="AW594" s="268">
        <v>0</v>
      </c>
      <c r="AX594" s="268"/>
      <c r="AY594" s="273"/>
      <c r="AZ594" s="345">
        <v>0</v>
      </c>
      <c r="BA594" s="346">
        <v>0</v>
      </c>
      <c r="BB594" s="268">
        <v>0</v>
      </c>
      <c r="BC594" s="268">
        <v>0</v>
      </c>
      <c r="BD594" s="268">
        <v>0</v>
      </c>
      <c r="BE594" s="347">
        <v>0</v>
      </c>
      <c r="BF594" s="348">
        <v>0</v>
      </c>
      <c r="BG594" s="348">
        <v>0</v>
      </c>
      <c r="BH594" s="348">
        <v>0</v>
      </c>
      <c r="BI594" s="348">
        <v>0</v>
      </c>
      <c r="BJ594" s="349">
        <v>0</v>
      </c>
      <c r="BK594" s="348"/>
      <c r="BL594" s="124"/>
      <c r="BM594" s="2"/>
      <c r="BN594" s="124"/>
      <c r="BO594" s="6"/>
      <c r="BP594" s="124"/>
      <c r="BQ594" s="124"/>
      <c r="BR594" s="124"/>
      <c r="BS594" s="124"/>
      <c r="BT594" s="124"/>
      <c r="BU594" s="124"/>
      <c r="BV594" s="124"/>
      <c r="BW594" s="124"/>
      <c r="BX594" s="6"/>
      <c r="BY594" s="124"/>
      <c r="BZ594" s="124"/>
      <c r="CA594" s="124"/>
      <c r="CB594" s="124"/>
      <c r="CC594" s="124"/>
      <c r="CD594" s="124"/>
      <c r="CE594" s="124"/>
      <c r="CF594" s="124"/>
      <c r="CG594" s="124"/>
      <c r="CH594" s="124"/>
      <c r="CI594" s="124"/>
      <c r="CJ594" s="124"/>
      <c r="CK594" s="124"/>
      <c r="CL594" s="124"/>
      <c r="CM594" s="124"/>
      <c r="CN594" s="124"/>
      <c r="CO594" s="124"/>
      <c r="CP594" s="124"/>
      <c r="CQ594" s="124"/>
      <c r="CR594" s="124"/>
      <c r="CS594" s="124"/>
      <c r="CT594" s="124"/>
      <c r="CU594" s="124"/>
      <c r="CV594" s="124"/>
      <c r="CW594" s="124"/>
      <c r="CX594" s="124"/>
      <c r="CY594" s="124"/>
      <c r="CZ594" s="124"/>
      <c r="DA594" s="124"/>
      <c r="DB594" s="124"/>
      <c r="DC594" s="124"/>
      <c r="DD594" s="124"/>
      <c r="DE594" s="124"/>
      <c r="DF594" s="124"/>
      <c r="DG594" s="124"/>
      <c r="DH594" s="124"/>
      <c r="DI594" s="124"/>
      <c r="DJ594" s="124"/>
      <c r="DK594" s="198">
        <f>SUM(B594:M594)</f>
      </c>
      <c r="DL594" s="198">
        <f>SUM(N594:Y594)</f>
      </c>
      <c r="DM594" s="144">
        <f>IFERROR(DL594/DK594*100,0)</f>
      </c>
      <c r="DN594" s="198">
        <f>SUM(Z594:AK594)</f>
      </c>
      <c r="DO594" s="144">
        <f>IFERROR(DN594/DL594*100,0)</f>
      </c>
      <c r="DP594" s="198">
        <f>SUM(AL594:AW594)</f>
      </c>
      <c r="DQ594" s="144">
        <f>IFERROR(DP594/DN594*100,0)</f>
      </c>
      <c r="DR594" s="185">
        <f>SUM(AY594:BJ594)</f>
      </c>
      <c r="DS594" s="249">
        <f>IFERROR(DR594/DP594*100,0)</f>
      </c>
      <c r="DT594" s="2"/>
      <c r="DU594" s="2"/>
      <c r="DV594" s="2"/>
      <c r="DW594" s="2"/>
      <c r="DX594" s="2"/>
      <c r="DY594" s="2"/>
      <c r="DZ594" s="2"/>
      <c r="EA594" s="2"/>
      <c r="EB594" s="125"/>
      <c r="EC594" s="6"/>
      <c r="ED594" s="6"/>
      <c r="EE594" s="6"/>
      <c r="EF594" s="124"/>
      <c r="EG594" s="124"/>
      <c r="EH594" s="125"/>
      <c r="EI594" s="125"/>
      <c r="EJ594" s="124"/>
      <c r="EK594" s="2"/>
      <c r="EL594" s="2"/>
    </row>
    <row x14ac:dyDescent="0.25" r="595" customHeight="1" ht="18.75">
      <c r="A595" s="280" t="s">
        <v>279</v>
      </c>
      <c r="B595" s="322">
        <v>0</v>
      </c>
      <c r="C595" s="322">
        <v>0</v>
      </c>
      <c r="D595" s="322">
        <v>0</v>
      </c>
      <c r="E595" s="322">
        <v>0</v>
      </c>
      <c r="F595" s="322">
        <v>0</v>
      </c>
      <c r="G595" s="322">
        <v>0</v>
      </c>
      <c r="H595" s="322">
        <v>0</v>
      </c>
      <c r="I595" s="322">
        <v>0</v>
      </c>
      <c r="J595" s="322">
        <v>0</v>
      </c>
      <c r="K595" s="322">
        <v>0</v>
      </c>
      <c r="L595" s="322">
        <v>0</v>
      </c>
      <c r="M595" s="322">
        <v>0</v>
      </c>
      <c r="N595" s="268">
        <v>0</v>
      </c>
      <c r="O595" s="268">
        <v>0</v>
      </c>
      <c r="P595" s="268">
        <v>0</v>
      </c>
      <c r="Q595" s="268">
        <v>0</v>
      </c>
      <c r="R595" s="268">
        <v>0</v>
      </c>
      <c r="S595" s="268">
        <v>0</v>
      </c>
      <c r="T595" s="268">
        <v>0</v>
      </c>
      <c r="U595" s="268">
        <v>0</v>
      </c>
      <c r="V595" s="268">
        <v>0</v>
      </c>
      <c r="W595" s="268">
        <v>0</v>
      </c>
      <c r="X595" s="268">
        <v>0</v>
      </c>
      <c r="Y595" s="268">
        <v>0</v>
      </c>
      <c r="Z595" s="268">
        <v>0</v>
      </c>
      <c r="AA595" s="268">
        <v>0</v>
      </c>
      <c r="AB595" s="268">
        <v>0</v>
      </c>
      <c r="AC595" s="268">
        <v>0</v>
      </c>
      <c r="AD595" s="268">
        <v>0</v>
      </c>
      <c r="AE595" s="268">
        <v>0</v>
      </c>
      <c r="AF595" s="268">
        <v>0</v>
      </c>
      <c r="AG595" s="268">
        <v>0</v>
      </c>
      <c r="AH595" s="268">
        <v>0</v>
      </c>
      <c r="AI595" s="268">
        <v>0</v>
      </c>
      <c r="AJ595" s="268">
        <v>0</v>
      </c>
      <c r="AK595" s="268">
        <v>0</v>
      </c>
      <c r="AL595" s="268">
        <v>0</v>
      </c>
      <c r="AM595" s="268">
        <v>0</v>
      </c>
      <c r="AN595" s="268">
        <v>0</v>
      </c>
      <c r="AO595" s="268">
        <v>0</v>
      </c>
      <c r="AP595" s="268">
        <v>0</v>
      </c>
      <c r="AQ595" s="268">
        <v>0</v>
      </c>
      <c r="AR595" s="268">
        <v>0</v>
      </c>
      <c r="AS595" s="268">
        <v>0</v>
      </c>
      <c r="AT595" s="268">
        <v>0</v>
      </c>
      <c r="AU595" s="268">
        <v>0</v>
      </c>
      <c r="AV595" s="268">
        <v>0</v>
      </c>
      <c r="AW595" s="268">
        <v>0</v>
      </c>
      <c r="AX595" s="268"/>
      <c r="AY595" s="273"/>
      <c r="AZ595" s="345">
        <v>0</v>
      </c>
      <c r="BA595" s="346">
        <v>0</v>
      </c>
      <c r="BB595" s="268">
        <v>0</v>
      </c>
      <c r="BC595" s="268">
        <v>0</v>
      </c>
      <c r="BD595" s="268">
        <v>0</v>
      </c>
      <c r="BE595" s="347">
        <v>0</v>
      </c>
      <c r="BF595" s="348">
        <v>0</v>
      </c>
      <c r="BG595" s="348">
        <v>0</v>
      </c>
      <c r="BH595" s="348">
        <v>0</v>
      </c>
      <c r="BI595" s="348">
        <v>0</v>
      </c>
      <c r="BJ595" s="349">
        <v>0</v>
      </c>
      <c r="BK595" s="348"/>
      <c r="BL595" s="124"/>
      <c r="BM595" s="2"/>
      <c r="BN595" s="124"/>
      <c r="BO595" s="6"/>
      <c r="BP595" s="124"/>
      <c r="BQ595" s="124"/>
      <c r="BR595" s="124"/>
      <c r="BS595" s="124"/>
      <c r="BT595" s="124"/>
      <c r="BU595" s="124"/>
      <c r="BV595" s="124"/>
      <c r="BW595" s="124"/>
      <c r="BX595" s="6"/>
      <c r="BY595" s="124"/>
      <c r="BZ595" s="124"/>
      <c r="CA595" s="124"/>
      <c r="CB595" s="124"/>
      <c r="CC595" s="124"/>
      <c r="CD595" s="124"/>
      <c r="CE595" s="124"/>
      <c r="CF595" s="124"/>
      <c r="CG595" s="124"/>
      <c r="CH595" s="124"/>
      <c r="CI595" s="124"/>
      <c r="CJ595" s="124"/>
      <c r="CK595" s="124"/>
      <c r="CL595" s="124"/>
      <c r="CM595" s="124"/>
      <c r="CN595" s="124"/>
      <c r="CO595" s="124"/>
      <c r="CP595" s="124"/>
      <c r="CQ595" s="124"/>
      <c r="CR595" s="124"/>
      <c r="CS595" s="124"/>
      <c r="CT595" s="124"/>
      <c r="CU595" s="124"/>
      <c r="CV595" s="124"/>
      <c r="CW595" s="124"/>
      <c r="CX595" s="124"/>
      <c r="CY595" s="124"/>
      <c r="CZ595" s="124"/>
      <c r="DA595" s="124"/>
      <c r="DB595" s="124"/>
      <c r="DC595" s="124"/>
      <c r="DD595" s="124"/>
      <c r="DE595" s="124"/>
      <c r="DF595" s="124"/>
      <c r="DG595" s="124"/>
      <c r="DH595" s="124"/>
      <c r="DI595" s="124"/>
      <c r="DJ595" s="124"/>
      <c r="DK595" s="198">
        <f>SUM(B595:M595)</f>
      </c>
      <c r="DL595" s="198">
        <f>SUM(N595:Y595)</f>
      </c>
      <c r="DM595" s="144">
        <f>IFERROR(DL595/DK595*100,0)</f>
      </c>
      <c r="DN595" s="198">
        <f>SUM(Z595:AK595)</f>
      </c>
      <c r="DO595" s="144">
        <f>IFERROR(DN595/DL595*100,0)</f>
      </c>
      <c r="DP595" s="198">
        <f>SUM(AL595:AW595)</f>
      </c>
      <c r="DQ595" s="144">
        <f>IFERROR(DP595/DN595*100,0)</f>
      </c>
      <c r="DR595" s="185">
        <f>SUM(AY595:BJ595)</f>
      </c>
      <c r="DS595" s="249">
        <f>IFERROR(DR595/DP595*100,0)</f>
      </c>
      <c r="DT595" s="2"/>
      <c r="DU595" s="2"/>
      <c r="DV595" s="2"/>
      <c r="DW595" s="2"/>
      <c r="DX595" s="2"/>
      <c r="DY595" s="2"/>
      <c r="DZ595" s="2"/>
      <c r="EA595" s="2"/>
      <c r="EB595" s="125"/>
      <c r="EC595" s="6"/>
      <c r="ED595" s="6"/>
      <c r="EE595" s="6"/>
      <c r="EF595" s="124"/>
      <c r="EG595" s="124"/>
      <c r="EH595" s="125"/>
      <c r="EI595" s="125"/>
      <c r="EJ595" s="124"/>
      <c r="EK595" s="2"/>
      <c r="EL595" s="2"/>
    </row>
    <row x14ac:dyDescent="0.25" r="596" customHeight="1" ht="18.75">
      <c r="A596" s="280" t="s">
        <v>280</v>
      </c>
      <c r="B596" s="322">
        <v>0</v>
      </c>
      <c r="C596" s="322">
        <v>0</v>
      </c>
      <c r="D596" s="322">
        <v>0</v>
      </c>
      <c r="E596" s="322">
        <v>0</v>
      </c>
      <c r="F596" s="322">
        <v>0</v>
      </c>
      <c r="G596" s="322">
        <v>0</v>
      </c>
      <c r="H596" s="322">
        <v>0</v>
      </c>
      <c r="I596" s="322">
        <v>0</v>
      </c>
      <c r="J596" s="322">
        <v>0</v>
      </c>
      <c r="K596" s="322">
        <v>0</v>
      </c>
      <c r="L596" s="322">
        <v>0</v>
      </c>
      <c r="M596" s="322">
        <v>0</v>
      </c>
      <c r="N596" s="268">
        <v>0</v>
      </c>
      <c r="O596" s="268">
        <v>0</v>
      </c>
      <c r="P596" s="268">
        <v>0</v>
      </c>
      <c r="Q596" s="268">
        <v>0</v>
      </c>
      <c r="R596" s="268">
        <v>0</v>
      </c>
      <c r="S596" s="268">
        <v>0</v>
      </c>
      <c r="T596" s="268">
        <v>0</v>
      </c>
      <c r="U596" s="268">
        <v>0</v>
      </c>
      <c r="V596" s="268">
        <v>0</v>
      </c>
      <c r="W596" s="268">
        <v>0</v>
      </c>
      <c r="X596" s="268">
        <v>210</v>
      </c>
      <c r="Y596" s="268">
        <v>140</v>
      </c>
      <c r="Z596" s="268">
        <v>0</v>
      </c>
      <c r="AA596" s="268">
        <v>0</v>
      </c>
      <c r="AB596" s="268">
        <v>0</v>
      </c>
      <c r="AC596" s="268">
        <v>0</v>
      </c>
      <c r="AD596" s="268">
        <v>0</v>
      </c>
      <c r="AE596" s="268">
        <v>0</v>
      </c>
      <c r="AF596" s="268">
        <v>0</v>
      </c>
      <c r="AG596" s="268">
        <v>0</v>
      </c>
      <c r="AH596" s="268">
        <v>0</v>
      </c>
      <c r="AI596" s="268">
        <v>0</v>
      </c>
      <c r="AJ596" s="268">
        <v>0</v>
      </c>
      <c r="AK596" s="268">
        <v>0</v>
      </c>
      <c r="AL596" s="268">
        <v>0</v>
      </c>
      <c r="AM596" s="268">
        <v>0</v>
      </c>
      <c r="AN596" s="268">
        <v>0</v>
      </c>
      <c r="AO596" s="268">
        <v>0</v>
      </c>
      <c r="AP596" s="268">
        <v>0</v>
      </c>
      <c r="AQ596" s="268">
        <v>0</v>
      </c>
      <c r="AR596" s="268">
        <v>0</v>
      </c>
      <c r="AS596" s="268">
        <v>0</v>
      </c>
      <c r="AT596" s="268">
        <v>0</v>
      </c>
      <c r="AU596" s="268">
        <v>0</v>
      </c>
      <c r="AV596" s="268">
        <v>0</v>
      </c>
      <c r="AW596" s="268">
        <v>0</v>
      </c>
      <c r="AX596" s="268"/>
      <c r="AY596" s="273"/>
      <c r="AZ596" s="345">
        <v>0</v>
      </c>
      <c r="BA596" s="346">
        <v>0</v>
      </c>
      <c r="BB596" s="268">
        <v>0</v>
      </c>
      <c r="BC596" s="268">
        <v>0</v>
      </c>
      <c r="BD596" s="268">
        <v>0</v>
      </c>
      <c r="BE596" s="347">
        <v>0</v>
      </c>
      <c r="BF596" s="348">
        <v>0</v>
      </c>
      <c r="BG596" s="348">
        <v>0</v>
      </c>
      <c r="BH596" s="348">
        <v>0</v>
      </c>
      <c r="BI596" s="348">
        <v>0</v>
      </c>
      <c r="BJ596" s="349">
        <v>0</v>
      </c>
      <c r="BK596" s="348"/>
      <c r="BL596" s="124"/>
      <c r="BM596" s="2"/>
      <c r="BN596" s="124"/>
      <c r="BO596" s="6"/>
      <c r="BP596" s="124"/>
      <c r="BQ596" s="124"/>
      <c r="BR596" s="124"/>
      <c r="BS596" s="124"/>
      <c r="BT596" s="124"/>
      <c r="BU596" s="124"/>
      <c r="BV596" s="124"/>
      <c r="BW596" s="124"/>
      <c r="BX596" s="6"/>
      <c r="BY596" s="124"/>
      <c r="BZ596" s="124"/>
      <c r="CA596" s="124"/>
      <c r="CB596" s="124"/>
      <c r="CC596" s="124"/>
      <c r="CD596" s="124"/>
      <c r="CE596" s="124"/>
      <c r="CF596" s="124"/>
      <c r="CG596" s="124"/>
      <c r="CH596" s="124"/>
      <c r="CI596" s="124"/>
      <c r="CJ596" s="124"/>
      <c r="CK596" s="124"/>
      <c r="CL596" s="124"/>
      <c r="CM596" s="124"/>
      <c r="CN596" s="124"/>
      <c r="CO596" s="124"/>
      <c r="CP596" s="124"/>
      <c r="CQ596" s="124"/>
      <c r="CR596" s="124"/>
      <c r="CS596" s="124"/>
      <c r="CT596" s="124"/>
      <c r="CU596" s="124"/>
      <c r="CV596" s="124"/>
      <c r="CW596" s="124"/>
      <c r="CX596" s="124"/>
      <c r="CY596" s="124"/>
      <c r="CZ596" s="124"/>
      <c r="DA596" s="124"/>
      <c r="DB596" s="124"/>
      <c r="DC596" s="124"/>
      <c r="DD596" s="124"/>
      <c r="DE596" s="124"/>
      <c r="DF596" s="124"/>
      <c r="DG596" s="124"/>
      <c r="DH596" s="124"/>
      <c r="DI596" s="124"/>
      <c r="DJ596" s="124"/>
      <c r="DK596" s="198">
        <f>SUM(B596:M596)</f>
      </c>
      <c r="DL596" s="198">
        <f>SUM(N596:Y596)</f>
      </c>
      <c r="DM596" s="144">
        <f>IFERROR(DL596/DK596*100,0)</f>
      </c>
      <c r="DN596" s="198">
        <f>SUM(Z596:AK596)</f>
      </c>
      <c r="DO596" s="144">
        <f>IFERROR(DN596/DL596*100,0)</f>
      </c>
      <c r="DP596" s="198">
        <f>SUM(AL596:AW596)</f>
      </c>
      <c r="DQ596" s="144">
        <f>IFERROR(DP596/DN596*100,0)</f>
      </c>
      <c r="DR596" s="185">
        <f>SUM(AY596:BJ596)</f>
      </c>
      <c r="DS596" s="249">
        <f>IFERROR(DR596/DP596*100,0)</f>
      </c>
      <c r="DT596" s="2"/>
      <c r="DU596" s="2"/>
      <c r="DV596" s="2"/>
      <c r="DW596" s="2"/>
      <c r="DX596" s="2"/>
      <c r="DY596" s="2"/>
      <c r="DZ596" s="2"/>
      <c r="EA596" s="2"/>
      <c r="EB596" s="125"/>
      <c r="EC596" s="6"/>
      <c r="ED596" s="6"/>
      <c r="EE596" s="6"/>
      <c r="EF596" s="124"/>
      <c r="EG596" s="124"/>
      <c r="EH596" s="125"/>
      <c r="EI596" s="125"/>
      <c r="EJ596" s="124"/>
      <c r="EK596" s="2"/>
      <c r="EL596" s="2"/>
    </row>
    <row x14ac:dyDescent="0.25" r="597" customHeight="1" ht="18.75">
      <c r="A597" s="350" t="s">
        <v>281</v>
      </c>
      <c r="B597" s="342">
        <v>0</v>
      </c>
      <c r="C597" s="342">
        <v>0</v>
      </c>
      <c r="D597" s="342">
        <v>0</v>
      </c>
      <c r="E597" s="342">
        <v>0</v>
      </c>
      <c r="F597" s="342">
        <v>0</v>
      </c>
      <c r="G597" s="342">
        <v>7</v>
      </c>
      <c r="H597" s="342">
        <v>19</v>
      </c>
      <c r="I597" s="342">
        <v>12</v>
      </c>
      <c r="J597" s="342">
        <v>44</v>
      </c>
      <c r="K597" s="342">
        <v>0</v>
      </c>
      <c r="L597" s="342">
        <v>0</v>
      </c>
      <c r="M597" s="342">
        <v>126</v>
      </c>
      <c r="N597" s="268">
        <v>0</v>
      </c>
      <c r="O597" s="268">
        <v>0</v>
      </c>
      <c r="P597" s="268">
        <v>0</v>
      </c>
      <c r="Q597" s="268">
        <v>0</v>
      </c>
      <c r="R597" s="268">
        <v>0</v>
      </c>
      <c r="S597" s="268">
        <v>0</v>
      </c>
      <c r="T597" s="268">
        <v>0</v>
      </c>
      <c r="U597" s="268">
        <v>0</v>
      </c>
      <c r="V597" s="268">
        <v>0</v>
      </c>
      <c r="W597" s="268">
        <v>0</v>
      </c>
      <c r="X597" s="268">
        <v>0</v>
      </c>
      <c r="Y597" s="268">
        <v>0</v>
      </c>
      <c r="Z597" s="268">
        <v>0</v>
      </c>
      <c r="AA597" s="268">
        <v>0</v>
      </c>
      <c r="AB597" s="268">
        <v>0</v>
      </c>
      <c r="AC597" s="268">
        <v>0</v>
      </c>
      <c r="AD597" s="268">
        <v>0</v>
      </c>
      <c r="AE597" s="268">
        <v>0</v>
      </c>
      <c r="AF597" s="268">
        <v>0</v>
      </c>
      <c r="AG597" s="268">
        <v>0</v>
      </c>
      <c r="AH597" s="268">
        <v>0</v>
      </c>
      <c r="AI597" s="268">
        <v>0</v>
      </c>
      <c r="AJ597" s="268">
        <v>0</v>
      </c>
      <c r="AK597" s="268">
        <v>0</v>
      </c>
      <c r="AL597" s="268">
        <v>0</v>
      </c>
      <c r="AM597" s="268">
        <v>0</v>
      </c>
      <c r="AN597" s="268">
        <v>0</v>
      </c>
      <c r="AO597" s="268">
        <v>0</v>
      </c>
      <c r="AP597" s="268">
        <v>0</v>
      </c>
      <c r="AQ597" s="268">
        <v>0</v>
      </c>
      <c r="AR597" s="268">
        <v>0</v>
      </c>
      <c r="AS597" s="268">
        <v>0</v>
      </c>
      <c r="AT597" s="268">
        <v>0</v>
      </c>
      <c r="AU597" s="268">
        <v>0</v>
      </c>
      <c r="AV597" s="268">
        <v>0</v>
      </c>
      <c r="AW597" s="268">
        <v>0</v>
      </c>
      <c r="AX597" s="268"/>
      <c r="AY597" s="273"/>
      <c r="AZ597" s="345">
        <v>0</v>
      </c>
      <c r="BA597" s="346">
        <v>0</v>
      </c>
      <c r="BB597" s="268">
        <v>0</v>
      </c>
      <c r="BC597" s="268">
        <v>0</v>
      </c>
      <c r="BD597" s="268">
        <v>0</v>
      </c>
      <c r="BE597" s="347">
        <v>0</v>
      </c>
      <c r="BF597" s="348">
        <v>0</v>
      </c>
      <c r="BG597" s="348">
        <v>0</v>
      </c>
      <c r="BH597" s="348">
        <v>0</v>
      </c>
      <c r="BI597" s="348">
        <v>0</v>
      </c>
      <c r="BJ597" s="349">
        <v>0</v>
      </c>
      <c r="BK597" s="348"/>
      <c r="BL597" s="124"/>
      <c r="BM597" s="2"/>
      <c r="BN597" s="124"/>
      <c r="BO597" s="6"/>
      <c r="BP597" s="124"/>
      <c r="BQ597" s="124"/>
      <c r="BR597" s="124"/>
      <c r="BS597" s="124"/>
      <c r="BT597" s="124"/>
      <c r="BU597" s="124"/>
      <c r="BV597" s="124"/>
      <c r="BW597" s="124"/>
      <c r="BX597" s="6"/>
      <c r="BY597" s="124"/>
      <c r="BZ597" s="124"/>
      <c r="CA597" s="124"/>
      <c r="CB597" s="124"/>
      <c r="CC597" s="124"/>
      <c r="CD597" s="124"/>
      <c r="CE597" s="124"/>
      <c r="CF597" s="124"/>
      <c r="CG597" s="124"/>
      <c r="CH597" s="124"/>
      <c r="CI597" s="124"/>
      <c r="CJ597" s="124"/>
      <c r="CK597" s="124"/>
      <c r="CL597" s="124"/>
      <c r="CM597" s="124"/>
      <c r="CN597" s="124"/>
      <c r="CO597" s="124"/>
      <c r="CP597" s="124"/>
      <c r="CQ597" s="124"/>
      <c r="CR597" s="124"/>
      <c r="CS597" s="124"/>
      <c r="CT597" s="124"/>
      <c r="CU597" s="124"/>
      <c r="CV597" s="124"/>
      <c r="CW597" s="124"/>
      <c r="CX597" s="124"/>
      <c r="CY597" s="124"/>
      <c r="CZ597" s="124"/>
      <c r="DA597" s="124"/>
      <c r="DB597" s="124"/>
      <c r="DC597" s="124"/>
      <c r="DD597" s="124"/>
      <c r="DE597" s="124"/>
      <c r="DF597" s="124"/>
      <c r="DG597" s="124"/>
      <c r="DH597" s="124"/>
      <c r="DI597" s="124"/>
      <c r="DJ597" s="124"/>
      <c r="DK597" s="198">
        <f>SUM(B597:M597)</f>
      </c>
      <c r="DL597" s="198">
        <f>SUM(N597:Y597)</f>
      </c>
      <c r="DM597" s="144">
        <f>IFERROR(DL597/DK597*100,0)</f>
      </c>
      <c r="DN597" s="198">
        <f>SUM(Z597:AK597)</f>
      </c>
      <c r="DO597" s="144">
        <f>IFERROR(DN597/DL597*100,0)</f>
      </c>
      <c r="DP597" s="198">
        <f>SUM(AL597:AW597)</f>
      </c>
      <c r="DQ597" s="144">
        <f>IFERROR(DP597/DN597*100,0)</f>
      </c>
      <c r="DR597" s="185">
        <f>SUM(AY597:BJ597)</f>
      </c>
      <c r="DS597" s="249">
        <f>IFERROR(DR597/DP597*100,0)</f>
      </c>
      <c r="DT597" s="2"/>
      <c r="DU597" s="2"/>
      <c r="DV597" s="2"/>
      <c r="DW597" s="2"/>
      <c r="DX597" s="2"/>
      <c r="DY597" s="2"/>
      <c r="DZ597" s="2"/>
      <c r="EA597" s="2"/>
      <c r="EB597" s="125"/>
      <c r="EC597" s="6"/>
      <c r="ED597" s="6"/>
      <c r="EE597" s="6"/>
      <c r="EF597" s="124"/>
      <c r="EG597" s="124"/>
      <c r="EH597" s="125"/>
      <c r="EI597" s="125"/>
      <c r="EJ597" s="124"/>
      <c r="EK597" s="2"/>
      <c r="EL597" s="2"/>
    </row>
    <row x14ac:dyDescent="0.25" r="598" customHeight="1" ht="18.75">
      <c r="A598" s="350" t="s">
        <v>282</v>
      </c>
      <c r="B598" s="342">
        <v>0</v>
      </c>
      <c r="C598" s="342">
        <v>0</v>
      </c>
      <c r="D598" s="342">
        <v>0</v>
      </c>
      <c r="E598" s="342">
        <v>0</v>
      </c>
      <c r="F598" s="342">
        <v>0</v>
      </c>
      <c r="G598" s="342">
        <v>0</v>
      </c>
      <c r="H598" s="342">
        <v>0</v>
      </c>
      <c r="I598" s="342">
        <v>0</v>
      </c>
      <c r="J598" s="342">
        <v>0</v>
      </c>
      <c r="K598" s="342">
        <v>0</v>
      </c>
      <c r="L598" s="342">
        <v>0</v>
      </c>
      <c r="M598" s="342">
        <v>0</v>
      </c>
      <c r="N598" s="268">
        <v>0</v>
      </c>
      <c r="O598" s="268">
        <v>0</v>
      </c>
      <c r="P598" s="268">
        <v>0</v>
      </c>
      <c r="Q598" s="268">
        <v>0</v>
      </c>
      <c r="R598" s="268">
        <v>0</v>
      </c>
      <c r="S598" s="268">
        <v>0</v>
      </c>
      <c r="T598" s="268">
        <v>0</v>
      </c>
      <c r="U598" s="268">
        <v>0</v>
      </c>
      <c r="V598" s="268">
        <v>0</v>
      </c>
      <c r="W598" s="268">
        <v>0</v>
      </c>
      <c r="X598" s="268">
        <v>0</v>
      </c>
      <c r="Y598" s="268">
        <v>0</v>
      </c>
      <c r="Z598" s="268">
        <v>0</v>
      </c>
      <c r="AA598" s="268">
        <v>0</v>
      </c>
      <c r="AB598" s="268">
        <v>0</v>
      </c>
      <c r="AC598" s="268">
        <v>0</v>
      </c>
      <c r="AD598" s="268">
        <v>0</v>
      </c>
      <c r="AE598" s="268">
        <v>0</v>
      </c>
      <c r="AF598" s="268">
        <v>0</v>
      </c>
      <c r="AG598" s="268">
        <v>0</v>
      </c>
      <c r="AH598" s="268">
        <v>0</v>
      </c>
      <c r="AI598" s="268">
        <v>0</v>
      </c>
      <c r="AJ598" s="268">
        <v>0</v>
      </c>
      <c r="AK598" s="268">
        <v>0</v>
      </c>
      <c r="AL598" s="268">
        <v>0</v>
      </c>
      <c r="AM598" s="268">
        <v>0</v>
      </c>
      <c r="AN598" s="268">
        <v>0</v>
      </c>
      <c r="AO598" s="268">
        <v>0</v>
      </c>
      <c r="AP598" s="268">
        <v>0</v>
      </c>
      <c r="AQ598" s="268">
        <v>0</v>
      </c>
      <c r="AR598" s="268">
        <v>0</v>
      </c>
      <c r="AS598" s="268">
        <v>0</v>
      </c>
      <c r="AT598" s="268">
        <v>0</v>
      </c>
      <c r="AU598" s="268">
        <v>0</v>
      </c>
      <c r="AV598" s="268">
        <v>0</v>
      </c>
      <c r="AW598" s="268">
        <v>0</v>
      </c>
      <c r="AX598" s="268"/>
      <c r="AY598" s="273"/>
      <c r="AZ598" s="345">
        <v>0</v>
      </c>
      <c r="BA598" s="346">
        <v>0</v>
      </c>
      <c r="BB598" s="268">
        <v>0</v>
      </c>
      <c r="BC598" s="268">
        <v>0</v>
      </c>
      <c r="BD598" s="268">
        <v>0</v>
      </c>
      <c r="BE598" s="347">
        <v>0</v>
      </c>
      <c r="BF598" s="348">
        <v>0</v>
      </c>
      <c r="BG598" s="348">
        <v>0</v>
      </c>
      <c r="BH598" s="348">
        <v>0</v>
      </c>
      <c r="BI598" s="348">
        <v>0</v>
      </c>
      <c r="BJ598" s="349">
        <v>0</v>
      </c>
      <c r="BK598" s="348"/>
      <c r="BL598" s="124"/>
      <c r="BM598" s="2"/>
      <c r="BN598" s="124"/>
      <c r="BO598" s="6"/>
      <c r="BP598" s="124"/>
      <c r="BQ598" s="124"/>
      <c r="BR598" s="124"/>
      <c r="BS598" s="124"/>
      <c r="BT598" s="124"/>
      <c r="BU598" s="124"/>
      <c r="BV598" s="124"/>
      <c r="BW598" s="124"/>
      <c r="BX598" s="6"/>
      <c r="BY598" s="124"/>
      <c r="BZ598" s="124"/>
      <c r="CA598" s="124"/>
      <c r="CB598" s="124"/>
      <c r="CC598" s="124"/>
      <c r="CD598" s="124"/>
      <c r="CE598" s="124"/>
      <c r="CF598" s="124"/>
      <c r="CG598" s="124"/>
      <c r="CH598" s="124"/>
      <c r="CI598" s="124"/>
      <c r="CJ598" s="124"/>
      <c r="CK598" s="124"/>
      <c r="CL598" s="124"/>
      <c r="CM598" s="124"/>
      <c r="CN598" s="124"/>
      <c r="CO598" s="124"/>
      <c r="CP598" s="124"/>
      <c r="CQ598" s="124"/>
      <c r="CR598" s="124"/>
      <c r="CS598" s="124"/>
      <c r="CT598" s="124"/>
      <c r="CU598" s="124"/>
      <c r="CV598" s="124"/>
      <c r="CW598" s="124"/>
      <c r="CX598" s="124"/>
      <c r="CY598" s="124"/>
      <c r="CZ598" s="124"/>
      <c r="DA598" s="124"/>
      <c r="DB598" s="124"/>
      <c r="DC598" s="124"/>
      <c r="DD598" s="124"/>
      <c r="DE598" s="124"/>
      <c r="DF598" s="124"/>
      <c r="DG598" s="124"/>
      <c r="DH598" s="124"/>
      <c r="DI598" s="124"/>
      <c r="DJ598" s="124"/>
      <c r="DK598" s="198">
        <f>SUM(B598:M598)</f>
      </c>
      <c r="DL598" s="198">
        <f>SUM(N598:Y598)</f>
      </c>
      <c r="DM598" s="144">
        <f>IFERROR(DL598/DK598*100,0)</f>
      </c>
      <c r="DN598" s="198">
        <f>SUM(Z598:AK598)</f>
      </c>
      <c r="DO598" s="144">
        <f>IFERROR(DN598/DL598*100,0)</f>
      </c>
      <c r="DP598" s="198">
        <f>SUM(AL598:AW598)</f>
      </c>
      <c r="DQ598" s="144">
        <f>IFERROR(DP598/DN598*100,0)</f>
      </c>
      <c r="DR598" s="185">
        <f>SUM(AY598:BJ598)</f>
      </c>
      <c r="DS598" s="249">
        <f>IFERROR(DR598/DP598*100,0)</f>
      </c>
      <c r="DT598" s="2"/>
      <c r="DU598" s="2"/>
      <c r="DV598" s="2"/>
      <c r="DW598" s="2"/>
      <c r="DX598" s="2"/>
      <c r="DY598" s="2"/>
      <c r="DZ598" s="2"/>
      <c r="EA598" s="2"/>
      <c r="EB598" s="125"/>
      <c r="EC598" s="6"/>
      <c r="ED598" s="6"/>
      <c r="EE598" s="6"/>
      <c r="EF598" s="124"/>
      <c r="EG598" s="124"/>
      <c r="EH598" s="125"/>
      <c r="EI598" s="125"/>
      <c r="EJ598" s="124"/>
      <c r="EK598" s="2"/>
      <c r="EL598" s="2"/>
    </row>
    <row x14ac:dyDescent="0.25" r="599" customHeight="1" ht="18.75">
      <c r="A599" s="350" t="s">
        <v>283</v>
      </c>
      <c r="B599" s="342">
        <v>42</v>
      </c>
      <c r="C599" s="342">
        <v>18</v>
      </c>
      <c r="D599" s="342">
        <v>12</v>
      </c>
      <c r="E599" s="342">
        <v>0</v>
      </c>
      <c r="F599" s="342">
        <v>0</v>
      </c>
      <c r="G599" s="342">
        <v>0</v>
      </c>
      <c r="H599" s="342">
        <v>0</v>
      </c>
      <c r="I599" s="342">
        <v>0</v>
      </c>
      <c r="J599" s="342">
        <v>0</v>
      </c>
      <c r="K599" s="342">
        <v>0</v>
      </c>
      <c r="L599" s="342">
        <v>0</v>
      </c>
      <c r="M599" s="342">
        <v>0</v>
      </c>
      <c r="N599" s="268">
        <v>0</v>
      </c>
      <c r="O599" s="268">
        <v>0</v>
      </c>
      <c r="P599" s="268">
        <v>0</v>
      </c>
      <c r="Q599" s="268">
        <v>0</v>
      </c>
      <c r="R599" s="268">
        <v>0</v>
      </c>
      <c r="S599" s="268">
        <v>0</v>
      </c>
      <c r="T599" s="268">
        <v>0</v>
      </c>
      <c r="U599" s="268">
        <v>0</v>
      </c>
      <c r="V599" s="268">
        <v>0</v>
      </c>
      <c r="W599" s="268">
        <v>0</v>
      </c>
      <c r="X599" s="268">
        <v>0</v>
      </c>
      <c r="Y599" s="268">
        <v>0</v>
      </c>
      <c r="Z599" s="268">
        <v>0</v>
      </c>
      <c r="AA599" s="268">
        <v>0</v>
      </c>
      <c r="AB599" s="268">
        <v>0</v>
      </c>
      <c r="AC599" s="268">
        <v>0</v>
      </c>
      <c r="AD599" s="268">
        <v>0</v>
      </c>
      <c r="AE599" s="268">
        <v>0</v>
      </c>
      <c r="AF599" s="268">
        <v>0</v>
      </c>
      <c r="AG599" s="268">
        <v>0</v>
      </c>
      <c r="AH599" s="268">
        <v>0</v>
      </c>
      <c r="AI599" s="268">
        <v>0</v>
      </c>
      <c r="AJ599" s="268">
        <v>0</v>
      </c>
      <c r="AK599" s="268">
        <v>0</v>
      </c>
      <c r="AL599" s="268">
        <v>0</v>
      </c>
      <c r="AM599" s="268">
        <v>0</v>
      </c>
      <c r="AN599" s="268">
        <v>0</v>
      </c>
      <c r="AO599" s="268">
        <v>0</v>
      </c>
      <c r="AP599" s="268">
        <v>0</v>
      </c>
      <c r="AQ599" s="268">
        <v>0</v>
      </c>
      <c r="AR599" s="268">
        <v>0</v>
      </c>
      <c r="AS599" s="268">
        <v>0</v>
      </c>
      <c r="AT599" s="268">
        <v>0</v>
      </c>
      <c r="AU599" s="268">
        <v>0</v>
      </c>
      <c r="AV599" s="268">
        <v>0</v>
      </c>
      <c r="AW599" s="268">
        <v>0</v>
      </c>
      <c r="AX599" s="268"/>
      <c r="AY599" s="273"/>
      <c r="AZ599" s="345">
        <v>0</v>
      </c>
      <c r="BA599" s="346">
        <v>0</v>
      </c>
      <c r="BB599" s="268">
        <v>0</v>
      </c>
      <c r="BC599" s="268">
        <v>0</v>
      </c>
      <c r="BD599" s="268">
        <v>0</v>
      </c>
      <c r="BE599" s="347">
        <v>0</v>
      </c>
      <c r="BF599" s="348">
        <v>0</v>
      </c>
      <c r="BG599" s="348">
        <v>0</v>
      </c>
      <c r="BH599" s="348">
        <v>0</v>
      </c>
      <c r="BI599" s="348">
        <v>0</v>
      </c>
      <c r="BJ599" s="349">
        <v>0</v>
      </c>
      <c r="BK599" s="348"/>
      <c r="BL599" s="124"/>
      <c r="BM599" s="2"/>
      <c r="BN599" s="124"/>
      <c r="BO599" s="6"/>
      <c r="BP599" s="124"/>
      <c r="BQ599" s="124"/>
      <c r="BR599" s="124"/>
      <c r="BS599" s="124"/>
      <c r="BT599" s="124"/>
      <c r="BU599" s="124"/>
      <c r="BV599" s="124"/>
      <c r="BW599" s="124"/>
      <c r="BX599" s="6"/>
      <c r="BY599" s="124"/>
      <c r="BZ599" s="124"/>
      <c r="CA599" s="124"/>
      <c r="CB599" s="124"/>
      <c r="CC599" s="124"/>
      <c r="CD599" s="124"/>
      <c r="CE599" s="124"/>
      <c r="CF599" s="124"/>
      <c r="CG599" s="124"/>
      <c r="CH599" s="124"/>
      <c r="CI599" s="124"/>
      <c r="CJ599" s="124"/>
      <c r="CK599" s="124"/>
      <c r="CL599" s="124"/>
      <c r="CM599" s="124"/>
      <c r="CN599" s="124"/>
      <c r="CO599" s="124"/>
      <c r="CP599" s="124"/>
      <c r="CQ599" s="124"/>
      <c r="CR599" s="124"/>
      <c r="CS599" s="124"/>
      <c r="CT599" s="124"/>
      <c r="CU599" s="124"/>
      <c r="CV599" s="124"/>
      <c r="CW599" s="124"/>
      <c r="CX599" s="124"/>
      <c r="CY599" s="124"/>
      <c r="CZ599" s="124"/>
      <c r="DA599" s="124"/>
      <c r="DB599" s="124"/>
      <c r="DC599" s="124"/>
      <c r="DD599" s="124"/>
      <c r="DE599" s="124"/>
      <c r="DF599" s="124"/>
      <c r="DG599" s="124"/>
      <c r="DH599" s="124"/>
      <c r="DI599" s="124"/>
      <c r="DJ599" s="124"/>
      <c r="DK599" s="198">
        <f>SUM(B599:M599)</f>
      </c>
      <c r="DL599" s="198">
        <f>SUM(N599:Y599)</f>
      </c>
      <c r="DM599" s="144">
        <f>IFERROR(DL599/DK599*100,0)</f>
      </c>
      <c r="DN599" s="198">
        <f>SUM(Z599:AK599)</f>
      </c>
      <c r="DO599" s="144">
        <f>IFERROR(DN599/DL599*100,0)</f>
      </c>
      <c r="DP599" s="198">
        <f>SUM(AL599:AW599)</f>
      </c>
      <c r="DQ599" s="144">
        <f>IFERROR(DP599/DN599*100,0)</f>
      </c>
      <c r="DR599" s="185">
        <f>SUM(AY599:BJ599)</f>
      </c>
      <c r="DS599" s="249">
        <f>IFERROR(DR599/DP599*100,0)</f>
      </c>
      <c r="DT599" s="2"/>
      <c r="DU599" s="2"/>
      <c r="DV599" s="2"/>
      <c r="DW599" s="2"/>
      <c r="DX599" s="2"/>
      <c r="DY599" s="2"/>
      <c r="DZ599" s="2"/>
      <c r="EA599" s="2"/>
      <c r="EB599" s="125"/>
      <c r="EC599" s="6"/>
      <c r="ED599" s="6"/>
      <c r="EE599" s="6"/>
      <c r="EF599" s="124"/>
      <c r="EG599" s="124"/>
      <c r="EH599" s="125"/>
      <c r="EI599" s="125"/>
      <c r="EJ599" s="124"/>
      <c r="EK599" s="2"/>
      <c r="EL599" s="2"/>
    </row>
    <row x14ac:dyDescent="0.25" r="600" customHeight="1" ht="18.75">
      <c r="A600" s="350" t="s">
        <v>284</v>
      </c>
      <c r="B600" s="342">
        <v>0</v>
      </c>
      <c r="C600" s="342">
        <v>0</v>
      </c>
      <c r="D600" s="342">
        <v>0</v>
      </c>
      <c r="E600" s="342">
        <v>0</v>
      </c>
      <c r="F600" s="342">
        <v>35</v>
      </c>
      <c r="G600" s="342">
        <v>0</v>
      </c>
      <c r="H600" s="342">
        <v>0</v>
      </c>
      <c r="I600" s="342">
        <v>0</v>
      </c>
      <c r="J600" s="342">
        <v>0</v>
      </c>
      <c r="K600" s="342">
        <v>0</v>
      </c>
      <c r="L600" s="342">
        <v>0</v>
      </c>
      <c r="M600" s="342">
        <v>0</v>
      </c>
      <c r="N600" s="268">
        <v>0</v>
      </c>
      <c r="O600" s="268">
        <v>0</v>
      </c>
      <c r="P600" s="268">
        <v>0</v>
      </c>
      <c r="Q600" s="268">
        <v>0</v>
      </c>
      <c r="R600" s="268">
        <v>0</v>
      </c>
      <c r="S600" s="268">
        <v>0</v>
      </c>
      <c r="T600" s="268">
        <v>0</v>
      </c>
      <c r="U600" s="268">
        <v>0</v>
      </c>
      <c r="V600" s="268">
        <v>0</v>
      </c>
      <c r="W600" s="268">
        <v>0</v>
      </c>
      <c r="X600" s="268">
        <v>0</v>
      </c>
      <c r="Y600" s="268">
        <v>0</v>
      </c>
      <c r="Z600" s="268">
        <v>0</v>
      </c>
      <c r="AA600" s="268">
        <v>0</v>
      </c>
      <c r="AB600" s="268">
        <v>0</v>
      </c>
      <c r="AC600" s="268">
        <v>0</v>
      </c>
      <c r="AD600" s="268">
        <v>0</v>
      </c>
      <c r="AE600" s="268">
        <v>0</v>
      </c>
      <c r="AF600" s="268">
        <v>0</v>
      </c>
      <c r="AG600" s="268">
        <v>0</v>
      </c>
      <c r="AH600" s="268">
        <v>0</v>
      </c>
      <c r="AI600" s="268">
        <v>0</v>
      </c>
      <c r="AJ600" s="268">
        <v>0</v>
      </c>
      <c r="AK600" s="268">
        <v>0</v>
      </c>
      <c r="AL600" s="268">
        <v>0</v>
      </c>
      <c r="AM600" s="268">
        <v>0</v>
      </c>
      <c r="AN600" s="268">
        <v>0</v>
      </c>
      <c r="AO600" s="268">
        <v>0</v>
      </c>
      <c r="AP600" s="268">
        <v>0</v>
      </c>
      <c r="AQ600" s="268">
        <v>0</v>
      </c>
      <c r="AR600" s="268">
        <v>0</v>
      </c>
      <c r="AS600" s="268">
        <v>0</v>
      </c>
      <c r="AT600" s="268">
        <v>0</v>
      </c>
      <c r="AU600" s="268">
        <v>0</v>
      </c>
      <c r="AV600" s="268">
        <v>0</v>
      </c>
      <c r="AW600" s="268">
        <v>0</v>
      </c>
      <c r="AX600" s="268"/>
      <c r="AY600" s="273"/>
      <c r="AZ600" s="345">
        <v>0</v>
      </c>
      <c r="BA600" s="346">
        <v>0</v>
      </c>
      <c r="BB600" s="268">
        <v>0</v>
      </c>
      <c r="BC600" s="268">
        <v>0</v>
      </c>
      <c r="BD600" s="268">
        <v>0</v>
      </c>
      <c r="BE600" s="347">
        <v>0</v>
      </c>
      <c r="BF600" s="348">
        <v>0</v>
      </c>
      <c r="BG600" s="348">
        <v>0</v>
      </c>
      <c r="BH600" s="348">
        <v>0</v>
      </c>
      <c r="BI600" s="348">
        <v>0</v>
      </c>
      <c r="BJ600" s="349">
        <v>0</v>
      </c>
      <c r="BK600" s="348"/>
      <c r="BL600" s="124"/>
      <c r="BM600" s="2"/>
      <c r="BN600" s="124"/>
      <c r="BO600" s="6"/>
      <c r="BP600" s="124"/>
      <c r="BQ600" s="124"/>
      <c r="BR600" s="124"/>
      <c r="BS600" s="124"/>
      <c r="BT600" s="124"/>
      <c r="BU600" s="124"/>
      <c r="BV600" s="124"/>
      <c r="BW600" s="124"/>
      <c r="BX600" s="6"/>
      <c r="BY600" s="124"/>
      <c r="BZ600" s="124"/>
      <c r="CA600" s="124"/>
      <c r="CB600" s="124"/>
      <c r="CC600" s="124"/>
      <c r="CD600" s="124"/>
      <c r="CE600" s="124"/>
      <c r="CF600" s="124"/>
      <c r="CG600" s="124"/>
      <c r="CH600" s="124"/>
      <c r="CI600" s="124"/>
      <c r="CJ600" s="124"/>
      <c r="CK600" s="124"/>
      <c r="CL600" s="124"/>
      <c r="CM600" s="124"/>
      <c r="CN600" s="124"/>
      <c r="CO600" s="124"/>
      <c r="CP600" s="124"/>
      <c r="CQ600" s="124"/>
      <c r="CR600" s="124"/>
      <c r="CS600" s="124"/>
      <c r="CT600" s="124"/>
      <c r="CU600" s="124"/>
      <c r="CV600" s="124"/>
      <c r="CW600" s="124"/>
      <c r="CX600" s="124"/>
      <c r="CY600" s="124"/>
      <c r="CZ600" s="124"/>
      <c r="DA600" s="124"/>
      <c r="DB600" s="124"/>
      <c r="DC600" s="124"/>
      <c r="DD600" s="124"/>
      <c r="DE600" s="124"/>
      <c r="DF600" s="124"/>
      <c r="DG600" s="124"/>
      <c r="DH600" s="124"/>
      <c r="DI600" s="124"/>
      <c r="DJ600" s="124"/>
      <c r="DK600" s="198">
        <f>SUM(B600:M600)</f>
      </c>
      <c r="DL600" s="198">
        <f>SUM(N600:Y600)</f>
      </c>
      <c r="DM600" s="144">
        <f>IFERROR(DL600/DK600*100,0)</f>
      </c>
      <c r="DN600" s="198">
        <f>SUM(Z600:AK600)</f>
      </c>
      <c r="DO600" s="144">
        <f>IFERROR(DN600/DL600*100,0)</f>
      </c>
      <c r="DP600" s="198">
        <f>SUM(AL600:AW600)</f>
      </c>
      <c r="DQ600" s="144">
        <f>IFERROR(DP600/DN600*100,0)</f>
      </c>
      <c r="DR600" s="185">
        <f>SUM(AY600:BJ600)</f>
      </c>
      <c r="DS600" s="249">
        <f>IFERROR(DR600/DP600*100,0)</f>
      </c>
      <c r="DT600" s="2"/>
      <c r="DU600" s="2"/>
      <c r="DV600" s="2"/>
      <c r="DW600" s="2"/>
      <c r="DX600" s="2"/>
      <c r="DY600" s="2"/>
      <c r="DZ600" s="2"/>
      <c r="EA600" s="2"/>
      <c r="EB600" s="125"/>
      <c r="EC600" s="6"/>
      <c r="ED600" s="6"/>
      <c r="EE600" s="6"/>
      <c r="EF600" s="124"/>
      <c r="EG600" s="124"/>
      <c r="EH600" s="125"/>
      <c r="EI600" s="125"/>
      <c r="EJ600" s="124"/>
      <c r="EK600" s="2"/>
      <c r="EL600" s="2"/>
    </row>
    <row x14ac:dyDescent="0.25" r="601" customHeight="1" ht="18.75">
      <c r="A601" s="280" t="s">
        <v>285</v>
      </c>
      <c r="B601" s="322">
        <v>0</v>
      </c>
      <c r="C601" s="322">
        <v>0</v>
      </c>
      <c r="D601" s="322">
        <v>0</v>
      </c>
      <c r="E601" s="322">
        <v>0</v>
      </c>
      <c r="F601" s="322">
        <v>0</v>
      </c>
      <c r="G601" s="322">
        <v>0</v>
      </c>
      <c r="H601" s="322">
        <v>0</v>
      </c>
      <c r="I601" s="322">
        <v>0</v>
      </c>
      <c r="J601" s="322">
        <v>0</v>
      </c>
      <c r="K601" s="322">
        <v>0</v>
      </c>
      <c r="L601" s="322">
        <v>0</v>
      </c>
      <c r="M601" s="322">
        <v>530</v>
      </c>
      <c r="N601" s="268">
        <v>31</v>
      </c>
      <c r="O601" s="268">
        <v>69</v>
      </c>
      <c r="P601" s="268">
        <v>0</v>
      </c>
      <c r="Q601" s="268">
        <v>0</v>
      </c>
      <c r="R601" s="268">
        <v>0</v>
      </c>
      <c r="S601" s="268">
        <v>0</v>
      </c>
      <c r="T601" s="268">
        <v>0</v>
      </c>
      <c r="U601" s="268">
        <v>0</v>
      </c>
      <c r="V601" s="268">
        <v>0</v>
      </c>
      <c r="W601" s="268">
        <v>0</v>
      </c>
      <c r="X601" s="268">
        <v>0</v>
      </c>
      <c r="Y601" s="268">
        <v>0</v>
      </c>
      <c r="Z601" s="268">
        <v>0</v>
      </c>
      <c r="AA601" s="268">
        <v>0</v>
      </c>
      <c r="AB601" s="268">
        <v>0</v>
      </c>
      <c r="AC601" s="268">
        <v>0</v>
      </c>
      <c r="AD601" s="268">
        <v>0</v>
      </c>
      <c r="AE601" s="268">
        <v>0</v>
      </c>
      <c r="AF601" s="268">
        <v>0</v>
      </c>
      <c r="AG601" s="268">
        <v>0</v>
      </c>
      <c r="AH601" s="268">
        <v>0</v>
      </c>
      <c r="AI601" s="268">
        <v>0</v>
      </c>
      <c r="AJ601" s="268">
        <v>0</v>
      </c>
      <c r="AK601" s="268">
        <v>0</v>
      </c>
      <c r="AL601" s="268">
        <v>0</v>
      </c>
      <c r="AM601" s="268">
        <v>0</v>
      </c>
      <c r="AN601" s="268">
        <v>0</v>
      </c>
      <c r="AO601" s="268">
        <v>0</v>
      </c>
      <c r="AP601" s="268">
        <v>0</v>
      </c>
      <c r="AQ601" s="268">
        <v>0</v>
      </c>
      <c r="AR601" s="268">
        <v>0</v>
      </c>
      <c r="AS601" s="268">
        <v>0</v>
      </c>
      <c r="AT601" s="268">
        <v>0</v>
      </c>
      <c r="AU601" s="268">
        <v>0</v>
      </c>
      <c r="AV601" s="268">
        <v>0</v>
      </c>
      <c r="AW601" s="268">
        <v>0</v>
      </c>
      <c r="AX601" s="268"/>
      <c r="AY601" s="273"/>
      <c r="AZ601" s="345">
        <v>0</v>
      </c>
      <c r="BA601" s="346">
        <v>0</v>
      </c>
      <c r="BB601" s="268">
        <v>0</v>
      </c>
      <c r="BC601" s="268">
        <v>0</v>
      </c>
      <c r="BD601" s="268">
        <v>0</v>
      </c>
      <c r="BE601" s="347">
        <v>0</v>
      </c>
      <c r="BF601" s="348">
        <v>0</v>
      </c>
      <c r="BG601" s="348">
        <v>0</v>
      </c>
      <c r="BH601" s="348">
        <v>0</v>
      </c>
      <c r="BI601" s="348">
        <v>0</v>
      </c>
      <c r="BJ601" s="349">
        <v>0</v>
      </c>
      <c r="BK601" s="348"/>
      <c r="BL601" s="124"/>
      <c r="BM601" s="2"/>
      <c r="BN601" s="124"/>
      <c r="BO601" s="6"/>
      <c r="BP601" s="124"/>
      <c r="BQ601" s="124"/>
      <c r="BR601" s="124"/>
      <c r="BS601" s="124"/>
      <c r="BT601" s="124"/>
      <c r="BU601" s="124"/>
      <c r="BV601" s="124"/>
      <c r="BW601" s="124"/>
      <c r="BX601" s="6"/>
      <c r="BY601" s="124"/>
      <c r="BZ601" s="124"/>
      <c r="CA601" s="124"/>
      <c r="CB601" s="124"/>
      <c r="CC601" s="124"/>
      <c r="CD601" s="124"/>
      <c r="CE601" s="124"/>
      <c r="CF601" s="124"/>
      <c r="CG601" s="124"/>
      <c r="CH601" s="124"/>
      <c r="CI601" s="124"/>
      <c r="CJ601" s="124"/>
      <c r="CK601" s="124"/>
      <c r="CL601" s="124"/>
      <c r="CM601" s="124"/>
      <c r="CN601" s="124"/>
      <c r="CO601" s="124"/>
      <c r="CP601" s="124"/>
      <c r="CQ601" s="124"/>
      <c r="CR601" s="124"/>
      <c r="CS601" s="124"/>
      <c r="CT601" s="124"/>
      <c r="CU601" s="124"/>
      <c r="CV601" s="124"/>
      <c r="CW601" s="124"/>
      <c r="CX601" s="124"/>
      <c r="CY601" s="124"/>
      <c r="CZ601" s="124"/>
      <c r="DA601" s="124"/>
      <c r="DB601" s="124"/>
      <c r="DC601" s="124"/>
      <c r="DD601" s="124"/>
      <c r="DE601" s="124"/>
      <c r="DF601" s="124"/>
      <c r="DG601" s="124"/>
      <c r="DH601" s="124"/>
      <c r="DI601" s="124"/>
      <c r="DJ601" s="124"/>
      <c r="DK601" s="198">
        <f>SUM(B601:M601)</f>
      </c>
      <c r="DL601" s="198">
        <f>SUM(N601:Y601)</f>
      </c>
      <c r="DM601" s="144">
        <f>IFERROR(DL601/DK601*100,0)</f>
      </c>
      <c r="DN601" s="198">
        <f>SUM(Z601:AK601)</f>
      </c>
      <c r="DO601" s="144">
        <f>IFERROR(DN601/DL601*100,0)</f>
      </c>
      <c r="DP601" s="198">
        <f>SUM(AL601:AW601)</f>
      </c>
      <c r="DQ601" s="144">
        <f>IFERROR(DP601/DN601*100,0)</f>
      </c>
      <c r="DR601" s="185">
        <f>SUM(AY601:BJ601)</f>
      </c>
      <c r="DS601" s="249">
        <f>IFERROR(DR601/DP601*100,0)</f>
      </c>
      <c r="DT601" s="2"/>
      <c r="DU601" s="2"/>
      <c r="DV601" s="2"/>
      <c r="DW601" s="2"/>
      <c r="DX601" s="2"/>
      <c r="DY601" s="2"/>
      <c r="DZ601" s="2"/>
      <c r="EA601" s="2"/>
      <c r="EB601" s="125"/>
      <c r="EC601" s="6"/>
      <c r="ED601" s="6"/>
      <c r="EE601" s="6"/>
      <c r="EF601" s="124"/>
      <c r="EG601" s="124"/>
      <c r="EH601" s="125"/>
      <c r="EI601" s="125"/>
      <c r="EJ601" s="124"/>
      <c r="EK601" s="2"/>
      <c r="EL601" s="2"/>
    </row>
    <row x14ac:dyDescent="0.25" r="602" customHeight="1" ht="18.75">
      <c r="A602" s="280" t="s">
        <v>286</v>
      </c>
      <c r="B602" s="322">
        <v>0</v>
      </c>
      <c r="C602" s="322">
        <v>0</v>
      </c>
      <c r="D602" s="322">
        <v>0</v>
      </c>
      <c r="E602" s="322">
        <v>0</v>
      </c>
      <c r="F602" s="322">
        <v>30</v>
      </c>
      <c r="G602" s="322">
        <v>0</v>
      </c>
      <c r="H602" s="322">
        <v>0</v>
      </c>
      <c r="I602" s="322">
        <v>0</v>
      </c>
      <c r="J602" s="322">
        <v>49</v>
      </c>
      <c r="K602" s="322">
        <v>0</v>
      </c>
      <c r="L602" s="322">
        <v>0</v>
      </c>
      <c r="M602" s="322">
        <v>0</v>
      </c>
      <c r="N602" s="268">
        <v>0</v>
      </c>
      <c r="O602" s="268">
        <v>0</v>
      </c>
      <c r="P602" s="268">
        <v>0</v>
      </c>
      <c r="Q602" s="268">
        <v>0</v>
      </c>
      <c r="R602" s="268">
        <v>0</v>
      </c>
      <c r="S602" s="268">
        <v>0</v>
      </c>
      <c r="T602" s="268">
        <v>0</v>
      </c>
      <c r="U602" s="268">
        <v>0</v>
      </c>
      <c r="V602" s="268">
        <v>0</v>
      </c>
      <c r="W602" s="268">
        <v>0</v>
      </c>
      <c r="X602" s="268">
        <v>0</v>
      </c>
      <c r="Y602" s="268">
        <v>0</v>
      </c>
      <c r="Z602" s="268">
        <v>0</v>
      </c>
      <c r="AA602" s="268">
        <v>0</v>
      </c>
      <c r="AB602" s="268">
        <v>0</v>
      </c>
      <c r="AC602" s="268">
        <v>0</v>
      </c>
      <c r="AD602" s="268">
        <v>0</v>
      </c>
      <c r="AE602" s="268">
        <v>0</v>
      </c>
      <c r="AF602" s="268">
        <v>0</v>
      </c>
      <c r="AG602" s="268">
        <v>0</v>
      </c>
      <c r="AH602" s="268">
        <v>0</v>
      </c>
      <c r="AI602" s="268">
        <v>0</v>
      </c>
      <c r="AJ602" s="268">
        <v>0</v>
      </c>
      <c r="AK602" s="268">
        <v>0</v>
      </c>
      <c r="AL602" s="268">
        <v>0</v>
      </c>
      <c r="AM602" s="268">
        <v>0</v>
      </c>
      <c r="AN602" s="268">
        <v>0</v>
      </c>
      <c r="AO602" s="268">
        <v>0</v>
      </c>
      <c r="AP602" s="268">
        <v>0</v>
      </c>
      <c r="AQ602" s="268">
        <v>0</v>
      </c>
      <c r="AR602" s="268">
        <v>0</v>
      </c>
      <c r="AS602" s="268">
        <v>0</v>
      </c>
      <c r="AT602" s="268">
        <v>0</v>
      </c>
      <c r="AU602" s="268">
        <v>0</v>
      </c>
      <c r="AV602" s="268">
        <v>0</v>
      </c>
      <c r="AW602" s="268">
        <v>0</v>
      </c>
      <c r="AX602" s="268"/>
      <c r="AY602" s="273"/>
      <c r="AZ602" s="345">
        <v>0</v>
      </c>
      <c r="BA602" s="346">
        <v>0</v>
      </c>
      <c r="BB602" s="268">
        <v>0</v>
      </c>
      <c r="BC602" s="268">
        <v>0</v>
      </c>
      <c r="BD602" s="268">
        <v>0</v>
      </c>
      <c r="BE602" s="347">
        <v>0</v>
      </c>
      <c r="BF602" s="348">
        <v>0</v>
      </c>
      <c r="BG602" s="348">
        <v>0</v>
      </c>
      <c r="BH602" s="348">
        <v>0</v>
      </c>
      <c r="BI602" s="348">
        <v>0</v>
      </c>
      <c r="BJ602" s="349">
        <v>0</v>
      </c>
      <c r="BK602" s="348"/>
      <c r="BL602" s="124"/>
      <c r="BM602" s="2"/>
      <c r="BN602" s="124"/>
      <c r="BO602" s="6"/>
      <c r="BP602" s="124"/>
      <c r="BQ602" s="124"/>
      <c r="BR602" s="124"/>
      <c r="BS602" s="124"/>
      <c r="BT602" s="124"/>
      <c r="BU602" s="124"/>
      <c r="BV602" s="124"/>
      <c r="BW602" s="124"/>
      <c r="BX602" s="6"/>
      <c r="BY602" s="124"/>
      <c r="BZ602" s="124"/>
      <c r="CA602" s="124"/>
      <c r="CB602" s="124"/>
      <c r="CC602" s="124"/>
      <c r="CD602" s="124"/>
      <c r="CE602" s="124"/>
      <c r="CF602" s="124"/>
      <c r="CG602" s="124"/>
      <c r="CH602" s="124"/>
      <c r="CI602" s="124"/>
      <c r="CJ602" s="124"/>
      <c r="CK602" s="124"/>
      <c r="CL602" s="124"/>
      <c r="CM602" s="124"/>
      <c r="CN602" s="124"/>
      <c r="CO602" s="124"/>
      <c r="CP602" s="124"/>
      <c r="CQ602" s="124"/>
      <c r="CR602" s="124"/>
      <c r="CS602" s="124"/>
      <c r="CT602" s="124"/>
      <c r="CU602" s="124"/>
      <c r="CV602" s="124"/>
      <c r="CW602" s="124"/>
      <c r="CX602" s="124"/>
      <c r="CY602" s="124"/>
      <c r="CZ602" s="124"/>
      <c r="DA602" s="124"/>
      <c r="DB602" s="124"/>
      <c r="DC602" s="124"/>
      <c r="DD602" s="124"/>
      <c r="DE602" s="124"/>
      <c r="DF602" s="124"/>
      <c r="DG602" s="124"/>
      <c r="DH602" s="124"/>
      <c r="DI602" s="124"/>
      <c r="DJ602" s="124"/>
      <c r="DK602" s="198">
        <f>SUM(B602:M602)</f>
      </c>
      <c r="DL602" s="198">
        <f>SUM(N602:Y602)</f>
      </c>
      <c r="DM602" s="144">
        <f>IFERROR(DL602/DK602*100,0)</f>
      </c>
      <c r="DN602" s="198">
        <f>SUM(Z602:AK602)</f>
      </c>
      <c r="DO602" s="144">
        <f>IFERROR(DN602/DL602*100,0)</f>
      </c>
      <c r="DP602" s="198">
        <f>SUM(AL602:AW602)</f>
      </c>
      <c r="DQ602" s="144">
        <f>IFERROR(DP602/DN602*100,0)</f>
      </c>
      <c r="DR602" s="185">
        <f>SUM(AY602:BJ602)</f>
      </c>
      <c r="DS602" s="249">
        <f>IFERROR(DR602/DP602*100,0)</f>
      </c>
      <c r="DT602" s="2"/>
      <c r="DU602" s="2"/>
      <c r="DV602" s="2"/>
      <c r="DW602" s="2"/>
      <c r="DX602" s="2"/>
      <c r="DY602" s="2"/>
      <c r="DZ602" s="2"/>
      <c r="EA602" s="2"/>
      <c r="EB602" s="125"/>
      <c r="EC602" s="6"/>
      <c r="ED602" s="6"/>
      <c r="EE602" s="6"/>
      <c r="EF602" s="124"/>
      <c r="EG602" s="124"/>
      <c r="EH602" s="125"/>
      <c r="EI602" s="125"/>
      <c r="EJ602" s="124"/>
      <c r="EK602" s="2"/>
      <c r="EL602" s="2"/>
    </row>
    <row x14ac:dyDescent="0.25" r="603" customHeight="1" ht="18.75">
      <c r="A603" s="280" t="s">
        <v>287</v>
      </c>
      <c r="B603" s="322">
        <v>0</v>
      </c>
      <c r="C603" s="322">
        <v>0</v>
      </c>
      <c r="D603" s="322">
        <v>0</v>
      </c>
      <c r="E603" s="322">
        <v>0</v>
      </c>
      <c r="F603" s="322">
        <v>0</v>
      </c>
      <c r="G603" s="322">
        <v>0</v>
      </c>
      <c r="H603" s="322">
        <v>0</v>
      </c>
      <c r="I603" s="322">
        <v>2</v>
      </c>
      <c r="J603" s="322">
        <v>0</v>
      </c>
      <c r="K603" s="322">
        <v>0</v>
      </c>
      <c r="L603" s="322">
        <v>0</v>
      </c>
      <c r="M603" s="322">
        <v>0</v>
      </c>
      <c r="N603" s="268">
        <v>0</v>
      </c>
      <c r="O603" s="268">
        <v>0</v>
      </c>
      <c r="P603" s="268">
        <v>0</v>
      </c>
      <c r="Q603" s="268">
        <v>0</v>
      </c>
      <c r="R603" s="268">
        <v>0</v>
      </c>
      <c r="S603" s="268">
        <v>0</v>
      </c>
      <c r="T603" s="268">
        <v>0</v>
      </c>
      <c r="U603" s="268">
        <v>0</v>
      </c>
      <c r="V603" s="268">
        <v>0</v>
      </c>
      <c r="W603" s="268">
        <v>0</v>
      </c>
      <c r="X603" s="268">
        <v>0</v>
      </c>
      <c r="Y603" s="268">
        <v>0</v>
      </c>
      <c r="Z603" s="268">
        <v>0</v>
      </c>
      <c r="AA603" s="268">
        <v>0</v>
      </c>
      <c r="AB603" s="268">
        <v>0</v>
      </c>
      <c r="AC603" s="268">
        <v>0</v>
      </c>
      <c r="AD603" s="268">
        <v>0</v>
      </c>
      <c r="AE603" s="268">
        <v>0</v>
      </c>
      <c r="AF603" s="268">
        <v>0</v>
      </c>
      <c r="AG603" s="268">
        <v>0</v>
      </c>
      <c r="AH603" s="268">
        <v>0</v>
      </c>
      <c r="AI603" s="268">
        <v>0</v>
      </c>
      <c r="AJ603" s="268">
        <v>0</v>
      </c>
      <c r="AK603" s="268">
        <v>0</v>
      </c>
      <c r="AL603" s="268">
        <v>0</v>
      </c>
      <c r="AM603" s="268">
        <v>0</v>
      </c>
      <c r="AN603" s="268">
        <v>0</v>
      </c>
      <c r="AO603" s="268">
        <v>0</v>
      </c>
      <c r="AP603" s="268">
        <v>0</v>
      </c>
      <c r="AQ603" s="268">
        <v>0</v>
      </c>
      <c r="AR603" s="268">
        <v>0</v>
      </c>
      <c r="AS603" s="268">
        <v>0</v>
      </c>
      <c r="AT603" s="268">
        <v>0</v>
      </c>
      <c r="AU603" s="268">
        <v>0</v>
      </c>
      <c r="AV603" s="268">
        <v>0</v>
      </c>
      <c r="AW603" s="268">
        <v>0</v>
      </c>
      <c r="AX603" s="268"/>
      <c r="AY603" s="273"/>
      <c r="AZ603" s="345">
        <v>0</v>
      </c>
      <c r="BA603" s="346">
        <v>0</v>
      </c>
      <c r="BB603" s="268">
        <v>0</v>
      </c>
      <c r="BC603" s="268">
        <v>0</v>
      </c>
      <c r="BD603" s="268">
        <v>0</v>
      </c>
      <c r="BE603" s="347">
        <v>0</v>
      </c>
      <c r="BF603" s="348">
        <v>0</v>
      </c>
      <c r="BG603" s="348">
        <v>0</v>
      </c>
      <c r="BH603" s="348">
        <v>0</v>
      </c>
      <c r="BI603" s="348">
        <v>0</v>
      </c>
      <c r="BJ603" s="349">
        <v>0</v>
      </c>
      <c r="BK603" s="348"/>
      <c r="BL603" s="124"/>
      <c r="BM603" s="2"/>
      <c r="BN603" s="124"/>
      <c r="BO603" s="6"/>
      <c r="BP603" s="124"/>
      <c r="BQ603" s="124"/>
      <c r="BR603" s="124"/>
      <c r="BS603" s="124"/>
      <c r="BT603" s="124"/>
      <c r="BU603" s="124"/>
      <c r="BV603" s="124"/>
      <c r="BW603" s="124"/>
      <c r="BX603" s="6"/>
      <c r="BY603" s="124"/>
      <c r="BZ603" s="124"/>
      <c r="CA603" s="124"/>
      <c r="CB603" s="124"/>
      <c r="CC603" s="124"/>
      <c r="CD603" s="124"/>
      <c r="CE603" s="124"/>
      <c r="CF603" s="124"/>
      <c r="CG603" s="124"/>
      <c r="CH603" s="124"/>
      <c r="CI603" s="124"/>
      <c r="CJ603" s="124"/>
      <c r="CK603" s="124"/>
      <c r="CL603" s="124"/>
      <c r="CM603" s="124"/>
      <c r="CN603" s="124"/>
      <c r="CO603" s="124"/>
      <c r="CP603" s="124"/>
      <c r="CQ603" s="124"/>
      <c r="CR603" s="124"/>
      <c r="CS603" s="124"/>
      <c r="CT603" s="124"/>
      <c r="CU603" s="124"/>
      <c r="CV603" s="124"/>
      <c r="CW603" s="124"/>
      <c r="CX603" s="124"/>
      <c r="CY603" s="124"/>
      <c r="CZ603" s="124"/>
      <c r="DA603" s="124"/>
      <c r="DB603" s="124"/>
      <c r="DC603" s="124"/>
      <c r="DD603" s="124"/>
      <c r="DE603" s="124"/>
      <c r="DF603" s="124"/>
      <c r="DG603" s="124"/>
      <c r="DH603" s="124"/>
      <c r="DI603" s="124"/>
      <c r="DJ603" s="124"/>
      <c r="DK603" s="198">
        <f>SUM(B603:M603)</f>
      </c>
      <c r="DL603" s="198">
        <f>SUM(N603:Y603)</f>
      </c>
      <c r="DM603" s="144">
        <f>IFERROR(DL603/DK603*100,0)</f>
      </c>
      <c r="DN603" s="198">
        <f>SUM(Z603:AK603)</f>
      </c>
      <c r="DO603" s="144">
        <f>IFERROR(DN603/DL603*100,0)</f>
      </c>
      <c r="DP603" s="198">
        <f>SUM(AL603:AW603)</f>
      </c>
      <c r="DQ603" s="144">
        <f>IFERROR(DP603/DN603*100,0)</f>
      </c>
      <c r="DR603" s="185">
        <f>SUM(AY603:BJ603)</f>
      </c>
      <c r="DS603" s="249">
        <f>IFERROR(DR603/DP603*100,0)</f>
      </c>
      <c r="DT603" s="2"/>
      <c r="DU603" s="2"/>
      <c r="DV603" s="2"/>
      <c r="DW603" s="2"/>
      <c r="DX603" s="2"/>
      <c r="DY603" s="2"/>
      <c r="DZ603" s="2"/>
      <c r="EA603" s="2"/>
      <c r="EB603" s="125"/>
      <c r="EC603" s="6"/>
      <c r="ED603" s="6"/>
      <c r="EE603" s="6"/>
      <c r="EF603" s="124"/>
      <c r="EG603" s="124"/>
      <c r="EH603" s="125"/>
      <c r="EI603" s="125"/>
      <c r="EJ603" s="124"/>
      <c r="EK603" s="2"/>
      <c r="EL603" s="2"/>
    </row>
    <row x14ac:dyDescent="0.25" r="604" customHeight="1" ht="18.75">
      <c r="A604" s="280" t="s">
        <v>288</v>
      </c>
      <c r="B604" s="322">
        <v>0</v>
      </c>
      <c r="C604" s="322">
        <v>0</v>
      </c>
      <c r="D604" s="322">
        <v>0</v>
      </c>
      <c r="E604" s="322">
        <v>0</v>
      </c>
      <c r="F604" s="322">
        <v>0</v>
      </c>
      <c r="G604" s="322">
        <v>0</v>
      </c>
      <c r="H604" s="322">
        <v>0</v>
      </c>
      <c r="I604" s="322">
        <v>0</v>
      </c>
      <c r="J604" s="322">
        <v>0</v>
      </c>
      <c r="K604" s="322">
        <v>0</v>
      </c>
      <c r="L604" s="322">
        <v>0</v>
      </c>
      <c r="M604" s="322">
        <v>0</v>
      </c>
      <c r="N604" s="268">
        <v>0</v>
      </c>
      <c r="O604" s="268">
        <v>0</v>
      </c>
      <c r="P604" s="268">
        <v>0</v>
      </c>
      <c r="Q604" s="268">
        <v>0</v>
      </c>
      <c r="R604" s="268">
        <v>0</v>
      </c>
      <c r="S604" s="268">
        <v>0</v>
      </c>
      <c r="T604" s="268">
        <v>0</v>
      </c>
      <c r="U604" s="268">
        <v>6</v>
      </c>
      <c r="V604" s="268">
        <v>6</v>
      </c>
      <c r="W604" s="268">
        <v>0</v>
      </c>
      <c r="X604" s="268">
        <v>0</v>
      </c>
      <c r="Y604" s="268">
        <v>0</v>
      </c>
      <c r="Z604" s="268">
        <v>0</v>
      </c>
      <c r="AA604" s="268">
        <v>0</v>
      </c>
      <c r="AB604" s="268">
        <v>0</v>
      </c>
      <c r="AC604" s="268">
        <v>0</v>
      </c>
      <c r="AD604" s="268">
        <v>0</v>
      </c>
      <c r="AE604" s="268">
        <v>0</v>
      </c>
      <c r="AF604" s="268">
        <v>0</v>
      </c>
      <c r="AG604" s="268">
        <v>0</v>
      </c>
      <c r="AH604" s="268">
        <v>0</v>
      </c>
      <c r="AI604" s="268">
        <v>0</v>
      </c>
      <c r="AJ604" s="268">
        <v>0</v>
      </c>
      <c r="AK604" s="268">
        <v>0</v>
      </c>
      <c r="AL604" s="268">
        <v>0</v>
      </c>
      <c r="AM604" s="268">
        <v>0</v>
      </c>
      <c r="AN604" s="268">
        <v>0</v>
      </c>
      <c r="AO604" s="268">
        <v>0</v>
      </c>
      <c r="AP604" s="268">
        <v>0</v>
      </c>
      <c r="AQ604" s="268">
        <v>0</v>
      </c>
      <c r="AR604" s="268">
        <v>0</v>
      </c>
      <c r="AS604" s="268">
        <v>0</v>
      </c>
      <c r="AT604" s="268">
        <v>0</v>
      </c>
      <c r="AU604" s="268">
        <v>0</v>
      </c>
      <c r="AV604" s="268">
        <v>0</v>
      </c>
      <c r="AW604" s="268">
        <v>0</v>
      </c>
      <c r="AX604" s="268"/>
      <c r="AY604" s="273"/>
      <c r="AZ604" s="345">
        <v>0</v>
      </c>
      <c r="BA604" s="346">
        <v>0</v>
      </c>
      <c r="BB604" s="268">
        <v>0</v>
      </c>
      <c r="BC604" s="268">
        <v>0</v>
      </c>
      <c r="BD604" s="268">
        <v>0</v>
      </c>
      <c r="BE604" s="347">
        <v>0</v>
      </c>
      <c r="BF604" s="348">
        <v>0</v>
      </c>
      <c r="BG604" s="348">
        <v>0</v>
      </c>
      <c r="BH604" s="348">
        <v>0</v>
      </c>
      <c r="BI604" s="348">
        <v>0</v>
      </c>
      <c r="BJ604" s="349">
        <v>0</v>
      </c>
      <c r="BK604" s="348"/>
      <c r="BL604" s="124"/>
      <c r="BM604" s="2"/>
      <c r="BN604" s="124"/>
      <c r="BO604" s="6"/>
      <c r="BP604" s="124"/>
      <c r="BQ604" s="124"/>
      <c r="BR604" s="124"/>
      <c r="BS604" s="124"/>
      <c r="BT604" s="124"/>
      <c r="BU604" s="124"/>
      <c r="BV604" s="124"/>
      <c r="BW604" s="124"/>
      <c r="BX604" s="6"/>
      <c r="BY604" s="124"/>
      <c r="BZ604" s="124"/>
      <c r="CA604" s="124"/>
      <c r="CB604" s="124"/>
      <c r="CC604" s="124"/>
      <c r="CD604" s="124"/>
      <c r="CE604" s="124"/>
      <c r="CF604" s="124"/>
      <c r="CG604" s="124"/>
      <c r="CH604" s="124"/>
      <c r="CI604" s="124"/>
      <c r="CJ604" s="124"/>
      <c r="CK604" s="124"/>
      <c r="CL604" s="124"/>
      <c r="CM604" s="124"/>
      <c r="CN604" s="124"/>
      <c r="CO604" s="124"/>
      <c r="CP604" s="124"/>
      <c r="CQ604" s="124"/>
      <c r="CR604" s="124"/>
      <c r="CS604" s="124"/>
      <c r="CT604" s="124"/>
      <c r="CU604" s="124"/>
      <c r="CV604" s="124"/>
      <c r="CW604" s="124"/>
      <c r="CX604" s="124"/>
      <c r="CY604" s="124"/>
      <c r="CZ604" s="124"/>
      <c r="DA604" s="124"/>
      <c r="DB604" s="124"/>
      <c r="DC604" s="124"/>
      <c r="DD604" s="124"/>
      <c r="DE604" s="124"/>
      <c r="DF604" s="124"/>
      <c r="DG604" s="124"/>
      <c r="DH604" s="124"/>
      <c r="DI604" s="124"/>
      <c r="DJ604" s="124"/>
      <c r="DK604" s="198">
        <f>SUM(B604:M604)</f>
      </c>
      <c r="DL604" s="198">
        <f>SUM(N604:Y604)</f>
      </c>
      <c r="DM604" s="144">
        <f>IFERROR(DL604/DK604*100,0)</f>
      </c>
      <c r="DN604" s="198">
        <f>SUM(Z604:AK604)</f>
      </c>
      <c r="DO604" s="144">
        <f>IFERROR(DN604/DL604*100,0)</f>
      </c>
      <c r="DP604" s="198">
        <f>SUM(AL604:AW604)</f>
      </c>
      <c r="DQ604" s="144">
        <f>IFERROR(DP604/DN604*100,0)</f>
      </c>
      <c r="DR604" s="185">
        <f>SUM(AY604:BJ604)</f>
      </c>
      <c r="DS604" s="249">
        <f>IFERROR(DR604/DP604*100,0)</f>
      </c>
      <c r="DT604" s="2"/>
      <c r="DU604" s="2"/>
      <c r="DV604" s="2"/>
      <c r="DW604" s="2"/>
      <c r="DX604" s="2"/>
      <c r="DY604" s="2"/>
      <c r="DZ604" s="2"/>
      <c r="EA604" s="2"/>
      <c r="EB604" s="125"/>
      <c r="EC604" s="6"/>
      <c r="ED604" s="6"/>
      <c r="EE604" s="6"/>
      <c r="EF604" s="124"/>
      <c r="EG604" s="124"/>
      <c r="EH604" s="125"/>
      <c r="EI604" s="125"/>
      <c r="EJ604" s="124"/>
      <c r="EK604" s="2"/>
      <c r="EL604" s="2"/>
    </row>
    <row x14ac:dyDescent="0.25" r="605" customHeight="1" ht="18.75">
      <c r="A605" s="351"/>
      <c r="B605" s="271"/>
      <c r="C605" s="271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  <c r="AA605" s="271"/>
      <c r="AB605" s="271"/>
      <c r="AC605" s="271"/>
      <c r="AD605" s="271"/>
      <c r="AE605" s="271"/>
      <c r="AF605" s="271"/>
      <c r="AG605" s="271"/>
      <c r="AH605" s="271"/>
      <c r="AI605" s="271"/>
      <c r="AJ605" s="271"/>
      <c r="AK605" s="271"/>
      <c r="AL605" s="271"/>
      <c r="AM605" s="271"/>
      <c r="AN605" s="271"/>
      <c r="AO605" s="271"/>
      <c r="AP605" s="271"/>
      <c r="AQ605" s="271"/>
      <c r="AR605" s="271"/>
      <c r="AS605" s="271"/>
      <c r="AT605" s="271"/>
      <c r="AU605" s="334"/>
      <c r="AV605" s="334"/>
      <c r="AW605" s="334"/>
      <c r="AX605" s="334"/>
      <c r="AY605" s="273"/>
      <c r="AZ605" s="274"/>
      <c r="BA605" s="275"/>
      <c r="BB605" s="271"/>
      <c r="BC605" s="271"/>
      <c r="BD605" s="271"/>
      <c r="BE605" s="352"/>
      <c r="BF605" s="353"/>
      <c r="BG605" s="353"/>
      <c r="BH605" s="353"/>
      <c r="BI605" s="353"/>
      <c r="BJ605" s="354"/>
      <c r="BK605" s="353"/>
      <c r="BL605" s="124"/>
      <c r="BM605" s="2"/>
      <c r="BN605" s="124"/>
      <c r="BO605" s="6"/>
      <c r="BP605" s="124"/>
      <c r="BQ605" s="124"/>
      <c r="BR605" s="124"/>
      <c r="BS605" s="124"/>
      <c r="BT605" s="124"/>
      <c r="BU605" s="124"/>
      <c r="BV605" s="124"/>
      <c r="BW605" s="124"/>
      <c r="BX605" s="6"/>
      <c r="BY605" s="124"/>
      <c r="BZ605" s="124"/>
      <c r="CA605" s="124"/>
      <c r="CB605" s="124"/>
      <c r="CC605" s="124"/>
      <c r="CD605" s="124"/>
      <c r="CE605" s="124"/>
      <c r="CF605" s="124"/>
      <c r="CG605" s="124"/>
      <c r="CH605" s="124"/>
      <c r="CI605" s="124"/>
      <c r="CJ605" s="124"/>
      <c r="CK605" s="124"/>
      <c r="CL605" s="124"/>
      <c r="CM605" s="124"/>
      <c r="CN605" s="124"/>
      <c r="CO605" s="124"/>
      <c r="CP605" s="124"/>
      <c r="CQ605" s="124"/>
      <c r="CR605" s="124"/>
      <c r="CS605" s="124"/>
      <c r="CT605" s="124"/>
      <c r="CU605" s="124"/>
      <c r="CV605" s="124"/>
      <c r="CW605" s="124"/>
      <c r="CX605" s="124"/>
      <c r="CY605" s="124"/>
      <c r="CZ605" s="124"/>
      <c r="DA605" s="124"/>
      <c r="DB605" s="124"/>
      <c r="DC605" s="124"/>
      <c r="DD605" s="124"/>
      <c r="DE605" s="124"/>
      <c r="DF605" s="124"/>
      <c r="DG605" s="124"/>
      <c r="DH605" s="124"/>
      <c r="DI605" s="124"/>
      <c r="DJ605" s="124"/>
      <c r="DK605" s="6"/>
      <c r="DL605" s="6"/>
      <c r="DM605" s="6"/>
      <c r="DN605" s="6"/>
      <c r="DO605" s="6"/>
      <c r="DP605" s="6"/>
      <c r="DQ605" s="6"/>
      <c r="DR605" s="6"/>
      <c r="DS605" s="6"/>
      <c r="DT605" s="2"/>
      <c r="DU605" s="2"/>
      <c r="DV605" s="2"/>
      <c r="DW605" s="2"/>
      <c r="DX605" s="2"/>
      <c r="DY605" s="2"/>
      <c r="DZ605" s="2"/>
      <c r="EA605" s="2"/>
      <c r="EB605" s="125"/>
      <c r="EC605" s="6"/>
      <c r="ED605" s="6"/>
      <c r="EE605" s="6"/>
      <c r="EF605" s="124"/>
      <c r="EG605" s="124"/>
      <c r="EH605" s="125"/>
      <c r="EI605" s="125"/>
      <c r="EJ605" s="124"/>
      <c r="EK605" s="2"/>
      <c r="EL605" s="2"/>
    </row>
    <row x14ac:dyDescent="0.25" r="606" customHeight="1" ht="18.75">
      <c r="A606" s="355" t="s">
        <v>289</v>
      </c>
      <c r="B606" s="157">
        <f>+SUM(B224,B235,B246,B257,B268,B279,B290,B301,B312,B323,B334,B345,B356,B367,B378,B389,B400,B411,B422,B433,B444,B455,B466,B477,B488,B499,B510,B521,B532,B543,B554,B565)</f>
      </c>
      <c r="C606" s="157">
        <f>+SUM(C224,C235,C246,C257,C268,C279,C290,C301,C312,C323,C334,C345,C356,C367,C378,C389,C400,C411,C422,C433,C444,C455,C466,C477,C488,C499,C510,C521,C532,C543,C554,C565)</f>
      </c>
      <c r="D606" s="157">
        <f>+SUM(D224,D235,D246,D257,D268,D279,D290,D301,D312,D323,D334,D345,D356,D367,D378,D389,D400,D411,D422,D433,D444,D455,D466,D477,D488,D499,D510,D521,D532,D543,D554,D565)</f>
      </c>
      <c r="E606" s="157">
        <f>+SUM(E224,E235,E246,E257,E268,E279,E290,E301,E312,E323,E334,E345,E356,E367,E378,E389,E400,E411,E422,E433,E444,E455,E466,E477,E488,E499,E510,E521,E532,E543,E554,E565)</f>
      </c>
      <c r="F606" s="157">
        <f>+SUM(F224,F235,F246,F257,F268,F279,F290,F301,F312,F323,F334,F345,F356,F367,F378,F389,F400,F411,F422,F433,F444,F455,F466,F477,F488,F499,F510,F521,F532,F543,F554,F565)</f>
      </c>
      <c r="G606" s="157">
        <f>+SUM(G224,G235,G246,G257,G268,G279,G290,G301,G312,G323,G334,G345,G356,G367,G378,G389,G400,G411,G422,G433,G444,G455,G466,G477,G488,G499,G510,G521,G532,G543,G554,G565)</f>
      </c>
      <c r="H606" s="157">
        <f>+SUM(H224,H235,H246,H257,H268,H279,H290,H301,H312,H323,H334,H345,H356,H367,H378,H389,H400,H411,H422,H433,H444,H455,H466,H477,H488,H499,H510,H521,H532,H543,H554,H565)</f>
      </c>
      <c r="I606" s="157">
        <f>+SUM(I224,I235,I246,I257,I268,I279,I290,I301,I312,I323,I334,I345,I356,I367,I378,I389,I400,I411,I422,I433,I444,I455,I466,I477,I488,I499,I510,I521,I532,I543,I554,I565)</f>
      </c>
      <c r="J606" s="157">
        <f>+SUM(J224,J235,J246,J257,J268,J279,J290,J301,J312,J323,J334,J345,J356,J367,J378,J389,J400,J411,J422,J433,J444,J455,J466,J477,J488,J499,J510,J521,J532,J543,J554,J565)</f>
      </c>
      <c r="K606" s="157">
        <f>+SUM(K224,K235,K246,K257,K268,K279,K290,K301,K312,K323,K334,K345,K356,K367,K378,K389,K400,K411,K422,K433,K444,K455,K466,K477,K488,K499,K510,K521,K532,K543,K554,K565)</f>
      </c>
      <c r="L606" s="157">
        <f>+SUM(L224,L235,L246,L257,L268,L279,L290,L301,L312,L323,L334,L345,L356,L367,L378,L389,L400,L411,L422,L433,L444,L455,L466,L477,L488,L499,L510,L521,L532,L543,L554,L565)</f>
      </c>
      <c r="M606" s="157">
        <f>+SUM(M224,M235,M246,M257,M268,M279,M290,M301,M312,M323,M334,M345,M356,M367,M378,M389,M400,M411,M422,M433,M444,M455,M466,M477,M488,M499,M510,M521,M532,M543,M554,M565)</f>
      </c>
      <c r="N606" s="157">
        <f>+SUM(N224,N235,N246,N257,N268,N279,N290,N301,N312,N323,N334,N345,N356,N367,N378,N389,N400,N411,N422,N433,N444,N455,N466,N477,N488,N499,N510,N521,N532,N543,N554,N565)</f>
      </c>
      <c r="O606" s="157">
        <f>+SUM(O224,O235,O246,O257,O268,O279,O290,O301,O312,O323,O334,O345,O356,O367,O378,O389,O400,O411,O422,O433,O444,O455,O466,O477,O488,O499,O510,O521,O532,O543,O554,O565)</f>
      </c>
      <c r="P606" s="157">
        <f>+SUM(P224,P235,P246,P257,P268,P279,P290,P301,P312,P323,P334,P345,P356,P367,P378,P389,P400,P411,P422,P433,P444,P455,P466,P477,P488,P499,P510,P521,P532,P543,P554,P565)</f>
      </c>
      <c r="Q606" s="157">
        <f>+SUM(Q224,Q235,Q246,Q257,Q268,Q279,Q290,Q301,Q312,Q323,Q334,Q345,Q356,Q367,Q378,Q389,Q400,Q411,Q422,Q433,Q444,Q455,Q466,Q477,Q488,Q499,Q510,Q521,Q532,Q543,Q554,Q565)</f>
      </c>
      <c r="R606" s="157">
        <f>+SUM(R224,R235,R246,R257,R268,R279,R290,R301,R312,R323,R334,R345,R356,R367,R378,R389,R400,R411,R422,R433,R444,R455,R466,R477,R488,R499,R510,R521,R532,R543,R554,R565)</f>
      </c>
      <c r="S606" s="157">
        <f>+SUM(S224,S235,S246,S257,S268,S279,S290,S301,S312,S323,S334,S345,S356,S367,S378,S389,S400,S411,S422,S433,S444,S455,S466,S477,S488,S499,S510,S521,S532,S543,S554,S565)</f>
      </c>
      <c r="T606" s="157">
        <f>+SUM(T224,T235,T246,T257,T268,T279,T290,T301,T312,T323,T334,T345,T356,T367,T378,T389,T400,T411,T422,T433,T444,T455,T466,T477,T488,T499,T510,T521,T532,T543,T554,T565)</f>
      </c>
      <c r="U606" s="157">
        <f>+SUM(U224,U235,U246,U257,U268,U279,U290,U301,U312,U323,U334,U345,U356,U367,U378,U389,U400,U411,U422,U433,U444,U455,U466,U477,U488,U499,U510,U521,U532,U543,U554,U565)</f>
      </c>
      <c r="V606" s="157">
        <f>+SUM(V224,V235,V246,V257,V268,V279,V290,V301,V312,V323,V334,V345,V356,V367,V378,V389,V400,V411,V422,V433,V444,V455,V466,V477,V488,V499,V510,V521,V532,V543,V554,V565)</f>
      </c>
      <c r="W606" s="157">
        <f>+SUM(W224,W235,W246,W257,W268,W279,W290,W301,W312,W323,W334,W345,W356,W367,W378,W389,W400,W411,W422,W433,W444,W455,W466,W477,W488,W499,W510,W521,W532,W543,W554,W565)</f>
      </c>
      <c r="X606" s="157">
        <f>+SUM(X224,X235,X246,X257,X268,X279,X290,X301,X312,X323,X334,X345,X356,X367,X378,X389,X400,X411,X422,X433,X444,X455,X466,X477,X488,X499,X510,X521,X532,X543,X554,X565)</f>
      </c>
      <c r="Y606" s="157">
        <f>+SUM(Y224,Y235,Y246,Y257,Y268,Y279,Y290,Y301,Y312,Y323,Y334,Y345,Y356,Y367,Y378,Y389,Y400,Y411,Y422,Y433,Y444,Y455,Y466,Y477,Y488,Y499,Y510,Y521,Y532,Y543,Y554,Y565)</f>
      </c>
      <c r="Z606" s="157">
        <f>+SUM(Z224,Z235,Z246,Z257,Z268,Z279,Z290,Z301,Z312,Z323,Z334,Z345,Z356,Z367,Z378,Z389,Z400,Z411,Z422,Z433,Z444,Z455,Z466,Z477,Z488,Z499,Z510,Z521,Z532,Z543,Z554,Z565)</f>
      </c>
      <c r="AA606" s="157">
        <f>+SUM(AA224,AA235,AA246,AA257,AA268,AA279,AA290,AA301,AA312,AA323,AA334,AA345,AA356,AA367,AA378,AA389,AA400,AA411,AA422,AA433,AA444,AA455,AA466,AA477,AA488,AA499,AA510,AA521,AA532,AA543,AA554,AA565)</f>
      </c>
      <c r="AB606" s="157">
        <f>+SUM(AB224,AB235,AB246,AB257,AB268,AB279,AB290,AB301,AB312,AB323,AB334,AB345,AB356,AB367,AB378,AB389,AB400,AB411,AB422,AB433,AB444,AB455,AB466,AB477,AB488,AB499,AB510,AB521,AB532,AB543,AB554,AB565)</f>
      </c>
      <c r="AC606" s="157">
        <f>+SUM(AC224,AC235,AC246,AC257,AC268,AC279,AC290,AC301,AC312,AC323,AC334,AC345,AC356,AC367,AC378,AC389,AC400,AC411,AC422,AC433,AC444,AC455,AC466,AC477,AC488,AC499,AC510,AC521,AC532,AC543,AC554,AC565)</f>
      </c>
      <c r="AD606" s="157">
        <f>+SUM(AD224,AD235,AD246,AD257,AD268,AD279,AD290,AD301,AD312,AD323,AD334,AD345,AD356,AD367,AD378,AD389,AD400,AD411,AD422,AD433,AD444,AD455,AD466,AD477,AD488,AD499,AD510,AD521,AD532,AD543,AD554,AD565)</f>
      </c>
      <c r="AE606" s="157">
        <f>+SUM(AE224,AE235,AE246,AE257,AE268,AE279,AE290,AE301,AE312,AE323,AE334,AE345,AE356,AE367,AE378,AE389,AE400,AE411,AE422,AE433,AE444,AE455,AE466,AE477,AE488,AE499,AE510,AE521,AE532,AE543,AE554,AE565)</f>
      </c>
      <c r="AF606" s="157">
        <f>+SUM(AF224,AF235,AF246,AF257,AF268,AF279,AF290,AF301,AF312,AF323,AF334,AF345,AF356,AF367,AF378,AF389,AF400,AF411,AF422,AF433,AF444,AF455,AF466,AF477,AF488,AF499,AF510,AF521,AF532,AF543,AF554,AF565)</f>
      </c>
      <c r="AG606" s="157">
        <f>+SUM(AG224,AG235,AG246,AG257,AG268,AG279,AG290,AG301,AG312,AG323,AG334,AG345,AG356,AG367,AG378,AG389,AG400,AG411,AG422,AG433,AG444,AG455,AG466,AG477,AG488,AG499,AG510,AG521,AG532,AG543,AG554,AG565)</f>
      </c>
      <c r="AH606" s="157">
        <f>+SUM(AH224,AH235,AH246,AH257,AH268,AH279,AH290,AH301,AH312,AH323,AH334,AH345,AH356,AH367,AH378,AH389,AH400,AH411,AH422,AH433,AH444,AH455,AH466,AH477,AH488,AH499,AH510,AH521,AH532,AH543,AH554,AH565)</f>
      </c>
      <c r="AI606" s="157">
        <f>+SUM(AI224,AI235,AI246,AI257,AI268,AI279,AI290,AI301,AI312,AI323,AI334,AI345,AI356,AI367,AI378,AI389,AI400,AI411,AI422,AI433,AI444,AI455,AI466,AI477,AI488,AI499,AI510,AI521,AI532,AI543,AI554,AI565)</f>
      </c>
      <c r="AJ606" s="157">
        <f>+SUM(AJ224,AJ235,AJ246,AJ257,AJ268,AJ279,AJ290,AJ301,AJ312,AJ323,AJ334,AJ345,AJ356,AJ367,AJ378,AJ389,AJ400,AJ411,AJ422,AJ433,AJ444,AJ455,AJ466,AJ477,AJ488,AJ499,AJ510,AJ521,AJ532,AJ543,AJ554,AJ565)</f>
      </c>
      <c r="AK606" s="157">
        <f>+SUM(AK224,AK235,AK246,AK257,AK268,AK279,AK290,AK301,AK312,AK323,AK334,AK345,AK356,AK367,AK378,AK389,AK400,AK411,AK422,AK433,AK444,AK455,AK466,AK477,AK488,AK499,AK510,AK521,AK532,AK543,AK554,AK565)</f>
      </c>
      <c r="AL606" s="157">
        <f>+SUM(AL224,AL235,AL246,AL257,AL268,AL279,AL290,AL301,AL312,AL323,AL334,AL345,AL356,AL367,AL378,AL389,AL400,AL411,AL422,AL433,AL444,AL455,AL466,AL477,AL488,AL499,AL510,AL521,AL532,AL543,AL554,AL565)</f>
      </c>
      <c r="AM606" s="157">
        <f>+SUM(AM224,AM235,AM246,AM257,AM268,AM279,AM290,AM301,AM312,AM323,AM334,AM345,AM356,AM367,AM378,AM389,AM400,AM411,AM422,AM433,AM444,AM455,AM466,AM477,AM488,AM499,AM510,AM521,AM532,AM543,AM554,AM565)</f>
      </c>
      <c r="AN606" s="157">
        <f>+SUM(AN224,AN235,AN246,AN257,AN268,AN279,AN290,AN301,AN312,AN323,AN334,AN345,AN356,AN367,AN378,AN389,AN400,AN411,AN422,AN433,AN444,AN455,AN466,AN477,AN488,AN499,AN510,AN521,AN532,AN543,AN554,AN565)</f>
      </c>
      <c r="AO606" s="157">
        <f>+SUM(AO224,AO235,AO246,AO257,AO268,AO279,AO290,AO301,AO312,AO323,AO334,AO345,AO356,AO367,AO378,AO389,AO400,AO411,AO422,AO433,AO444,AO455,AO466,AO477,AO488,AO499,AO510,AO521,AO532,AO543,AO554,AO565)</f>
      </c>
      <c r="AP606" s="157">
        <f>+SUM(AP224,AP235,AP246,AP257,AP268,AP279,AP290,AP301,AP312,AP323,AP334,AP345,AP356,AP367,AP378,AP389,AP400,AP411,AP422,AP433,AP444,AP455,AP466,AP477,AP488,AP499,AP510,AP521,AP532,AP543,AP554,AP565)</f>
      </c>
      <c r="AQ606" s="157">
        <f>+SUM(AQ224,AQ235,AQ246,AQ257,AQ268,AQ279,AQ290,AQ301,AQ312,AQ323,AQ334,AQ345,AQ356,AQ367,AQ378,AQ389,AQ400,AQ411,AQ422,AQ433,AQ444,AQ455,AQ466,AQ477,AQ488,AQ499,AQ510,AQ521,AQ532,AQ543,AQ554,AQ565)</f>
      </c>
      <c r="AR606" s="157">
        <f>+SUM(AR224,AR235,AR246,AR257,AR268,AR279,AR290,AR301,AR312,AR323,AR334,AR345,AR356,AR367,AR378,AR389,AR400,AR411,AR422,AR433,AR444,AR455,AR466,AR477,AR488,AR499,AR510,AR521,AR532,AR543,AR554,AR565)</f>
      </c>
      <c r="AS606" s="157">
        <f>+SUM(AS224,AS235,AS246,AS257,AS268,AS279,AS290,AS301,AS312,AS323,AS334,AS345,AS356,AS367,AS378,AS389,AS400,AS411,AS422,AS433,AS444,AS455,AS466,AS477,AS488,AS499,AS510,AS521,AS532,AS543,AS554,AS565)</f>
      </c>
      <c r="AT606" s="157">
        <f>+SUM(AT224,AT235,AT246,AT257,AT268,AT279,AT290,AT301,AT312,AT323,AT334,AT345,AT356,AT367,AT378,AT389,AT400,AT411,AT422,AT433,AT444,AT455,AT466,AT477,AT488,AT499,AT510,AT521,AT532,AT543,AT554,AT565)</f>
      </c>
      <c r="AU606" s="157">
        <f>+SUM(AU224,AU235,AU246,AU257,AU268,AU279,AU290,AU301,AU312,AU323,AU334,AU345,AU356,AU367,AU378,AU389,AU400,AU411,AU422,AU433,AU444,AU455,AU466,AU477,AU488,AU499,AU510,AU521,AU532,AU543,AU554,AU565)</f>
      </c>
      <c r="AV606" s="356">
        <f>+SUM(AV224,AV235,AV246,AV257,AV268,AV279,AV290,AV301,AV312,AV323,AV334,AV345,AV356,AV367,AV378,AV389,AV400,AV411,AV422,AV433,AV444,AV455,AV466,AV477,AV488,AV499,AV510,AV521,AV532,AV543,AV554,AV565)</f>
      </c>
      <c r="AW606" s="157">
        <f>+SUM(AW224,AW235,AW246,AW257,AW268,AW279,AW290,AW301,AW312,AW323,AW334,AW345,AW356,AW367,AW378,AW389,AW400,AW411,AW422,AW433,AW444,AW455,AW466,AW477,AW488,AW499,AW510,AW521,AW532,AW543,AW554,AW565)</f>
      </c>
      <c r="AX606" s="124"/>
      <c r="AY606" s="357">
        <f>AY466+AY323+AY268+AY257+AY246+AY235+AY224</f>
      </c>
      <c r="AZ606" s="358">
        <f>AZ466+AZ422+AZ356+AZ334+AZ323+AZ290+AZ268+AZ257+AZ246+AZ235+AZ224</f>
      </c>
      <c r="BA606" s="359">
        <f>+SUM(BA224,BA235,BA246,BA257,BA268,BA279,BA290,BA301,BA312,BA323,BA334,BA345,BA356,BA367,BA378,BA389,BA400,BA411,BA422,BA433,BA444,BA455,BA466,BA477,BA488,BA499,BA510,BA521,BA532,BA543,BA554,BA565)</f>
      </c>
      <c r="BB606" s="360">
        <f>+SUM(BB224,BB235,BB246,BB257,BB268,BB279,BB290,BB301,BB312,BB323,BB334,BB345,BB356,BB367,BB378,BB389,BB400,BB411,BB422,BB433,BB444,BB455,BB466,BB477,BB488,BB499,BB510,BB521,BB532,BB543,BB554,BB565)</f>
      </c>
      <c r="BC606" s="360">
        <f>+SUM(BC224,BC235,BC246,BC257,BC268,BC279,BC290,BC301,BC312,BC323,BC334,BC345,BC356,BC367,BC378,BC389,BC400,BC411,BC422,BC433,BC444,BC455,BC466,BC477,BC488,BC499,BC510,BC521,BC532,BC543,BC554,BC565)</f>
      </c>
      <c r="BD606" s="361">
        <f>+SUM(BD224,BD235,BD246,BD257,BD268,BD279,BD290,BD301,BD312,BD323,BD334,BD345,BD356,BD367,BD378,BD389,BD400,BD411,BD422,BD433,BD444,BD455,BD466,BD477,BD488,BD499,BD510,BD521,BD532,BD543,BD554,BD565)</f>
      </c>
      <c r="BE606" s="362">
        <f>+SUM(BE224,BE235,BE246,BE257,BE268,BE279,BE290,BE301,BE312,BE323,BE334,BE345,BE356,BE367,BE378,BE389,BE400,BE411,BE422,BE433,BE444,BE455,BE466,BE477,BE488,BE499,BE510,BE521,BE532,BE543,BE554,BE565)</f>
      </c>
      <c r="BF606" s="363">
        <f>+SUM(BF224,BF235,BF246,BF257,BF268,BF279,BF290,BF301,BF312,BF323,BF334,BF345,BF356,BF367,BF378,BF389,BF400,BF411,BF422,BF433,BF444,BF455,BF466,BF477,BF488,BF499,BF510,BF521,BF532,BF543,BF554,BF565)</f>
      </c>
      <c r="BG606" s="363">
        <f>+SUM(BG224,BG235,BG246,BG257,BG268,BG279,BG290,BG301,BG312,BG323,BG334,BG345,BG356,BG367,BG378,BG389,BG400,BG411,BG422,BG433,BG444,BG455,BG466,BG477,BG488,BG499,BG510,BG521,BG532,BG543,BG554,BG565)</f>
      </c>
      <c r="BH606" s="363">
        <f>+SUM(BH224,BH235,BH246,BH257,BH268,BH279,BH290,BH301,BH312,BH323,BH334,BH345,BH356,BH367,BH378,BH389,BH400,BH411,BH422,BH433,BH444,BH455,BH466,BH477,BH488,BH499,BH510,BH521,BH532,BH543,BH554,BH565)</f>
      </c>
      <c r="BI606" s="363">
        <f>+SUM(BI224,BI235,BI246,BI257,BI268,BI279,BI290,BI301,BI312,BI323,BI334,BI345,BI356,BI367,BI378,BI389,BI400,BI411,BI422,BI433,BI444,BI455,BI466,BI477,BI488,BI499,BI510,BI521,BI532,BI543,BI554,BI565)</f>
      </c>
      <c r="BJ606" s="364">
        <f>+SUM(BJ224,BJ235,BJ246,BJ257,BJ268,BJ279,BJ290,BJ301,BJ312,BJ323,BJ334,BJ345,BJ356,BJ367,BJ378,BJ389,BJ400,BJ411,BJ422,BJ433,BJ444,BJ455,BJ466,BJ477,BJ488,BJ499,BJ510,BJ521,BJ532,BJ543,BJ554,BJ565)</f>
      </c>
      <c r="BK606" s="265"/>
      <c r="BL606" s="124"/>
      <c r="BM606" s="2"/>
      <c r="BN606" s="124"/>
      <c r="BO606" s="6"/>
      <c r="BP606" s="124"/>
      <c r="BQ606" s="124"/>
      <c r="BR606" s="124"/>
      <c r="BS606" s="124"/>
      <c r="BT606" s="124"/>
      <c r="BU606" s="124"/>
      <c r="BV606" s="124"/>
      <c r="BW606" s="124"/>
      <c r="BX606" s="6"/>
      <c r="BY606" s="124"/>
      <c r="BZ606" s="124"/>
      <c r="CA606" s="124"/>
      <c r="CB606" s="124"/>
      <c r="CC606" s="124"/>
      <c r="CD606" s="124"/>
      <c r="CE606" s="124"/>
      <c r="CF606" s="124"/>
      <c r="CG606" s="124"/>
      <c r="CH606" s="124"/>
      <c r="CI606" s="124"/>
      <c r="CJ606" s="124"/>
      <c r="CK606" s="124"/>
      <c r="CL606" s="124"/>
      <c r="CM606" s="124"/>
      <c r="CN606" s="124"/>
      <c r="CO606" s="124"/>
      <c r="CP606" s="124"/>
      <c r="CQ606" s="124"/>
      <c r="CR606" s="124"/>
      <c r="CS606" s="124"/>
      <c r="CT606" s="124"/>
      <c r="CU606" s="124"/>
      <c r="CV606" s="124"/>
      <c r="CW606" s="124"/>
      <c r="CX606" s="124"/>
      <c r="CY606" s="124"/>
      <c r="CZ606" s="124"/>
      <c r="DA606" s="124"/>
      <c r="DB606" s="124"/>
      <c r="DC606" s="124"/>
      <c r="DD606" s="124"/>
      <c r="DE606" s="124"/>
      <c r="DF606" s="124"/>
      <c r="DG606" s="124"/>
      <c r="DH606" s="124"/>
      <c r="DI606" s="124"/>
      <c r="DJ606" s="124"/>
      <c r="DK606" s="198">
        <f>SUM(B606:M606)</f>
      </c>
      <c r="DL606" s="198">
        <f>SUM(N606:Y606)</f>
      </c>
      <c r="DM606" s="144">
        <f>IFERROR(DL606/DK606*100,0)</f>
      </c>
      <c r="DN606" s="198">
        <f>SUM(Z606:AK606)</f>
      </c>
      <c r="DO606" s="144">
        <f>IFERROR(DN606/DL606*100,0)</f>
      </c>
      <c r="DP606" s="198">
        <f>SUM(AL606:AW606)</f>
      </c>
      <c r="DQ606" s="144">
        <f>IFERROR(DP606/DN606*100,0)</f>
      </c>
      <c r="DR606" s="185">
        <f>SUM(AY606:BJ606)</f>
      </c>
      <c r="DS606" s="249">
        <f>IFERROR(DR606/DP606*100,0)</f>
      </c>
      <c r="DT606" s="2"/>
      <c r="DU606" s="2"/>
      <c r="DV606" s="2"/>
      <c r="DW606" s="2"/>
      <c r="DX606" s="2"/>
      <c r="DY606" s="2"/>
      <c r="DZ606" s="2"/>
      <c r="EA606" s="2"/>
      <c r="EB606" s="125"/>
      <c r="EC606" s="6"/>
      <c r="ED606" s="6"/>
      <c r="EE606" s="6"/>
      <c r="EF606" s="124"/>
      <c r="EG606" s="124"/>
      <c r="EH606" s="125"/>
      <c r="EI606" s="125"/>
      <c r="EJ606" s="124"/>
      <c r="EK606" s="2"/>
      <c r="EL606" s="2"/>
    </row>
    <row x14ac:dyDescent="0.25" r="607" customHeight="1" ht="12.75">
      <c r="A607" s="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124"/>
      <c r="AY607" s="6"/>
      <c r="AZ607" s="6"/>
      <c r="BA607" s="6"/>
      <c r="BB607" s="6"/>
      <c r="BC607" s="6"/>
      <c r="BD607" s="6"/>
      <c r="BE607" s="140"/>
      <c r="BF607" s="140"/>
      <c r="BG607" s="140"/>
      <c r="BH607" s="140"/>
      <c r="BI607" s="140"/>
      <c r="BJ607" s="140"/>
      <c r="BK607" s="140"/>
      <c r="BL607" s="124"/>
      <c r="BM607" s="2"/>
      <c r="BN607" s="124"/>
      <c r="BO607" s="6"/>
      <c r="BP607" s="124"/>
      <c r="BQ607" s="124"/>
      <c r="BR607" s="124"/>
      <c r="BS607" s="124"/>
      <c r="BT607" s="124"/>
      <c r="BU607" s="124"/>
      <c r="BV607" s="124"/>
      <c r="BW607" s="124"/>
      <c r="BX607" s="6"/>
      <c r="BY607" s="124"/>
      <c r="BZ607" s="124"/>
      <c r="CA607" s="124"/>
      <c r="CB607" s="124"/>
      <c r="CC607" s="124"/>
      <c r="CD607" s="124"/>
      <c r="CE607" s="124"/>
      <c r="CF607" s="124"/>
      <c r="CG607" s="124"/>
      <c r="CH607" s="124"/>
      <c r="CI607" s="124"/>
      <c r="CJ607" s="124"/>
      <c r="CK607" s="124"/>
      <c r="CL607" s="124"/>
      <c r="CM607" s="124"/>
      <c r="CN607" s="124"/>
      <c r="CO607" s="124"/>
      <c r="CP607" s="124"/>
      <c r="CQ607" s="124"/>
      <c r="CR607" s="124"/>
      <c r="CS607" s="124"/>
      <c r="CT607" s="124"/>
      <c r="CU607" s="124"/>
      <c r="CV607" s="124"/>
      <c r="CW607" s="124"/>
      <c r="CX607" s="124"/>
      <c r="CY607" s="124"/>
      <c r="CZ607" s="124"/>
      <c r="DA607" s="124"/>
      <c r="DB607" s="124"/>
      <c r="DC607" s="124"/>
      <c r="DD607" s="124"/>
      <c r="DE607" s="124"/>
      <c r="DF607" s="124"/>
      <c r="DG607" s="124"/>
      <c r="DH607" s="124"/>
      <c r="DI607" s="124"/>
      <c r="DJ607" s="124"/>
      <c r="DK607" s="6"/>
      <c r="DL607" s="6"/>
      <c r="DM607" s="6"/>
      <c r="DN607" s="6"/>
      <c r="DO607" s="6"/>
      <c r="DP607" s="6"/>
      <c r="DQ607" s="6"/>
      <c r="DR607" s="6"/>
      <c r="DS607" s="6"/>
      <c r="DT607" s="2"/>
      <c r="DU607" s="2"/>
      <c r="DV607" s="2"/>
      <c r="DW607" s="2"/>
      <c r="DX607" s="2"/>
      <c r="DY607" s="2"/>
      <c r="DZ607" s="2"/>
      <c r="EA607" s="2"/>
      <c r="EB607" s="125"/>
      <c r="EC607" s="6"/>
      <c r="ED607" s="6"/>
      <c r="EE607" s="6"/>
      <c r="EF607" s="124"/>
      <c r="EG607" s="124"/>
      <c r="EH607" s="125"/>
      <c r="EI607" s="125"/>
      <c r="EJ607" s="124"/>
      <c r="EK607" s="2"/>
      <c r="EL607" s="2"/>
    </row>
    <row x14ac:dyDescent="0.25" r="608" customHeight="1" ht="12.75">
      <c r="A608" s="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124"/>
      <c r="AY608" s="162" t="s">
        <v>290</v>
      </c>
      <c r="AZ608" s="162" t="s">
        <v>7</v>
      </c>
      <c r="BA608" s="162" t="s">
        <v>8</v>
      </c>
      <c r="BB608" s="162" t="s">
        <v>9</v>
      </c>
      <c r="BC608" s="6"/>
      <c r="BD608" s="6"/>
      <c r="BE608" s="6"/>
      <c r="BF608" s="6"/>
      <c r="BG608" s="6"/>
      <c r="BH608" s="6"/>
      <c r="BI608" s="6"/>
      <c r="BJ608" s="6"/>
      <c r="BK608" s="6"/>
      <c r="BL608" s="124"/>
      <c r="BM608" s="2"/>
      <c r="BN608" s="124"/>
      <c r="BO608" s="6"/>
      <c r="BP608" s="124"/>
      <c r="BQ608" s="124"/>
      <c r="BR608" s="124"/>
      <c r="BS608" s="124"/>
      <c r="BT608" s="124"/>
      <c r="BU608" s="124"/>
      <c r="BV608" s="124"/>
      <c r="BW608" s="124"/>
      <c r="BX608" s="6"/>
      <c r="BY608" s="124"/>
      <c r="BZ608" s="124"/>
      <c r="CA608" s="124"/>
      <c r="CB608" s="124"/>
      <c r="CC608" s="124"/>
      <c r="CD608" s="124"/>
      <c r="CE608" s="124"/>
      <c r="CF608" s="124"/>
      <c r="CG608" s="124"/>
      <c r="CH608" s="124"/>
      <c r="CI608" s="124"/>
      <c r="CJ608" s="124"/>
      <c r="CK608" s="124"/>
      <c r="CL608" s="124"/>
      <c r="CM608" s="124"/>
      <c r="CN608" s="124"/>
      <c r="CO608" s="124"/>
      <c r="CP608" s="124"/>
      <c r="CQ608" s="124"/>
      <c r="CR608" s="124"/>
      <c r="CS608" s="124"/>
      <c r="CT608" s="124"/>
      <c r="CU608" s="124"/>
      <c r="CV608" s="124"/>
      <c r="CW608" s="124"/>
      <c r="CX608" s="124"/>
      <c r="CY608" s="124"/>
      <c r="CZ608" s="124"/>
      <c r="DA608" s="124"/>
      <c r="DB608" s="124"/>
      <c r="DC608" s="124"/>
      <c r="DD608" s="124"/>
      <c r="DE608" s="124"/>
      <c r="DF608" s="124"/>
      <c r="DG608" s="124"/>
      <c r="DH608" s="124"/>
      <c r="DI608" s="124"/>
      <c r="DJ608" s="124"/>
      <c r="DK608" s="6"/>
      <c r="DL608" s="6"/>
      <c r="DM608" s="6"/>
      <c r="DN608" s="6"/>
      <c r="DO608" s="6"/>
      <c r="DP608" s="6"/>
      <c r="DQ608" s="6"/>
      <c r="DR608" s="6"/>
      <c r="DS608" s="6"/>
      <c r="DT608" s="2"/>
      <c r="DU608" s="2"/>
      <c r="DV608" s="2"/>
      <c r="DW608" s="2"/>
      <c r="DX608" s="2"/>
      <c r="DY608" s="2"/>
      <c r="DZ608" s="2"/>
      <c r="EA608" s="2"/>
      <c r="EB608" s="125"/>
      <c r="EC608" s="6"/>
      <c r="ED608" s="6"/>
      <c r="EE608" s="6"/>
      <c r="EF608" s="124"/>
      <c r="EG608" s="124"/>
      <c r="EH608" s="125"/>
      <c r="EI608" s="125"/>
      <c r="EJ608" s="124"/>
      <c r="EK608" s="2"/>
      <c r="EL608" s="2"/>
    </row>
    <row x14ac:dyDescent="0.25" r="609" customHeight="1" ht="18.75">
      <c r="A609" s="365" t="s">
        <v>291</v>
      </c>
      <c r="B609" s="366"/>
      <c r="C609" s="366"/>
      <c r="D609" s="366"/>
      <c r="E609" s="366"/>
      <c r="F609" s="366"/>
      <c r="G609" s="366"/>
      <c r="H609" s="366"/>
      <c r="I609" s="366"/>
      <c r="J609" s="366"/>
      <c r="K609" s="366"/>
      <c r="L609" s="366"/>
      <c r="M609" s="366"/>
      <c r="N609" s="366"/>
      <c r="O609" s="366"/>
      <c r="P609" s="366"/>
      <c r="Q609" s="366"/>
      <c r="R609" s="366"/>
      <c r="S609" s="366"/>
      <c r="T609" s="366"/>
      <c r="U609" s="366"/>
      <c r="V609" s="366"/>
      <c r="W609" s="366"/>
      <c r="X609" s="366"/>
      <c r="Y609" s="366"/>
      <c r="Z609" s="366"/>
      <c r="AA609" s="366"/>
      <c r="AB609" s="366"/>
      <c r="AC609" s="366"/>
      <c r="AD609" s="366"/>
      <c r="AE609" s="366"/>
      <c r="AF609" s="366"/>
      <c r="AG609" s="366"/>
      <c r="AH609" s="366"/>
      <c r="AI609" s="366"/>
      <c r="AJ609" s="366"/>
      <c r="AK609" s="366"/>
      <c r="AL609" s="366"/>
      <c r="AM609" s="366"/>
      <c r="AN609" s="366"/>
      <c r="AO609" s="366"/>
      <c r="AP609" s="366"/>
      <c r="AQ609" s="366"/>
      <c r="AR609" s="366"/>
      <c r="AS609" s="366"/>
      <c r="AT609" s="366"/>
      <c r="AU609" s="366"/>
      <c r="AV609" s="366"/>
      <c r="AW609" s="366"/>
      <c r="AX609" s="367"/>
      <c r="AY609" s="368"/>
      <c r="AZ609" s="368"/>
      <c r="BA609" s="368"/>
      <c r="BB609" s="366"/>
      <c r="BC609" s="366"/>
      <c r="BD609" s="366"/>
      <c r="BE609" s="366"/>
      <c r="BF609" s="366"/>
      <c r="BG609" s="366"/>
      <c r="BH609" s="366"/>
      <c r="BI609" s="366"/>
      <c r="BJ609" s="366"/>
      <c r="BK609" s="366"/>
      <c r="BL609" s="124"/>
      <c r="BM609" s="2"/>
      <c r="BN609" s="124"/>
      <c r="BO609" s="6"/>
      <c r="BP609" s="124"/>
      <c r="BQ609" s="124"/>
      <c r="BR609" s="124"/>
      <c r="BS609" s="124"/>
      <c r="BT609" s="124"/>
      <c r="BU609" s="124"/>
      <c r="BV609" s="124"/>
      <c r="BW609" s="124"/>
      <c r="BX609" s="6"/>
      <c r="BY609" s="124"/>
      <c r="BZ609" s="124"/>
      <c r="CA609" s="124"/>
      <c r="CB609" s="124"/>
      <c r="CC609" s="124"/>
      <c r="CD609" s="124"/>
      <c r="CE609" s="124"/>
      <c r="CF609" s="124"/>
      <c r="CG609" s="124"/>
      <c r="CH609" s="124"/>
      <c r="CI609" s="124"/>
      <c r="CJ609" s="124"/>
      <c r="CK609" s="124"/>
      <c r="CL609" s="124"/>
      <c r="CM609" s="124"/>
      <c r="CN609" s="124"/>
      <c r="CO609" s="124"/>
      <c r="CP609" s="124"/>
      <c r="CQ609" s="124"/>
      <c r="CR609" s="124"/>
      <c r="CS609" s="124"/>
      <c r="CT609" s="124"/>
      <c r="CU609" s="124"/>
      <c r="CV609" s="124"/>
      <c r="CW609" s="124"/>
      <c r="CX609" s="124"/>
      <c r="CY609" s="124"/>
      <c r="CZ609" s="124"/>
      <c r="DA609" s="124"/>
      <c r="DB609" s="124"/>
      <c r="DC609" s="124"/>
      <c r="DD609" s="124"/>
      <c r="DE609" s="124"/>
      <c r="DF609" s="124"/>
      <c r="DG609" s="124"/>
      <c r="DH609" s="124"/>
      <c r="DI609" s="124"/>
      <c r="DJ609" s="124"/>
      <c r="DK609" s="6"/>
      <c r="DL609" s="6"/>
      <c r="DM609" s="6"/>
      <c r="DN609" s="6"/>
      <c r="DO609" s="6"/>
      <c r="DP609" s="6"/>
      <c r="DQ609" s="6"/>
      <c r="DR609" s="6"/>
      <c r="DS609" s="6"/>
      <c r="DT609" s="2"/>
      <c r="DU609" s="2"/>
      <c r="DV609" s="2"/>
      <c r="DW609" s="2"/>
      <c r="DX609" s="2"/>
      <c r="DY609" s="2"/>
      <c r="DZ609" s="2"/>
      <c r="EA609" s="2"/>
      <c r="EB609" s="125"/>
      <c r="EC609" s="6"/>
      <c r="ED609" s="6"/>
      <c r="EE609" s="6"/>
      <c r="EF609" s="124"/>
      <c r="EG609" s="124"/>
      <c r="EH609" s="125"/>
      <c r="EI609" s="125"/>
      <c r="EJ609" s="124"/>
      <c r="EK609" s="2"/>
      <c r="EL609" s="2"/>
    </row>
    <row x14ac:dyDescent="0.25" r="610" customHeight="1" ht="18.75">
      <c r="A610" s="369" t="s">
        <v>31</v>
      </c>
      <c r="B610" s="366"/>
      <c r="C610" s="366"/>
      <c r="D610" s="366"/>
      <c r="E610" s="366"/>
      <c r="F610" s="366"/>
      <c r="G610" s="366"/>
      <c r="H610" s="366"/>
      <c r="I610" s="366"/>
      <c r="J610" s="366"/>
      <c r="K610" s="366"/>
      <c r="L610" s="366"/>
      <c r="M610" s="366"/>
      <c r="N610" s="366"/>
      <c r="O610" s="366"/>
      <c r="P610" s="366"/>
      <c r="Q610" s="366"/>
      <c r="R610" s="366"/>
      <c r="S610" s="366"/>
      <c r="T610" s="366"/>
      <c r="U610" s="366"/>
      <c r="V610" s="366"/>
      <c r="W610" s="366"/>
      <c r="X610" s="366"/>
      <c r="Y610" s="366"/>
      <c r="Z610" s="366"/>
      <c r="AA610" s="366"/>
      <c r="AB610" s="366"/>
      <c r="AC610" s="366"/>
      <c r="AD610" s="366"/>
      <c r="AE610" s="366"/>
      <c r="AF610" s="366"/>
      <c r="AG610" s="366"/>
      <c r="AH610" s="366"/>
      <c r="AI610" s="366"/>
      <c r="AJ610" s="366"/>
      <c r="AK610" s="366"/>
      <c r="AL610" s="366"/>
      <c r="AM610" s="366"/>
      <c r="AN610" s="366"/>
      <c r="AO610" s="366"/>
      <c r="AP610" s="366"/>
      <c r="AQ610" s="366"/>
      <c r="AR610" s="366"/>
      <c r="AS610" s="366"/>
      <c r="AT610" s="366"/>
      <c r="AU610" s="366"/>
      <c r="AV610" s="366"/>
      <c r="AW610" s="366"/>
      <c r="AX610" s="367"/>
      <c r="AY610" s="368">
        <v>685</v>
      </c>
      <c r="AZ610" s="368">
        <v>684</v>
      </c>
      <c r="BA610" s="368">
        <v>1166</v>
      </c>
      <c r="BB610" s="366"/>
      <c r="BC610" s="366"/>
      <c r="BD610" s="366"/>
      <c r="BE610" s="366"/>
      <c r="BF610" s="366"/>
      <c r="BG610" s="366"/>
      <c r="BH610" s="366"/>
      <c r="BI610" s="366"/>
      <c r="BJ610" s="366"/>
      <c r="BK610" s="366"/>
      <c r="BL610" s="124"/>
      <c r="BM610" s="2"/>
      <c r="BN610" s="124"/>
      <c r="BO610" s="6"/>
      <c r="BP610" s="124"/>
      <c r="BQ610" s="124"/>
      <c r="BR610" s="124"/>
      <c r="BS610" s="124"/>
      <c r="BT610" s="124"/>
      <c r="BU610" s="124"/>
      <c r="BV610" s="124"/>
      <c r="BW610" s="124"/>
      <c r="BX610" s="6"/>
      <c r="BY610" s="124"/>
      <c r="BZ610" s="124"/>
      <c r="CA610" s="124"/>
      <c r="CB610" s="124"/>
      <c r="CC610" s="124"/>
      <c r="CD610" s="124"/>
      <c r="CE610" s="124"/>
      <c r="CF610" s="124"/>
      <c r="CG610" s="124"/>
      <c r="CH610" s="124"/>
      <c r="CI610" s="124"/>
      <c r="CJ610" s="124"/>
      <c r="CK610" s="124"/>
      <c r="CL610" s="124"/>
      <c r="CM610" s="124"/>
      <c r="CN610" s="124"/>
      <c r="CO610" s="124"/>
      <c r="CP610" s="124"/>
      <c r="CQ610" s="124"/>
      <c r="CR610" s="124"/>
      <c r="CS610" s="124"/>
      <c r="CT610" s="124"/>
      <c r="CU610" s="124"/>
      <c r="CV610" s="124"/>
      <c r="CW610" s="124"/>
      <c r="CX610" s="124"/>
      <c r="CY610" s="124"/>
      <c r="CZ610" s="124"/>
      <c r="DA610" s="124"/>
      <c r="DB610" s="124"/>
      <c r="DC610" s="124"/>
      <c r="DD610" s="124"/>
      <c r="DE610" s="124"/>
      <c r="DF610" s="124"/>
      <c r="DG610" s="124"/>
      <c r="DH610" s="124"/>
      <c r="DI610" s="124"/>
      <c r="DJ610" s="124"/>
      <c r="DK610" s="6"/>
      <c r="DL610" s="6"/>
      <c r="DM610" s="6"/>
      <c r="DN610" s="6"/>
      <c r="DO610" s="6"/>
      <c r="DP610" s="6"/>
      <c r="DQ610" s="6"/>
      <c r="DR610" s="6"/>
      <c r="DS610" s="6"/>
      <c r="DT610" s="2"/>
      <c r="DU610" s="2"/>
      <c r="DV610" s="2"/>
      <c r="DW610" s="2"/>
      <c r="DX610" s="2"/>
      <c r="DY610" s="2"/>
      <c r="DZ610" s="2"/>
      <c r="EA610" s="2"/>
      <c r="EB610" s="125"/>
      <c r="EC610" s="6"/>
      <c r="ED610" s="6"/>
      <c r="EE610" s="6"/>
      <c r="EF610" s="124"/>
      <c r="EG610" s="124"/>
      <c r="EH610" s="125"/>
      <c r="EI610" s="125"/>
      <c r="EJ610" s="124"/>
      <c r="EK610" s="2"/>
      <c r="EL610" s="2"/>
    </row>
    <row x14ac:dyDescent="0.25" r="611" customHeight="1" ht="18.75">
      <c r="A611" s="369" t="s">
        <v>29</v>
      </c>
      <c r="B611" s="366"/>
      <c r="C611" s="366"/>
      <c r="D611" s="366"/>
      <c r="E611" s="366"/>
      <c r="F611" s="366"/>
      <c r="G611" s="366"/>
      <c r="H611" s="366"/>
      <c r="I611" s="366"/>
      <c r="J611" s="366"/>
      <c r="K611" s="366"/>
      <c r="L611" s="366"/>
      <c r="M611" s="366"/>
      <c r="N611" s="366"/>
      <c r="O611" s="366"/>
      <c r="P611" s="366"/>
      <c r="Q611" s="366"/>
      <c r="R611" s="366"/>
      <c r="S611" s="366"/>
      <c r="T611" s="366"/>
      <c r="U611" s="366"/>
      <c r="V611" s="366"/>
      <c r="W611" s="366"/>
      <c r="X611" s="366"/>
      <c r="Y611" s="366"/>
      <c r="Z611" s="366"/>
      <c r="AA611" s="366"/>
      <c r="AB611" s="366"/>
      <c r="AC611" s="366"/>
      <c r="AD611" s="366"/>
      <c r="AE611" s="366"/>
      <c r="AF611" s="366"/>
      <c r="AG611" s="366"/>
      <c r="AH611" s="366"/>
      <c r="AI611" s="366"/>
      <c r="AJ611" s="366"/>
      <c r="AK611" s="366"/>
      <c r="AL611" s="366"/>
      <c r="AM611" s="366"/>
      <c r="AN611" s="366"/>
      <c r="AO611" s="366"/>
      <c r="AP611" s="366"/>
      <c r="AQ611" s="366"/>
      <c r="AR611" s="366"/>
      <c r="AS611" s="366"/>
      <c r="AT611" s="366"/>
      <c r="AU611" s="366"/>
      <c r="AV611" s="366"/>
      <c r="AW611" s="366"/>
      <c r="AX611" s="367"/>
      <c r="AY611" s="368">
        <v>485</v>
      </c>
      <c r="AZ611" s="368">
        <v>362</v>
      </c>
      <c r="BA611" s="368">
        <v>266</v>
      </c>
      <c r="BB611" s="366"/>
      <c r="BC611" s="366"/>
      <c r="BD611" s="366"/>
      <c r="BE611" s="366"/>
      <c r="BF611" s="366"/>
      <c r="BG611" s="366"/>
      <c r="BH611" s="366"/>
      <c r="BI611" s="366"/>
      <c r="BJ611" s="366"/>
      <c r="BK611" s="366"/>
      <c r="BL611" s="124"/>
      <c r="BM611" s="2"/>
      <c r="BN611" s="124"/>
      <c r="BO611" s="6"/>
      <c r="BP611" s="124"/>
      <c r="BQ611" s="124"/>
      <c r="BR611" s="124"/>
      <c r="BS611" s="124"/>
      <c r="BT611" s="124"/>
      <c r="BU611" s="124"/>
      <c r="BV611" s="124"/>
      <c r="BW611" s="124"/>
      <c r="BX611" s="6"/>
      <c r="BY611" s="124"/>
      <c r="BZ611" s="124"/>
      <c r="CA611" s="124"/>
      <c r="CB611" s="124"/>
      <c r="CC611" s="124"/>
      <c r="CD611" s="124"/>
      <c r="CE611" s="124"/>
      <c r="CF611" s="124"/>
      <c r="CG611" s="124"/>
      <c r="CH611" s="124"/>
      <c r="CI611" s="124"/>
      <c r="CJ611" s="124"/>
      <c r="CK611" s="124"/>
      <c r="CL611" s="124"/>
      <c r="CM611" s="124"/>
      <c r="CN611" s="124"/>
      <c r="CO611" s="124"/>
      <c r="CP611" s="124"/>
      <c r="CQ611" s="124"/>
      <c r="CR611" s="124"/>
      <c r="CS611" s="124"/>
      <c r="CT611" s="124"/>
      <c r="CU611" s="124"/>
      <c r="CV611" s="124"/>
      <c r="CW611" s="124"/>
      <c r="CX611" s="124"/>
      <c r="CY611" s="124"/>
      <c r="CZ611" s="124"/>
      <c r="DA611" s="124"/>
      <c r="DB611" s="124"/>
      <c r="DC611" s="124"/>
      <c r="DD611" s="124"/>
      <c r="DE611" s="124"/>
      <c r="DF611" s="124"/>
      <c r="DG611" s="124"/>
      <c r="DH611" s="124"/>
      <c r="DI611" s="124"/>
      <c r="DJ611" s="124"/>
      <c r="DK611" s="6"/>
      <c r="DL611" s="6"/>
      <c r="DM611" s="6"/>
      <c r="DN611" s="6"/>
      <c r="DO611" s="6"/>
      <c r="DP611" s="6"/>
      <c r="DQ611" s="6"/>
      <c r="DR611" s="6"/>
      <c r="DS611" s="6"/>
      <c r="DT611" s="2"/>
      <c r="DU611" s="2"/>
      <c r="DV611" s="2"/>
      <c r="DW611" s="2"/>
      <c r="DX611" s="2"/>
      <c r="DY611" s="2"/>
      <c r="DZ611" s="2"/>
      <c r="EA611" s="2"/>
      <c r="EB611" s="125"/>
      <c r="EC611" s="6"/>
      <c r="ED611" s="6"/>
      <c r="EE611" s="6"/>
      <c r="EF611" s="124"/>
      <c r="EG611" s="124"/>
      <c r="EH611" s="125"/>
      <c r="EI611" s="125"/>
      <c r="EJ611" s="124"/>
      <c r="EK611" s="2"/>
      <c r="EL611" s="2"/>
    </row>
    <row x14ac:dyDescent="0.25" r="612" customHeight="1" ht="18.75">
      <c r="A612" s="369" t="s">
        <v>24</v>
      </c>
      <c r="B612" s="366"/>
      <c r="C612" s="366"/>
      <c r="D612" s="366"/>
      <c r="E612" s="366"/>
      <c r="F612" s="366"/>
      <c r="G612" s="366"/>
      <c r="H612" s="366"/>
      <c r="I612" s="366"/>
      <c r="J612" s="366"/>
      <c r="K612" s="366"/>
      <c r="L612" s="366"/>
      <c r="M612" s="366"/>
      <c r="N612" s="366"/>
      <c r="O612" s="366"/>
      <c r="P612" s="366"/>
      <c r="Q612" s="366"/>
      <c r="R612" s="366"/>
      <c r="S612" s="366"/>
      <c r="T612" s="366"/>
      <c r="U612" s="366"/>
      <c r="V612" s="366"/>
      <c r="W612" s="366"/>
      <c r="X612" s="366"/>
      <c r="Y612" s="366"/>
      <c r="Z612" s="366"/>
      <c r="AA612" s="366"/>
      <c r="AB612" s="366"/>
      <c r="AC612" s="366"/>
      <c r="AD612" s="366"/>
      <c r="AE612" s="366"/>
      <c r="AF612" s="366"/>
      <c r="AG612" s="366"/>
      <c r="AH612" s="366"/>
      <c r="AI612" s="366"/>
      <c r="AJ612" s="366"/>
      <c r="AK612" s="366"/>
      <c r="AL612" s="366"/>
      <c r="AM612" s="366"/>
      <c r="AN612" s="366"/>
      <c r="AO612" s="366"/>
      <c r="AP612" s="366"/>
      <c r="AQ612" s="366"/>
      <c r="AR612" s="366"/>
      <c r="AS612" s="366"/>
      <c r="AT612" s="366"/>
      <c r="AU612" s="366"/>
      <c r="AV612" s="366"/>
      <c r="AW612" s="366"/>
      <c r="AX612" s="367"/>
      <c r="AY612" s="368">
        <v>379</v>
      </c>
      <c r="AZ612" s="368">
        <v>51</v>
      </c>
      <c r="BA612" s="368">
        <v>262</v>
      </c>
      <c r="BB612" s="366"/>
      <c r="BC612" s="366"/>
      <c r="BD612" s="366"/>
      <c r="BE612" s="366"/>
      <c r="BF612" s="366"/>
      <c r="BG612" s="366"/>
      <c r="BH612" s="366"/>
      <c r="BI612" s="366"/>
      <c r="BJ612" s="366"/>
      <c r="BK612" s="366"/>
      <c r="BL612" s="124"/>
      <c r="BM612" s="2"/>
      <c r="BN612" s="124"/>
      <c r="BO612" s="6"/>
      <c r="BP612" s="124"/>
      <c r="BQ612" s="124"/>
      <c r="BR612" s="124"/>
      <c r="BS612" s="124"/>
      <c r="BT612" s="124"/>
      <c r="BU612" s="124"/>
      <c r="BV612" s="124"/>
      <c r="BW612" s="124"/>
      <c r="BX612" s="6"/>
      <c r="BY612" s="124"/>
      <c r="BZ612" s="124"/>
      <c r="CA612" s="124"/>
      <c r="CB612" s="124"/>
      <c r="CC612" s="124"/>
      <c r="CD612" s="124"/>
      <c r="CE612" s="124"/>
      <c r="CF612" s="124"/>
      <c r="CG612" s="124"/>
      <c r="CH612" s="124"/>
      <c r="CI612" s="124"/>
      <c r="CJ612" s="124"/>
      <c r="CK612" s="124"/>
      <c r="CL612" s="124"/>
      <c r="CM612" s="124"/>
      <c r="CN612" s="124"/>
      <c r="CO612" s="124"/>
      <c r="CP612" s="124"/>
      <c r="CQ612" s="124"/>
      <c r="CR612" s="124"/>
      <c r="CS612" s="124"/>
      <c r="CT612" s="124"/>
      <c r="CU612" s="124"/>
      <c r="CV612" s="124"/>
      <c r="CW612" s="124"/>
      <c r="CX612" s="124"/>
      <c r="CY612" s="124"/>
      <c r="CZ612" s="124"/>
      <c r="DA612" s="124"/>
      <c r="DB612" s="124"/>
      <c r="DC612" s="124"/>
      <c r="DD612" s="124"/>
      <c r="DE612" s="124"/>
      <c r="DF612" s="124"/>
      <c r="DG612" s="124"/>
      <c r="DH612" s="124"/>
      <c r="DI612" s="124"/>
      <c r="DJ612" s="124"/>
      <c r="DK612" s="6"/>
      <c r="DL612" s="6"/>
      <c r="DM612" s="6"/>
      <c r="DN612" s="6"/>
      <c r="DO612" s="6"/>
      <c r="DP612" s="6"/>
      <c r="DQ612" s="6"/>
      <c r="DR612" s="6"/>
      <c r="DS612" s="6"/>
      <c r="DT612" s="2"/>
      <c r="DU612" s="2"/>
      <c r="DV612" s="2"/>
      <c r="DW612" s="2"/>
      <c r="DX612" s="2"/>
      <c r="DY612" s="2"/>
      <c r="DZ612" s="2"/>
      <c r="EA612" s="2"/>
      <c r="EB612" s="125"/>
      <c r="EC612" s="6"/>
      <c r="ED612" s="6"/>
      <c r="EE612" s="6"/>
      <c r="EF612" s="124"/>
      <c r="EG612" s="124"/>
      <c r="EH612" s="125"/>
      <c r="EI612" s="125"/>
      <c r="EJ612" s="124"/>
      <c r="EK612" s="2"/>
      <c r="EL612" s="2"/>
    </row>
    <row x14ac:dyDescent="0.25" r="613" customHeight="1" ht="18.75">
      <c r="A613" s="369" t="s">
        <v>240</v>
      </c>
      <c r="B613" s="366"/>
      <c r="C613" s="366"/>
      <c r="D613" s="366"/>
      <c r="E613" s="366"/>
      <c r="F613" s="366"/>
      <c r="G613" s="366"/>
      <c r="H613" s="366"/>
      <c r="I613" s="366"/>
      <c r="J613" s="366"/>
      <c r="K613" s="366"/>
      <c r="L613" s="366"/>
      <c r="M613" s="366"/>
      <c r="N613" s="366"/>
      <c r="O613" s="366"/>
      <c r="P613" s="366"/>
      <c r="Q613" s="366"/>
      <c r="R613" s="366"/>
      <c r="S613" s="366"/>
      <c r="T613" s="366"/>
      <c r="U613" s="366"/>
      <c r="V613" s="366"/>
      <c r="W613" s="366"/>
      <c r="X613" s="366"/>
      <c r="Y613" s="366"/>
      <c r="Z613" s="366"/>
      <c r="AA613" s="366"/>
      <c r="AB613" s="366"/>
      <c r="AC613" s="366"/>
      <c r="AD613" s="366"/>
      <c r="AE613" s="366"/>
      <c r="AF613" s="366"/>
      <c r="AG613" s="366"/>
      <c r="AH613" s="366"/>
      <c r="AI613" s="366"/>
      <c r="AJ613" s="366"/>
      <c r="AK613" s="366"/>
      <c r="AL613" s="366"/>
      <c r="AM613" s="366"/>
      <c r="AN613" s="366"/>
      <c r="AO613" s="366"/>
      <c r="AP613" s="366"/>
      <c r="AQ613" s="366"/>
      <c r="AR613" s="366"/>
      <c r="AS613" s="366"/>
      <c r="AT613" s="366"/>
      <c r="AU613" s="366"/>
      <c r="AV613" s="366"/>
      <c r="AW613" s="366"/>
      <c r="AX613" s="367"/>
      <c r="AY613" s="368">
        <v>188</v>
      </c>
      <c r="AZ613" s="368">
        <v>70</v>
      </c>
      <c r="BA613" s="368">
        <v>172</v>
      </c>
      <c r="BB613" s="366"/>
      <c r="BC613" s="366"/>
      <c r="BD613" s="366"/>
      <c r="BE613" s="366"/>
      <c r="BF613" s="366"/>
      <c r="BG613" s="366"/>
      <c r="BH613" s="366"/>
      <c r="BI613" s="366"/>
      <c r="BJ613" s="366"/>
      <c r="BK613" s="366"/>
      <c r="BL613" s="124"/>
      <c r="BM613" s="2"/>
      <c r="BN613" s="124"/>
      <c r="BO613" s="6"/>
      <c r="BP613" s="124"/>
      <c r="BQ613" s="124"/>
      <c r="BR613" s="124"/>
      <c r="BS613" s="124"/>
      <c r="BT613" s="124"/>
      <c r="BU613" s="124"/>
      <c r="BV613" s="124"/>
      <c r="BW613" s="124"/>
      <c r="BX613" s="6"/>
      <c r="BY613" s="124"/>
      <c r="BZ613" s="124"/>
      <c r="CA613" s="124"/>
      <c r="CB613" s="124"/>
      <c r="CC613" s="124"/>
      <c r="CD613" s="124"/>
      <c r="CE613" s="124"/>
      <c r="CF613" s="124"/>
      <c r="CG613" s="124"/>
      <c r="CH613" s="124"/>
      <c r="CI613" s="124"/>
      <c r="CJ613" s="124"/>
      <c r="CK613" s="124"/>
      <c r="CL613" s="124"/>
      <c r="CM613" s="124"/>
      <c r="CN613" s="124"/>
      <c r="CO613" s="124"/>
      <c r="CP613" s="124"/>
      <c r="CQ613" s="124"/>
      <c r="CR613" s="124"/>
      <c r="CS613" s="124"/>
      <c r="CT613" s="124"/>
      <c r="CU613" s="124"/>
      <c r="CV613" s="124"/>
      <c r="CW613" s="124"/>
      <c r="CX613" s="124"/>
      <c r="CY613" s="124"/>
      <c r="CZ613" s="124"/>
      <c r="DA613" s="124"/>
      <c r="DB613" s="124"/>
      <c r="DC613" s="124"/>
      <c r="DD613" s="124"/>
      <c r="DE613" s="124"/>
      <c r="DF613" s="124"/>
      <c r="DG613" s="124"/>
      <c r="DH613" s="124"/>
      <c r="DI613" s="124"/>
      <c r="DJ613" s="124"/>
      <c r="DK613" s="6"/>
      <c r="DL613" s="6"/>
      <c r="DM613" s="6"/>
      <c r="DN613" s="6"/>
      <c r="DO613" s="6"/>
      <c r="DP613" s="6"/>
      <c r="DQ613" s="6"/>
      <c r="DR613" s="6"/>
      <c r="DS613" s="6"/>
      <c r="DT613" s="2"/>
      <c r="DU613" s="2"/>
      <c r="DV613" s="2"/>
      <c r="DW613" s="2"/>
      <c r="DX613" s="2"/>
      <c r="DY613" s="2"/>
      <c r="DZ613" s="2"/>
      <c r="EA613" s="2"/>
      <c r="EB613" s="125"/>
      <c r="EC613" s="6"/>
      <c r="ED613" s="6"/>
      <c r="EE613" s="6"/>
      <c r="EF613" s="124"/>
      <c r="EG613" s="124"/>
      <c r="EH613" s="125"/>
      <c r="EI613" s="125"/>
      <c r="EJ613" s="124"/>
      <c r="EK613" s="2"/>
      <c r="EL613" s="2"/>
    </row>
    <row x14ac:dyDescent="0.25" r="614" customHeight="1" ht="18.75">
      <c r="A614" s="369" t="s">
        <v>33</v>
      </c>
      <c r="B614" s="366"/>
      <c r="C614" s="366"/>
      <c r="D614" s="366"/>
      <c r="E614" s="366"/>
      <c r="F614" s="366"/>
      <c r="G614" s="366"/>
      <c r="H614" s="366"/>
      <c r="I614" s="366"/>
      <c r="J614" s="366"/>
      <c r="K614" s="366"/>
      <c r="L614" s="366"/>
      <c r="M614" s="366"/>
      <c r="N614" s="366"/>
      <c r="O614" s="366"/>
      <c r="P614" s="366"/>
      <c r="Q614" s="366"/>
      <c r="R614" s="366"/>
      <c r="S614" s="366"/>
      <c r="T614" s="366"/>
      <c r="U614" s="366"/>
      <c r="V614" s="366"/>
      <c r="W614" s="366"/>
      <c r="X614" s="366"/>
      <c r="Y614" s="366"/>
      <c r="Z614" s="366"/>
      <c r="AA614" s="366"/>
      <c r="AB614" s="366"/>
      <c r="AC614" s="366"/>
      <c r="AD614" s="366"/>
      <c r="AE614" s="366"/>
      <c r="AF614" s="366"/>
      <c r="AG614" s="366"/>
      <c r="AH614" s="366"/>
      <c r="AI614" s="366"/>
      <c r="AJ614" s="366"/>
      <c r="AK614" s="366"/>
      <c r="AL614" s="366"/>
      <c r="AM614" s="366"/>
      <c r="AN614" s="366"/>
      <c r="AO614" s="366"/>
      <c r="AP614" s="366"/>
      <c r="AQ614" s="366"/>
      <c r="AR614" s="366"/>
      <c r="AS614" s="366"/>
      <c r="AT614" s="366"/>
      <c r="AU614" s="366"/>
      <c r="AV614" s="366"/>
      <c r="AW614" s="366"/>
      <c r="AX614" s="367"/>
      <c r="AY614" s="368">
        <v>155</v>
      </c>
      <c r="AZ614" s="368">
        <v>150</v>
      </c>
      <c r="BA614" s="368">
        <v>84</v>
      </c>
      <c r="BB614" s="366"/>
      <c r="BC614" s="366"/>
      <c r="BD614" s="366"/>
      <c r="BE614" s="366"/>
      <c r="BF614" s="366"/>
      <c r="BG614" s="366"/>
      <c r="BH614" s="366"/>
      <c r="BI614" s="366"/>
      <c r="BJ614" s="366"/>
      <c r="BK614" s="366"/>
      <c r="BL614" s="124"/>
      <c r="BM614" s="2"/>
      <c r="BN614" s="124"/>
      <c r="BO614" s="6"/>
      <c r="BP614" s="124"/>
      <c r="BQ614" s="124"/>
      <c r="BR614" s="124"/>
      <c r="BS614" s="124"/>
      <c r="BT614" s="124"/>
      <c r="BU614" s="124"/>
      <c r="BV614" s="124"/>
      <c r="BW614" s="124"/>
      <c r="BX614" s="6"/>
      <c r="BY614" s="124"/>
      <c r="BZ614" s="124"/>
      <c r="CA614" s="124"/>
      <c r="CB614" s="124"/>
      <c r="CC614" s="124"/>
      <c r="CD614" s="124"/>
      <c r="CE614" s="124"/>
      <c r="CF614" s="124"/>
      <c r="CG614" s="124"/>
      <c r="CH614" s="124"/>
      <c r="CI614" s="124"/>
      <c r="CJ614" s="124"/>
      <c r="CK614" s="124"/>
      <c r="CL614" s="124"/>
      <c r="CM614" s="124"/>
      <c r="CN614" s="124"/>
      <c r="CO614" s="124"/>
      <c r="CP614" s="124"/>
      <c r="CQ614" s="124"/>
      <c r="CR614" s="124"/>
      <c r="CS614" s="124"/>
      <c r="CT614" s="124"/>
      <c r="CU614" s="124"/>
      <c r="CV614" s="124"/>
      <c r="CW614" s="124"/>
      <c r="CX614" s="124"/>
      <c r="CY614" s="124"/>
      <c r="CZ614" s="124"/>
      <c r="DA614" s="124"/>
      <c r="DB614" s="124"/>
      <c r="DC614" s="124"/>
      <c r="DD614" s="124"/>
      <c r="DE614" s="124"/>
      <c r="DF614" s="124"/>
      <c r="DG614" s="124"/>
      <c r="DH614" s="124"/>
      <c r="DI614" s="124"/>
      <c r="DJ614" s="124"/>
      <c r="DK614" s="6"/>
      <c r="DL614" s="6"/>
      <c r="DM614" s="6"/>
      <c r="DN614" s="6"/>
      <c r="DO614" s="6"/>
      <c r="DP614" s="6"/>
      <c r="DQ614" s="6"/>
      <c r="DR614" s="6"/>
      <c r="DS614" s="6"/>
      <c r="DT614" s="2"/>
      <c r="DU614" s="2"/>
      <c r="DV614" s="2"/>
      <c r="DW614" s="2"/>
      <c r="DX614" s="2"/>
      <c r="DY614" s="2"/>
      <c r="DZ614" s="2"/>
      <c r="EA614" s="2"/>
      <c r="EB614" s="125"/>
      <c r="EC614" s="6"/>
      <c r="ED614" s="6"/>
      <c r="EE614" s="6"/>
      <c r="EF614" s="124"/>
      <c r="EG614" s="124"/>
      <c r="EH614" s="125"/>
      <c r="EI614" s="125"/>
      <c r="EJ614" s="124"/>
      <c r="EK614" s="2"/>
      <c r="EL614" s="2"/>
    </row>
    <row x14ac:dyDescent="0.25" r="615" customHeight="1" ht="18.75">
      <c r="A615" s="369" t="s">
        <v>241</v>
      </c>
      <c r="B615" s="366"/>
      <c r="C615" s="366"/>
      <c r="D615" s="366"/>
      <c r="E615" s="366"/>
      <c r="F615" s="366"/>
      <c r="G615" s="366"/>
      <c r="H615" s="366"/>
      <c r="I615" s="366"/>
      <c r="J615" s="366"/>
      <c r="K615" s="366"/>
      <c r="L615" s="366"/>
      <c r="M615" s="366"/>
      <c r="N615" s="366"/>
      <c r="O615" s="366"/>
      <c r="P615" s="366"/>
      <c r="Q615" s="366"/>
      <c r="R615" s="366"/>
      <c r="S615" s="366"/>
      <c r="T615" s="366"/>
      <c r="U615" s="366"/>
      <c r="V615" s="366"/>
      <c r="W615" s="366"/>
      <c r="X615" s="366"/>
      <c r="Y615" s="366"/>
      <c r="Z615" s="366"/>
      <c r="AA615" s="366"/>
      <c r="AB615" s="366"/>
      <c r="AC615" s="366"/>
      <c r="AD615" s="366"/>
      <c r="AE615" s="366"/>
      <c r="AF615" s="366"/>
      <c r="AG615" s="366"/>
      <c r="AH615" s="366"/>
      <c r="AI615" s="366"/>
      <c r="AJ615" s="366"/>
      <c r="AK615" s="366"/>
      <c r="AL615" s="366"/>
      <c r="AM615" s="366"/>
      <c r="AN615" s="366"/>
      <c r="AO615" s="366"/>
      <c r="AP615" s="366"/>
      <c r="AQ615" s="366"/>
      <c r="AR615" s="366"/>
      <c r="AS615" s="366"/>
      <c r="AT615" s="366"/>
      <c r="AU615" s="366"/>
      <c r="AV615" s="366"/>
      <c r="AW615" s="366"/>
      <c r="AX615" s="367"/>
      <c r="AY615" s="368" t="s">
        <v>236</v>
      </c>
      <c r="AZ615" s="368" t="s">
        <v>236</v>
      </c>
      <c r="BA615" s="368"/>
      <c r="BB615" s="366"/>
      <c r="BC615" s="366"/>
      <c r="BD615" s="366"/>
      <c r="BE615" s="366"/>
      <c r="BF615" s="366"/>
      <c r="BG615" s="366"/>
      <c r="BH615" s="366"/>
      <c r="BI615" s="366"/>
      <c r="BJ615" s="366"/>
      <c r="BK615" s="366"/>
      <c r="BL615" s="124"/>
      <c r="BM615" s="2"/>
      <c r="BN615" s="124"/>
      <c r="BO615" s="6"/>
      <c r="BP615" s="124"/>
      <c r="BQ615" s="124"/>
      <c r="BR615" s="124"/>
      <c r="BS615" s="124"/>
      <c r="BT615" s="124"/>
      <c r="BU615" s="124"/>
      <c r="BV615" s="124"/>
      <c r="BW615" s="124"/>
      <c r="BX615" s="6"/>
      <c r="BY615" s="124"/>
      <c r="BZ615" s="124"/>
      <c r="CA615" s="124"/>
      <c r="CB615" s="124"/>
      <c r="CC615" s="124"/>
      <c r="CD615" s="124"/>
      <c r="CE615" s="124"/>
      <c r="CF615" s="124"/>
      <c r="CG615" s="124"/>
      <c r="CH615" s="124"/>
      <c r="CI615" s="124"/>
      <c r="CJ615" s="124"/>
      <c r="CK615" s="124"/>
      <c r="CL615" s="124"/>
      <c r="CM615" s="124"/>
      <c r="CN615" s="124"/>
      <c r="CO615" s="124"/>
      <c r="CP615" s="124"/>
      <c r="CQ615" s="124"/>
      <c r="CR615" s="124"/>
      <c r="CS615" s="124"/>
      <c r="CT615" s="124"/>
      <c r="CU615" s="124"/>
      <c r="CV615" s="124"/>
      <c r="CW615" s="124"/>
      <c r="CX615" s="124"/>
      <c r="CY615" s="124"/>
      <c r="CZ615" s="124"/>
      <c r="DA615" s="124"/>
      <c r="DB615" s="124"/>
      <c r="DC615" s="124"/>
      <c r="DD615" s="124"/>
      <c r="DE615" s="124"/>
      <c r="DF615" s="124"/>
      <c r="DG615" s="124"/>
      <c r="DH615" s="124"/>
      <c r="DI615" s="124"/>
      <c r="DJ615" s="124"/>
      <c r="DK615" s="6"/>
      <c r="DL615" s="6"/>
      <c r="DM615" s="6"/>
      <c r="DN615" s="6"/>
      <c r="DO615" s="6"/>
      <c r="DP615" s="6"/>
      <c r="DQ615" s="6"/>
      <c r="DR615" s="6"/>
      <c r="DS615" s="6"/>
      <c r="DT615" s="2"/>
      <c r="DU615" s="2"/>
      <c r="DV615" s="2"/>
      <c r="DW615" s="2"/>
      <c r="DX615" s="2"/>
      <c r="DY615" s="2"/>
      <c r="DZ615" s="2"/>
      <c r="EA615" s="2"/>
      <c r="EB615" s="125"/>
      <c r="EC615" s="6"/>
      <c r="ED615" s="6"/>
      <c r="EE615" s="6"/>
      <c r="EF615" s="124"/>
      <c r="EG615" s="124"/>
      <c r="EH615" s="125"/>
      <c r="EI615" s="125"/>
      <c r="EJ615" s="124"/>
      <c r="EK615" s="2"/>
      <c r="EL615" s="2"/>
    </row>
    <row x14ac:dyDescent="0.25" r="616" customHeight="1" ht="18.75">
      <c r="A616" s="369" t="s">
        <v>242</v>
      </c>
      <c r="B616" s="366"/>
      <c r="C616" s="366"/>
      <c r="D616" s="366"/>
      <c r="E616" s="366"/>
      <c r="F616" s="366"/>
      <c r="G616" s="366"/>
      <c r="H616" s="366"/>
      <c r="I616" s="366"/>
      <c r="J616" s="366"/>
      <c r="K616" s="366"/>
      <c r="L616" s="366"/>
      <c r="M616" s="366"/>
      <c r="N616" s="366"/>
      <c r="O616" s="366"/>
      <c r="P616" s="366"/>
      <c r="Q616" s="366"/>
      <c r="R616" s="366"/>
      <c r="S616" s="366"/>
      <c r="T616" s="366"/>
      <c r="U616" s="366"/>
      <c r="V616" s="366"/>
      <c r="W616" s="366"/>
      <c r="X616" s="366"/>
      <c r="Y616" s="366"/>
      <c r="Z616" s="366"/>
      <c r="AA616" s="366"/>
      <c r="AB616" s="366"/>
      <c r="AC616" s="366"/>
      <c r="AD616" s="366"/>
      <c r="AE616" s="366"/>
      <c r="AF616" s="366"/>
      <c r="AG616" s="366"/>
      <c r="AH616" s="366"/>
      <c r="AI616" s="366"/>
      <c r="AJ616" s="366"/>
      <c r="AK616" s="366"/>
      <c r="AL616" s="366"/>
      <c r="AM616" s="366"/>
      <c r="AN616" s="366"/>
      <c r="AO616" s="366"/>
      <c r="AP616" s="366"/>
      <c r="AQ616" s="366"/>
      <c r="AR616" s="366"/>
      <c r="AS616" s="366"/>
      <c r="AT616" s="366"/>
      <c r="AU616" s="366"/>
      <c r="AV616" s="366"/>
      <c r="AW616" s="366"/>
      <c r="AX616" s="367"/>
      <c r="AY616" s="368">
        <v>36</v>
      </c>
      <c r="AZ616" s="368">
        <v>254</v>
      </c>
      <c r="BA616" s="368">
        <v>338</v>
      </c>
      <c r="BB616" s="366"/>
      <c r="BC616" s="366"/>
      <c r="BD616" s="366"/>
      <c r="BE616" s="366"/>
      <c r="BF616" s="366"/>
      <c r="BG616" s="366"/>
      <c r="BH616" s="366"/>
      <c r="BI616" s="366"/>
      <c r="BJ616" s="366"/>
      <c r="BK616" s="366"/>
      <c r="BL616" s="124"/>
      <c r="BM616" s="2"/>
      <c r="BN616" s="124"/>
      <c r="BO616" s="6"/>
      <c r="BP616" s="124"/>
      <c r="BQ616" s="124"/>
      <c r="BR616" s="124"/>
      <c r="BS616" s="124"/>
      <c r="BT616" s="124"/>
      <c r="BU616" s="124"/>
      <c r="BV616" s="124"/>
      <c r="BW616" s="124"/>
      <c r="BX616" s="6"/>
      <c r="BY616" s="124"/>
      <c r="BZ616" s="124"/>
      <c r="CA616" s="124"/>
      <c r="CB616" s="124"/>
      <c r="CC616" s="124"/>
      <c r="CD616" s="124"/>
      <c r="CE616" s="124"/>
      <c r="CF616" s="124"/>
      <c r="CG616" s="124"/>
      <c r="CH616" s="124"/>
      <c r="CI616" s="124"/>
      <c r="CJ616" s="124"/>
      <c r="CK616" s="124"/>
      <c r="CL616" s="124"/>
      <c r="CM616" s="124"/>
      <c r="CN616" s="124"/>
      <c r="CO616" s="124"/>
      <c r="CP616" s="124"/>
      <c r="CQ616" s="124"/>
      <c r="CR616" s="124"/>
      <c r="CS616" s="124"/>
      <c r="CT616" s="124"/>
      <c r="CU616" s="124"/>
      <c r="CV616" s="124"/>
      <c r="CW616" s="124"/>
      <c r="CX616" s="124"/>
      <c r="CY616" s="124"/>
      <c r="CZ616" s="124"/>
      <c r="DA616" s="124"/>
      <c r="DB616" s="124"/>
      <c r="DC616" s="124"/>
      <c r="DD616" s="124"/>
      <c r="DE616" s="124"/>
      <c r="DF616" s="124"/>
      <c r="DG616" s="124"/>
      <c r="DH616" s="124"/>
      <c r="DI616" s="124"/>
      <c r="DJ616" s="124"/>
      <c r="DK616" s="6"/>
      <c r="DL616" s="6"/>
      <c r="DM616" s="6"/>
      <c r="DN616" s="6"/>
      <c r="DO616" s="6"/>
      <c r="DP616" s="6"/>
      <c r="DQ616" s="6"/>
      <c r="DR616" s="6"/>
      <c r="DS616" s="6"/>
      <c r="DT616" s="2"/>
      <c r="DU616" s="2"/>
      <c r="DV616" s="2"/>
      <c r="DW616" s="2"/>
      <c r="DX616" s="2"/>
      <c r="DY616" s="2"/>
      <c r="DZ616" s="2"/>
      <c r="EA616" s="2"/>
      <c r="EB616" s="125"/>
      <c r="EC616" s="6"/>
      <c r="ED616" s="6"/>
      <c r="EE616" s="6"/>
      <c r="EF616" s="124"/>
      <c r="EG616" s="124"/>
      <c r="EH616" s="125"/>
      <c r="EI616" s="125"/>
      <c r="EJ616" s="124"/>
      <c r="EK616" s="2"/>
      <c r="EL616" s="2"/>
    </row>
    <row x14ac:dyDescent="0.25" r="617" customHeight="1" ht="18.75">
      <c r="A617" s="369" t="s">
        <v>243</v>
      </c>
      <c r="B617" s="366"/>
      <c r="C617" s="366"/>
      <c r="D617" s="366"/>
      <c r="E617" s="366"/>
      <c r="F617" s="366"/>
      <c r="G617" s="366"/>
      <c r="H617" s="366"/>
      <c r="I617" s="366"/>
      <c r="J617" s="366"/>
      <c r="K617" s="366"/>
      <c r="L617" s="366"/>
      <c r="M617" s="366"/>
      <c r="N617" s="366"/>
      <c r="O617" s="366"/>
      <c r="P617" s="366"/>
      <c r="Q617" s="366"/>
      <c r="R617" s="366"/>
      <c r="S617" s="366"/>
      <c r="T617" s="366"/>
      <c r="U617" s="366"/>
      <c r="V617" s="366"/>
      <c r="W617" s="366"/>
      <c r="X617" s="366"/>
      <c r="Y617" s="366"/>
      <c r="Z617" s="366"/>
      <c r="AA617" s="366"/>
      <c r="AB617" s="366"/>
      <c r="AC617" s="366"/>
      <c r="AD617" s="366"/>
      <c r="AE617" s="366"/>
      <c r="AF617" s="366"/>
      <c r="AG617" s="366"/>
      <c r="AH617" s="366"/>
      <c r="AI617" s="366"/>
      <c r="AJ617" s="366"/>
      <c r="AK617" s="366"/>
      <c r="AL617" s="366"/>
      <c r="AM617" s="366"/>
      <c r="AN617" s="366"/>
      <c r="AO617" s="366"/>
      <c r="AP617" s="366"/>
      <c r="AQ617" s="366"/>
      <c r="AR617" s="366"/>
      <c r="AS617" s="366"/>
      <c r="AT617" s="366"/>
      <c r="AU617" s="366"/>
      <c r="AV617" s="366"/>
      <c r="AW617" s="366"/>
      <c r="AX617" s="367"/>
      <c r="AY617" s="368">
        <v>10</v>
      </c>
      <c r="AZ617" s="368" t="s">
        <v>236</v>
      </c>
      <c r="BA617" s="368">
        <v>66</v>
      </c>
      <c r="BB617" s="366"/>
      <c r="BC617" s="366"/>
      <c r="BD617" s="366"/>
      <c r="BE617" s="366"/>
      <c r="BF617" s="366"/>
      <c r="BG617" s="366"/>
      <c r="BH617" s="366"/>
      <c r="BI617" s="366"/>
      <c r="BJ617" s="366"/>
      <c r="BK617" s="366"/>
      <c r="BL617" s="124"/>
      <c r="BM617" s="2"/>
      <c r="BN617" s="124"/>
      <c r="BO617" s="6"/>
      <c r="BP617" s="124"/>
      <c r="BQ617" s="124"/>
      <c r="BR617" s="124"/>
      <c r="BS617" s="124"/>
      <c r="BT617" s="124"/>
      <c r="BU617" s="124"/>
      <c r="BV617" s="124"/>
      <c r="BW617" s="124"/>
      <c r="BX617" s="6"/>
      <c r="BY617" s="124"/>
      <c r="BZ617" s="124"/>
      <c r="CA617" s="124"/>
      <c r="CB617" s="124"/>
      <c r="CC617" s="124"/>
      <c r="CD617" s="124"/>
      <c r="CE617" s="124"/>
      <c r="CF617" s="124"/>
      <c r="CG617" s="124"/>
      <c r="CH617" s="124"/>
      <c r="CI617" s="124"/>
      <c r="CJ617" s="124"/>
      <c r="CK617" s="124"/>
      <c r="CL617" s="124"/>
      <c r="CM617" s="124"/>
      <c r="CN617" s="124"/>
      <c r="CO617" s="124"/>
      <c r="CP617" s="124"/>
      <c r="CQ617" s="124"/>
      <c r="CR617" s="124"/>
      <c r="CS617" s="124"/>
      <c r="CT617" s="124"/>
      <c r="CU617" s="124"/>
      <c r="CV617" s="124"/>
      <c r="CW617" s="124"/>
      <c r="CX617" s="124"/>
      <c r="CY617" s="124"/>
      <c r="CZ617" s="124"/>
      <c r="DA617" s="124"/>
      <c r="DB617" s="124"/>
      <c r="DC617" s="124"/>
      <c r="DD617" s="124"/>
      <c r="DE617" s="124"/>
      <c r="DF617" s="124"/>
      <c r="DG617" s="124"/>
      <c r="DH617" s="124"/>
      <c r="DI617" s="124"/>
      <c r="DJ617" s="124"/>
      <c r="DK617" s="6"/>
      <c r="DL617" s="6"/>
      <c r="DM617" s="6"/>
      <c r="DN617" s="6"/>
      <c r="DO617" s="6"/>
      <c r="DP617" s="6"/>
      <c r="DQ617" s="6"/>
      <c r="DR617" s="6"/>
      <c r="DS617" s="6"/>
      <c r="DT617" s="2"/>
      <c r="DU617" s="2"/>
      <c r="DV617" s="2"/>
      <c r="DW617" s="2"/>
      <c r="DX617" s="2"/>
      <c r="DY617" s="2"/>
      <c r="DZ617" s="2"/>
      <c r="EA617" s="2"/>
      <c r="EB617" s="125"/>
      <c r="EC617" s="6"/>
      <c r="ED617" s="6"/>
      <c r="EE617" s="6"/>
      <c r="EF617" s="124"/>
      <c r="EG617" s="124"/>
      <c r="EH617" s="125"/>
      <c r="EI617" s="125"/>
      <c r="EJ617" s="124"/>
      <c r="EK617" s="2"/>
      <c r="EL617" s="2"/>
    </row>
    <row x14ac:dyDescent="0.25" r="618" customHeight="1" ht="18.75">
      <c r="A618" s="369" t="s">
        <v>244</v>
      </c>
      <c r="B618" s="366"/>
      <c r="C618" s="366"/>
      <c r="D618" s="366"/>
      <c r="E618" s="366"/>
      <c r="F618" s="366"/>
      <c r="G618" s="366"/>
      <c r="H618" s="366"/>
      <c r="I618" s="366"/>
      <c r="J618" s="366"/>
      <c r="K618" s="366"/>
      <c r="L618" s="366"/>
      <c r="M618" s="366"/>
      <c r="N618" s="366"/>
      <c r="O618" s="366"/>
      <c r="P618" s="366"/>
      <c r="Q618" s="366"/>
      <c r="R618" s="366"/>
      <c r="S618" s="366"/>
      <c r="T618" s="366"/>
      <c r="U618" s="366"/>
      <c r="V618" s="366"/>
      <c r="W618" s="366"/>
      <c r="X618" s="366"/>
      <c r="Y618" s="366"/>
      <c r="Z618" s="366"/>
      <c r="AA618" s="366"/>
      <c r="AB618" s="366"/>
      <c r="AC618" s="366"/>
      <c r="AD618" s="366"/>
      <c r="AE618" s="366"/>
      <c r="AF618" s="366"/>
      <c r="AG618" s="366"/>
      <c r="AH618" s="366"/>
      <c r="AI618" s="366"/>
      <c r="AJ618" s="366"/>
      <c r="AK618" s="366"/>
      <c r="AL618" s="366"/>
      <c r="AM618" s="366"/>
      <c r="AN618" s="366"/>
      <c r="AO618" s="366"/>
      <c r="AP618" s="366"/>
      <c r="AQ618" s="366"/>
      <c r="AR618" s="366"/>
      <c r="AS618" s="366"/>
      <c r="AT618" s="366"/>
      <c r="AU618" s="366"/>
      <c r="AV618" s="366"/>
      <c r="AW618" s="366"/>
      <c r="AX618" s="367"/>
      <c r="AY618" s="368">
        <v>168</v>
      </c>
      <c r="AZ618" s="368" t="s">
        <v>236</v>
      </c>
      <c r="BA618" s="368"/>
      <c r="BB618" s="366"/>
      <c r="BC618" s="366"/>
      <c r="BD618" s="366"/>
      <c r="BE618" s="366"/>
      <c r="BF618" s="366"/>
      <c r="BG618" s="366"/>
      <c r="BH618" s="366"/>
      <c r="BI618" s="366"/>
      <c r="BJ618" s="366"/>
      <c r="BK618" s="366"/>
      <c r="BL618" s="124"/>
      <c r="BM618" s="2"/>
      <c r="BN618" s="124"/>
      <c r="BO618" s="6"/>
      <c r="BP618" s="124"/>
      <c r="BQ618" s="124"/>
      <c r="BR618" s="124"/>
      <c r="BS618" s="124"/>
      <c r="BT618" s="124"/>
      <c r="BU618" s="124"/>
      <c r="BV618" s="124"/>
      <c r="BW618" s="124"/>
      <c r="BX618" s="6"/>
      <c r="BY618" s="124"/>
      <c r="BZ618" s="124"/>
      <c r="CA618" s="124"/>
      <c r="CB618" s="124"/>
      <c r="CC618" s="124"/>
      <c r="CD618" s="124"/>
      <c r="CE618" s="124"/>
      <c r="CF618" s="124"/>
      <c r="CG618" s="124"/>
      <c r="CH618" s="124"/>
      <c r="CI618" s="124"/>
      <c r="CJ618" s="124"/>
      <c r="CK618" s="124"/>
      <c r="CL618" s="124"/>
      <c r="CM618" s="124"/>
      <c r="CN618" s="124"/>
      <c r="CO618" s="124"/>
      <c r="CP618" s="124"/>
      <c r="CQ618" s="124"/>
      <c r="CR618" s="124"/>
      <c r="CS618" s="124"/>
      <c r="CT618" s="124"/>
      <c r="CU618" s="124"/>
      <c r="CV618" s="124"/>
      <c r="CW618" s="124"/>
      <c r="CX618" s="124"/>
      <c r="CY618" s="124"/>
      <c r="CZ618" s="124"/>
      <c r="DA618" s="124"/>
      <c r="DB618" s="124"/>
      <c r="DC618" s="124"/>
      <c r="DD618" s="124"/>
      <c r="DE618" s="124"/>
      <c r="DF618" s="124"/>
      <c r="DG618" s="124"/>
      <c r="DH618" s="124"/>
      <c r="DI618" s="124"/>
      <c r="DJ618" s="124"/>
      <c r="DK618" s="6"/>
      <c r="DL618" s="6"/>
      <c r="DM618" s="6"/>
      <c r="DN618" s="6"/>
      <c r="DO618" s="6"/>
      <c r="DP618" s="6"/>
      <c r="DQ618" s="6"/>
      <c r="DR618" s="6"/>
      <c r="DS618" s="6"/>
      <c r="DT618" s="2"/>
      <c r="DU618" s="2"/>
      <c r="DV618" s="2"/>
      <c r="DW618" s="2"/>
      <c r="DX618" s="2"/>
      <c r="DY618" s="2"/>
      <c r="DZ618" s="2"/>
      <c r="EA618" s="2"/>
      <c r="EB618" s="125"/>
      <c r="EC618" s="6"/>
      <c r="ED618" s="6"/>
      <c r="EE618" s="6"/>
      <c r="EF618" s="124"/>
      <c r="EG618" s="124"/>
      <c r="EH618" s="125"/>
      <c r="EI618" s="125"/>
      <c r="EJ618" s="124"/>
      <c r="EK618" s="2"/>
      <c r="EL618" s="2"/>
    </row>
    <row x14ac:dyDescent="0.25" r="619" customHeight="1" ht="18.75">
      <c r="A619" s="369" t="s">
        <v>245</v>
      </c>
      <c r="B619" s="366"/>
      <c r="C619" s="366"/>
      <c r="D619" s="366"/>
      <c r="E619" s="366"/>
      <c r="F619" s="366"/>
      <c r="G619" s="366"/>
      <c r="H619" s="366"/>
      <c r="I619" s="366"/>
      <c r="J619" s="366"/>
      <c r="K619" s="366"/>
      <c r="L619" s="366"/>
      <c r="M619" s="366"/>
      <c r="N619" s="366"/>
      <c r="O619" s="366"/>
      <c r="P619" s="366"/>
      <c r="Q619" s="366"/>
      <c r="R619" s="366"/>
      <c r="S619" s="366"/>
      <c r="T619" s="366"/>
      <c r="U619" s="366"/>
      <c r="V619" s="366"/>
      <c r="W619" s="366"/>
      <c r="X619" s="366"/>
      <c r="Y619" s="366"/>
      <c r="Z619" s="366"/>
      <c r="AA619" s="366"/>
      <c r="AB619" s="366"/>
      <c r="AC619" s="366"/>
      <c r="AD619" s="366"/>
      <c r="AE619" s="366"/>
      <c r="AF619" s="366"/>
      <c r="AG619" s="366"/>
      <c r="AH619" s="366"/>
      <c r="AI619" s="366"/>
      <c r="AJ619" s="366"/>
      <c r="AK619" s="366"/>
      <c r="AL619" s="366"/>
      <c r="AM619" s="366"/>
      <c r="AN619" s="366"/>
      <c r="AO619" s="366"/>
      <c r="AP619" s="366"/>
      <c r="AQ619" s="366"/>
      <c r="AR619" s="366"/>
      <c r="AS619" s="366"/>
      <c r="AT619" s="366"/>
      <c r="AU619" s="366"/>
      <c r="AV619" s="366"/>
      <c r="AW619" s="366"/>
      <c r="AX619" s="367"/>
      <c r="AY619" s="368" t="s">
        <v>236</v>
      </c>
      <c r="AZ619" s="368">
        <v>8</v>
      </c>
      <c r="BA619" s="368">
        <f>4+22</f>
      </c>
      <c r="BB619" s="366"/>
      <c r="BC619" s="366"/>
      <c r="BD619" s="366"/>
      <c r="BE619" s="366"/>
      <c r="BF619" s="366"/>
      <c r="BG619" s="366"/>
      <c r="BH619" s="366"/>
      <c r="BI619" s="366"/>
      <c r="BJ619" s="366"/>
      <c r="BK619" s="366"/>
      <c r="BL619" s="124"/>
      <c r="BM619" s="2"/>
      <c r="BN619" s="124"/>
      <c r="BO619" s="6"/>
      <c r="BP619" s="124"/>
      <c r="BQ619" s="124"/>
      <c r="BR619" s="124"/>
      <c r="BS619" s="124"/>
      <c r="BT619" s="124"/>
      <c r="BU619" s="124"/>
      <c r="BV619" s="124"/>
      <c r="BW619" s="124"/>
      <c r="BX619" s="6"/>
      <c r="BY619" s="124"/>
      <c r="BZ619" s="124"/>
      <c r="CA619" s="124"/>
      <c r="CB619" s="124"/>
      <c r="CC619" s="124"/>
      <c r="CD619" s="124"/>
      <c r="CE619" s="124"/>
      <c r="CF619" s="124"/>
      <c r="CG619" s="124"/>
      <c r="CH619" s="124"/>
      <c r="CI619" s="124"/>
      <c r="CJ619" s="124"/>
      <c r="CK619" s="124"/>
      <c r="CL619" s="124"/>
      <c r="CM619" s="124"/>
      <c r="CN619" s="124"/>
      <c r="CO619" s="124"/>
      <c r="CP619" s="124"/>
      <c r="CQ619" s="124"/>
      <c r="CR619" s="124"/>
      <c r="CS619" s="124"/>
      <c r="CT619" s="124"/>
      <c r="CU619" s="124"/>
      <c r="CV619" s="124"/>
      <c r="CW619" s="124"/>
      <c r="CX619" s="124"/>
      <c r="CY619" s="124"/>
      <c r="CZ619" s="124"/>
      <c r="DA619" s="124"/>
      <c r="DB619" s="124"/>
      <c r="DC619" s="124"/>
      <c r="DD619" s="124"/>
      <c r="DE619" s="124"/>
      <c r="DF619" s="124"/>
      <c r="DG619" s="124"/>
      <c r="DH619" s="124"/>
      <c r="DI619" s="124"/>
      <c r="DJ619" s="124"/>
      <c r="DK619" s="6"/>
      <c r="DL619" s="6"/>
      <c r="DM619" s="6"/>
      <c r="DN619" s="6"/>
      <c r="DO619" s="6"/>
      <c r="DP619" s="6"/>
      <c r="DQ619" s="6"/>
      <c r="DR619" s="6"/>
      <c r="DS619" s="6"/>
      <c r="DT619" s="2"/>
      <c r="DU619" s="2"/>
      <c r="DV619" s="2"/>
      <c r="DW619" s="2"/>
      <c r="DX619" s="2"/>
      <c r="DY619" s="2"/>
      <c r="DZ619" s="2"/>
      <c r="EA619" s="2"/>
      <c r="EB619" s="125"/>
      <c r="EC619" s="6"/>
      <c r="ED619" s="6"/>
      <c r="EE619" s="6"/>
      <c r="EF619" s="124"/>
      <c r="EG619" s="124"/>
      <c r="EH619" s="125"/>
      <c r="EI619" s="125"/>
      <c r="EJ619" s="124"/>
      <c r="EK619" s="2"/>
      <c r="EL619" s="2"/>
    </row>
    <row x14ac:dyDescent="0.25" r="620" customHeight="1" ht="18.75">
      <c r="A620" s="369" t="s">
        <v>246</v>
      </c>
      <c r="B620" s="366"/>
      <c r="C620" s="366"/>
      <c r="D620" s="366"/>
      <c r="E620" s="366"/>
      <c r="F620" s="366"/>
      <c r="G620" s="366"/>
      <c r="H620" s="366"/>
      <c r="I620" s="366"/>
      <c r="J620" s="366"/>
      <c r="K620" s="366"/>
      <c r="L620" s="366"/>
      <c r="M620" s="366"/>
      <c r="N620" s="366"/>
      <c r="O620" s="366"/>
      <c r="P620" s="366"/>
      <c r="Q620" s="366"/>
      <c r="R620" s="366"/>
      <c r="S620" s="366"/>
      <c r="T620" s="366"/>
      <c r="U620" s="366"/>
      <c r="V620" s="366"/>
      <c r="W620" s="366"/>
      <c r="X620" s="366"/>
      <c r="Y620" s="366"/>
      <c r="Z620" s="366"/>
      <c r="AA620" s="366"/>
      <c r="AB620" s="366"/>
      <c r="AC620" s="366"/>
      <c r="AD620" s="366"/>
      <c r="AE620" s="366"/>
      <c r="AF620" s="366"/>
      <c r="AG620" s="366"/>
      <c r="AH620" s="366"/>
      <c r="AI620" s="366"/>
      <c r="AJ620" s="366"/>
      <c r="AK620" s="366"/>
      <c r="AL620" s="366"/>
      <c r="AM620" s="366"/>
      <c r="AN620" s="366"/>
      <c r="AO620" s="366"/>
      <c r="AP620" s="366"/>
      <c r="AQ620" s="366"/>
      <c r="AR620" s="366"/>
      <c r="AS620" s="366"/>
      <c r="AT620" s="366"/>
      <c r="AU620" s="366"/>
      <c r="AV620" s="366"/>
      <c r="AW620" s="366"/>
      <c r="AX620" s="367"/>
      <c r="AY620" s="368">
        <v>19</v>
      </c>
      <c r="AZ620" s="368">
        <v>12</v>
      </c>
      <c r="BA620" s="368">
        <v>14</v>
      </c>
      <c r="BB620" s="366"/>
      <c r="BC620" s="366"/>
      <c r="BD620" s="366"/>
      <c r="BE620" s="366"/>
      <c r="BF620" s="366"/>
      <c r="BG620" s="366"/>
      <c r="BH620" s="366"/>
      <c r="BI620" s="366"/>
      <c r="BJ620" s="366"/>
      <c r="BK620" s="366"/>
      <c r="BL620" s="124"/>
      <c r="BM620" s="2"/>
      <c r="BN620" s="124"/>
      <c r="BO620" s="6"/>
      <c r="BP620" s="124"/>
      <c r="BQ620" s="124"/>
      <c r="BR620" s="124"/>
      <c r="BS620" s="124"/>
      <c r="BT620" s="124"/>
      <c r="BU620" s="124"/>
      <c r="BV620" s="124"/>
      <c r="BW620" s="124"/>
      <c r="BX620" s="6"/>
      <c r="BY620" s="124"/>
      <c r="BZ620" s="124"/>
      <c r="CA620" s="124"/>
      <c r="CB620" s="124"/>
      <c r="CC620" s="124"/>
      <c r="CD620" s="124"/>
      <c r="CE620" s="124"/>
      <c r="CF620" s="124"/>
      <c r="CG620" s="124"/>
      <c r="CH620" s="124"/>
      <c r="CI620" s="124"/>
      <c r="CJ620" s="124"/>
      <c r="CK620" s="124"/>
      <c r="CL620" s="124"/>
      <c r="CM620" s="124"/>
      <c r="CN620" s="124"/>
      <c r="CO620" s="124"/>
      <c r="CP620" s="124"/>
      <c r="CQ620" s="124"/>
      <c r="CR620" s="124"/>
      <c r="CS620" s="124"/>
      <c r="CT620" s="124"/>
      <c r="CU620" s="124"/>
      <c r="CV620" s="124"/>
      <c r="CW620" s="124"/>
      <c r="CX620" s="124"/>
      <c r="CY620" s="124"/>
      <c r="CZ620" s="124"/>
      <c r="DA620" s="124"/>
      <c r="DB620" s="124"/>
      <c r="DC620" s="124"/>
      <c r="DD620" s="124"/>
      <c r="DE620" s="124"/>
      <c r="DF620" s="124"/>
      <c r="DG620" s="124"/>
      <c r="DH620" s="124"/>
      <c r="DI620" s="124"/>
      <c r="DJ620" s="124"/>
      <c r="DK620" s="6"/>
      <c r="DL620" s="6"/>
      <c r="DM620" s="6"/>
      <c r="DN620" s="6"/>
      <c r="DO620" s="6"/>
      <c r="DP620" s="6"/>
      <c r="DQ620" s="6"/>
      <c r="DR620" s="6"/>
      <c r="DS620" s="6"/>
      <c r="DT620" s="2"/>
      <c r="DU620" s="2"/>
      <c r="DV620" s="2"/>
      <c r="DW620" s="2"/>
      <c r="DX620" s="2"/>
      <c r="DY620" s="2"/>
      <c r="DZ620" s="2"/>
      <c r="EA620" s="2"/>
      <c r="EB620" s="125"/>
      <c r="EC620" s="6"/>
      <c r="ED620" s="6"/>
      <c r="EE620" s="6"/>
      <c r="EF620" s="124"/>
      <c r="EG620" s="124"/>
      <c r="EH620" s="125"/>
      <c r="EI620" s="125"/>
      <c r="EJ620" s="124"/>
      <c r="EK620" s="2"/>
      <c r="EL620" s="2"/>
    </row>
    <row x14ac:dyDescent="0.25" r="621" customHeight="1" ht="18.75">
      <c r="A621" s="369" t="s">
        <v>247</v>
      </c>
      <c r="B621" s="366"/>
      <c r="C621" s="366"/>
      <c r="D621" s="366"/>
      <c r="E621" s="366"/>
      <c r="F621" s="366"/>
      <c r="G621" s="366"/>
      <c r="H621" s="366"/>
      <c r="I621" s="366"/>
      <c r="J621" s="366"/>
      <c r="K621" s="366"/>
      <c r="L621" s="366"/>
      <c r="M621" s="366"/>
      <c r="N621" s="366"/>
      <c r="O621" s="366"/>
      <c r="P621" s="366"/>
      <c r="Q621" s="366"/>
      <c r="R621" s="366"/>
      <c r="S621" s="366"/>
      <c r="T621" s="366"/>
      <c r="U621" s="366"/>
      <c r="V621" s="366"/>
      <c r="W621" s="366"/>
      <c r="X621" s="366"/>
      <c r="Y621" s="366"/>
      <c r="Z621" s="366"/>
      <c r="AA621" s="366"/>
      <c r="AB621" s="366"/>
      <c r="AC621" s="366"/>
      <c r="AD621" s="366"/>
      <c r="AE621" s="366"/>
      <c r="AF621" s="366"/>
      <c r="AG621" s="366"/>
      <c r="AH621" s="366"/>
      <c r="AI621" s="366"/>
      <c r="AJ621" s="366"/>
      <c r="AK621" s="366"/>
      <c r="AL621" s="366"/>
      <c r="AM621" s="366"/>
      <c r="AN621" s="366"/>
      <c r="AO621" s="366"/>
      <c r="AP621" s="366"/>
      <c r="AQ621" s="366"/>
      <c r="AR621" s="366"/>
      <c r="AS621" s="366"/>
      <c r="AT621" s="366"/>
      <c r="AU621" s="366"/>
      <c r="AV621" s="366"/>
      <c r="AW621" s="366"/>
      <c r="AX621" s="367"/>
      <c r="AY621" s="368">
        <v>5</v>
      </c>
      <c r="AZ621" s="368" t="s">
        <v>236</v>
      </c>
      <c r="BA621" s="368">
        <v>8</v>
      </c>
      <c r="BB621" s="366"/>
      <c r="BC621" s="366"/>
      <c r="BD621" s="366"/>
      <c r="BE621" s="366"/>
      <c r="BF621" s="366"/>
      <c r="BG621" s="366"/>
      <c r="BH621" s="366"/>
      <c r="BI621" s="366"/>
      <c r="BJ621" s="366"/>
      <c r="BK621" s="366"/>
      <c r="BL621" s="124"/>
      <c r="BM621" s="2"/>
      <c r="BN621" s="124"/>
      <c r="BO621" s="6"/>
      <c r="BP621" s="124"/>
      <c r="BQ621" s="124"/>
      <c r="BR621" s="124"/>
      <c r="BS621" s="124"/>
      <c r="BT621" s="124"/>
      <c r="BU621" s="124"/>
      <c r="BV621" s="124"/>
      <c r="BW621" s="124"/>
      <c r="BX621" s="6"/>
      <c r="BY621" s="124"/>
      <c r="BZ621" s="124"/>
      <c r="CA621" s="124"/>
      <c r="CB621" s="124"/>
      <c r="CC621" s="124"/>
      <c r="CD621" s="124"/>
      <c r="CE621" s="124"/>
      <c r="CF621" s="124"/>
      <c r="CG621" s="124"/>
      <c r="CH621" s="124"/>
      <c r="CI621" s="124"/>
      <c r="CJ621" s="124"/>
      <c r="CK621" s="124"/>
      <c r="CL621" s="124"/>
      <c r="CM621" s="124"/>
      <c r="CN621" s="124"/>
      <c r="CO621" s="124"/>
      <c r="CP621" s="124"/>
      <c r="CQ621" s="124"/>
      <c r="CR621" s="124"/>
      <c r="CS621" s="124"/>
      <c r="CT621" s="124"/>
      <c r="CU621" s="124"/>
      <c r="CV621" s="124"/>
      <c r="CW621" s="124"/>
      <c r="CX621" s="124"/>
      <c r="CY621" s="124"/>
      <c r="CZ621" s="124"/>
      <c r="DA621" s="124"/>
      <c r="DB621" s="124"/>
      <c r="DC621" s="124"/>
      <c r="DD621" s="124"/>
      <c r="DE621" s="124"/>
      <c r="DF621" s="124"/>
      <c r="DG621" s="124"/>
      <c r="DH621" s="124"/>
      <c r="DI621" s="124"/>
      <c r="DJ621" s="124"/>
      <c r="DK621" s="6"/>
      <c r="DL621" s="6"/>
      <c r="DM621" s="6"/>
      <c r="DN621" s="6"/>
      <c r="DO621" s="6"/>
      <c r="DP621" s="6"/>
      <c r="DQ621" s="6"/>
      <c r="DR621" s="6"/>
      <c r="DS621" s="6"/>
      <c r="DT621" s="2"/>
      <c r="DU621" s="2"/>
      <c r="DV621" s="2"/>
      <c r="DW621" s="2"/>
      <c r="DX621" s="2"/>
      <c r="DY621" s="2"/>
      <c r="DZ621" s="2"/>
      <c r="EA621" s="2"/>
      <c r="EB621" s="125"/>
      <c r="EC621" s="6"/>
      <c r="ED621" s="6"/>
      <c r="EE621" s="6"/>
      <c r="EF621" s="124"/>
      <c r="EG621" s="124"/>
      <c r="EH621" s="125"/>
      <c r="EI621" s="125"/>
      <c r="EJ621" s="124"/>
      <c r="EK621" s="2"/>
      <c r="EL621" s="2"/>
    </row>
    <row x14ac:dyDescent="0.25" r="622" customHeight="1" ht="18.75">
      <c r="A622" s="369" t="s">
        <v>32</v>
      </c>
      <c r="B622" s="366"/>
      <c r="C622" s="366"/>
      <c r="D622" s="366"/>
      <c r="E622" s="366"/>
      <c r="F622" s="366"/>
      <c r="G622" s="366"/>
      <c r="H622" s="366"/>
      <c r="I622" s="366"/>
      <c r="J622" s="366"/>
      <c r="K622" s="366"/>
      <c r="L622" s="366"/>
      <c r="M622" s="366"/>
      <c r="N622" s="366"/>
      <c r="O622" s="366"/>
      <c r="P622" s="366"/>
      <c r="Q622" s="366"/>
      <c r="R622" s="366"/>
      <c r="S622" s="366"/>
      <c r="T622" s="366"/>
      <c r="U622" s="366"/>
      <c r="V622" s="366"/>
      <c r="W622" s="366"/>
      <c r="X622" s="366"/>
      <c r="Y622" s="366"/>
      <c r="Z622" s="366"/>
      <c r="AA622" s="366"/>
      <c r="AB622" s="366"/>
      <c r="AC622" s="366"/>
      <c r="AD622" s="366"/>
      <c r="AE622" s="366"/>
      <c r="AF622" s="366"/>
      <c r="AG622" s="366"/>
      <c r="AH622" s="366"/>
      <c r="AI622" s="366"/>
      <c r="AJ622" s="366"/>
      <c r="AK622" s="366"/>
      <c r="AL622" s="366"/>
      <c r="AM622" s="366"/>
      <c r="AN622" s="366"/>
      <c r="AO622" s="366"/>
      <c r="AP622" s="366"/>
      <c r="AQ622" s="366"/>
      <c r="AR622" s="366"/>
      <c r="AS622" s="366"/>
      <c r="AT622" s="366"/>
      <c r="AU622" s="366"/>
      <c r="AV622" s="366"/>
      <c r="AW622" s="366"/>
      <c r="AX622" s="367"/>
      <c r="AY622" s="368" t="s">
        <v>236</v>
      </c>
      <c r="AZ622" s="368" t="s">
        <v>236</v>
      </c>
      <c r="BA622" s="368">
        <v>28</v>
      </c>
      <c r="BB622" s="366"/>
      <c r="BC622" s="366"/>
      <c r="BD622" s="366"/>
      <c r="BE622" s="366"/>
      <c r="BF622" s="366"/>
      <c r="BG622" s="366"/>
      <c r="BH622" s="366"/>
      <c r="BI622" s="366"/>
      <c r="BJ622" s="366"/>
      <c r="BK622" s="366"/>
      <c r="BL622" s="124"/>
      <c r="BM622" s="2"/>
      <c r="BN622" s="124"/>
      <c r="BO622" s="6"/>
      <c r="BP622" s="124"/>
      <c r="BQ622" s="124"/>
      <c r="BR622" s="124"/>
      <c r="BS622" s="124"/>
      <c r="BT622" s="124"/>
      <c r="BU622" s="124"/>
      <c r="BV622" s="124"/>
      <c r="BW622" s="124"/>
      <c r="BX622" s="6"/>
      <c r="BY622" s="124"/>
      <c r="BZ622" s="124"/>
      <c r="CA622" s="124"/>
      <c r="CB622" s="124"/>
      <c r="CC622" s="124"/>
      <c r="CD622" s="124"/>
      <c r="CE622" s="124"/>
      <c r="CF622" s="124"/>
      <c r="CG622" s="124"/>
      <c r="CH622" s="124"/>
      <c r="CI622" s="124"/>
      <c r="CJ622" s="124"/>
      <c r="CK622" s="124"/>
      <c r="CL622" s="124"/>
      <c r="CM622" s="124"/>
      <c r="CN622" s="124"/>
      <c r="CO622" s="124"/>
      <c r="CP622" s="124"/>
      <c r="CQ622" s="124"/>
      <c r="CR622" s="124"/>
      <c r="CS622" s="124"/>
      <c r="CT622" s="124"/>
      <c r="CU622" s="124"/>
      <c r="CV622" s="124"/>
      <c r="CW622" s="124"/>
      <c r="CX622" s="124"/>
      <c r="CY622" s="124"/>
      <c r="CZ622" s="124"/>
      <c r="DA622" s="124"/>
      <c r="DB622" s="124"/>
      <c r="DC622" s="124"/>
      <c r="DD622" s="124"/>
      <c r="DE622" s="124"/>
      <c r="DF622" s="124"/>
      <c r="DG622" s="124"/>
      <c r="DH622" s="124"/>
      <c r="DI622" s="124"/>
      <c r="DJ622" s="124"/>
      <c r="DK622" s="6"/>
      <c r="DL622" s="6"/>
      <c r="DM622" s="6"/>
      <c r="DN622" s="6"/>
      <c r="DO622" s="6"/>
      <c r="DP622" s="6"/>
      <c r="DQ622" s="6"/>
      <c r="DR622" s="6"/>
      <c r="DS622" s="6"/>
      <c r="DT622" s="2"/>
      <c r="DU622" s="2"/>
      <c r="DV622" s="2"/>
      <c r="DW622" s="2"/>
      <c r="DX622" s="2"/>
      <c r="DY622" s="2"/>
      <c r="DZ622" s="2"/>
      <c r="EA622" s="2"/>
      <c r="EB622" s="125"/>
      <c r="EC622" s="6"/>
      <c r="ED622" s="6"/>
      <c r="EE622" s="6"/>
      <c r="EF622" s="124"/>
      <c r="EG622" s="124"/>
      <c r="EH622" s="125"/>
      <c r="EI622" s="125"/>
      <c r="EJ622" s="124"/>
      <c r="EK622" s="2"/>
      <c r="EL622" s="2"/>
    </row>
    <row x14ac:dyDescent="0.25" r="623" customHeight="1" ht="18.75">
      <c r="A623" s="369" t="s">
        <v>248</v>
      </c>
      <c r="B623" s="366"/>
      <c r="C623" s="366"/>
      <c r="D623" s="366"/>
      <c r="E623" s="366"/>
      <c r="F623" s="366"/>
      <c r="G623" s="366"/>
      <c r="H623" s="366"/>
      <c r="I623" s="366"/>
      <c r="J623" s="366"/>
      <c r="K623" s="366"/>
      <c r="L623" s="366"/>
      <c r="M623" s="366"/>
      <c r="N623" s="366"/>
      <c r="O623" s="366"/>
      <c r="P623" s="366"/>
      <c r="Q623" s="366"/>
      <c r="R623" s="366"/>
      <c r="S623" s="366"/>
      <c r="T623" s="366"/>
      <c r="U623" s="366"/>
      <c r="V623" s="366"/>
      <c r="W623" s="366"/>
      <c r="X623" s="366"/>
      <c r="Y623" s="366"/>
      <c r="Z623" s="366"/>
      <c r="AA623" s="366"/>
      <c r="AB623" s="366"/>
      <c r="AC623" s="366"/>
      <c r="AD623" s="366"/>
      <c r="AE623" s="366"/>
      <c r="AF623" s="366"/>
      <c r="AG623" s="366"/>
      <c r="AH623" s="366"/>
      <c r="AI623" s="366"/>
      <c r="AJ623" s="366"/>
      <c r="AK623" s="366"/>
      <c r="AL623" s="366"/>
      <c r="AM623" s="366"/>
      <c r="AN623" s="366"/>
      <c r="AO623" s="366"/>
      <c r="AP623" s="366"/>
      <c r="AQ623" s="366"/>
      <c r="AR623" s="366"/>
      <c r="AS623" s="366"/>
      <c r="AT623" s="366"/>
      <c r="AU623" s="366"/>
      <c r="AV623" s="366"/>
      <c r="AW623" s="366"/>
      <c r="AX623" s="367"/>
      <c r="AY623" s="368" t="s">
        <v>236</v>
      </c>
      <c r="AZ623" s="368" t="s">
        <v>236</v>
      </c>
      <c r="BA623" s="368">
        <v>3</v>
      </c>
      <c r="BB623" s="366"/>
      <c r="BC623" s="366"/>
      <c r="BD623" s="366"/>
      <c r="BE623" s="366"/>
      <c r="BF623" s="366"/>
      <c r="BG623" s="366"/>
      <c r="BH623" s="366"/>
      <c r="BI623" s="366"/>
      <c r="BJ623" s="366"/>
      <c r="BK623" s="366"/>
      <c r="BL623" s="124"/>
      <c r="BM623" s="2"/>
      <c r="BN623" s="124"/>
      <c r="BO623" s="6"/>
      <c r="BP623" s="124"/>
      <c r="BQ623" s="124"/>
      <c r="BR623" s="124"/>
      <c r="BS623" s="124"/>
      <c r="BT623" s="124"/>
      <c r="BU623" s="124"/>
      <c r="BV623" s="124"/>
      <c r="BW623" s="124"/>
      <c r="BX623" s="6"/>
      <c r="BY623" s="124"/>
      <c r="BZ623" s="124"/>
      <c r="CA623" s="124"/>
      <c r="CB623" s="124"/>
      <c r="CC623" s="124"/>
      <c r="CD623" s="124"/>
      <c r="CE623" s="124"/>
      <c r="CF623" s="124"/>
      <c r="CG623" s="124"/>
      <c r="CH623" s="124"/>
      <c r="CI623" s="124"/>
      <c r="CJ623" s="124"/>
      <c r="CK623" s="124"/>
      <c r="CL623" s="124"/>
      <c r="CM623" s="124"/>
      <c r="CN623" s="124"/>
      <c r="CO623" s="124"/>
      <c r="CP623" s="124"/>
      <c r="CQ623" s="124"/>
      <c r="CR623" s="124"/>
      <c r="CS623" s="124"/>
      <c r="CT623" s="124"/>
      <c r="CU623" s="124"/>
      <c r="CV623" s="124"/>
      <c r="CW623" s="124"/>
      <c r="CX623" s="124"/>
      <c r="CY623" s="124"/>
      <c r="CZ623" s="124"/>
      <c r="DA623" s="124"/>
      <c r="DB623" s="124"/>
      <c r="DC623" s="124"/>
      <c r="DD623" s="124"/>
      <c r="DE623" s="124"/>
      <c r="DF623" s="124"/>
      <c r="DG623" s="124"/>
      <c r="DH623" s="124"/>
      <c r="DI623" s="124"/>
      <c r="DJ623" s="124"/>
      <c r="DK623" s="6"/>
      <c r="DL623" s="6"/>
      <c r="DM623" s="6"/>
      <c r="DN623" s="6"/>
      <c r="DO623" s="6"/>
      <c r="DP623" s="6"/>
      <c r="DQ623" s="6"/>
      <c r="DR623" s="6"/>
      <c r="DS623" s="6"/>
      <c r="DT623" s="2"/>
      <c r="DU623" s="2"/>
      <c r="DV623" s="2"/>
      <c r="DW623" s="2"/>
      <c r="DX623" s="2"/>
      <c r="DY623" s="2"/>
      <c r="DZ623" s="2"/>
      <c r="EA623" s="2"/>
      <c r="EB623" s="125"/>
      <c r="EC623" s="6"/>
      <c r="ED623" s="6"/>
      <c r="EE623" s="6"/>
      <c r="EF623" s="124"/>
      <c r="EG623" s="124"/>
      <c r="EH623" s="125"/>
      <c r="EI623" s="125"/>
      <c r="EJ623" s="124"/>
      <c r="EK623" s="2"/>
      <c r="EL623" s="2"/>
    </row>
    <row x14ac:dyDescent="0.25" r="624" customHeight="1" ht="18.75">
      <c r="A624" s="369" t="s">
        <v>249</v>
      </c>
      <c r="B624" s="366"/>
      <c r="C624" s="366"/>
      <c r="D624" s="366"/>
      <c r="E624" s="366"/>
      <c r="F624" s="366"/>
      <c r="G624" s="366"/>
      <c r="H624" s="366"/>
      <c r="I624" s="366"/>
      <c r="J624" s="366"/>
      <c r="K624" s="366"/>
      <c r="L624" s="366"/>
      <c r="M624" s="366"/>
      <c r="N624" s="366"/>
      <c r="O624" s="366"/>
      <c r="P624" s="366"/>
      <c r="Q624" s="366"/>
      <c r="R624" s="366"/>
      <c r="S624" s="366"/>
      <c r="T624" s="366"/>
      <c r="U624" s="366"/>
      <c r="V624" s="366"/>
      <c r="W624" s="366"/>
      <c r="X624" s="366"/>
      <c r="Y624" s="366"/>
      <c r="Z624" s="366"/>
      <c r="AA624" s="366"/>
      <c r="AB624" s="366"/>
      <c r="AC624" s="366"/>
      <c r="AD624" s="366"/>
      <c r="AE624" s="366"/>
      <c r="AF624" s="366"/>
      <c r="AG624" s="366"/>
      <c r="AH624" s="366"/>
      <c r="AI624" s="366"/>
      <c r="AJ624" s="366"/>
      <c r="AK624" s="366"/>
      <c r="AL624" s="366"/>
      <c r="AM624" s="366"/>
      <c r="AN624" s="366"/>
      <c r="AO624" s="366"/>
      <c r="AP624" s="366"/>
      <c r="AQ624" s="366"/>
      <c r="AR624" s="366"/>
      <c r="AS624" s="366"/>
      <c r="AT624" s="366"/>
      <c r="AU624" s="366"/>
      <c r="AV624" s="366"/>
      <c r="AW624" s="366"/>
      <c r="AX624" s="367"/>
      <c r="AY624" s="368" t="s">
        <v>236</v>
      </c>
      <c r="AZ624" s="368" t="s">
        <v>236</v>
      </c>
      <c r="BA624" s="368"/>
      <c r="BB624" s="366"/>
      <c r="BC624" s="366"/>
      <c r="BD624" s="366"/>
      <c r="BE624" s="366"/>
      <c r="BF624" s="366"/>
      <c r="BG624" s="366"/>
      <c r="BH624" s="366"/>
      <c r="BI624" s="366"/>
      <c r="BJ624" s="366"/>
      <c r="BK624" s="366"/>
      <c r="BL624" s="124"/>
      <c r="BM624" s="2"/>
      <c r="BN624" s="124"/>
      <c r="BO624" s="6"/>
      <c r="BP624" s="124"/>
      <c r="BQ624" s="124"/>
      <c r="BR624" s="124"/>
      <c r="BS624" s="124"/>
      <c r="BT624" s="124"/>
      <c r="BU624" s="124"/>
      <c r="BV624" s="124"/>
      <c r="BW624" s="124"/>
      <c r="BX624" s="6"/>
      <c r="BY624" s="124"/>
      <c r="BZ624" s="124"/>
      <c r="CA624" s="124"/>
      <c r="CB624" s="124"/>
      <c r="CC624" s="124"/>
      <c r="CD624" s="124"/>
      <c r="CE624" s="124"/>
      <c r="CF624" s="124"/>
      <c r="CG624" s="124"/>
      <c r="CH624" s="124"/>
      <c r="CI624" s="124"/>
      <c r="CJ624" s="124"/>
      <c r="CK624" s="124"/>
      <c r="CL624" s="124"/>
      <c r="CM624" s="124"/>
      <c r="CN624" s="124"/>
      <c r="CO624" s="124"/>
      <c r="CP624" s="124"/>
      <c r="CQ624" s="124"/>
      <c r="CR624" s="124"/>
      <c r="CS624" s="124"/>
      <c r="CT624" s="124"/>
      <c r="CU624" s="124"/>
      <c r="CV624" s="124"/>
      <c r="CW624" s="124"/>
      <c r="CX624" s="124"/>
      <c r="CY624" s="124"/>
      <c r="CZ624" s="124"/>
      <c r="DA624" s="124"/>
      <c r="DB624" s="124"/>
      <c r="DC624" s="124"/>
      <c r="DD624" s="124"/>
      <c r="DE624" s="124"/>
      <c r="DF624" s="124"/>
      <c r="DG624" s="124"/>
      <c r="DH624" s="124"/>
      <c r="DI624" s="124"/>
      <c r="DJ624" s="124"/>
      <c r="DK624" s="6"/>
      <c r="DL624" s="6"/>
      <c r="DM624" s="6"/>
      <c r="DN624" s="6"/>
      <c r="DO624" s="6"/>
      <c r="DP624" s="6"/>
      <c r="DQ624" s="6"/>
      <c r="DR624" s="6"/>
      <c r="DS624" s="6"/>
      <c r="DT624" s="2"/>
      <c r="DU624" s="2"/>
      <c r="DV624" s="2"/>
      <c r="DW624" s="2"/>
      <c r="DX624" s="2"/>
      <c r="DY624" s="2"/>
      <c r="DZ624" s="2"/>
      <c r="EA624" s="2"/>
      <c r="EB624" s="125"/>
      <c r="EC624" s="6"/>
      <c r="ED624" s="6"/>
      <c r="EE624" s="6"/>
      <c r="EF624" s="124"/>
      <c r="EG624" s="124"/>
      <c r="EH624" s="125"/>
      <c r="EI624" s="125"/>
      <c r="EJ624" s="124"/>
      <c r="EK624" s="2"/>
      <c r="EL624" s="2"/>
    </row>
    <row x14ac:dyDescent="0.25" r="625" customHeight="1" ht="18.75">
      <c r="A625" s="369" t="s">
        <v>250</v>
      </c>
      <c r="B625" s="366"/>
      <c r="C625" s="366"/>
      <c r="D625" s="366"/>
      <c r="E625" s="366"/>
      <c r="F625" s="366"/>
      <c r="G625" s="366"/>
      <c r="H625" s="366"/>
      <c r="I625" s="366"/>
      <c r="J625" s="366"/>
      <c r="K625" s="366"/>
      <c r="L625" s="366"/>
      <c r="M625" s="366"/>
      <c r="N625" s="366"/>
      <c r="O625" s="366"/>
      <c r="P625" s="366"/>
      <c r="Q625" s="366"/>
      <c r="R625" s="366"/>
      <c r="S625" s="366"/>
      <c r="T625" s="366"/>
      <c r="U625" s="366"/>
      <c r="V625" s="366"/>
      <c r="W625" s="366"/>
      <c r="X625" s="366"/>
      <c r="Y625" s="366"/>
      <c r="Z625" s="366"/>
      <c r="AA625" s="366"/>
      <c r="AB625" s="366"/>
      <c r="AC625" s="366"/>
      <c r="AD625" s="366"/>
      <c r="AE625" s="366"/>
      <c r="AF625" s="366"/>
      <c r="AG625" s="366"/>
      <c r="AH625" s="366"/>
      <c r="AI625" s="366"/>
      <c r="AJ625" s="366"/>
      <c r="AK625" s="366"/>
      <c r="AL625" s="366"/>
      <c r="AM625" s="366"/>
      <c r="AN625" s="366"/>
      <c r="AO625" s="366"/>
      <c r="AP625" s="366"/>
      <c r="AQ625" s="366"/>
      <c r="AR625" s="366"/>
      <c r="AS625" s="366"/>
      <c r="AT625" s="366"/>
      <c r="AU625" s="366"/>
      <c r="AV625" s="366"/>
      <c r="AW625" s="366"/>
      <c r="AX625" s="367"/>
      <c r="AY625" s="368" t="s">
        <v>236</v>
      </c>
      <c r="AZ625" s="368" t="s">
        <v>236</v>
      </c>
      <c r="BA625" s="368"/>
      <c r="BB625" s="366"/>
      <c r="BC625" s="366"/>
      <c r="BD625" s="366"/>
      <c r="BE625" s="366"/>
      <c r="BF625" s="366"/>
      <c r="BG625" s="366"/>
      <c r="BH625" s="366"/>
      <c r="BI625" s="366"/>
      <c r="BJ625" s="366"/>
      <c r="BK625" s="366"/>
      <c r="BL625" s="124"/>
      <c r="BM625" s="2"/>
      <c r="BN625" s="124"/>
      <c r="BO625" s="6"/>
      <c r="BP625" s="124"/>
      <c r="BQ625" s="124"/>
      <c r="BR625" s="124"/>
      <c r="BS625" s="124"/>
      <c r="BT625" s="124"/>
      <c r="BU625" s="124"/>
      <c r="BV625" s="124"/>
      <c r="BW625" s="124"/>
      <c r="BX625" s="6"/>
      <c r="BY625" s="124"/>
      <c r="BZ625" s="124"/>
      <c r="CA625" s="124"/>
      <c r="CB625" s="124"/>
      <c r="CC625" s="124"/>
      <c r="CD625" s="124"/>
      <c r="CE625" s="124"/>
      <c r="CF625" s="124"/>
      <c r="CG625" s="124"/>
      <c r="CH625" s="124"/>
      <c r="CI625" s="124"/>
      <c r="CJ625" s="124"/>
      <c r="CK625" s="124"/>
      <c r="CL625" s="124"/>
      <c r="CM625" s="124"/>
      <c r="CN625" s="124"/>
      <c r="CO625" s="124"/>
      <c r="CP625" s="124"/>
      <c r="CQ625" s="124"/>
      <c r="CR625" s="124"/>
      <c r="CS625" s="124"/>
      <c r="CT625" s="124"/>
      <c r="CU625" s="124"/>
      <c r="CV625" s="124"/>
      <c r="CW625" s="124"/>
      <c r="CX625" s="124"/>
      <c r="CY625" s="124"/>
      <c r="CZ625" s="124"/>
      <c r="DA625" s="124"/>
      <c r="DB625" s="124"/>
      <c r="DC625" s="124"/>
      <c r="DD625" s="124"/>
      <c r="DE625" s="124"/>
      <c r="DF625" s="124"/>
      <c r="DG625" s="124"/>
      <c r="DH625" s="124"/>
      <c r="DI625" s="124"/>
      <c r="DJ625" s="124"/>
      <c r="DK625" s="6"/>
      <c r="DL625" s="6"/>
      <c r="DM625" s="6"/>
      <c r="DN625" s="6"/>
      <c r="DO625" s="6"/>
      <c r="DP625" s="6"/>
      <c r="DQ625" s="6"/>
      <c r="DR625" s="6"/>
      <c r="DS625" s="6"/>
      <c r="DT625" s="2"/>
      <c r="DU625" s="2"/>
      <c r="DV625" s="2"/>
      <c r="DW625" s="2"/>
      <c r="DX625" s="2"/>
      <c r="DY625" s="2"/>
      <c r="DZ625" s="2"/>
      <c r="EA625" s="2"/>
      <c r="EB625" s="125"/>
      <c r="EC625" s="6"/>
      <c r="ED625" s="6"/>
      <c r="EE625" s="6"/>
      <c r="EF625" s="124"/>
      <c r="EG625" s="124"/>
      <c r="EH625" s="125"/>
      <c r="EI625" s="125"/>
      <c r="EJ625" s="124"/>
      <c r="EK625" s="2"/>
      <c r="EL625" s="2"/>
    </row>
    <row x14ac:dyDescent="0.25" r="626" customHeight="1" ht="18.75">
      <c r="A626" s="370" t="s">
        <v>40</v>
      </c>
      <c r="B626" s="366"/>
      <c r="C626" s="366"/>
      <c r="D626" s="366"/>
      <c r="E626" s="366"/>
      <c r="F626" s="366"/>
      <c r="G626" s="366"/>
      <c r="H626" s="366"/>
      <c r="I626" s="366"/>
      <c r="J626" s="366"/>
      <c r="K626" s="366"/>
      <c r="L626" s="366"/>
      <c r="M626" s="366"/>
      <c r="N626" s="366"/>
      <c r="O626" s="366"/>
      <c r="P626" s="366"/>
      <c r="Q626" s="366"/>
      <c r="R626" s="366"/>
      <c r="S626" s="366"/>
      <c r="T626" s="366"/>
      <c r="U626" s="366"/>
      <c r="V626" s="366"/>
      <c r="W626" s="366"/>
      <c r="X626" s="366"/>
      <c r="Y626" s="366"/>
      <c r="Z626" s="366"/>
      <c r="AA626" s="366"/>
      <c r="AB626" s="366"/>
      <c r="AC626" s="366"/>
      <c r="AD626" s="366"/>
      <c r="AE626" s="366"/>
      <c r="AF626" s="366"/>
      <c r="AG626" s="366"/>
      <c r="AH626" s="366"/>
      <c r="AI626" s="366"/>
      <c r="AJ626" s="366"/>
      <c r="AK626" s="366"/>
      <c r="AL626" s="366"/>
      <c r="AM626" s="366"/>
      <c r="AN626" s="366"/>
      <c r="AO626" s="366"/>
      <c r="AP626" s="366"/>
      <c r="AQ626" s="366"/>
      <c r="AR626" s="366"/>
      <c r="AS626" s="366"/>
      <c r="AT626" s="366"/>
      <c r="AU626" s="366"/>
      <c r="AV626" s="366"/>
      <c r="AW626" s="366"/>
      <c r="AX626" s="367"/>
      <c r="AY626" s="368" t="s">
        <v>236</v>
      </c>
      <c r="AZ626" s="368" t="s">
        <v>236</v>
      </c>
      <c r="BA626" s="368"/>
      <c r="BB626" s="366"/>
      <c r="BC626" s="366"/>
      <c r="BD626" s="366"/>
      <c r="BE626" s="366"/>
      <c r="BF626" s="366"/>
      <c r="BG626" s="366"/>
      <c r="BH626" s="366"/>
      <c r="BI626" s="366"/>
      <c r="BJ626" s="366"/>
      <c r="BK626" s="366"/>
      <c r="BL626" s="124"/>
      <c r="BM626" s="2"/>
      <c r="BN626" s="124"/>
      <c r="BO626" s="6"/>
      <c r="BP626" s="124"/>
      <c r="BQ626" s="124"/>
      <c r="BR626" s="124"/>
      <c r="BS626" s="124"/>
      <c r="BT626" s="124"/>
      <c r="BU626" s="124"/>
      <c r="BV626" s="124"/>
      <c r="BW626" s="124"/>
      <c r="BX626" s="6"/>
      <c r="BY626" s="124"/>
      <c r="BZ626" s="124"/>
      <c r="CA626" s="124"/>
      <c r="CB626" s="124"/>
      <c r="CC626" s="124"/>
      <c r="CD626" s="124"/>
      <c r="CE626" s="124"/>
      <c r="CF626" s="124"/>
      <c r="CG626" s="124"/>
      <c r="CH626" s="124"/>
      <c r="CI626" s="124"/>
      <c r="CJ626" s="124"/>
      <c r="CK626" s="124"/>
      <c r="CL626" s="124"/>
      <c r="CM626" s="124"/>
      <c r="CN626" s="124"/>
      <c r="CO626" s="124"/>
      <c r="CP626" s="124"/>
      <c r="CQ626" s="124"/>
      <c r="CR626" s="124"/>
      <c r="CS626" s="124"/>
      <c r="CT626" s="124"/>
      <c r="CU626" s="124"/>
      <c r="CV626" s="124"/>
      <c r="CW626" s="124"/>
      <c r="CX626" s="124"/>
      <c r="CY626" s="124"/>
      <c r="CZ626" s="124"/>
      <c r="DA626" s="124"/>
      <c r="DB626" s="124"/>
      <c r="DC626" s="124"/>
      <c r="DD626" s="124"/>
      <c r="DE626" s="124"/>
      <c r="DF626" s="124"/>
      <c r="DG626" s="124"/>
      <c r="DH626" s="124"/>
      <c r="DI626" s="124"/>
      <c r="DJ626" s="124"/>
      <c r="DK626" s="6"/>
      <c r="DL626" s="6"/>
      <c r="DM626" s="6"/>
      <c r="DN626" s="6"/>
      <c r="DO626" s="6"/>
      <c r="DP626" s="6"/>
      <c r="DQ626" s="6"/>
      <c r="DR626" s="6"/>
      <c r="DS626" s="6"/>
      <c r="DT626" s="2"/>
      <c r="DU626" s="2"/>
      <c r="DV626" s="2"/>
      <c r="DW626" s="2"/>
      <c r="DX626" s="2"/>
      <c r="DY626" s="2"/>
      <c r="DZ626" s="2"/>
      <c r="EA626" s="2"/>
      <c r="EB626" s="125"/>
      <c r="EC626" s="6"/>
      <c r="ED626" s="6"/>
      <c r="EE626" s="6"/>
      <c r="EF626" s="124"/>
      <c r="EG626" s="124"/>
      <c r="EH626" s="125"/>
      <c r="EI626" s="125"/>
      <c r="EJ626" s="124"/>
      <c r="EK626" s="2"/>
      <c r="EL626" s="2"/>
    </row>
    <row x14ac:dyDescent="0.25" r="627" customHeight="1" ht="18.75">
      <c r="A627" s="369" t="s">
        <v>251</v>
      </c>
      <c r="B627" s="366"/>
      <c r="C627" s="366"/>
      <c r="D627" s="366"/>
      <c r="E627" s="366"/>
      <c r="F627" s="366"/>
      <c r="G627" s="366"/>
      <c r="H627" s="366"/>
      <c r="I627" s="366"/>
      <c r="J627" s="366"/>
      <c r="K627" s="366"/>
      <c r="L627" s="366"/>
      <c r="M627" s="366"/>
      <c r="N627" s="366"/>
      <c r="O627" s="366"/>
      <c r="P627" s="366"/>
      <c r="Q627" s="366"/>
      <c r="R627" s="366"/>
      <c r="S627" s="366"/>
      <c r="T627" s="366"/>
      <c r="U627" s="366"/>
      <c r="V627" s="366"/>
      <c r="W627" s="366"/>
      <c r="X627" s="366"/>
      <c r="Y627" s="366"/>
      <c r="Z627" s="366"/>
      <c r="AA627" s="366"/>
      <c r="AB627" s="366"/>
      <c r="AC627" s="366"/>
      <c r="AD627" s="366"/>
      <c r="AE627" s="366"/>
      <c r="AF627" s="366"/>
      <c r="AG627" s="366"/>
      <c r="AH627" s="366"/>
      <c r="AI627" s="366"/>
      <c r="AJ627" s="366"/>
      <c r="AK627" s="366"/>
      <c r="AL627" s="366"/>
      <c r="AM627" s="366"/>
      <c r="AN627" s="366"/>
      <c r="AO627" s="366"/>
      <c r="AP627" s="366"/>
      <c r="AQ627" s="366"/>
      <c r="AR627" s="366"/>
      <c r="AS627" s="366"/>
      <c r="AT627" s="366"/>
      <c r="AU627" s="366"/>
      <c r="AV627" s="366"/>
      <c r="AW627" s="366"/>
      <c r="AX627" s="367"/>
      <c r="AY627" s="368">
        <v>150</v>
      </c>
      <c r="AZ627" s="368" t="s">
        <v>236</v>
      </c>
      <c r="BA627" s="368"/>
      <c r="BB627" s="366"/>
      <c r="BC627" s="366"/>
      <c r="BD627" s="366"/>
      <c r="BE627" s="366"/>
      <c r="BF627" s="366"/>
      <c r="BG627" s="366"/>
      <c r="BH627" s="366"/>
      <c r="BI627" s="366"/>
      <c r="BJ627" s="366"/>
      <c r="BK627" s="366"/>
      <c r="BL627" s="124"/>
      <c r="BM627" s="2"/>
      <c r="BN627" s="124"/>
      <c r="BO627" s="6"/>
      <c r="BP627" s="124"/>
      <c r="BQ627" s="124"/>
      <c r="BR627" s="124"/>
      <c r="BS627" s="124"/>
      <c r="BT627" s="124"/>
      <c r="BU627" s="124"/>
      <c r="BV627" s="124"/>
      <c r="BW627" s="124"/>
      <c r="BX627" s="6"/>
      <c r="BY627" s="124"/>
      <c r="BZ627" s="124"/>
      <c r="CA627" s="124"/>
      <c r="CB627" s="124"/>
      <c r="CC627" s="124"/>
      <c r="CD627" s="124"/>
      <c r="CE627" s="124"/>
      <c r="CF627" s="124"/>
      <c r="CG627" s="124"/>
      <c r="CH627" s="124"/>
      <c r="CI627" s="124"/>
      <c r="CJ627" s="124"/>
      <c r="CK627" s="124"/>
      <c r="CL627" s="124"/>
      <c r="CM627" s="124"/>
      <c r="CN627" s="124"/>
      <c r="CO627" s="124"/>
      <c r="CP627" s="124"/>
      <c r="CQ627" s="124"/>
      <c r="CR627" s="124"/>
      <c r="CS627" s="124"/>
      <c r="CT627" s="124"/>
      <c r="CU627" s="124"/>
      <c r="CV627" s="124"/>
      <c r="CW627" s="124"/>
      <c r="CX627" s="124"/>
      <c r="CY627" s="124"/>
      <c r="CZ627" s="124"/>
      <c r="DA627" s="124"/>
      <c r="DB627" s="124"/>
      <c r="DC627" s="124"/>
      <c r="DD627" s="124"/>
      <c r="DE627" s="124"/>
      <c r="DF627" s="124"/>
      <c r="DG627" s="124"/>
      <c r="DH627" s="124"/>
      <c r="DI627" s="124"/>
      <c r="DJ627" s="124"/>
      <c r="DK627" s="6"/>
      <c r="DL627" s="6"/>
      <c r="DM627" s="6"/>
      <c r="DN627" s="6"/>
      <c r="DO627" s="6"/>
      <c r="DP627" s="6"/>
      <c r="DQ627" s="6"/>
      <c r="DR627" s="6"/>
      <c r="DS627" s="6"/>
      <c r="DT627" s="2"/>
      <c r="DU627" s="2"/>
      <c r="DV627" s="2"/>
      <c r="DW627" s="2"/>
      <c r="DX627" s="2"/>
      <c r="DY627" s="2"/>
      <c r="DZ627" s="2"/>
      <c r="EA627" s="2"/>
      <c r="EB627" s="125"/>
      <c r="EC627" s="6"/>
      <c r="ED627" s="6"/>
      <c r="EE627" s="6"/>
      <c r="EF627" s="124"/>
      <c r="EG627" s="124"/>
      <c r="EH627" s="125"/>
      <c r="EI627" s="125"/>
      <c r="EJ627" s="124"/>
      <c r="EK627" s="2"/>
      <c r="EL627" s="2"/>
    </row>
    <row x14ac:dyDescent="0.25" r="628" customHeight="1" ht="18.75">
      <c r="A628" s="369" t="s">
        <v>252</v>
      </c>
      <c r="B628" s="366"/>
      <c r="C628" s="366"/>
      <c r="D628" s="366"/>
      <c r="E628" s="366"/>
      <c r="F628" s="366"/>
      <c r="G628" s="366"/>
      <c r="H628" s="366"/>
      <c r="I628" s="366"/>
      <c r="J628" s="366"/>
      <c r="K628" s="366"/>
      <c r="L628" s="366"/>
      <c r="M628" s="366"/>
      <c r="N628" s="366"/>
      <c r="O628" s="366"/>
      <c r="P628" s="366"/>
      <c r="Q628" s="366"/>
      <c r="R628" s="366"/>
      <c r="S628" s="366"/>
      <c r="T628" s="366"/>
      <c r="U628" s="366"/>
      <c r="V628" s="366"/>
      <c r="W628" s="366"/>
      <c r="X628" s="366"/>
      <c r="Y628" s="366"/>
      <c r="Z628" s="366"/>
      <c r="AA628" s="366"/>
      <c r="AB628" s="366"/>
      <c r="AC628" s="366"/>
      <c r="AD628" s="366"/>
      <c r="AE628" s="366"/>
      <c r="AF628" s="366"/>
      <c r="AG628" s="366"/>
      <c r="AH628" s="366"/>
      <c r="AI628" s="366"/>
      <c r="AJ628" s="366"/>
      <c r="AK628" s="366"/>
      <c r="AL628" s="366"/>
      <c r="AM628" s="366"/>
      <c r="AN628" s="366"/>
      <c r="AO628" s="366"/>
      <c r="AP628" s="366"/>
      <c r="AQ628" s="366"/>
      <c r="AR628" s="366"/>
      <c r="AS628" s="366"/>
      <c r="AT628" s="366"/>
      <c r="AU628" s="366"/>
      <c r="AV628" s="366"/>
      <c r="AW628" s="366"/>
      <c r="AX628" s="367"/>
      <c r="AY628" s="368" t="s">
        <v>236</v>
      </c>
      <c r="AZ628" s="368" t="s">
        <v>236</v>
      </c>
      <c r="BA628" s="371"/>
      <c r="BB628" s="366"/>
      <c r="BC628" s="366"/>
      <c r="BD628" s="366"/>
      <c r="BE628" s="366"/>
      <c r="BF628" s="366"/>
      <c r="BG628" s="366"/>
      <c r="BH628" s="366"/>
      <c r="BI628" s="366"/>
      <c r="BJ628" s="366"/>
      <c r="BK628" s="366"/>
      <c r="BL628" s="124"/>
      <c r="BM628" s="2"/>
      <c r="BN628" s="124"/>
      <c r="BO628" s="6"/>
      <c r="BP628" s="124"/>
      <c r="BQ628" s="124"/>
      <c r="BR628" s="124"/>
      <c r="BS628" s="124"/>
      <c r="BT628" s="124"/>
      <c r="BU628" s="124"/>
      <c r="BV628" s="124"/>
      <c r="BW628" s="124"/>
      <c r="BX628" s="6"/>
      <c r="BY628" s="124"/>
      <c r="BZ628" s="124"/>
      <c r="CA628" s="124"/>
      <c r="CB628" s="124"/>
      <c r="CC628" s="124"/>
      <c r="CD628" s="124"/>
      <c r="CE628" s="124"/>
      <c r="CF628" s="124"/>
      <c r="CG628" s="124"/>
      <c r="CH628" s="124"/>
      <c r="CI628" s="124"/>
      <c r="CJ628" s="124"/>
      <c r="CK628" s="124"/>
      <c r="CL628" s="124"/>
      <c r="CM628" s="124"/>
      <c r="CN628" s="124"/>
      <c r="CO628" s="124"/>
      <c r="CP628" s="124"/>
      <c r="CQ628" s="124"/>
      <c r="CR628" s="124"/>
      <c r="CS628" s="124"/>
      <c r="CT628" s="124"/>
      <c r="CU628" s="124"/>
      <c r="CV628" s="124"/>
      <c r="CW628" s="124"/>
      <c r="CX628" s="124"/>
      <c r="CY628" s="124"/>
      <c r="CZ628" s="124"/>
      <c r="DA628" s="124"/>
      <c r="DB628" s="124"/>
      <c r="DC628" s="124"/>
      <c r="DD628" s="124"/>
      <c r="DE628" s="124"/>
      <c r="DF628" s="124"/>
      <c r="DG628" s="124"/>
      <c r="DH628" s="124"/>
      <c r="DI628" s="124"/>
      <c r="DJ628" s="124"/>
      <c r="DK628" s="6"/>
      <c r="DL628" s="6"/>
      <c r="DM628" s="6"/>
      <c r="DN628" s="6"/>
      <c r="DO628" s="6"/>
      <c r="DP628" s="6"/>
      <c r="DQ628" s="6"/>
      <c r="DR628" s="6"/>
      <c r="DS628" s="6"/>
      <c r="DT628" s="2"/>
      <c r="DU628" s="2"/>
      <c r="DV628" s="2"/>
      <c r="DW628" s="2"/>
      <c r="DX628" s="2"/>
      <c r="DY628" s="2"/>
      <c r="DZ628" s="2"/>
      <c r="EA628" s="2"/>
      <c r="EB628" s="125"/>
      <c r="EC628" s="6"/>
      <c r="ED628" s="6"/>
      <c r="EE628" s="6"/>
      <c r="EF628" s="124"/>
      <c r="EG628" s="124"/>
      <c r="EH628" s="125"/>
      <c r="EI628" s="125"/>
      <c r="EJ628" s="124"/>
      <c r="EK628" s="2"/>
      <c r="EL628" s="2"/>
    </row>
    <row x14ac:dyDescent="0.25" r="629" customHeight="1" ht="18.75">
      <c r="A629" s="369" t="s">
        <v>253</v>
      </c>
      <c r="B629" s="366"/>
      <c r="C629" s="366"/>
      <c r="D629" s="366"/>
      <c r="E629" s="366"/>
      <c r="F629" s="366"/>
      <c r="G629" s="366"/>
      <c r="H629" s="366"/>
      <c r="I629" s="366"/>
      <c r="J629" s="366"/>
      <c r="K629" s="366"/>
      <c r="L629" s="366"/>
      <c r="M629" s="366"/>
      <c r="N629" s="366"/>
      <c r="O629" s="366"/>
      <c r="P629" s="366"/>
      <c r="Q629" s="366"/>
      <c r="R629" s="366"/>
      <c r="S629" s="366"/>
      <c r="T629" s="366"/>
      <c r="U629" s="366"/>
      <c r="V629" s="366"/>
      <c r="W629" s="366"/>
      <c r="X629" s="366"/>
      <c r="Y629" s="366"/>
      <c r="Z629" s="366"/>
      <c r="AA629" s="366"/>
      <c r="AB629" s="366"/>
      <c r="AC629" s="366"/>
      <c r="AD629" s="366"/>
      <c r="AE629" s="366"/>
      <c r="AF629" s="366"/>
      <c r="AG629" s="366"/>
      <c r="AH629" s="366"/>
      <c r="AI629" s="366"/>
      <c r="AJ629" s="366"/>
      <c r="AK629" s="366"/>
      <c r="AL629" s="366"/>
      <c r="AM629" s="366"/>
      <c r="AN629" s="366"/>
      <c r="AO629" s="366"/>
      <c r="AP629" s="366"/>
      <c r="AQ629" s="366"/>
      <c r="AR629" s="366"/>
      <c r="AS629" s="366"/>
      <c r="AT629" s="366"/>
      <c r="AU629" s="366"/>
      <c r="AV629" s="366"/>
      <c r="AW629" s="366"/>
      <c r="AX629" s="367"/>
      <c r="AY629" s="368" t="s">
        <v>236</v>
      </c>
      <c r="AZ629" s="368" t="s">
        <v>236</v>
      </c>
      <c r="BA629" s="368"/>
      <c r="BB629" s="366"/>
      <c r="BC629" s="366"/>
      <c r="BD629" s="366"/>
      <c r="BE629" s="366"/>
      <c r="BF629" s="366"/>
      <c r="BG629" s="366"/>
      <c r="BH629" s="366"/>
      <c r="BI629" s="366"/>
      <c r="BJ629" s="366"/>
      <c r="BK629" s="366"/>
      <c r="BL629" s="124"/>
      <c r="BM629" s="2"/>
      <c r="BN629" s="124"/>
      <c r="BO629" s="6"/>
      <c r="BP629" s="124"/>
      <c r="BQ629" s="124"/>
      <c r="BR629" s="124"/>
      <c r="BS629" s="124"/>
      <c r="BT629" s="124"/>
      <c r="BU629" s="124"/>
      <c r="BV629" s="124"/>
      <c r="BW629" s="124"/>
      <c r="BX629" s="6"/>
      <c r="BY629" s="124"/>
      <c r="BZ629" s="124"/>
      <c r="CA629" s="124"/>
      <c r="CB629" s="124"/>
      <c r="CC629" s="124"/>
      <c r="CD629" s="124"/>
      <c r="CE629" s="124"/>
      <c r="CF629" s="124"/>
      <c r="CG629" s="124"/>
      <c r="CH629" s="124"/>
      <c r="CI629" s="124"/>
      <c r="CJ629" s="124"/>
      <c r="CK629" s="124"/>
      <c r="CL629" s="124"/>
      <c r="CM629" s="124"/>
      <c r="CN629" s="124"/>
      <c r="CO629" s="124"/>
      <c r="CP629" s="124"/>
      <c r="CQ629" s="124"/>
      <c r="CR629" s="124"/>
      <c r="CS629" s="124"/>
      <c r="CT629" s="124"/>
      <c r="CU629" s="124"/>
      <c r="CV629" s="124"/>
      <c r="CW629" s="124"/>
      <c r="CX629" s="124"/>
      <c r="CY629" s="124"/>
      <c r="CZ629" s="124"/>
      <c r="DA629" s="124"/>
      <c r="DB629" s="124"/>
      <c r="DC629" s="124"/>
      <c r="DD629" s="124"/>
      <c r="DE629" s="124"/>
      <c r="DF629" s="124"/>
      <c r="DG629" s="124"/>
      <c r="DH629" s="124"/>
      <c r="DI629" s="124"/>
      <c r="DJ629" s="124"/>
      <c r="DK629" s="6"/>
      <c r="DL629" s="6"/>
      <c r="DM629" s="6"/>
      <c r="DN629" s="6"/>
      <c r="DO629" s="6"/>
      <c r="DP629" s="6"/>
      <c r="DQ629" s="6"/>
      <c r="DR629" s="6"/>
      <c r="DS629" s="6"/>
      <c r="DT629" s="2"/>
      <c r="DU629" s="2"/>
      <c r="DV629" s="2"/>
      <c r="DW629" s="2"/>
      <c r="DX629" s="2"/>
      <c r="DY629" s="2"/>
      <c r="DZ629" s="2"/>
      <c r="EA629" s="2"/>
      <c r="EB629" s="125"/>
      <c r="EC629" s="6"/>
      <c r="ED629" s="6"/>
      <c r="EE629" s="6"/>
      <c r="EF629" s="124"/>
      <c r="EG629" s="124"/>
      <c r="EH629" s="125"/>
      <c r="EI629" s="125"/>
      <c r="EJ629" s="124"/>
      <c r="EK629" s="2"/>
      <c r="EL629" s="2"/>
    </row>
    <row x14ac:dyDescent="0.25" r="630" customHeight="1" ht="18.75">
      <c r="A630" s="369" t="s">
        <v>254</v>
      </c>
      <c r="B630" s="366"/>
      <c r="C630" s="366"/>
      <c r="D630" s="366"/>
      <c r="E630" s="366"/>
      <c r="F630" s="366"/>
      <c r="G630" s="366"/>
      <c r="H630" s="366"/>
      <c r="I630" s="366"/>
      <c r="J630" s="366"/>
      <c r="K630" s="366"/>
      <c r="L630" s="366"/>
      <c r="M630" s="366"/>
      <c r="N630" s="366"/>
      <c r="O630" s="366"/>
      <c r="P630" s="366"/>
      <c r="Q630" s="366"/>
      <c r="R630" s="366"/>
      <c r="S630" s="366"/>
      <c r="T630" s="366"/>
      <c r="U630" s="366"/>
      <c r="V630" s="366"/>
      <c r="W630" s="366"/>
      <c r="X630" s="366"/>
      <c r="Y630" s="366"/>
      <c r="Z630" s="366"/>
      <c r="AA630" s="366"/>
      <c r="AB630" s="366"/>
      <c r="AC630" s="366"/>
      <c r="AD630" s="366"/>
      <c r="AE630" s="366"/>
      <c r="AF630" s="366"/>
      <c r="AG630" s="366"/>
      <c r="AH630" s="366"/>
      <c r="AI630" s="366"/>
      <c r="AJ630" s="366"/>
      <c r="AK630" s="366"/>
      <c r="AL630" s="366"/>
      <c r="AM630" s="366"/>
      <c r="AN630" s="366"/>
      <c r="AO630" s="366"/>
      <c r="AP630" s="366"/>
      <c r="AQ630" s="366"/>
      <c r="AR630" s="366"/>
      <c r="AS630" s="366"/>
      <c r="AT630" s="366"/>
      <c r="AU630" s="366"/>
      <c r="AV630" s="366"/>
      <c r="AW630" s="366"/>
      <c r="AX630" s="367"/>
      <c r="AY630" s="368" t="s">
        <v>236</v>
      </c>
      <c r="AZ630" s="368" t="s">
        <v>236</v>
      </c>
      <c r="BA630" s="368">
        <v>12</v>
      </c>
      <c r="BB630" s="366"/>
      <c r="BC630" s="366"/>
      <c r="BD630" s="366"/>
      <c r="BE630" s="366"/>
      <c r="BF630" s="366"/>
      <c r="BG630" s="366"/>
      <c r="BH630" s="366"/>
      <c r="BI630" s="366"/>
      <c r="BJ630" s="366"/>
      <c r="BK630" s="366"/>
      <c r="BL630" s="124"/>
      <c r="BM630" s="2"/>
      <c r="BN630" s="124"/>
      <c r="BO630" s="6"/>
      <c r="BP630" s="124"/>
      <c r="BQ630" s="124"/>
      <c r="BR630" s="124"/>
      <c r="BS630" s="124"/>
      <c r="BT630" s="124"/>
      <c r="BU630" s="124"/>
      <c r="BV630" s="124"/>
      <c r="BW630" s="124"/>
      <c r="BX630" s="6"/>
      <c r="BY630" s="124"/>
      <c r="BZ630" s="124"/>
      <c r="CA630" s="124"/>
      <c r="CB630" s="124"/>
      <c r="CC630" s="124"/>
      <c r="CD630" s="124"/>
      <c r="CE630" s="124"/>
      <c r="CF630" s="124"/>
      <c r="CG630" s="124"/>
      <c r="CH630" s="124"/>
      <c r="CI630" s="124"/>
      <c r="CJ630" s="124"/>
      <c r="CK630" s="124"/>
      <c r="CL630" s="124"/>
      <c r="CM630" s="124"/>
      <c r="CN630" s="124"/>
      <c r="CO630" s="124"/>
      <c r="CP630" s="124"/>
      <c r="CQ630" s="124"/>
      <c r="CR630" s="124"/>
      <c r="CS630" s="124"/>
      <c r="CT630" s="124"/>
      <c r="CU630" s="124"/>
      <c r="CV630" s="124"/>
      <c r="CW630" s="124"/>
      <c r="CX630" s="124"/>
      <c r="CY630" s="124"/>
      <c r="CZ630" s="124"/>
      <c r="DA630" s="124"/>
      <c r="DB630" s="124"/>
      <c r="DC630" s="124"/>
      <c r="DD630" s="124"/>
      <c r="DE630" s="124"/>
      <c r="DF630" s="124"/>
      <c r="DG630" s="124"/>
      <c r="DH630" s="124"/>
      <c r="DI630" s="124"/>
      <c r="DJ630" s="124"/>
      <c r="DK630" s="6"/>
      <c r="DL630" s="6"/>
      <c r="DM630" s="6"/>
      <c r="DN630" s="6"/>
      <c r="DO630" s="6"/>
      <c r="DP630" s="6"/>
      <c r="DQ630" s="6"/>
      <c r="DR630" s="6"/>
      <c r="DS630" s="6"/>
      <c r="DT630" s="2"/>
      <c r="DU630" s="2"/>
      <c r="DV630" s="2"/>
      <c r="DW630" s="2"/>
      <c r="DX630" s="2"/>
      <c r="DY630" s="2"/>
      <c r="DZ630" s="2"/>
      <c r="EA630" s="2"/>
      <c r="EB630" s="125"/>
      <c r="EC630" s="6"/>
      <c r="ED630" s="6"/>
      <c r="EE630" s="6"/>
      <c r="EF630" s="124"/>
      <c r="EG630" s="124"/>
      <c r="EH630" s="125"/>
      <c r="EI630" s="125"/>
      <c r="EJ630" s="124"/>
      <c r="EK630" s="2"/>
      <c r="EL630" s="2"/>
    </row>
    <row x14ac:dyDescent="0.25" r="631" customHeight="1" ht="18.75">
      <c r="A631" s="369" t="s">
        <v>48</v>
      </c>
      <c r="B631" s="366"/>
      <c r="C631" s="366"/>
      <c r="D631" s="366"/>
      <c r="E631" s="366"/>
      <c r="F631" s="366"/>
      <c r="G631" s="366"/>
      <c r="H631" s="366"/>
      <c r="I631" s="366"/>
      <c r="J631" s="366"/>
      <c r="K631" s="366"/>
      <c r="L631" s="366"/>
      <c r="M631" s="366"/>
      <c r="N631" s="366"/>
      <c r="O631" s="366"/>
      <c r="P631" s="366"/>
      <c r="Q631" s="366"/>
      <c r="R631" s="366"/>
      <c r="S631" s="366"/>
      <c r="T631" s="366"/>
      <c r="U631" s="366"/>
      <c r="V631" s="366"/>
      <c r="W631" s="366"/>
      <c r="X631" s="366"/>
      <c r="Y631" s="366"/>
      <c r="Z631" s="366"/>
      <c r="AA631" s="366"/>
      <c r="AB631" s="366"/>
      <c r="AC631" s="366"/>
      <c r="AD631" s="366"/>
      <c r="AE631" s="366"/>
      <c r="AF631" s="366"/>
      <c r="AG631" s="366"/>
      <c r="AH631" s="366"/>
      <c r="AI631" s="366"/>
      <c r="AJ631" s="366"/>
      <c r="AK631" s="366"/>
      <c r="AL631" s="366"/>
      <c r="AM631" s="366"/>
      <c r="AN631" s="366"/>
      <c r="AO631" s="366"/>
      <c r="AP631" s="366"/>
      <c r="AQ631" s="366"/>
      <c r="AR631" s="366"/>
      <c r="AS631" s="366"/>
      <c r="AT631" s="366"/>
      <c r="AU631" s="366"/>
      <c r="AV631" s="366"/>
      <c r="AW631" s="366"/>
      <c r="AX631" s="367"/>
      <c r="AY631" s="368" t="s">
        <v>236</v>
      </c>
      <c r="AZ631" s="368" t="s">
        <v>236</v>
      </c>
      <c r="BA631" s="368"/>
      <c r="BB631" s="366"/>
      <c r="BC631" s="366"/>
      <c r="BD631" s="366"/>
      <c r="BE631" s="366"/>
      <c r="BF631" s="366"/>
      <c r="BG631" s="366"/>
      <c r="BH631" s="366"/>
      <c r="BI631" s="366"/>
      <c r="BJ631" s="366"/>
      <c r="BK631" s="366"/>
      <c r="BL631" s="124"/>
      <c r="BM631" s="2"/>
      <c r="BN631" s="124"/>
      <c r="BO631" s="6"/>
      <c r="BP631" s="124"/>
      <c r="BQ631" s="124"/>
      <c r="BR631" s="124"/>
      <c r="BS631" s="124"/>
      <c r="BT631" s="124"/>
      <c r="BU631" s="124"/>
      <c r="BV631" s="124"/>
      <c r="BW631" s="124"/>
      <c r="BX631" s="6"/>
      <c r="BY631" s="124"/>
      <c r="BZ631" s="124"/>
      <c r="CA631" s="124"/>
      <c r="CB631" s="124"/>
      <c r="CC631" s="124"/>
      <c r="CD631" s="124"/>
      <c r="CE631" s="124"/>
      <c r="CF631" s="124"/>
      <c r="CG631" s="124"/>
      <c r="CH631" s="124"/>
      <c r="CI631" s="124"/>
      <c r="CJ631" s="124"/>
      <c r="CK631" s="124"/>
      <c r="CL631" s="124"/>
      <c r="CM631" s="124"/>
      <c r="CN631" s="124"/>
      <c r="CO631" s="124"/>
      <c r="CP631" s="124"/>
      <c r="CQ631" s="124"/>
      <c r="CR631" s="124"/>
      <c r="CS631" s="124"/>
      <c r="CT631" s="124"/>
      <c r="CU631" s="124"/>
      <c r="CV631" s="124"/>
      <c r="CW631" s="124"/>
      <c r="CX631" s="124"/>
      <c r="CY631" s="124"/>
      <c r="CZ631" s="124"/>
      <c r="DA631" s="124"/>
      <c r="DB631" s="124"/>
      <c r="DC631" s="124"/>
      <c r="DD631" s="124"/>
      <c r="DE631" s="124"/>
      <c r="DF631" s="124"/>
      <c r="DG631" s="124"/>
      <c r="DH631" s="124"/>
      <c r="DI631" s="124"/>
      <c r="DJ631" s="124"/>
      <c r="DK631" s="6"/>
      <c r="DL631" s="6"/>
      <c r="DM631" s="6"/>
      <c r="DN631" s="6"/>
      <c r="DO631" s="6"/>
      <c r="DP631" s="6"/>
      <c r="DQ631" s="6"/>
      <c r="DR631" s="6"/>
      <c r="DS631" s="6"/>
      <c r="DT631" s="2"/>
      <c r="DU631" s="2"/>
      <c r="DV631" s="2"/>
      <c r="DW631" s="2"/>
      <c r="DX631" s="2"/>
      <c r="DY631" s="2"/>
      <c r="DZ631" s="2"/>
      <c r="EA631" s="2"/>
      <c r="EB631" s="125"/>
      <c r="EC631" s="6"/>
      <c r="ED631" s="6"/>
      <c r="EE631" s="6"/>
      <c r="EF631" s="124"/>
      <c r="EG631" s="124"/>
      <c r="EH631" s="125"/>
      <c r="EI631" s="125"/>
      <c r="EJ631" s="124"/>
      <c r="EK631" s="2"/>
      <c r="EL631" s="2"/>
    </row>
    <row x14ac:dyDescent="0.25" r="632" customHeight="1" ht="18.75">
      <c r="A632" s="369" t="s">
        <v>255</v>
      </c>
      <c r="B632" s="366"/>
      <c r="C632" s="366"/>
      <c r="D632" s="366"/>
      <c r="E632" s="366"/>
      <c r="F632" s="366"/>
      <c r="G632" s="366"/>
      <c r="H632" s="366"/>
      <c r="I632" s="366"/>
      <c r="J632" s="366"/>
      <c r="K632" s="366"/>
      <c r="L632" s="366"/>
      <c r="M632" s="366"/>
      <c r="N632" s="366"/>
      <c r="O632" s="366"/>
      <c r="P632" s="366"/>
      <c r="Q632" s="366"/>
      <c r="R632" s="366"/>
      <c r="S632" s="366"/>
      <c r="T632" s="366"/>
      <c r="U632" s="366"/>
      <c r="V632" s="366"/>
      <c r="W632" s="366"/>
      <c r="X632" s="366"/>
      <c r="Y632" s="366"/>
      <c r="Z632" s="366"/>
      <c r="AA632" s="366"/>
      <c r="AB632" s="366"/>
      <c r="AC632" s="366"/>
      <c r="AD632" s="366"/>
      <c r="AE632" s="366"/>
      <c r="AF632" s="366"/>
      <c r="AG632" s="366"/>
      <c r="AH632" s="366"/>
      <c r="AI632" s="366"/>
      <c r="AJ632" s="366"/>
      <c r="AK632" s="366"/>
      <c r="AL632" s="366"/>
      <c r="AM632" s="366"/>
      <c r="AN632" s="366"/>
      <c r="AO632" s="366"/>
      <c r="AP632" s="366"/>
      <c r="AQ632" s="366"/>
      <c r="AR632" s="366"/>
      <c r="AS632" s="366"/>
      <c r="AT632" s="366"/>
      <c r="AU632" s="366"/>
      <c r="AV632" s="366"/>
      <c r="AW632" s="366"/>
      <c r="AX632" s="367"/>
      <c r="AY632" s="368" t="s">
        <v>236</v>
      </c>
      <c r="AZ632" s="368">
        <v>12</v>
      </c>
      <c r="BA632" s="371"/>
      <c r="BB632" s="366"/>
      <c r="BC632" s="366"/>
      <c r="BD632" s="366"/>
      <c r="BE632" s="366"/>
      <c r="BF632" s="366"/>
      <c r="BG632" s="366"/>
      <c r="BH632" s="366"/>
      <c r="BI632" s="366"/>
      <c r="BJ632" s="366"/>
      <c r="BK632" s="366"/>
      <c r="BL632" s="124"/>
      <c r="BM632" s="2"/>
      <c r="BN632" s="124"/>
      <c r="BO632" s="6"/>
      <c r="BP632" s="124"/>
      <c r="BQ632" s="124"/>
      <c r="BR632" s="124"/>
      <c r="BS632" s="124"/>
      <c r="BT632" s="124"/>
      <c r="BU632" s="124"/>
      <c r="BV632" s="124"/>
      <c r="BW632" s="124"/>
      <c r="BX632" s="6"/>
      <c r="BY632" s="124"/>
      <c r="BZ632" s="124"/>
      <c r="CA632" s="124"/>
      <c r="CB632" s="124"/>
      <c r="CC632" s="124"/>
      <c r="CD632" s="124"/>
      <c r="CE632" s="124"/>
      <c r="CF632" s="124"/>
      <c r="CG632" s="124"/>
      <c r="CH632" s="124"/>
      <c r="CI632" s="124"/>
      <c r="CJ632" s="124"/>
      <c r="CK632" s="124"/>
      <c r="CL632" s="124"/>
      <c r="CM632" s="124"/>
      <c r="CN632" s="124"/>
      <c r="CO632" s="124"/>
      <c r="CP632" s="124"/>
      <c r="CQ632" s="124"/>
      <c r="CR632" s="124"/>
      <c r="CS632" s="124"/>
      <c r="CT632" s="124"/>
      <c r="CU632" s="124"/>
      <c r="CV632" s="124"/>
      <c r="CW632" s="124"/>
      <c r="CX632" s="124"/>
      <c r="CY632" s="124"/>
      <c r="CZ632" s="124"/>
      <c r="DA632" s="124"/>
      <c r="DB632" s="124"/>
      <c r="DC632" s="124"/>
      <c r="DD632" s="124"/>
      <c r="DE632" s="124"/>
      <c r="DF632" s="124"/>
      <c r="DG632" s="124"/>
      <c r="DH632" s="124"/>
      <c r="DI632" s="124"/>
      <c r="DJ632" s="124"/>
      <c r="DK632" s="6"/>
      <c r="DL632" s="6"/>
      <c r="DM632" s="6"/>
      <c r="DN632" s="6"/>
      <c r="DO632" s="6"/>
      <c r="DP632" s="6"/>
      <c r="DQ632" s="6"/>
      <c r="DR632" s="6"/>
      <c r="DS632" s="6"/>
      <c r="DT632" s="2"/>
      <c r="DU632" s="2"/>
      <c r="DV632" s="2"/>
      <c r="DW632" s="2"/>
      <c r="DX632" s="2"/>
      <c r="DY632" s="2"/>
      <c r="DZ632" s="2"/>
      <c r="EA632" s="2"/>
      <c r="EB632" s="125"/>
      <c r="EC632" s="6"/>
      <c r="ED632" s="6"/>
      <c r="EE632" s="6"/>
      <c r="EF632" s="124"/>
      <c r="EG632" s="124"/>
      <c r="EH632" s="125"/>
      <c r="EI632" s="125"/>
      <c r="EJ632" s="124"/>
      <c r="EK632" s="2"/>
      <c r="EL632" s="2"/>
    </row>
    <row x14ac:dyDescent="0.25" r="633" customHeight="1" ht="18.75">
      <c r="A633" s="369" t="s">
        <v>256</v>
      </c>
      <c r="B633" s="366"/>
      <c r="C633" s="366"/>
      <c r="D633" s="366"/>
      <c r="E633" s="366"/>
      <c r="F633" s="366"/>
      <c r="G633" s="366"/>
      <c r="H633" s="366"/>
      <c r="I633" s="366"/>
      <c r="J633" s="366"/>
      <c r="K633" s="366"/>
      <c r="L633" s="366"/>
      <c r="M633" s="366"/>
      <c r="N633" s="366"/>
      <c r="O633" s="366"/>
      <c r="P633" s="366"/>
      <c r="Q633" s="366"/>
      <c r="R633" s="366"/>
      <c r="S633" s="366"/>
      <c r="T633" s="366"/>
      <c r="U633" s="366"/>
      <c r="V633" s="366"/>
      <c r="W633" s="366"/>
      <c r="X633" s="366"/>
      <c r="Y633" s="366"/>
      <c r="Z633" s="366"/>
      <c r="AA633" s="366"/>
      <c r="AB633" s="366"/>
      <c r="AC633" s="366"/>
      <c r="AD633" s="366"/>
      <c r="AE633" s="366"/>
      <c r="AF633" s="366"/>
      <c r="AG633" s="366"/>
      <c r="AH633" s="366"/>
      <c r="AI633" s="366"/>
      <c r="AJ633" s="366"/>
      <c r="AK633" s="366"/>
      <c r="AL633" s="366"/>
      <c r="AM633" s="366"/>
      <c r="AN633" s="366"/>
      <c r="AO633" s="366"/>
      <c r="AP633" s="366"/>
      <c r="AQ633" s="366"/>
      <c r="AR633" s="366"/>
      <c r="AS633" s="366"/>
      <c r="AT633" s="366"/>
      <c r="AU633" s="366"/>
      <c r="AV633" s="366"/>
      <c r="AW633" s="366"/>
      <c r="AX633" s="367"/>
      <c r="AY633" s="368" t="s">
        <v>236</v>
      </c>
      <c r="AZ633" s="368" t="s">
        <v>236</v>
      </c>
      <c r="BA633" s="368">
        <v>12</v>
      </c>
      <c r="BB633" s="366"/>
      <c r="BC633" s="366"/>
      <c r="BD633" s="366"/>
      <c r="BE633" s="366"/>
      <c r="BF633" s="366"/>
      <c r="BG633" s="366"/>
      <c r="BH633" s="366"/>
      <c r="BI633" s="366"/>
      <c r="BJ633" s="366"/>
      <c r="BK633" s="366"/>
      <c r="BL633" s="124"/>
      <c r="BM633" s="2"/>
      <c r="BN633" s="124"/>
      <c r="BO633" s="6"/>
      <c r="BP633" s="124"/>
      <c r="BQ633" s="124"/>
      <c r="BR633" s="124"/>
      <c r="BS633" s="124"/>
      <c r="BT633" s="124"/>
      <c r="BU633" s="124"/>
      <c r="BV633" s="124"/>
      <c r="BW633" s="124"/>
      <c r="BX633" s="6"/>
      <c r="BY633" s="124"/>
      <c r="BZ633" s="124"/>
      <c r="CA633" s="124"/>
      <c r="CB633" s="124"/>
      <c r="CC633" s="124"/>
      <c r="CD633" s="124"/>
      <c r="CE633" s="124"/>
      <c r="CF633" s="124"/>
      <c r="CG633" s="124"/>
      <c r="CH633" s="124"/>
      <c r="CI633" s="124"/>
      <c r="CJ633" s="124"/>
      <c r="CK633" s="124"/>
      <c r="CL633" s="124"/>
      <c r="CM633" s="124"/>
      <c r="CN633" s="124"/>
      <c r="CO633" s="124"/>
      <c r="CP633" s="124"/>
      <c r="CQ633" s="124"/>
      <c r="CR633" s="124"/>
      <c r="CS633" s="124"/>
      <c r="CT633" s="124"/>
      <c r="CU633" s="124"/>
      <c r="CV633" s="124"/>
      <c r="CW633" s="124"/>
      <c r="CX633" s="124"/>
      <c r="CY633" s="124"/>
      <c r="CZ633" s="124"/>
      <c r="DA633" s="124"/>
      <c r="DB633" s="124"/>
      <c r="DC633" s="124"/>
      <c r="DD633" s="124"/>
      <c r="DE633" s="124"/>
      <c r="DF633" s="124"/>
      <c r="DG633" s="124"/>
      <c r="DH633" s="124"/>
      <c r="DI633" s="124"/>
      <c r="DJ633" s="124"/>
      <c r="DK633" s="6"/>
      <c r="DL633" s="6"/>
      <c r="DM633" s="6"/>
      <c r="DN633" s="6"/>
      <c r="DO633" s="6"/>
      <c r="DP633" s="6"/>
      <c r="DQ633" s="6"/>
      <c r="DR633" s="6"/>
      <c r="DS633" s="6"/>
      <c r="DT633" s="2"/>
      <c r="DU633" s="2"/>
      <c r="DV633" s="2"/>
      <c r="DW633" s="2"/>
      <c r="DX633" s="2"/>
      <c r="DY633" s="2"/>
      <c r="DZ633" s="2"/>
      <c r="EA633" s="2"/>
      <c r="EB633" s="125"/>
      <c r="EC633" s="6"/>
      <c r="ED633" s="6"/>
      <c r="EE633" s="6"/>
      <c r="EF633" s="124"/>
      <c r="EG633" s="124"/>
      <c r="EH633" s="125"/>
      <c r="EI633" s="125"/>
      <c r="EJ633" s="124"/>
      <c r="EK633" s="2"/>
      <c r="EL633" s="2"/>
    </row>
    <row x14ac:dyDescent="0.25" r="634" customHeight="1" ht="18.75">
      <c r="A634" s="369" t="s">
        <v>56</v>
      </c>
      <c r="B634" s="366"/>
      <c r="C634" s="366"/>
      <c r="D634" s="366"/>
      <c r="E634" s="366"/>
      <c r="F634" s="366"/>
      <c r="G634" s="366"/>
      <c r="H634" s="366"/>
      <c r="I634" s="366"/>
      <c r="J634" s="366"/>
      <c r="K634" s="366"/>
      <c r="L634" s="366"/>
      <c r="M634" s="366"/>
      <c r="N634" s="366"/>
      <c r="O634" s="366"/>
      <c r="P634" s="366"/>
      <c r="Q634" s="366"/>
      <c r="R634" s="366"/>
      <c r="S634" s="366"/>
      <c r="T634" s="366"/>
      <c r="U634" s="366"/>
      <c r="V634" s="366"/>
      <c r="W634" s="366"/>
      <c r="X634" s="366"/>
      <c r="Y634" s="366"/>
      <c r="Z634" s="366"/>
      <c r="AA634" s="366"/>
      <c r="AB634" s="366"/>
      <c r="AC634" s="366"/>
      <c r="AD634" s="366"/>
      <c r="AE634" s="366"/>
      <c r="AF634" s="366"/>
      <c r="AG634" s="366"/>
      <c r="AH634" s="366"/>
      <c r="AI634" s="366"/>
      <c r="AJ634" s="366"/>
      <c r="AK634" s="366"/>
      <c r="AL634" s="366"/>
      <c r="AM634" s="366"/>
      <c r="AN634" s="366"/>
      <c r="AO634" s="366"/>
      <c r="AP634" s="366"/>
      <c r="AQ634" s="366"/>
      <c r="AR634" s="366"/>
      <c r="AS634" s="366"/>
      <c r="AT634" s="366"/>
      <c r="AU634" s="366"/>
      <c r="AV634" s="366"/>
      <c r="AW634" s="366"/>
      <c r="AX634" s="367"/>
      <c r="AY634" s="368" t="s">
        <v>236</v>
      </c>
      <c r="AZ634" s="368" t="s">
        <v>236</v>
      </c>
      <c r="BA634" s="368"/>
      <c r="BB634" s="366"/>
      <c r="BC634" s="366"/>
      <c r="BD634" s="366"/>
      <c r="BE634" s="366"/>
      <c r="BF634" s="366"/>
      <c r="BG634" s="366"/>
      <c r="BH634" s="366"/>
      <c r="BI634" s="366"/>
      <c r="BJ634" s="366"/>
      <c r="BK634" s="366"/>
      <c r="BL634" s="124"/>
      <c r="BM634" s="2"/>
      <c r="BN634" s="124"/>
      <c r="BO634" s="6"/>
      <c r="BP634" s="124"/>
      <c r="BQ634" s="124"/>
      <c r="BR634" s="124"/>
      <c r="BS634" s="124"/>
      <c r="BT634" s="124"/>
      <c r="BU634" s="124"/>
      <c r="BV634" s="124"/>
      <c r="BW634" s="124"/>
      <c r="BX634" s="6"/>
      <c r="BY634" s="124"/>
      <c r="BZ634" s="124"/>
      <c r="CA634" s="124"/>
      <c r="CB634" s="124"/>
      <c r="CC634" s="124"/>
      <c r="CD634" s="124"/>
      <c r="CE634" s="124"/>
      <c r="CF634" s="124"/>
      <c r="CG634" s="124"/>
      <c r="CH634" s="124"/>
      <c r="CI634" s="124"/>
      <c r="CJ634" s="124"/>
      <c r="CK634" s="124"/>
      <c r="CL634" s="124"/>
      <c r="CM634" s="124"/>
      <c r="CN634" s="124"/>
      <c r="CO634" s="124"/>
      <c r="CP634" s="124"/>
      <c r="CQ634" s="124"/>
      <c r="CR634" s="124"/>
      <c r="CS634" s="124"/>
      <c r="CT634" s="124"/>
      <c r="CU634" s="124"/>
      <c r="CV634" s="124"/>
      <c r="CW634" s="124"/>
      <c r="CX634" s="124"/>
      <c r="CY634" s="124"/>
      <c r="CZ634" s="124"/>
      <c r="DA634" s="124"/>
      <c r="DB634" s="124"/>
      <c r="DC634" s="124"/>
      <c r="DD634" s="124"/>
      <c r="DE634" s="124"/>
      <c r="DF634" s="124"/>
      <c r="DG634" s="124"/>
      <c r="DH634" s="124"/>
      <c r="DI634" s="124"/>
      <c r="DJ634" s="124"/>
      <c r="DK634" s="6"/>
      <c r="DL634" s="6"/>
      <c r="DM634" s="6"/>
      <c r="DN634" s="6"/>
      <c r="DO634" s="6"/>
      <c r="DP634" s="6"/>
      <c r="DQ634" s="6"/>
      <c r="DR634" s="6"/>
      <c r="DS634" s="6"/>
      <c r="DT634" s="2"/>
      <c r="DU634" s="2"/>
      <c r="DV634" s="2"/>
      <c r="DW634" s="2"/>
      <c r="DX634" s="2"/>
      <c r="DY634" s="2"/>
      <c r="DZ634" s="2"/>
      <c r="EA634" s="2"/>
      <c r="EB634" s="125"/>
      <c r="EC634" s="6"/>
      <c r="ED634" s="6"/>
      <c r="EE634" s="6"/>
      <c r="EF634" s="124"/>
      <c r="EG634" s="124"/>
      <c r="EH634" s="125"/>
      <c r="EI634" s="125"/>
      <c r="EJ634" s="124"/>
      <c r="EK634" s="2"/>
      <c r="EL634" s="2"/>
    </row>
    <row x14ac:dyDescent="0.25" r="635" customHeight="1" ht="18.75">
      <c r="A635" s="369" t="s">
        <v>257</v>
      </c>
      <c r="B635" s="366"/>
      <c r="C635" s="366"/>
      <c r="D635" s="366"/>
      <c r="E635" s="366"/>
      <c r="F635" s="366"/>
      <c r="G635" s="366"/>
      <c r="H635" s="366"/>
      <c r="I635" s="366"/>
      <c r="J635" s="366"/>
      <c r="K635" s="366"/>
      <c r="L635" s="366"/>
      <c r="M635" s="366"/>
      <c r="N635" s="366"/>
      <c r="O635" s="366"/>
      <c r="P635" s="366"/>
      <c r="Q635" s="366"/>
      <c r="R635" s="366"/>
      <c r="S635" s="366"/>
      <c r="T635" s="366"/>
      <c r="U635" s="366"/>
      <c r="V635" s="366"/>
      <c r="W635" s="366"/>
      <c r="X635" s="366"/>
      <c r="Y635" s="366"/>
      <c r="Z635" s="366"/>
      <c r="AA635" s="366"/>
      <c r="AB635" s="366"/>
      <c r="AC635" s="366"/>
      <c r="AD635" s="366"/>
      <c r="AE635" s="366"/>
      <c r="AF635" s="366"/>
      <c r="AG635" s="366"/>
      <c r="AH635" s="366"/>
      <c r="AI635" s="366"/>
      <c r="AJ635" s="366"/>
      <c r="AK635" s="366"/>
      <c r="AL635" s="366"/>
      <c r="AM635" s="366"/>
      <c r="AN635" s="366"/>
      <c r="AO635" s="366"/>
      <c r="AP635" s="366"/>
      <c r="AQ635" s="366"/>
      <c r="AR635" s="366"/>
      <c r="AS635" s="366"/>
      <c r="AT635" s="366"/>
      <c r="AU635" s="366"/>
      <c r="AV635" s="366"/>
      <c r="AW635" s="366"/>
      <c r="AX635" s="367"/>
      <c r="AY635" s="368" t="s">
        <v>236</v>
      </c>
      <c r="AZ635" s="368" t="s">
        <v>236</v>
      </c>
      <c r="BA635" s="368"/>
      <c r="BB635" s="366"/>
      <c r="BC635" s="366"/>
      <c r="BD635" s="366"/>
      <c r="BE635" s="366"/>
      <c r="BF635" s="366"/>
      <c r="BG635" s="366"/>
      <c r="BH635" s="366"/>
      <c r="BI635" s="366"/>
      <c r="BJ635" s="366"/>
      <c r="BK635" s="366"/>
      <c r="BL635" s="124"/>
      <c r="BM635" s="2"/>
      <c r="BN635" s="124"/>
      <c r="BO635" s="6"/>
      <c r="BP635" s="124"/>
      <c r="BQ635" s="124"/>
      <c r="BR635" s="124"/>
      <c r="BS635" s="124"/>
      <c r="BT635" s="124"/>
      <c r="BU635" s="124"/>
      <c r="BV635" s="124"/>
      <c r="BW635" s="124"/>
      <c r="BX635" s="6"/>
      <c r="BY635" s="124"/>
      <c r="BZ635" s="124"/>
      <c r="CA635" s="124"/>
      <c r="CB635" s="124"/>
      <c r="CC635" s="124"/>
      <c r="CD635" s="124"/>
      <c r="CE635" s="124"/>
      <c r="CF635" s="124"/>
      <c r="CG635" s="124"/>
      <c r="CH635" s="124"/>
      <c r="CI635" s="124"/>
      <c r="CJ635" s="124"/>
      <c r="CK635" s="124"/>
      <c r="CL635" s="124"/>
      <c r="CM635" s="124"/>
      <c r="CN635" s="124"/>
      <c r="CO635" s="124"/>
      <c r="CP635" s="124"/>
      <c r="CQ635" s="124"/>
      <c r="CR635" s="124"/>
      <c r="CS635" s="124"/>
      <c r="CT635" s="124"/>
      <c r="CU635" s="124"/>
      <c r="CV635" s="124"/>
      <c r="CW635" s="124"/>
      <c r="CX635" s="124"/>
      <c r="CY635" s="124"/>
      <c r="CZ635" s="124"/>
      <c r="DA635" s="124"/>
      <c r="DB635" s="124"/>
      <c r="DC635" s="124"/>
      <c r="DD635" s="124"/>
      <c r="DE635" s="124"/>
      <c r="DF635" s="124"/>
      <c r="DG635" s="124"/>
      <c r="DH635" s="124"/>
      <c r="DI635" s="124"/>
      <c r="DJ635" s="124"/>
      <c r="DK635" s="6"/>
      <c r="DL635" s="6"/>
      <c r="DM635" s="6"/>
      <c r="DN635" s="6"/>
      <c r="DO635" s="6"/>
      <c r="DP635" s="6"/>
      <c r="DQ635" s="6"/>
      <c r="DR635" s="6"/>
      <c r="DS635" s="6"/>
      <c r="DT635" s="2"/>
      <c r="DU635" s="2"/>
      <c r="DV635" s="2"/>
      <c r="DW635" s="2"/>
      <c r="DX635" s="2"/>
      <c r="DY635" s="2"/>
      <c r="DZ635" s="2"/>
      <c r="EA635" s="2"/>
      <c r="EB635" s="125"/>
      <c r="EC635" s="6"/>
      <c r="ED635" s="6"/>
      <c r="EE635" s="6"/>
      <c r="EF635" s="124"/>
      <c r="EG635" s="124"/>
      <c r="EH635" s="125"/>
      <c r="EI635" s="125"/>
      <c r="EJ635" s="124"/>
      <c r="EK635" s="2"/>
      <c r="EL635" s="2"/>
    </row>
    <row x14ac:dyDescent="0.25" r="636" customHeight="1" ht="18.75">
      <c r="A636" s="369" t="s">
        <v>52</v>
      </c>
      <c r="B636" s="366"/>
      <c r="C636" s="366"/>
      <c r="D636" s="366"/>
      <c r="E636" s="366"/>
      <c r="F636" s="366"/>
      <c r="G636" s="366"/>
      <c r="H636" s="366"/>
      <c r="I636" s="366"/>
      <c r="J636" s="366"/>
      <c r="K636" s="366"/>
      <c r="L636" s="366"/>
      <c r="M636" s="366"/>
      <c r="N636" s="366"/>
      <c r="O636" s="366"/>
      <c r="P636" s="366"/>
      <c r="Q636" s="366"/>
      <c r="R636" s="366"/>
      <c r="S636" s="366"/>
      <c r="T636" s="366"/>
      <c r="U636" s="366"/>
      <c r="V636" s="366"/>
      <c r="W636" s="366"/>
      <c r="X636" s="366"/>
      <c r="Y636" s="366"/>
      <c r="Z636" s="366"/>
      <c r="AA636" s="366"/>
      <c r="AB636" s="366"/>
      <c r="AC636" s="366"/>
      <c r="AD636" s="366"/>
      <c r="AE636" s="366"/>
      <c r="AF636" s="366"/>
      <c r="AG636" s="366"/>
      <c r="AH636" s="366"/>
      <c r="AI636" s="366"/>
      <c r="AJ636" s="366"/>
      <c r="AK636" s="366"/>
      <c r="AL636" s="366"/>
      <c r="AM636" s="366"/>
      <c r="AN636" s="366"/>
      <c r="AO636" s="366"/>
      <c r="AP636" s="366"/>
      <c r="AQ636" s="366"/>
      <c r="AR636" s="366"/>
      <c r="AS636" s="366"/>
      <c r="AT636" s="366"/>
      <c r="AU636" s="366"/>
      <c r="AV636" s="366"/>
      <c r="AW636" s="366"/>
      <c r="AX636" s="367"/>
      <c r="AY636" s="368" t="s">
        <v>236</v>
      </c>
      <c r="AZ636" s="368" t="s">
        <v>236</v>
      </c>
      <c r="BA636" s="368"/>
      <c r="BB636" s="366"/>
      <c r="BC636" s="366"/>
      <c r="BD636" s="366"/>
      <c r="BE636" s="366"/>
      <c r="BF636" s="366"/>
      <c r="BG636" s="366"/>
      <c r="BH636" s="366"/>
      <c r="BI636" s="366"/>
      <c r="BJ636" s="366"/>
      <c r="BK636" s="366"/>
      <c r="BL636" s="124"/>
      <c r="BM636" s="2"/>
      <c r="BN636" s="124"/>
      <c r="BO636" s="6"/>
      <c r="BP636" s="124"/>
      <c r="BQ636" s="124"/>
      <c r="BR636" s="124"/>
      <c r="BS636" s="124"/>
      <c r="BT636" s="124"/>
      <c r="BU636" s="124"/>
      <c r="BV636" s="124"/>
      <c r="BW636" s="124"/>
      <c r="BX636" s="6"/>
      <c r="BY636" s="124"/>
      <c r="BZ636" s="124"/>
      <c r="CA636" s="124"/>
      <c r="CB636" s="124"/>
      <c r="CC636" s="124"/>
      <c r="CD636" s="124"/>
      <c r="CE636" s="124"/>
      <c r="CF636" s="124"/>
      <c r="CG636" s="124"/>
      <c r="CH636" s="124"/>
      <c r="CI636" s="124"/>
      <c r="CJ636" s="124"/>
      <c r="CK636" s="124"/>
      <c r="CL636" s="124"/>
      <c r="CM636" s="124"/>
      <c r="CN636" s="124"/>
      <c r="CO636" s="124"/>
      <c r="CP636" s="124"/>
      <c r="CQ636" s="124"/>
      <c r="CR636" s="124"/>
      <c r="CS636" s="124"/>
      <c r="CT636" s="124"/>
      <c r="CU636" s="124"/>
      <c r="CV636" s="124"/>
      <c r="CW636" s="124"/>
      <c r="CX636" s="124"/>
      <c r="CY636" s="124"/>
      <c r="CZ636" s="124"/>
      <c r="DA636" s="124"/>
      <c r="DB636" s="124"/>
      <c r="DC636" s="124"/>
      <c r="DD636" s="124"/>
      <c r="DE636" s="124"/>
      <c r="DF636" s="124"/>
      <c r="DG636" s="124"/>
      <c r="DH636" s="124"/>
      <c r="DI636" s="124"/>
      <c r="DJ636" s="124"/>
      <c r="DK636" s="6"/>
      <c r="DL636" s="6"/>
      <c r="DM636" s="6"/>
      <c r="DN636" s="6"/>
      <c r="DO636" s="6"/>
      <c r="DP636" s="6"/>
      <c r="DQ636" s="6"/>
      <c r="DR636" s="6"/>
      <c r="DS636" s="6"/>
      <c r="DT636" s="2"/>
      <c r="DU636" s="2"/>
      <c r="DV636" s="2"/>
      <c r="DW636" s="2"/>
      <c r="DX636" s="2"/>
      <c r="DY636" s="2"/>
      <c r="DZ636" s="2"/>
      <c r="EA636" s="2"/>
      <c r="EB636" s="125"/>
      <c r="EC636" s="6"/>
      <c r="ED636" s="6"/>
      <c r="EE636" s="6"/>
      <c r="EF636" s="124"/>
      <c r="EG636" s="124"/>
      <c r="EH636" s="125"/>
      <c r="EI636" s="125"/>
      <c r="EJ636" s="124"/>
      <c r="EK636" s="2"/>
      <c r="EL636" s="2"/>
    </row>
    <row x14ac:dyDescent="0.25" r="637" customHeight="1" ht="18.75">
      <c r="A637" s="369" t="s">
        <v>258</v>
      </c>
      <c r="B637" s="366"/>
      <c r="C637" s="366"/>
      <c r="D637" s="366"/>
      <c r="E637" s="366"/>
      <c r="F637" s="366"/>
      <c r="G637" s="366"/>
      <c r="H637" s="366"/>
      <c r="I637" s="366"/>
      <c r="J637" s="366"/>
      <c r="K637" s="366"/>
      <c r="L637" s="366"/>
      <c r="M637" s="366"/>
      <c r="N637" s="366"/>
      <c r="O637" s="366"/>
      <c r="P637" s="366"/>
      <c r="Q637" s="366"/>
      <c r="R637" s="366"/>
      <c r="S637" s="366"/>
      <c r="T637" s="366"/>
      <c r="U637" s="366"/>
      <c r="V637" s="366"/>
      <c r="W637" s="366"/>
      <c r="X637" s="366"/>
      <c r="Y637" s="366"/>
      <c r="Z637" s="366"/>
      <c r="AA637" s="366"/>
      <c r="AB637" s="366"/>
      <c r="AC637" s="366"/>
      <c r="AD637" s="366"/>
      <c r="AE637" s="366"/>
      <c r="AF637" s="366"/>
      <c r="AG637" s="366"/>
      <c r="AH637" s="366"/>
      <c r="AI637" s="366"/>
      <c r="AJ637" s="366"/>
      <c r="AK637" s="366"/>
      <c r="AL637" s="366"/>
      <c r="AM637" s="366"/>
      <c r="AN637" s="366"/>
      <c r="AO637" s="366"/>
      <c r="AP637" s="366"/>
      <c r="AQ637" s="366"/>
      <c r="AR637" s="366"/>
      <c r="AS637" s="366"/>
      <c r="AT637" s="366"/>
      <c r="AU637" s="366"/>
      <c r="AV637" s="366"/>
      <c r="AW637" s="366"/>
      <c r="AX637" s="367"/>
      <c r="AY637" s="368" t="s">
        <v>236</v>
      </c>
      <c r="AZ637" s="368" t="s">
        <v>236</v>
      </c>
      <c r="BA637" s="368"/>
      <c r="BB637" s="366"/>
      <c r="BC637" s="366"/>
      <c r="BD637" s="366"/>
      <c r="BE637" s="366"/>
      <c r="BF637" s="366"/>
      <c r="BG637" s="366"/>
      <c r="BH637" s="366"/>
      <c r="BI637" s="366"/>
      <c r="BJ637" s="366"/>
      <c r="BK637" s="366"/>
      <c r="BL637" s="124"/>
      <c r="BM637" s="2"/>
      <c r="BN637" s="124"/>
      <c r="BO637" s="6"/>
      <c r="BP637" s="124"/>
      <c r="BQ637" s="124"/>
      <c r="BR637" s="124"/>
      <c r="BS637" s="124"/>
      <c r="BT637" s="124"/>
      <c r="BU637" s="124"/>
      <c r="BV637" s="124"/>
      <c r="BW637" s="124"/>
      <c r="BX637" s="6"/>
      <c r="BY637" s="124"/>
      <c r="BZ637" s="124"/>
      <c r="CA637" s="124"/>
      <c r="CB637" s="124"/>
      <c r="CC637" s="124"/>
      <c r="CD637" s="124"/>
      <c r="CE637" s="124"/>
      <c r="CF637" s="124"/>
      <c r="CG637" s="124"/>
      <c r="CH637" s="124"/>
      <c r="CI637" s="124"/>
      <c r="CJ637" s="124"/>
      <c r="CK637" s="124"/>
      <c r="CL637" s="124"/>
      <c r="CM637" s="124"/>
      <c r="CN637" s="124"/>
      <c r="CO637" s="124"/>
      <c r="CP637" s="124"/>
      <c r="CQ637" s="124"/>
      <c r="CR637" s="124"/>
      <c r="CS637" s="124"/>
      <c r="CT637" s="124"/>
      <c r="CU637" s="124"/>
      <c r="CV637" s="124"/>
      <c r="CW637" s="124"/>
      <c r="CX637" s="124"/>
      <c r="CY637" s="124"/>
      <c r="CZ637" s="124"/>
      <c r="DA637" s="124"/>
      <c r="DB637" s="124"/>
      <c r="DC637" s="124"/>
      <c r="DD637" s="124"/>
      <c r="DE637" s="124"/>
      <c r="DF637" s="124"/>
      <c r="DG637" s="124"/>
      <c r="DH637" s="124"/>
      <c r="DI637" s="124"/>
      <c r="DJ637" s="124"/>
      <c r="DK637" s="6"/>
      <c r="DL637" s="6"/>
      <c r="DM637" s="6"/>
      <c r="DN637" s="6"/>
      <c r="DO637" s="6"/>
      <c r="DP637" s="6"/>
      <c r="DQ637" s="6"/>
      <c r="DR637" s="6"/>
      <c r="DS637" s="6"/>
      <c r="DT637" s="2"/>
      <c r="DU637" s="2"/>
      <c r="DV637" s="2"/>
      <c r="DW637" s="2"/>
      <c r="DX637" s="2"/>
      <c r="DY637" s="2"/>
      <c r="DZ637" s="2"/>
      <c r="EA637" s="2"/>
      <c r="EB637" s="125"/>
      <c r="EC637" s="6"/>
      <c r="ED637" s="6"/>
      <c r="EE637" s="6"/>
      <c r="EF637" s="124"/>
      <c r="EG637" s="124"/>
      <c r="EH637" s="125"/>
      <c r="EI637" s="125"/>
      <c r="EJ637" s="124"/>
      <c r="EK637" s="2"/>
      <c r="EL637" s="2"/>
    </row>
    <row x14ac:dyDescent="0.25" r="638" customHeight="1" ht="18.75">
      <c r="A638" s="369" t="s">
        <v>259</v>
      </c>
      <c r="B638" s="366"/>
      <c r="C638" s="366"/>
      <c r="D638" s="366"/>
      <c r="E638" s="366"/>
      <c r="F638" s="366"/>
      <c r="G638" s="366"/>
      <c r="H638" s="366"/>
      <c r="I638" s="366"/>
      <c r="J638" s="366"/>
      <c r="K638" s="366"/>
      <c r="L638" s="366"/>
      <c r="M638" s="366"/>
      <c r="N638" s="366"/>
      <c r="O638" s="366"/>
      <c r="P638" s="366"/>
      <c r="Q638" s="366"/>
      <c r="R638" s="366"/>
      <c r="S638" s="366"/>
      <c r="T638" s="366"/>
      <c r="U638" s="366"/>
      <c r="V638" s="366"/>
      <c r="W638" s="366"/>
      <c r="X638" s="366"/>
      <c r="Y638" s="366"/>
      <c r="Z638" s="366"/>
      <c r="AA638" s="366"/>
      <c r="AB638" s="366"/>
      <c r="AC638" s="366"/>
      <c r="AD638" s="366"/>
      <c r="AE638" s="366"/>
      <c r="AF638" s="366"/>
      <c r="AG638" s="366"/>
      <c r="AH638" s="366"/>
      <c r="AI638" s="366"/>
      <c r="AJ638" s="366"/>
      <c r="AK638" s="366"/>
      <c r="AL638" s="366"/>
      <c r="AM638" s="366"/>
      <c r="AN638" s="366"/>
      <c r="AO638" s="366"/>
      <c r="AP638" s="366"/>
      <c r="AQ638" s="366"/>
      <c r="AR638" s="366"/>
      <c r="AS638" s="366"/>
      <c r="AT638" s="366"/>
      <c r="AU638" s="366"/>
      <c r="AV638" s="366"/>
      <c r="AW638" s="366"/>
      <c r="AX638" s="367"/>
      <c r="AY638" s="368" t="s">
        <v>236</v>
      </c>
      <c r="AZ638" s="368" t="s">
        <v>236</v>
      </c>
      <c r="BA638" s="368"/>
      <c r="BB638" s="366"/>
      <c r="BC638" s="366"/>
      <c r="BD638" s="366"/>
      <c r="BE638" s="366"/>
      <c r="BF638" s="366"/>
      <c r="BG638" s="366"/>
      <c r="BH638" s="366"/>
      <c r="BI638" s="366"/>
      <c r="BJ638" s="366"/>
      <c r="BK638" s="366"/>
      <c r="BL638" s="124"/>
      <c r="BM638" s="2"/>
      <c r="BN638" s="124"/>
      <c r="BO638" s="6"/>
      <c r="BP638" s="124"/>
      <c r="BQ638" s="124"/>
      <c r="BR638" s="124"/>
      <c r="BS638" s="124"/>
      <c r="BT638" s="124"/>
      <c r="BU638" s="124"/>
      <c r="BV638" s="124"/>
      <c r="BW638" s="124"/>
      <c r="BX638" s="6"/>
      <c r="BY638" s="124"/>
      <c r="BZ638" s="124"/>
      <c r="CA638" s="124"/>
      <c r="CB638" s="124"/>
      <c r="CC638" s="124"/>
      <c r="CD638" s="124"/>
      <c r="CE638" s="124"/>
      <c r="CF638" s="124"/>
      <c r="CG638" s="124"/>
      <c r="CH638" s="124"/>
      <c r="CI638" s="124"/>
      <c r="CJ638" s="124"/>
      <c r="CK638" s="124"/>
      <c r="CL638" s="124"/>
      <c r="CM638" s="124"/>
      <c r="CN638" s="124"/>
      <c r="CO638" s="124"/>
      <c r="CP638" s="124"/>
      <c r="CQ638" s="124"/>
      <c r="CR638" s="124"/>
      <c r="CS638" s="124"/>
      <c r="CT638" s="124"/>
      <c r="CU638" s="124"/>
      <c r="CV638" s="124"/>
      <c r="CW638" s="124"/>
      <c r="CX638" s="124"/>
      <c r="CY638" s="124"/>
      <c r="CZ638" s="124"/>
      <c r="DA638" s="124"/>
      <c r="DB638" s="124"/>
      <c r="DC638" s="124"/>
      <c r="DD638" s="124"/>
      <c r="DE638" s="124"/>
      <c r="DF638" s="124"/>
      <c r="DG638" s="124"/>
      <c r="DH638" s="124"/>
      <c r="DI638" s="124"/>
      <c r="DJ638" s="124"/>
      <c r="DK638" s="6"/>
      <c r="DL638" s="6"/>
      <c r="DM638" s="6"/>
      <c r="DN638" s="6"/>
      <c r="DO638" s="6"/>
      <c r="DP638" s="6"/>
      <c r="DQ638" s="6"/>
      <c r="DR638" s="6"/>
      <c r="DS638" s="6"/>
      <c r="DT638" s="2"/>
      <c r="DU638" s="2"/>
      <c r="DV638" s="2"/>
      <c r="DW638" s="2"/>
      <c r="DX638" s="2"/>
      <c r="DY638" s="2"/>
      <c r="DZ638" s="2"/>
      <c r="EA638" s="2"/>
      <c r="EB638" s="125"/>
      <c r="EC638" s="6"/>
      <c r="ED638" s="6"/>
      <c r="EE638" s="6"/>
      <c r="EF638" s="124"/>
      <c r="EG638" s="124"/>
      <c r="EH638" s="125"/>
      <c r="EI638" s="125"/>
      <c r="EJ638" s="124"/>
      <c r="EK638" s="2"/>
      <c r="EL638" s="2"/>
    </row>
    <row x14ac:dyDescent="0.25" r="639" customHeight="1" ht="18.75">
      <c r="A639" s="369" t="s">
        <v>260</v>
      </c>
      <c r="B639" s="366"/>
      <c r="C639" s="366"/>
      <c r="D639" s="366"/>
      <c r="E639" s="366"/>
      <c r="F639" s="366"/>
      <c r="G639" s="366"/>
      <c r="H639" s="366"/>
      <c r="I639" s="366"/>
      <c r="J639" s="366"/>
      <c r="K639" s="366"/>
      <c r="L639" s="366"/>
      <c r="M639" s="366"/>
      <c r="N639" s="366"/>
      <c r="O639" s="366"/>
      <c r="P639" s="366"/>
      <c r="Q639" s="366"/>
      <c r="R639" s="366"/>
      <c r="S639" s="366"/>
      <c r="T639" s="366"/>
      <c r="U639" s="366"/>
      <c r="V639" s="366"/>
      <c r="W639" s="366"/>
      <c r="X639" s="366"/>
      <c r="Y639" s="366"/>
      <c r="Z639" s="366"/>
      <c r="AA639" s="366"/>
      <c r="AB639" s="366"/>
      <c r="AC639" s="366"/>
      <c r="AD639" s="366"/>
      <c r="AE639" s="366"/>
      <c r="AF639" s="366"/>
      <c r="AG639" s="366"/>
      <c r="AH639" s="366"/>
      <c r="AI639" s="366"/>
      <c r="AJ639" s="366"/>
      <c r="AK639" s="366"/>
      <c r="AL639" s="366"/>
      <c r="AM639" s="366"/>
      <c r="AN639" s="366"/>
      <c r="AO639" s="366"/>
      <c r="AP639" s="366"/>
      <c r="AQ639" s="366"/>
      <c r="AR639" s="366"/>
      <c r="AS639" s="366"/>
      <c r="AT639" s="366"/>
      <c r="AU639" s="366"/>
      <c r="AV639" s="366"/>
      <c r="AW639" s="366"/>
      <c r="AX639" s="367"/>
      <c r="AY639" s="368" t="s">
        <v>236</v>
      </c>
      <c r="AZ639" s="368" t="s">
        <v>236</v>
      </c>
      <c r="BA639" s="368"/>
      <c r="BB639" s="366"/>
      <c r="BC639" s="366"/>
      <c r="BD639" s="366"/>
      <c r="BE639" s="366"/>
      <c r="BF639" s="366"/>
      <c r="BG639" s="366"/>
      <c r="BH639" s="366"/>
      <c r="BI639" s="366"/>
      <c r="BJ639" s="366"/>
      <c r="BK639" s="366"/>
      <c r="BL639" s="124"/>
      <c r="BM639" s="2"/>
      <c r="BN639" s="124"/>
      <c r="BO639" s="6"/>
      <c r="BP639" s="124"/>
      <c r="BQ639" s="124"/>
      <c r="BR639" s="124"/>
      <c r="BS639" s="124"/>
      <c r="BT639" s="124"/>
      <c r="BU639" s="124"/>
      <c r="BV639" s="124"/>
      <c r="BW639" s="124"/>
      <c r="BX639" s="6"/>
      <c r="BY639" s="124"/>
      <c r="BZ639" s="124"/>
      <c r="CA639" s="124"/>
      <c r="CB639" s="124"/>
      <c r="CC639" s="124"/>
      <c r="CD639" s="124"/>
      <c r="CE639" s="124"/>
      <c r="CF639" s="124"/>
      <c r="CG639" s="124"/>
      <c r="CH639" s="124"/>
      <c r="CI639" s="124"/>
      <c r="CJ639" s="124"/>
      <c r="CK639" s="124"/>
      <c r="CL639" s="124"/>
      <c r="CM639" s="124"/>
      <c r="CN639" s="124"/>
      <c r="CO639" s="124"/>
      <c r="CP639" s="124"/>
      <c r="CQ639" s="124"/>
      <c r="CR639" s="124"/>
      <c r="CS639" s="124"/>
      <c r="CT639" s="124"/>
      <c r="CU639" s="124"/>
      <c r="CV639" s="124"/>
      <c r="CW639" s="124"/>
      <c r="CX639" s="124"/>
      <c r="CY639" s="124"/>
      <c r="CZ639" s="124"/>
      <c r="DA639" s="124"/>
      <c r="DB639" s="124"/>
      <c r="DC639" s="124"/>
      <c r="DD639" s="124"/>
      <c r="DE639" s="124"/>
      <c r="DF639" s="124"/>
      <c r="DG639" s="124"/>
      <c r="DH639" s="124"/>
      <c r="DI639" s="124"/>
      <c r="DJ639" s="124"/>
      <c r="DK639" s="6"/>
      <c r="DL639" s="6"/>
      <c r="DM639" s="6"/>
      <c r="DN639" s="6"/>
      <c r="DO639" s="6"/>
      <c r="DP639" s="6"/>
      <c r="DQ639" s="6"/>
      <c r="DR639" s="6"/>
      <c r="DS639" s="6"/>
      <c r="DT639" s="2"/>
      <c r="DU639" s="2"/>
      <c r="DV639" s="2"/>
      <c r="DW639" s="2"/>
      <c r="DX639" s="2"/>
      <c r="DY639" s="2"/>
      <c r="DZ639" s="2"/>
      <c r="EA639" s="2"/>
      <c r="EB639" s="125"/>
      <c r="EC639" s="6"/>
      <c r="ED639" s="6"/>
      <c r="EE639" s="6"/>
      <c r="EF639" s="124"/>
      <c r="EG639" s="124"/>
      <c r="EH639" s="125"/>
      <c r="EI639" s="125"/>
      <c r="EJ639" s="124"/>
      <c r="EK639" s="2"/>
      <c r="EL639" s="2"/>
    </row>
    <row x14ac:dyDescent="0.25" r="640" customHeight="1" ht="18.75">
      <c r="A640" s="369" t="s">
        <v>261</v>
      </c>
      <c r="B640" s="366"/>
      <c r="C640" s="366"/>
      <c r="D640" s="366"/>
      <c r="E640" s="366"/>
      <c r="F640" s="366"/>
      <c r="G640" s="366"/>
      <c r="H640" s="366"/>
      <c r="I640" s="366"/>
      <c r="J640" s="366"/>
      <c r="K640" s="366"/>
      <c r="L640" s="366"/>
      <c r="M640" s="366"/>
      <c r="N640" s="366"/>
      <c r="O640" s="366"/>
      <c r="P640" s="366"/>
      <c r="Q640" s="366"/>
      <c r="R640" s="366"/>
      <c r="S640" s="366"/>
      <c r="T640" s="366"/>
      <c r="U640" s="366"/>
      <c r="V640" s="366"/>
      <c r="W640" s="366"/>
      <c r="X640" s="366"/>
      <c r="Y640" s="366"/>
      <c r="Z640" s="366"/>
      <c r="AA640" s="366"/>
      <c r="AB640" s="366"/>
      <c r="AC640" s="366"/>
      <c r="AD640" s="366"/>
      <c r="AE640" s="366"/>
      <c r="AF640" s="366"/>
      <c r="AG640" s="366"/>
      <c r="AH640" s="366"/>
      <c r="AI640" s="366"/>
      <c r="AJ640" s="366"/>
      <c r="AK640" s="366"/>
      <c r="AL640" s="366"/>
      <c r="AM640" s="366"/>
      <c r="AN640" s="366"/>
      <c r="AO640" s="366"/>
      <c r="AP640" s="366"/>
      <c r="AQ640" s="366"/>
      <c r="AR640" s="366"/>
      <c r="AS640" s="366"/>
      <c r="AT640" s="366"/>
      <c r="AU640" s="366"/>
      <c r="AV640" s="366"/>
      <c r="AW640" s="366"/>
      <c r="AX640" s="367"/>
      <c r="AY640" s="368" t="s">
        <v>236</v>
      </c>
      <c r="AZ640" s="368" t="s">
        <v>236</v>
      </c>
      <c r="BA640" s="368"/>
      <c r="BB640" s="366"/>
      <c r="BC640" s="366"/>
      <c r="BD640" s="366"/>
      <c r="BE640" s="366"/>
      <c r="BF640" s="366"/>
      <c r="BG640" s="366"/>
      <c r="BH640" s="366"/>
      <c r="BI640" s="366"/>
      <c r="BJ640" s="366"/>
      <c r="BK640" s="366"/>
      <c r="BL640" s="124"/>
      <c r="BM640" s="2"/>
      <c r="BN640" s="124"/>
      <c r="BO640" s="6"/>
      <c r="BP640" s="124"/>
      <c r="BQ640" s="124"/>
      <c r="BR640" s="124"/>
      <c r="BS640" s="124"/>
      <c r="BT640" s="124"/>
      <c r="BU640" s="124"/>
      <c r="BV640" s="124"/>
      <c r="BW640" s="124"/>
      <c r="BX640" s="6"/>
      <c r="BY640" s="124"/>
      <c r="BZ640" s="124"/>
      <c r="CA640" s="124"/>
      <c r="CB640" s="124"/>
      <c r="CC640" s="124"/>
      <c r="CD640" s="124"/>
      <c r="CE640" s="124"/>
      <c r="CF640" s="124"/>
      <c r="CG640" s="124"/>
      <c r="CH640" s="124"/>
      <c r="CI640" s="124"/>
      <c r="CJ640" s="124"/>
      <c r="CK640" s="124"/>
      <c r="CL640" s="124"/>
      <c r="CM640" s="124"/>
      <c r="CN640" s="124"/>
      <c r="CO640" s="124"/>
      <c r="CP640" s="124"/>
      <c r="CQ640" s="124"/>
      <c r="CR640" s="124"/>
      <c r="CS640" s="124"/>
      <c r="CT640" s="124"/>
      <c r="CU640" s="124"/>
      <c r="CV640" s="124"/>
      <c r="CW640" s="124"/>
      <c r="CX640" s="124"/>
      <c r="CY640" s="124"/>
      <c r="CZ640" s="124"/>
      <c r="DA640" s="124"/>
      <c r="DB640" s="124"/>
      <c r="DC640" s="124"/>
      <c r="DD640" s="124"/>
      <c r="DE640" s="124"/>
      <c r="DF640" s="124"/>
      <c r="DG640" s="124"/>
      <c r="DH640" s="124"/>
      <c r="DI640" s="124"/>
      <c r="DJ640" s="124"/>
      <c r="DK640" s="6"/>
      <c r="DL640" s="6"/>
      <c r="DM640" s="6"/>
      <c r="DN640" s="6"/>
      <c r="DO640" s="6"/>
      <c r="DP640" s="6"/>
      <c r="DQ640" s="6"/>
      <c r="DR640" s="6"/>
      <c r="DS640" s="6"/>
      <c r="DT640" s="2"/>
      <c r="DU640" s="2"/>
      <c r="DV640" s="2"/>
      <c r="DW640" s="2"/>
      <c r="DX640" s="2"/>
      <c r="DY640" s="2"/>
      <c r="DZ640" s="2"/>
      <c r="EA640" s="2"/>
      <c r="EB640" s="125"/>
      <c r="EC640" s="6"/>
      <c r="ED640" s="6"/>
      <c r="EE640" s="6"/>
      <c r="EF640" s="124"/>
      <c r="EG640" s="124"/>
      <c r="EH640" s="125"/>
      <c r="EI640" s="125"/>
      <c r="EJ640" s="124"/>
      <c r="EK640" s="2"/>
      <c r="EL640" s="2"/>
    </row>
    <row x14ac:dyDescent="0.25" r="641" customHeight="1" ht="18.75">
      <c r="A641" s="370" t="s">
        <v>262</v>
      </c>
      <c r="B641" s="366"/>
      <c r="C641" s="366"/>
      <c r="D641" s="366"/>
      <c r="E641" s="366"/>
      <c r="F641" s="366"/>
      <c r="G641" s="366"/>
      <c r="H641" s="366"/>
      <c r="I641" s="366"/>
      <c r="J641" s="366"/>
      <c r="K641" s="366"/>
      <c r="L641" s="366"/>
      <c r="M641" s="366"/>
      <c r="N641" s="366"/>
      <c r="O641" s="366"/>
      <c r="P641" s="366"/>
      <c r="Q641" s="366"/>
      <c r="R641" s="366"/>
      <c r="S641" s="366"/>
      <c r="T641" s="366"/>
      <c r="U641" s="366"/>
      <c r="V641" s="366"/>
      <c r="W641" s="366"/>
      <c r="X641" s="366"/>
      <c r="Y641" s="366"/>
      <c r="Z641" s="366"/>
      <c r="AA641" s="366"/>
      <c r="AB641" s="366"/>
      <c r="AC641" s="366"/>
      <c r="AD641" s="366"/>
      <c r="AE641" s="366"/>
      <c r="AF641" s="366"/>
      <c r="AG641" s="366"/>
      <c r="AH641" s="366"/>
      <c r="AI641" s="366"/>
      <c r="AJ641" s="366"/>
      <c r="AK641" s="366"/>
      <c r="AL641" s="366"/>
      <c r="AM641" s="366"/>
      <c r="AN641" s="366"/>
      <c r="AO641" s="366"/>
      <c r="AP641" s="366"/>
      <c r="AQ641" s="366"/>
      <c r="AR641" s="366"/>
      <c r="AS641" s="366"/>
      <c r="AT641" s="366"/>
      <c r="AU641" s="366"/>
      <c r="AV641" s="366"/>
      <c r="AW641" s="366"/>
      <c r="AX641" s="367"/>
      <c r="AY641" s="368" t="s">
        <v>236</v>
      </c>
      <c r="AZ641" s="368" t="s">
        <v>236</v>
      </c>
      <c r="BA641" s="368"/>
      <c r="BB641" s="366"/>
      <c r="BC641" s="366"/>
      <c r="BD641" s="366"/>
      <c r="BE641" s="366"/>
      <c r="BF641" s="366"/>
      <c r="BG641" s="366"/>
      <c r="BH641" s="366"/>
      <c r="BI641" s="366"/>
      <c r="BJ641" s="366"/>
      <c r="BK641" s="366"/>
      <c r="BL641" s="124"/>
      <c r="BM641" s="2"/>
      <c r="BN641" s="124"/>
      <c r="BO641" s="6"/>
      <c r="BP641" s="124"/>
      <c r="BQ641" s="124"/>
      <c r="BR641" s="124"/>
      <c r="BS641" s="124"/>
      <c r="BT641" s="124"/>
      <c r="BU641" s="124"/>
      <c r="BV641" s="124"/>
      <c r="BW641" s="124"/>
      <c r="BX641" s="6"/>
      <c r="BY641" s="124"/>
      <c r="BZ641" s="124"/>
      <c r="CA641" s="124"/>
      <c r="CB641" s="124"/>
      <c r="CC641" s="124"/>
      <c r="CD641" s="124"/>
      <c r="CE641" s="124"/>
      <c r="CF641" s="124"/>
      <c r="CG641" s="124"/>
      <c r="CH641" s="124"/>
      <c r="CI641" s="124"/>
      <c r="CJ641" s="124"/>
      <c r="CK641" s="124"/>
      <c r="CL641" s="124"/>
      <c r="CM641" s="124"/>
      <c r="CN641" s="124"/>
      <c r="CO641" s="124"/>
      <c r="CP641" s="124"/>
      <c r="CQ641" s="124"/>
      <c r="CR641" s="124"/>
      <c r="CS641" s="124"/>
      <c r="CT641" s="124"/>
      <c r="CU641" s="124"/>
      <c r="CV641" s="124"/>
      <c r="CW641" s="124"/>
      <c r="CX641" s="124"/>
      <c r="CY641" s="124"/>
      <c r="CZ641" s="124"/>
      <c r="DA641" s="124"/>
      <c r="DB641" s="124"/>
      <c r="DC641" s="124"/>
      <c r="DD641" s="124"/>
      <c r="DE641" s="124"/>
      <c r="DF641" s="124"/>
      <c r="DG641" s="124"/>
      <c r="DH641" s="124"/>
      <c r="DI641" s="124"/>
      <c r="DJ641" s="124"/>
      <c r="DK641" s="6"/>
      <c r="DL641" s="6"/>
      <c r="DM641" s="6"/>
      <c r="DN641" s="6"/>
      <c r="DO641" s="6"/>
      <c r="DP641" s="6"/>
      <c r="DQ641" s="6"/>
      <c r="DR641" s="6"/>
      <c r="DS641" s="6"/>
      <c r="DT641" s="2"/>
      <c r="DU641" s="2"/>
      <c r="DV641" s="2"/>
      <c r="DW641" s="2"/>
      <c r="DX641" s="2"/>
      <c r="DY641" s="2"/>
      <c r="DZ641" s="2"/>
      <c r="EA641" s="2"/>
      <c r="EB641" s="125"/>
      <c r="EC641" s="6"/>
      <c r="ED641" s="6"/>
      <c r="EE641" s="6"/>
      <c r="EF641" s="124"/>
      <c r="EG641" s="124"/>
      <c r="EH641" s="125"/>
      <c r="EI641" s="125"/>
      <c r="EJ641" s="124"/>
      <c r="EK641" s="2"/>
      <c r="EL641" s="2"/>
    </row>
    <row x14ac:dyDescent="0.25" r="642" customHeight="1" ht="18.75">
      <c r="A642" s="369" t="s">
        <v>51</v>
      </c>
      <c r="B642" s="366"/>
      <c r="C642" s="366"/>
      <c r="D642" s="366"/>
      <c r="E642" s="366"/>
      <c r="F642" s="366"/>
      <c r="G642" s="366"/>
      <c r="H642" s="366"/>
      <c r="I642" s="366"/>
      <c r="J642" s="366"/>
      <c r="K642" s="366"/>
      <c r="L642" s="366"/>
      <c r="M642" s="366"/>
      <c r="N642" s="366"/>
      <c r="O642" s="366"/>
      <c r="P642" s="366"/>
      <c r="Q642" s="366"/>
      <c r="R642" s="366"/>
      <c r="S642" s="366"/>
      <c r="T642" s="366"/>
      <c r="U642" s="366"/>
      <c r="V642" s="366"/>
      <c r="W642" s="366"/>
      <c r="X642" s="366"/>
      <c r="Y642" s="366"/>
      <c r="Z642" s="366"/>
      <c r="AA642" s="366"/>
      <c r="AB642" s="366"/>
      <c r="AC642" s="366"/>
      <c r="AD642" s="366"/>
      <c r="AE642" s="366"/>
      <c r="AF642" s="366"/>
      <c r="AG642" s="366"/>
      <c r="AH642" s="366"/>
      <c r="AI642" s="366"/>
      <c r="AJ642" s="366"/>
      <c r="AK642" s="366"/>
      <c r="AL642" s="366"/>
      <c r="AM642" s="366"/>
      <c r="AN642" s="366"/>
      <c r="AO642" s="366"/>
      <c r="AP642" s="366"/>
      <c r="AQ642" s="366"/>
      <c r="AR642" s="366"/>
      <c r="AS642" s="366"/>
      <c r="AT642" s="366"/>
      <c r="AU642" s="366"/>
      <c r="AV642" s="366"/>
      <c r="AW642" s="366"/>
      <c r="AX642" s="367"/>
      <c r="AY642" s="368" t="s">
        <v>236</v>
      </c>
      <c r="AZ642" s="368" t="s">
        <v>236</v>
      </c>
      <c r="BA642" s="368"/>
      <c r="BB642" s="366"/>
      <c r="BC642" s="366"/>
      <c r="BD642" s="366"/>
      <c r="BE642" s="366"/>
      <c r="BF642" s="366"/>
      <c r="BG642" s="366"/>
      <c r="BH642" s="366"/>
      <c r="BI642" s="366"/>
      <c r="BJ642" s="366"/>
      <c r="BK642" s="366"/>
      <c r="BL642" s="124"/>
      <c r="BM642" s="2"/>
      <c r="BN642" s="124"/>
      <c r="BO642" s="6"/>
      <c r="BP642" s="124"/>
      <c r="BQ642" s="124"/>
      <c r="BR642" s="124"/>
      <c r="BS642" s="124"/>
      <c r="BT642" s="124"/>
      <c r="BU642" s="124"/>
      <c r="BV642" s="124"/>
      <c r="BW642" s="124"/>
      <c r="BX642" s="6"/>
      <c r="BY642" s="124"/>
      <c r="BZ642" s="124"/>
      <c r="CA642" s="124"/>
      <c r="CB642" s="124"/>
      <c r="CC642" s="124"/>
      <c r="CD642" s="124"/>
      <c r="CE642" s="124"/>
      <c r="CF642" s="124"/>
      <c r="CG642" s="124"/>
      <c r="CH642" s="124"/>
      <c r="CI642" s="124"/>
      <c r="CJ642" s="124"/>
      <c r="CK642" s="124"/>
      <c r="CL642" s="124"/>
      <c r="CM642" s="124"/>
      <c r="CN642" s="124"/>
      <c r="CO642" s="124"/>
      <c r="CP642" s="124"/>
      <c r="CQ642" s="124"/>
      <c r="CR642" s="124"/>
      <c r="CS642" s="124"/>
      <c r="CT642" s="124"/>
      <c r="CU642" s="124"/>
      <c r="CV642" s="124"/>
      <c r="CW642" s="124"/>
      <c r="CX642" s="124"/>
      <c r="CY642" s="124"/>
      <c r="CZ642" s="124"/>
      <c r="DA642" s="124"/>
      <c r="DB642" s="124"/>
      <c r="DC642" s="124"/>
      <c r="DD642" s="124"/>
      <c r="DE642" s="124"/>
      <c r="DF642" s="124"/>
      <c r="DG642" s="124"/>
      <c r="DH642" s="124"/>
      <c r="DI642" s="124"/>
      <c r="DJ642" s="124"/>
      <c r="DK642" s="6"/>
      <c r="DL642" s="6"/>
      <c r="DM642" s="6"/>
      <c r="DN642" s="6"/>
      <c r="DO642" s="6"/>
      <c r="DP642" s="6"/>
      <c r="DQ642" s="6"/>
      <c r="DR642" s="6"/>
      <c r="DS642" s="6"/>
      <c r="DT642" s="2"/>
      <c r="DU642" s="2"/>
      <c r="DV642" s="2"/>
      <c r="DW642" s="2"/>
      <c r="DX642" s="2"/>
      <c r="DY642" s="2"/>
      <c r="DZ642" s="2"/>
      <c r="EA642" s="2"/>
      <c r="EB642" s="125"/>
      <c r="EC642" s="6"/>
      <c r="ED642" s="6"/>
      <c r="EE642" s="6"/>
      <c r="EF642" s="124"/>
      <c r="EG642" s="124"/>
      <c r="EH642" s="125"/>
      <c r="EI642" s="125"/>
      <c r="EJ642" s="124"/>
      <c r="EK642" s="2"/>
      <c r="EL642" s="2"/>
    </row>
    <row x14ac:dyDescent="0.25" r="643" customHeight="1" ht="18.75">
      <c r="A643" s="369" t="s">
        <v>264</v>
      </c>
      <c r="B643" s="366"/>
      <c r="C643" s="366"/>
      <c r="D643" s="366"/>
      <c r="E643" s="366"/>
      <c r="F643" s="366"/>
      <c r="G643" s="366"/>
      <c r="H643" s="366"/>
      <c r="I643" s="366"/>
      <c r="J643" s="366"/>
      <c r="K643" s="366"/>
      <c r="L643" s="366"/>
      <c r="M643" s="366"/>
      <c r="N643" s="366"/>
      <c r="O643" s="366"/>
      <c r="P643" s="366"/>
      <c r="Q643" s="366"/>
      <c r="R643" s="366"/>
      <c r="S643" s="366"/>
      <c r="T643" s="366"/>
      <c r="U643" s="366"/>
      <c r="V643" s="366"/>
      <c r="W643" s="366"/>
      <c r="X643" s="366"/>
      <c r="Y643" s="366"/>
      <c r="Z643" s="366"/>
      <c r="AA643" s="366"/>
      <c r="AB643" s="366"/>
      <c r="AC643" s="366"/>
      <c r="AD643" s="366"/>
      <c r="AE643" s="366"/>
      <c r="AF643" s="366"/>
      <c r="AG643" s="366"/>
      <c r="AH643" s="366"/>
      <c r="AI643" s="366"/>
      <c r="AJ643" s="366"/>
      <c r="AK643" s="366"/>
      <c r="AL643" s="366"/>
      <c r="AM643" s="366"/>
      <c r="AN643" s="366"/>
      <c r="AO643" s="366"/>
      <c r="AP643" s="366"/>
      <c r="AQ643" s="366"/>
      <c r="AR643" s="366"/>
      <c r="AS643" s="366"/>
      <c r="AT643" s="366"/>
      <c r="AU643" s="366"/>
      <c r="AV643" s="366"/>
      <c r="AW643" s="366"/>
      <c r="AX643" s="367"/>
      <c r="AY643" s="368" t="s">
        <v>236</v>
      </c>
      <c r="AZ643" s="368" t="s">
        <v>236</v>
      </c>
      <c r="BA643" s="368"/>
      <c r="BB643" s="366"/>
      <c r="BC643" s="366"/>
      <c r="BD643" s="366"/>
      <c r="BE643" s="366"/>
      <c r="BF643" s="366"/>
      <c r="BG643" s="366"/>
      <c r="BH643" s="366"/>
      <c r="BI643" s="366"/>
      <c r="BJ643" s="366"/>
      <c r="BK643" s="366"/>
      <c r="BL643" s="124"/>
      <c r="BM643" s="2"/>
      <c r="BN643" s="124"/>
      <c r="BO643" s="6"/>
      <c r="BP643" s="124"/>
      <c r="BQ643" s="124"/>
      <c r="BR643" s="124"/>
      <c r="BS643" s="124"/>
      <c r="BT643" s="124"/>
      <c r="BU643" s="124"/>
      <c r="BV643" s="124"/>
      <c r="BW643" s="124"/>
      <c r="BX643" s="6"/>
      <c r="BY643" s="124"/>
      <c r="BZ643" s="124"/>
      <c r="CA643" s="124"/>
      <c r="CB643" s="124"/>
      <c r="CC643" s="124"/>
      <c r="CD643" s="124"/>
      <c r="CE643" s="124"/>
      <c r="CF643" s="124"/>
      <c r="CG643" s="124"/>
      <c r="CH643" s="124"/>
      <c r="CI643" s="124"/>
      <c r="CJ643" s="124"/>
      <c r="CK643" s="124"/>
      <c r="CL643" s="124"/>
      <c r="CM643" s="124"/>
      <c r="CN643" s="124"/>
      <c r="CO643" s="124"/>
      <c r="CP643" s="124"/>
      <c r="CQ643" s="124"/>
      <c r="CR643" s="124"/>
      <c r="CS643" s="124"/>
      <c r="CT643" s="124"/>
      <c r="CU643" s="124"/>
      <c r="CV643" s="124"/>
      <c r="CW643" s="124"/>
      <c r="CX643" s="124"/>
      <c r="CY643" s="124"/>
      <c r="CZ643" s="124"/>
      <c r="DA643" s="124"/>
      <c r="DB643" s="124"/>
      <c r="DC643" s="124"/>
      <c r="DD643" s="124"/>
      <c r="DE643" s="124"/>
      <c r="DF643" s="124"/>
      <c r="DG643" s="124"/>
      <c r="DH643" s="124"/>
      <c r="DI643" s="124"/>
      <c r="DJ643" s="124"/>
      <c r="DK643" s="6"/>
      <c r="DL643" s="6"/>
      <c r="DM643" s="6"/>
      <c r="DN643" s="6"/>
      <c r="DO643" s="6"/>
      <c r="DP643" s="6"/>
      <c r="DQ643" s="6"/>
      <c r="DR643" s="6"/>
      <c r="DS643" s="6"/>
      <c r="DT643" s="2"/>
      <c r="DU643" s="2"/>
      <c r="DV643" s="2"/>
      <c r="DW643" s="2"/>
      <c r="DX643" s="2"/>
      <c r="DY643" s="2"/>
      <c r="DZ643" s="2"/>
      <c r="EA643" s="2"/>
      <c r="EB643" s="125"/>
      <c r="EC643" s="6"/>
      <c r="ED643" s="6"/>
      <c r="EE643" s="6"/>
      <c r="EF643" s="124"/>
      <c r="EG643" s="124"/>
      <c r="EH643" s="125"/>
      <c r="EI643" s="125"/>
      <c r="EJ643" s="124"/>
      <c r="EK643" s="2"/>
      <c r="EL643" s="2"/>
    </row>
    <row x14ac:dyDescent="0.25" r="644" customHeight="1" ht="18.75">
      <c r="A644" s="369" t="s">
        <v>265</v>
      </c>
      <c r="B644" s="366"/>
      <c r="C644" s="366"/>
      <c r="D644" s="366"/>
      <c r="E644" s="366"/>
      <c r="F644" s="366"/>
      <c r="G644" s="366"/>
      <c r="H644" s="366"/>
      <c r="I644" s="366"/>
      <c r="J644" s="366"/>
      <c r="K644" s="366"/>
      <c r="L644" s="366"/>
      <c r="M644" s="366"/>
      <c r="N644" s="366"/>
      <c r="O644" s="366"/>
      <c r="P644" s="366"/>
      <c r="Q644" s="366"/>
      <c r="R644" s="366"/>
      <c r="S644" s="366"/>
      <c r="T644" s="366"/>
      <c r="U644" s="366"/>
      <c r="V644" s="366"/>
      <c r="W644" s="366"/>
      <c r="X644" s="366"/>
      <c r="Y644" s="366"/>
      <c r="Z644" s="366"/>
      <c r="AA644" s="366"/>
      <c r="AB644" s="366"/>
      <c r="AC644" s="366"/>
      <c r="AD644" s="366"/>
      <c r="AE644" s="366"/>
      <c r="AF644" s="366"/>
      <c r="AG644" s="366"/>
      <c r="AH644" s="366"/>
      <c r="AI644" s="366"/>
      <c r="AJ644" s="366"/>
      <c r="AK644" s="366"/>
      <c r="AL644" s="366"/>
      <c r="AM644" s="366"/>
      <c r="AN644" s="366"/>
      <c r="AO644" s="366"/>
      <c r="AP644" s="366"/>
      <c r="AQ644" s="366"/>
      <c r="AR644" s="366"/>
      <c r="AS644" s="366"/>
      <c r="AT644" s="366"/>
      <c r="AU644" s="366"/>
      <c r="AV644" s="366"/>
      <c r="AW644" s="366"/>
      <c r="AX644" s="367"/>
      <c r="AY644" s="368" t="s">
        <v>236</v>
      </c>
      <c r="AZ644" s="368" t="s">
        <v>236</v>
      </c>
      <c r="BA644" s="368"/>
      <c r="BB644" s="366"/>
      <c r="BC644" s="366"/>
      <c r="BD644" s="366"/>
      <c r="BE644" s="366"/>
      <c r="BF644" s="366"/>
      <c r="BG644" s="366"/>
      <c r="BH644" s="366"/>
      <c r="BI644" s="366"/>
      <c r="BJ644" s="366"/>
      <c r="BK644" s="366"/>
      <c r="BL644" s="124"/>
      <c r="BM644" s="2"/>
      <c r="BN644" s="124"/>
      <c r="BO644" s="6"/>
      <c r="BP644" s="124"/>
      <c r="BQ644" s="124"/>
      <c r="BR644" s="124"/>
      <c r="BS644" s="124"/>
      <c r="BT644" s="124"/>
      <c r="BU644" s="124"/>
      <c r="BV644" s="124"/>
      <c r="BW644" s="124"/>
      <c r="BX644" s="6"/>
      <c r="BY644" s="124"/>
      <c r="BZ644" s="124"/>
      <c r="CA644" s="124"/>
      <c r="CB644" s="124"/>
      <c r="CC644" s="124"/>
      <c r="CD644" s="124"/>
      <c r="CE644" s="124"/>
      <c r="CF644" s="124"/>
      <c r="CG644" s="124"/>
      <c r="CH644" s="124"/>
      <c r="CI644" s="124"/>
      <c r="CJ644" s="124"/>
      <c r="CK644" s="124"/>
      <c r="CL644" s="124"/>
      <c r="CM644" s="124"/>
      <c r="CN644" s="124"/>
      <c r="CO644" s="124"/>
      <c r="CP644" s="124"/>
      <c r="CQ644" s="124"/>
      <c r="CR644" s="124"/>
      <c r="CS644" s="124"/>
      <c r="CT644" s="124"/>
      <c r="CU644" s="124"/>
      <c r="CV644" s="124"/>
      <c r="CW644" s="124"/>
      <c r="CX644" s="124"/>
      <c r="CY644" s="124"/>
      <c r="CZ644" s="124"/>
      <c r="DA644" s="124"/>
      <c r="DB644" s="124"/>
      <c r="DC644" s="124"/>
      <c r="DD644" s="124"/>
      <c r="DE644" s="124"/>
      <c r="DF644" s="124"/>
      <c r="DG644" s="124"/>
      <c r="DH644" s="124"/>
      <c r="DI644" s="124"/>
      <c r="DJ644" s="124"/>
      <c r="DK644" s="6"/>
      <c r="DL644" s="6"/>
      <c r="DM644" s="6"/>
      <c r="DN644" s="6"/>
      <c r="DO644" s="6"/>
      <c r="DP644" s="6"/>
      <c r="DQ644" s="6"/>
      <c r="DR644" s="6"/>
      <c r="DS644" s="6"/>
      <c r="DT644" s="2"/>
      <c r="DU644" s="2"/>
      <c r="DV644" s="2"/>
      <c r="DW644" s="2"/>
      <c r="DX644" s="2"/>
      <c r="DY644" s="2"/>
      <c r="DZ644" s="2"/>
      <c r="EA644" s="2"/>
      <c r="EB644" s="125"/>
      <c r="EC644" s="6"/>
      <c r="ED644" s="6"/>
      <c r="EE644" s="6"/>
      <c r="EF644" s="124"/>
      <c r="EG644" s="124"/>
      <c r="EH644" s="125"/>
      <c r="EI644" s="125"/>
      <c r="EJ644" s="124"/>
      <c r="EK644" s="2"/>
      <c r="EL644" s="2"/>
    </row>
    <row x14ac:dyDescent="0.25" r="645" customHeight="1" ht="18.75">
      <c r="A645" s="369" t="s">
        <v>266</v>
      </c>
      <c r="B645" s="366"/>
      <c r="C645" s="366"/>
      <c r="D645" s="366"/>
      <c r="E645" s="366"/>
      <c r="F645" s="366"/>
      <c r="G645" s="366"/>
      <c r="H645" s="366"/>
      <c r="I645" s="366"/>
      <c r="J645" s="366"/>
      <c r="K645" s="366"/>
      <c r="L645" s="366"/>
      <c r="M645" s="366"/>
      <c r="N645" s="366"/>
      <c r="O645" s="366"/>
      <c r="P645" s="366"/>
      <c r="Q645" s="366"/>
      <c r="R645" s="366"/>
      <c r="S645" s="366"/>
      <c r="T645" s="366"/>
      <c r="U645" s="366"/>
      <c r="V645" s="366"/>
      <c r="W645" s="366"/>
      <c r="X645" s="366"/>
      <c r="Y645" s="366"/>
      <c r="Z645" s="366"/>
      <c r="AA645" s="366"/>
      <c r="AB645" s="366"/>
      <c r="AC645" s="366"/>
      <c r="AD645" s="366"/>
      <c r="AE645" s="366"/>
      <c r="AF645" s="366"/>
      <c r="AG645" s="366"/>
      <c r="AH645" s="366"/>
      <c r="AI645" s="366"/>
      <c r="AJ645" s="366"/>
      <c r="AK645" s="366"/>
      <c r="AL645" s="366"/>
      <c r="AM645" s="366"/>
      <c r="AN645" s="366"/>
      <c r="AO645" s="366"/>
      <c r="AP645" s="366"/>
      <c r="AQ645" s="366"/>
      <c r="AR645" s="366"/>
      <c r="AS645" s="366"/>
      <c r="AT645" s="366"/>
      <c r="AU645" s="366"/>
      <c r="AV645" s="366"/>
      <c r="AW645" s="366"/>
      <c r="AX645" s="367"/>
      <c r="AY645" s="368" t="s">
        <v>236</v>
      </c>
      <c r="AZ645" s="368" t="s">
        <v>236</v>
      </c>
      <c r="BA645" s="368"/>
      <c r="BB645" s="366"/>
      <c r="BC645" s="366"/>
      <c r="BD645" s="366"/>
      <c r="BE645" s="366"/>
      <c r="BF645" s="366"/>
      <c r="BG645" s="366"/>
      <c r="BH645" s="366"/>
      <c r="BI645" s="366"/>
      <c r="BJ645" s="366"/>
      <c r="BK645" s="366"/>
      <c r="BL645" s="124"/>
      <c r="BM645" s="2"/>
      <c r="BN645" s="124"/>
      <c r="BO645" s="6"/>
      <c r="BP645" s="124"/>
      <c r="BQ645" s="124"/>
      <c r="BR645" s="124"/>
      <c r="BS645" s="124"/>
      <c r="BT645" s="124"/>
      <c r="BU645" s="124"/>
      <c r="BV645" s="124"/>
      <c r="BW645" s="124"/>
      <c r="BX645" s="6"/>
      <c r="BY645" s="124"/>
      <c r="BZ645" s="124"/>
      <c r="CA645" s="124"/>
      <c r="CB645" s="124"/>
      <c r="CC645" s="124"/>
      <c r="CD645" s="124"/>
      <c r="CE645" s="124"/>
      <c r="CF645" s="124"/>
      <c r="CG645" s="124"/>
      <c r="CH645" s="124"/>
      <c r="CI645" s="124"/>
      <c r="CJ645" s="124"/>
      <c r="CK645" s="124"/>
      <c r="CL645" s="124"/>
      <c r="CM645" s="124"/>
      <c r="CN645" s="124"/>
      <c r="CO645" s="124"/>
      <c r="CP645" s="124"/>
      <c r="CQ645" s="124"/>
      <c r="CR645" s="124"/>
      <c r="CS645" s="124"/>
      <c r="CT645" s="124"/>
      <c r="CU645" s="124"/>
      <c r="CV645" s="124"/>
      <c r="CW645" s="124"/>
      <c r="CX645" s="124"/>
      <c r="CY645" s="124"/>
      <c r="CZ645" s="124"/>
      <c r="DA645" s="124"/>
      <c r="DB645" s="124"/>
      <c r="DC645" s="124"/>
      <c r="DD645" s="124"/>
      <c r="DE645" s="124"/>
      <c r="DF645" s="124"/>
      <c r="DG645" s="124"/>
      <c r="DH645" s="124"/>
      <c r="DI645" s="124"/>
      <c r="DJ645" s="124"/>
      <c r="DK645" s="6"/>
      <c r="DL645" s="6"/>
      <c r="DM645" s="6"/>
      <c r="DN645" s="6"/>
      <c r="DO645" s="6"/>
      <c r="DP645" s="6"/>
      <c r="DQ645" s="6"/>
      <c r="DR645" s="6"/>
      <c r="DS645" s="6"/>
      <c r="DT645" s="2"/>
      <c r="DU645" s="2"/>
      <c r="DV645" s="2"/>
      <c r="DW645" s="2"/>
      <c r="DX645" s="2"/>
      <c r="DY645" s="2"/>
      <c r="DZ645" s="2"/>
      <c r="EA645" s="2"/>
      <c r="EB645" s="125"/>
      <c r="EC645" s="6"/>
      <c r="ED645" s="6"/>
      <c r="EE645" s="6"/>
      <c r="EF645" s="124"/>
      <c r="EG645" s="124"/>
      <c r="EH645" s="125"/>
      <c r="EI645" s="125"/>
      <c r="EJ645" s="124"/>
      <c r="EK645" s="2"/>
      <c r="EL645" s="2"/>
    </row>
    <row x14ac:dyDescent="0.25" r="646" customHeight="1" ht="18.75">
      <c r="A646" s="369" t="s">
        <v>267</v>
      </c>
      <c r="B646" s="366"/>
      <c r="C646" s="366"/>
      <c r="D646" s="366"/>
      <c r="E646" s="366"/>
      <c r="F646" s="366"/>
      <c r="G646" s="366"/>
      <c r="H646" s="366"/>
      <c r="I646" s="366"/>
      <c r="J646" s="366"/>
      <c r="K646" s="366"/>
      <c r="L646" s="366"/>
      <c r="M646" s="366"/>
      <c r="N646" s="366"/>
      <c r="O646" s="366"/>
      <c r="P646" s="366"/>
      <c r="Q646" s="366"/>
      <c r="R646" s="366"/>
      <c r="S646" s="366"/>
      <c r="T646" s="366"/>
      <c r="U646" s="366"/>
      <c r="V646" s="366"/>
      <c r="W646" s="366"/>
      <c r="X646" s="366"/>
      <c r="Y646" s="366"/>
      <c r="Z646" s="366"/>
      <c r="AA646" s="366"/>
      <c r="AB646" s="366"/>
      <c r="AC646" s="366"/>
      <c r="AD646" s="366"/>
      <c r="AE646" s="366"/>
      <c r="AF646" s="366"/>
      <c r="AG646" s="366"/>
      <c r="AH646" s="366"/>
      <c r="AI646" s="366"/>
      <c r="AJ646" s="366"/>
      <c r="AK646" s="366"/>
      <c r="AL646" s="366"/>
      <c r="AM646" s="366"/>
      <c r="AN646" s="366"/>
      <c r="AO646" s="366"/>
      <c r="AP646" s="366"/>
      <c r="AQ646" s="366"/>
      <c r="AR646" s="366"/>
      <c r="AS646" s="366"/>
      <c r="AT646" s="366"/>
      <c r="AU646" s="366"/>
      <c r="AV646" s="366"/>
      <c r="AW646" s="366"/>
      <c r="AX646" s="367"/>
      <c r="AY646" s="368" t="s">
        <v>236</v>
      </c>
      <c r="AZ646" s="368" t="s">
        <v>236</v>
      </c>
      <c r="BA646" s="368"/>
      <c r="BB646" s="366"/>
      <c r="BC646" s="366"/>
      <c r="BD646" s="366"/>
      <c r="BE646" s="366"/>
      <c r="BF646" s="366"/>
      <c r="BG646" s="366"/>
      <c r="BH646" s="366"/>
      <c r="BI646" s="366"/>
      <c r="BJ646" s="366"/>
      <c r="BK646" s="366"/>
      <c r="BL646" s="124"/>
      <c r="BM646" s="2"/>
      <c r="BN646" s="124"/>
      <c r="BO646" s="6"/>
      <c r="BP646" s="124"/>
      <c r="BQ646" s="124"/>
      <c r="BR646" s="124"/>
      <c r="BS646" s="124"/>
      <c r="BT646" s="124"/>
      <c r="BU646" s="124"/>
      <c r="BV646" s="124"/>
      <c r="BW646" s="124"/>
      <c r="BX646" s="6"/>
      <c r="BY646" s="124"/>
      <c r="BZ646" s="124"/>
      <c r="CA646" s="124"/>
      <c r="CB646" s="124"/>
      <c r="CC646" s="124"/>
      <c r="CD646" s="124"/>
      <c r="CE646" s="124"/>
      <c r="CF646" s="124"/>
      <c r="CG646" s="124"/>
      <c r="CH646" s="124"/>
      <c r="CI646" s="124"/>
      <c r="CJ646" s="124"/>
      <c r="CK646" s="124"/>
      <c r="CL646" s="124"/>
      <c r="CM646" s="124"/>
      <c r="CN646" s="124"/>
      <c r="CO646" s="124"/>
      <c r="CP646" s="124"/>
      <c r="CQ646" s="124"/>
      <c r="CR646" s="124"/>
      <c r="CS646" s="124"/>
      <c r="CT646" s="124"/>
      <c r="CU646" s="124"/>
      <c r="CV646" s="124"/>
      <c r="CW646" s="124"/>
      <c r="CX646" s="124"/>
      <c r="CY646" s="124"/>
      <c r="CZ646" s="124"/>
      <c r="DA646" s="124"/>
      <c r="DB646" s="124"/>
      <c r="DC646" s="124"/>
      <c r="DD646" s="124"/>
      <c r="DE646" s="124"/>
      <c r="DF646" s="124"/>
      <c r="DG646" s="124"/>
      <c r="DH646" s="124"/>
      <c r="DI646" s="124"/>
      <c r="DJ646" s="124"/>
      <c r="DK646" s="6"/>
      <c r="DL646" s="6"/>
      <c r="DM646" s="6"/>
      <c r="DN646" s="6"/>
      <c r="DO646" s="6"/>
      <c r="DP646" s="6"/>
      <c r="DQ646" s="6"/>
      <c r="DR646" s="6"/>
      <c r="DS646" s="6"/>
      <c r="DT646" s="2"/>
      <c r="DU646" s="2"/>
      <c r="DV646" s="2"/>
      <c r="DW646" s="2"/>
      <c r="DX646" s="2"/>
      <c r="DY646" s="2"/>
      <c r="DZ646" s="2"/>
      <c r="EA646" s="2"/>
      <c r="EB646" s="125"/>
      <c r="EC646" s="6"/>
      <c r="ED646" s="6"/>
      <c r="EE646" s="6"/>
      <c r="EF646" s="124"/>
      <c r="EG646" s="124"/>
      <c r="EH646" s="125"/>
      <c r="EI646" s="125"/>
      <c r="EJ646" s="124"/>
      <c r="EK646" s="2"/>
      <c r="EL646" s="2"/>
    </row>
    <row x14ac:dyDescent="0.25" r="647" customHeight="1" ht="18.75">
      <c r="A647" s="369" t="s">
        <v>268</v>
      </c>
      <c r="B647" s="366"/>
      <c r="C647" s="366"/>
      <c r="D647" s="366"/>
      <c r="E647" s="366"/>
      <c r="F647" s="366"/>
      <c r="G647" s="366"/>
      <c r="H647" s="366"/>
      <c r="I647" s="366"/>
      <c r="J647" s="366"/>
      <c r="K647" s="366"/>
      <c r="L647" s="366"/>
      <c r="M647" s="366"/>
      <c r="N647" s="366"/>
      <c r="O647" s="366"/>
      <c r="P647" s="366"/>
      <c r="Q647" s="366"/>
      <c r="R647" s="366"/>
      <c r="S647" s="366"/>
      <c r="T647" s="366"/>
      <c r="U647" s="366"/>
      <c r="V647" s="366"/>
      <c r="W647" s="366"/>
      <c r="X647" s="366"/>
      <c r="Y647" s="366"/>
      <c r="Z647" s="366"/>
      <c r="AA647" s="366"/>
      <c r="AB647" s="366"/>
      <c r="AC647" s="366"/>
      <c r="AD647" s="366"/>
      <c r="AE647" s="366"/>
      <c r="AF647" s="366"/>
      <c r="AG647" s="366"/>
      <c r="AH647" s="366"/>
      <c r="AI647" s="366"/>
      <c r="AJ647" s="366"/>
      <c r="AK647" s="366"/>
      <c r="AL647" s="366"/>
      <c r="AM647" s="366"/>
      <c r="AN647" s="366"/>
      <c r="AO647" s="366"/>
      <c r="AP647" s="366"/>
      <c r="AQ647" s="366"/>
      <c r="AR647" s="366"/>
      <c r="AS647" s="366"/>
      <c r="AT647" s="366"/>
      <c r="AU647" s="366"/>
      <c r="AV647" s="366"/>
      <c r="AW647" s="366"/>
      <c r="AX647" s="367"/>
      <c r="AY647" s="368" t="s">
        <v>236</v>
      </c>
      <c r="AZ647" s="368" t="s">
        <v>236</v>
      </c>
      <c r="BA647" s="368"/>
      <c r="BB647" s="366"/>
      <c r="BC647" s="366"/>
      <c r="BD647" s="366"/>
      <c r="BE647" s="366"/>
      <c r="BF647" s="366"/>
      <c r="BG647" s="366"/>
      <c r="BH647" s="366"/>
      <c r="BI647" s="366"/>
      <c r="BJ647" s="366"/>
      <c r="BK647" s="366"/>
      <c r="BL647" s="124"/>
      <c r="BM647" s="2"/>
      <c r="BN647" s="124"/>
      <c r="BO647" s="6"/>
      <c r="BP647" s="124"/>
      <c r="BQ647" s="124"/>
      <c r="BR647" s="124"/>
      <c r="BS647" s="124"/>
      <c r="BT647" s="124"/>
      <c r="BU647" s="124"/>
      <c r="BV647" s="124"/>
      <c r="BW647" s="124"/>
      <c r="BX647" s="6"/>
      <c r="BY647" s="124"/>
      <c r="BZ647" s="124"/>
      <c r="CA647" s="124"/>
      <c r="CB647" s="124"/>
      <c r="CC647" s="124"/>
      <c r="CD647" s="124"/>
      <c r="CE647" s="124"/>
      <c r="CF647" s="124"/>
      <c r="CG647" s="124"/>
      <c r="CH647" s="124"/>
      <c r="CI647" s="124"/>
      <c r="CJ647" s="124"/>
      <c r="CK647" s="124"/>
      <c r="CL647" s="124"/>
      <c r="CM647" s="124"/>
      <c r="CN647" s="124"/>
      <c r="CO647" s="124"/>
      <c r="CP647" s="124"/>
      <c r="CQ647" s="124"/>
      <c r="CR647" s="124"/>
      <c r="CS647" s="124"/>
      <c r="CT647" s="124"/>
      <c r="CU647" s="124"/>
      <c r="CV647" s="124"/>
      <c r="CW647" s="124"/>
      <c r="CX647" s="124"/>
      <c r="CY647" s="124"/>
      <c r="CZ647" s="124"/>
      <c r="DA647" s="124"/>
      <c r="DB647" s="124"/>
      <c r="DC647" s="124"/>
      <c r="DD647" s="124"/>
      <c r="DE647" s="124"/>
      <c r="DF647" s="124"/>
      <c r="DG647" s="124"/>
      <c r="DH647" s="124"/>
      <c r="DI647" s="124"/>
      <c r="DJ647" s="124"/>
      <c r="DK647" s="6"/>
      <c r="DL647" s="6"/>
      <c r="DM647" s="6"/>
      <c r="DN647" s="6"/>
      <c r="DO647" s="6"/>
      <c r="DP647" s="6"/>
      <c r="DQ647" s="6"/>
      <c r="DR647" s="6"/>
      <c r="DS647" s="6"/>
      <c r="DT647" s="2"/>
      <c r="DU647" s="2"/>
      <c r="DV647" s="2"/>
      <c r="DW647" s="2"/>
      <c r="DX647" s="2"/>
      <c r="DY647" s="2"/>
      <c r="DZ647" s="2"/>
      <c r="EA647" s="2"/>
      <c r="EB647" s="125"/>
      <c r="EC647" s="6"/>
      <c r="ED647" s="6"/>
      <c r="EE647" s="6"/>
      <c r="EF647" s="124"/>
      <c r="EG647" s="124"/>
      <c r="EH647" s="125"/>
      <c r="EI647" s="125"/>
      <c r="EJ647" s="124"/>
      <c r="EK647" s="2"/>
      <c r="EL647" s="2"/>
    </row>
    <row x14ac:dyDescent="0.25" r="648" customHeight="1" ht="18.75">
      <c r="A648" s="369" t="s">
        <v>269</v>
      </c>
      <c r="B648" s="366"/>
      <c r="C648" s="366"/>
      <c r="D648" s="366"/>
      <c r="E648" s="366"/>
      <c r="F648" s="366"/>
      <c r="G648" s="366"/>
      <c r="H648" s="366"/>
      <c r="I648" s="366"/>
      <c r="J648" s="366"/>
      <c r="K648" s="366"/>
      <c r="L648" s="366"/>
      <c r="M648" s="366"/>
      <c r="N648" s="366"/>
      <c r="O648" s="366"/>
      <c r="P648" s="366"/>
      <c r="Q648" s="366"/>
      <c r="R648" s="366"/>
      <c r="S648" s="366"/>
      <c r="T648" s="366"/>
      <c r="U648" s="366"/>
      <c r="V648" s="366"/>
      <c r="W648" s="366"/>
      <c r="X648" s="366"/>
      <c r="Y648" s="366"/>
      <c r="Z648" s="366"/>
      <c r="AA648" s="366"/>
      <c r="AB648" s="366"/>
      <c r="AC648" s="366"/>
      <c r="AD648" s="366"/>
      <c r="AE648" s="366"/>
      <c r="AF648" s="366"/>
      <c r="AG648" s="366"/>
      <c r="AH648" s="366"/>
      <c r="AI648" s="366"/>
      <c r="AJ648" s="366"/>
      <c r="AK648" s="366"/>
      <c r="AL648" s="366"/>
      <c r="AM648" s="366"/>
      <c r="AN648" s="366"/>
      <c r="AO648" s="366"/>
      <c r="AP648" s="366"/>
      <c r="AQ648" s="366"/>
      <c r="AR648" s="366"/>
      <c r="AS648" s="366"/>
      <c r="AT648" s="366"/>
      <c r="AU648" s="366"/>
      <c r="AV648" s="366"/>
      <c r="AW648" s="366"/>
      <c r="AX648" s="367"/>
      <c r="AY648" s="368" t="s">
        <v>236</v>
      </c>
      <c r="AZ648" s="368" t="s">
        <v>236</v>
      </c>
      <c r="BA648" s="368"/>
      <c r="BB648" s="366"/>
      <c r="BC648" s="366"/>
      <c r="BD648" s="366"/>
      <c r="BE648" s="366"/>
      <c r="BF648" s="366"/>
      <c r="BG648" s="366"/>
      <c r="BH648" s="366"/>
      <c r="BI648" s="366"/>
      <c r="BJ648" s="366"/>
      <c r="BK648" s="366"/>
      <c r="BL648" s="124"/>
      <c r="BM648" s="2"/>
      <c r="BN648" s="124"/>
      <c r="BO648" s="6"/>
      <c r="BP648" s="124"/>
      <c r="BQ648" s="124"/>
      <c r="BR648" s="124"/>
      <c r="BS648" s="124"/>
      <c r="BT648" s="124"/>
      <c r="BU648" s="124"/>
      <c r="BV648" s="124"/>
      <c r="BW648" s="124"/>
      <c r="BX648" s="6"/>
      <c r="BY648" s="124"/>
      <c r="BZ648" s="124"/>
      <c r="CA648" s="124"/>
      <c r="CB648" s="124"/>
      <c r="CC648" s="124"/>
      <c r="CD648" s="124"/>
      <c r="CE648" s="124"/>
      <c r="CF648" s="124"/>
      <c r="CG648" s="124"/>
      <c r="CH648" s="124"/>
      <c r="CI648" s="124"/>
      <c r="CJ648" s="124"/>
      <c r="CK648" s="124"/>
      <c r="CL648" s="124"/>
      <c r="CM648" s="124"/>
      <c r="CN648" s="124"/>
      <c r="CO648" s="124"/>
      <c r="CP648" s="124"/>
      <c r="CQ648" s="124"/>
      <c r="CR648" s="124"/>
      <c r="CS648" s="124"/>
      <c r="CT648" s="124"/>
      <c r="CU648" s="124"/>
      <c r="CV648" s="124"/>
      <c r="CW648" s="124"/>
      <c r="CX648" s="124"/>
      <c r="CY648" s="124"/>
      <c r="CZ648" s="124"/>
      <c r="DA648" s="124"/>
      <c r="DB648" s="124"/>
      <c r="DC648" s="124"/>
      <c r="DD648" s="124"/>
      <c r="DE648" s="124"/>
      <c r="DF648" s="124"/>
      <c r="DG648" s="124"/>
      <c r="DH648" s="124"/>
      <c r="DI648" s="124"/>
      <c r="DJ648" s="124"/>
      <c r="DK648" s="6"/>
      <c r="DL648" s="6"/>
      <c r="DM648" s="6"/>
      <c r="DN648" s="6"/>
      <c r="DO648" s="6"/>
      <c r="DP648" s="6"/>
      <c r="DQ648" s="6"/>
      <c r="DR648" s="6"/>
      <c r="DS648" s="6"/>
      <c r="DT648" s="2"/>
      <c r="DU648" s="2"/>
      <c r="DV648" s="2"/>
      <c r="DW648" s="2"/>
      <c r="DX648" s="2"/>
      <c r="DY648" s="2"/>
      <c r="DZ648" s="2"/>
      <c r="EA648" s="2"/>
      <c r="EB648" s="125"/>
      <c r="EC648" s="6"/>
      <c r="ED648" s="6"/>
      <c r="EE648" s="6"/>
      <c r="EF648" s="124"/>
      <c r="EG648" s="124"/>
      <c r="EH648" s="125"/>
      <c r="EI648" s="125"/>
      <c r="EJ648" s="124"/>
      <c r="EK648" s="2"/>
      <c r="EL648" s="2"/>
    </row>
    <row x14ac:dyDescent="0.25" r="649" customHeight="1" ht="18.75">
      <c r="A649" s="369" t="s">
        <v>270</v>
      </c>
      <c r="B649" s="366"/>
      <c r="C649" s="366"/>
      <c r="D649" s="366"/>
      <c r="E649" s="366"/>
      <c r="F649" s="366"/>
      <c r="G649" s="366"/>
      <c r="H649" s="366"/>
      <c r="I649" s="366"/>
      <c r="J649" s="366"/>
      <c r="K649" s="366"/>
      <c r="L649" s="366"/>
      <c r="M649" s="366"/>
      <c r="N649" s="366"/>
      <c r="O649" s="366"/>
      <c r="P649" s="366"/>
      <c r="Q649" s="366"/>
      <c r="R649" s="366"/>
      <c r="S649" s="366"/>
      <c r="T649" s="366"/>
      <c r="U649" s="366"/>
      <c r="V649" s="366"/>
      <c r="W649" s="366"/>
      <c r="X649" s="366"/>
      <c r="Y649" s="366"/>
      <c r="Z649" s="366"/>
      <c r="AA649" s="366"/>
      <c r="AB649" s="366"/>
      <c r="AC649" s="366"/>
      <c r="AD649" s="366"/>
      <c r="AE649" s="366"/>
      <c r="AF649" s="366"/>
      <c r="AG649" s="366"/>
      <c r="AH649" s="366"/>
      <c r="AI649" s="366"/>
      <c r="AJ649" s="366"/>
      <c r="AK649" s="366"/>
      <c r="AL649" s="366"/>
      <c r="AM649" s="366"/>
      <c r="AN649" s="366"/>
      <c r="AO649" s="366"/>
      <c r="AP649" s="366"/>
      <c r="AQ649" s="366"/>
      <c r="AR649" s="366"/>
      <c r="AS649" s="366"/>
      <c r="AT649" s="366"/>
      <c r="AU649" s="366"/>
      <c r="AV649" s="366"/>
      <c r="AW649" s="366"/>
      <c r="AX649" s="367"/>
      <c r="AY649" s="368" t="s">
        <v>236</v>
      </c>
      <c r="AZ649" s="368" t="s">
        <v>236</v>
      </c>
      <c r="BA649" s="368"/>
      <c r="BB649" s="366"/>
      <c r="BC649" s="366"/>
      <c r="BD649" s="366"/>
      <c r="BE649" s="366"/>
      <c r="BF649" s="366"/>
      <c r="BG649" s="366"/>
      <c r="BH649" s="366"/>
      <c r="BI649" s="366"/>
      <c r="BJ649" s="366"/>
      <c r="BK649" s="366"/>
      <c r="BL649" s="124"/>
      <c r="BM649" s="2"/>
      <c r="BN649" s="124"/>
      <c r="BO649" s="6"/>
      <c r="BP649" s="124"/>
      <c r="BQ649" s="124"/>
      <c r="BR649" s="124"/>
      <c r="BS649" s="124"/>
      <c r="BT649" s="124"/>
      <c r="BU649" s="124"/>
      <c r="BV649" s="124"/>
      <c r="BW649" s="124"/>
      <c r="BX649" s="6"/>
      <c r="BY649" s="124"/>
      <c r="BZ649" s="124"/>
      <c r="CA649" s="124"/>
      <c r="CB649" s="124"/>
      <c r="CC649" s="124"/>
      <c r="CD649" s="124"/>
      <c r="CE649" s="124"/>
      <c r="CF649" s="124"/>
      <c r="CG649" s="124"/>
      <c r="CH649" s="124"/>
      <c r="CI649" s="124"/>
      <c r="CJ649" s="124"/>
      <c r="CK649" s="124"/>
      <c r="CL649" s="124"/>
      <c r="CM649" s="124"/>
      <c r="CN649" s="124"/>
      <c r="CO649" s="124"/>
      <c r="CP649" s="124"/>
      <c r="CQ649" s="124"/>
      <c r="CR649" s="124"/>
      <c r="CS649" s="124"/>
      <c r="CT649" s="124"/>
      <c r="CU649" s="124"/>
      <c r="CV649" s="124"/>
      <c r="CW649" s="124"/>
      <c r="CX649" s="124"/>
      <c r="CY649" s="124"/>
      <c r="CZ649" s="124"/>
      <c r="DA649" s="124"/>
      <c r="DB649" s="124"/>
      <c r="DC649" s="124"/>
      <c r="DD649" s="124"/>
      <c r="DE649" s="124"/>
      <c r="DF649" s="124"/>
      <c r="DG649" s="124"/>
      <c r="DH649" s="124"/>
      <c r="DI649" s="124"/>
      <c r="DJ649" s="124"/>
      <c r="DK649" s="6"/>
      <c r="DL649" s="6"/>
      <c r="DM649" s="6"/>
      <c r="DN649" s="6"/>
      <c r="DO649" s="6"/>
      <c r="DP649" s="6"/>
      <c r="DQ649" s="6"/>
      <c r="DR649" s="6"/>
      <c r="DS649" s="6"/>
      <c r="DT649" s="2"/>
      <c r="DU649" s="2"/>
      <c r="DV649" s="2"/>
      <c r="DW649" s="2"/>
      <c r="DX649" s="2"/>
      <c r="DY649" s="2"/>
      <c r="DZ649" s="2"/>
      <c r="EA649" s="2"/>
      <c r="EB649" s="125"/>
      <c r="EC649" s="6"/>
      <c r="ED649" s="6"/>
      <c r="EE649" s="6"/>
      <c r="EF649" s="124"/>
      <c r="EG649" s="124"/>
      <c r="EH649" s="125"/>
      <c r="EI649" s="125"/>
      <c r="EJ649" s="124"/>
      <c r="EK649" s="2"/>
      <c r="EL649" s="2"/>
    </row>
    <row x14ac:dyDescent="0.25" r="650" customHeight="1" ht="18.75">
      <c r="A650" s="369" t="s">
        <v>270</v>
      </c>
      <c r="B650" s="366"/>
      <c r="C650" s="366"/>
      <c r="D650" s="366"/>
      <c r="E650" s="366"/>
      <c r="F650" s="366"/>
      <c r="G650" s="366"/>
      <c r="H650" s="366"/>
      <c r="I650" s="366"/>
      <c r="J650" s="366"/>
      <c r="K650" s="366"/>
      <c r="L650" s="366"/>
      <c r="M650" s="366"/>
      <c r="N650" s="366"/>
      <c r="O650" s="366"/>
      <c r="P650" s="366"/>
      <c r="Q650" s="366"/>
      <c r="R650" s="366"/>
      <c r="S650" s="366"/>
      <c r="T650" s="366"/>
      <c r="U650" s="366"/>
      <c r="V650" s="366"/>
      <c r="W650" s="366"/>
      <c r="X650" s="366"/>
      <c r="Y650" s="366"/>
      <c r="Z650" s="366"/>
      <c r="AA650" s="366"/>
      <c r="AB650" s="366"/>
      <c r="AC650" s="366"/>
      <c r="AD650" s="366"/>
      <c r="AE650" s="366"/>
      <c r="AF650" s="366"/>
      <c r="AG650" s="366"/>
      <c r="AH650" s="366"/>
      <c r="AI650" s="366"/>
      <c r="AJ650" s="366"/>
      <c r="AK650" s="366"/>
      <c r="AL650" s="366"/>
      <c r="AM650" s="366"/>
      <c r="AN650" s="366"/>
      <c r="AO650" s="366"/>
      <c r="AP650" s="366"/>
      <c r="AQ650" s="366"/>
      <c r="AR650" s="366"/>
      <c r="AS650" s="366"/>
      <c r="AT650" s="366"/>
      <c r="AU650" s="366"/>
      <c r="AV650" s="366"/>
      <c r="AW650" s="366"/>
      <c r="AX650" s="367"/>
      <c r="AY650" s="368" t="s">
        <v>236</v>
      </c>
      <c r="AZ650" s="368" t="s">
        <v>236</v>
      </c>
      <c r="BA650" s="368"/>
      <c r="BB650" s="366"/>
      <c r="BC650" s="366"/>
      <c r="BD650" s="366"/>
      <c r="BE650" s="366"/>
      <c r="BF650" s="366"/>
      <c r="BG650" s="366"/>
      <c r="BH650" s="366"/>
      <c r="BI650" s="366"/>
      <c r="BJ650" s="366"/>
      <c r="BK650" s="366"/>
      <c r="BL650" s="124"/>
      <c r="BM650" s="2"/>
      <c r="BN650" s="124"/>
      <c r="BO650" s="6"/>
      <c r="BP650" s="124"/>
      <c r="BQ650" s="124"/>
      <c r="BR650" s="124"/>
      <c r="BS650" s="124"/>
      <c r="BT650" s="124"/>
      <c r="BU650" s="124"/>
      <c r="BV650" s="124"/>
      <c r="BW650" s="124"/>
      <c r="BX650" s="6"/>
      <c r="BY650" s="124"/>
      <c r="BZ650" s="124"/>
      <c r="CA650" s="124"/>
      <c r="CB650" s="124"/>
      <c r="CC650" s="124"/>
      <c r="CD650" s="124"/>
      <c r="CE650" s="124"/>
      <c r="CF650" s="124"/>
      <c r="CG650" s="124"/>
      <c r="CH650" s="124"/>
      <c r="CI650" s="124"/>
      <c r="CJ650" s="124"/>
      <c r="CK650" s="124"/>
      <c r="CL650" s="124"/>
      <c r="CM650" s="124"/>
      <c r="CN650" s="124"/>
      <c r="CO650" s="124"/>
      <c r="CP650" s="124"/>
      <c r="CQ650" s="124"/>
      <c r="CR650" s="124"/>
      <c r="CS650" s="124"/>
      <c r="CT650" s="124"/>
      <c r="CU650" s="124"/>
      <c r="CV650" s="124"/>
      <c r="CW650" s="124"/>
      <c r="CX650" s="124"/>
      <c r="CY650" s="124"/>
      <c r="CZ650" s="124"/>
      <c r="DA650" s="124"/>
      <c r="DB650" s="124"/>
      <c r="DC650" s="124"/>
      <c r="DD650" s="124"/>
      <c r="DE650" s="124"/>
      <c r="DF650" s="124"/>
      <c r="DG650" s="124"/>
      <c r="DH650" s="124"/>
      <c r="DI650" s="124"/>
      <c r="DJ650" s="124"/>
      <c r="DK650" s="6"/>
      <c r="DL650" s="6"/>
      <c r="DM650" s="6"/>
      <c r="DN650" s="6"/>
      <c r="DO650" s="6"/>
      <c r="DP650" s="6"/>
      <c r="DQ650" s="6"/>
      <c r="DR650" s="6"/>
      <c r="DS650" s="6"/>
      <c r="DT650" s="2"/>
      <c r="DU650" s="2"/>
      <c r="DV650" s="2"/>
      <c r="DW650" s="2"/>
      <c r="DX650" s="2"/>
      <c r="DY650" s="2"/>
      <c r="DZ650" s="2"/>
      <c r="EA650" s="2"/>
      <c r="EB650" s="125"/>
      <c r="EC650" s="6"/>
      <c r="ED650" s="6"/>
      <c r="EE650" s="6"/>
      <c r="EF650" s="124"/>
      <c r="EG650" s="124"/>
      <c r="EH650" s="125"/>
      <c r="EI650" s="125"/>
      <c r="EJ650" s="124"/>
      <c r="EK650" s="2"/>
      <c r="EL650" s="2"/>
    </row>
    <row x14ac:dyDescent="0.25" r="651" customHeight="1" ht="18.75">
      <c r="A651" s="369" t="s">
        <v>271</v>
      </c>
      <c r="B651" s="366"/>
      <c r="C651" s="366"/>
      <c r="D651" s="366"/>
      <c r="E651" s="366"/>
      <c r="F651" s="366"/>
      <c r="G651" s="366"/>
      <c r="H651" s="366"/>
      <c r="I651" s="366"/>
      <c r="J651" s="366"/>
      <c r="K651" s="366"/>
      <c r="L651" s="366"/>
      <c r="M651" s="366"/>
      <c r="N651" s="366"/>
      <c r="O651" s="366"/>
      <c r="P651" s="366"/>
      <c r="Q651" s="366"/>
      <c r="R651" s="366"/>
      <c r="S651" s="366"/>
      <c r="T651" s="366"/>
      <c r="U651" s="366"/>
      <c r="V651" s="366"/>
      <c r="W651" s="366"/>
      <c r="X651" s="366"/>
      <c r="Y651" s="366"/>
      <c r="Z651" s="366"/>
      <c r="AA651" s="366"/>
      <c r="AB651" s="366"/>
      <c r="AC651" s="366"/>
      <c r="AD651" s="366"/>
      <c r="AE651" s="366"/>
      <c r="AF651" s="366"/>
      <c r="AG651" s="366"/>
      <c r="AH651" s="366"/>
      <c r="AI651" s="366"/>
      <c r="AJ651" s="366"/>
      <c r="AK651" s="366"/>
      <c r="AL651" s="366"/>
      <c r="AM651" s="366"/>
      <c r="AN651" s="366"/>
      <c r="AO651" s="366"/>
      <c r="AP651" s="366"/>
      <c r="AQ651" s="366"/>
      <c r="AR651" s="366"/>
      <c r="AS651" s="366"/>
      <c r="AT651" s="366"/>
      <c r="AU651" s="366"/>
      <c r="AV651" s="366"/>
      <c r="AW651" s="366"/>
      <c r="AX651" s="367"/>
      <c r="AY651" s="368" t="s">
        <v>236</v>
      </c>
      <c r="AZ651" s="368" t="s">
        <v>236</v>
      </c>
      <c r="BA651" s="368"/>
      <c r="BB651" s="366"/>
      <c r="BC651" s="366"/>
      <c r="BD651" s="366"/>
      <c r="BE651" s="366"/>
      <c r="BF651" s="366"/>
      <c r="BG651" s="366"/>
      <c r="BH651" s="366"/>
      <c r="BI651" s="366"/>
      <c r="BJ651" s="366"/>
      <c r="BK651" s="366"/>
      <c r="BL651" s="124"/>
      <c r="BM651" s="2"/>
      <c r="BN651" s="124"/>
      <c r="BO651" s="6"/>
      <c r="BP651" s="124"/>
      <c r="BQ651" s="124"/>
      <c r="BR651" s="124"/>
      <c r="BS651" s="124"/>
      <c r="BT651" s="124"/>
      <c r="BU651" s="124"/>
      <c r="BV651" s="124"/>
      <c r="BW651" s="124"/>
      <c r="BX651" s="6"/>
      <c r="BY651" s="124"/>
      <c r="BZ651" s="124"/>
      <c r="CA651" s="124"/>
      <c r="CB651" s="124"/>
      <c r="CC651" s="124"/>
      <c r="CD651" s="124"/>
      <c r="CE651" s="124"/>
      <c r="CF651" s="124"/>
      <c r="CG651" s="124"/>
      <c r="CH651" s="124"/>
      <c r="CI651" s="124"/>
      <c r="CJ651" s="124"/>
      <c r="CK651" s="124"/>
      <c r="CL651" s="124"/>
      <c r="CM651" s="124"/>
      <c r="CN651" s="124"/>
      <c r="CO651" s="124"/>
      <c r="CP651" s="124"/>
      <c r="CQ651" s="124"/>
      <c r="CR651" s="124"/>
      <c r="CS651" s="124"/>
      <c r="CT651" s="124"/>
      <c r="CU651" s="124"/>
      <c r="CV651" s="124"/>
      <c r="CW651" s="124"/>
      <c r="CX651" s="124"/>
      <c r="CY651" s="124"/>
      <c r="CZ651" s="124"/>
      <c r="DA651" s="124"/>
      <c r="DB651" s="124"/>
      <c r="DC651" s="124"/>
      <c r="DD651" s="124"/>
      <c r="DE651" s="124"/>
      <c r="DF651" s="124"/>
      <c r="DG651" s="124"/>
      <c r="DH651" s="124"/>
      <c r="DI651" s="124"/>
      <c r="DJ651" s="124"/>
      <c r="DK651" s="6"/>
      <c r="DL651" s="6"/>
      <c r="DM651" s="6"/>
      <c r="DN651" s="6"/>
      <c r="DO651" s="6"/>
      <c r="DP651" s="6"/>
      <c r="DQ651" s="6"/>
      <c r="DR651" s="6"/>
      <c r="DS651" s="6"/>
      <c r="DT651" s="2"/>
      <c r="DU651" s="2"/>
      <c r="DV651" s="2"/>
      <c r="DW651" s="2"/>
      <c r="DX651" s="2"/>
      <c r="DY651" s="2"/>
      <c r="DZ651" s="2"/>
      <c r="EA651" s="2"/>
      <c r="EB651" s="125"/>
      <c r="EC651" s="6"/>
      <c r="ED651" s="6"/>
      <c r="EE651" s="6"/>
      <c r="EF651" s="124"/>
      <c r="EG651" s="124"/>
      <c r="EH651" s="125"/>
      <c r="EI651" s="125"/>
      <c r="EJ651" s="124"/>
      <c r="EK651" s="2"/>
      <c r="EL651" s="2"/>
    </row>
    <row x14ac:dyDescent="0.25" r="652" customHeight="1" ht="18.75">
      <c r="A652" s="369" t="s">
        <v>272</v>
      </c>
      <c r="B652" s="366"/>
      <c r="C652" s="366"/>
      <c r="D652" s="366"/>
      <c r="E652" s="366"/>
      <c r="F652" s="366"/>
      <c r="G652" s="366"/>
      <c r="H652" s="366"/>
      <c r="I652" s="366"/>
      <c r="J652" s="366"/>
      <c r="K652" s="366"/>
      <c r="L652" s="366"/>
      <c r="M652" s="366"/>
      <c r="N652" s="366"/>
      <c r="O652" s="366"/>
      <c r="P652" s="366"/>
      <c r="Q652" s="366"/>
      <c r="R652" s="366"/>
      <c r="S652" s="366"/>
      <c r="T652" s="366"/>
      <c r="U652" s="366"/>
      <c r="V652" s="366"/>
      <c r="W652" s="366"/>
      <c r="X652" s="366"/>
      <c r="Y652" s="366"/>
      <c r="Z652" s="366"/>
      <c r="AA652" s="366"/>
      <c r="AB652" s="366"/>
      <c r="AC652" s="366"/>
      <c r="AD652" s="366"/>
      <c r="AE652" s="366"/>
      <c r="AF652" s="366"/>
      <c r="AG652" s="366"/>
      <c r="AH652" s="366"/>
      <c r="AI652" s="366"/>
      <c r="AJ652" s="366"/>
      <c r="AK652" s="366"/>
      <c r="AL652" s="366"/>
      <c r="AM652" s="366"/>
      <c r="AN652" s="366"/>
      <c r="AO652" s="366"/>
      <c r="AP652" s="366"/>
      <c r="AQ652" s="366"/>
      <c r="AR652" s="366"/>
      <c r="AS652" s="366"/>
      <c r="AT652" s="366"/>
      <c r="AU652" s="366"/>
      <c r="AV652" s="366"/>
      <c r="AW652" s="366"/>
      <c r="AX652" s="367"/>
      <c r="AY652" s="368" t="s">
        <v>236</v>
      </c>
      <c r="AZ652" s="368" t="s">
        <v>236</v>
      </c>
      <c r="BA652" s="368"/>
      <c r="BB652" s="366"/>
      <c r="BC652" s="366"/>
      <c r="BD652" s="366"/>
      <c r="BE652" s="366"/>
      <c r="BF652" s="366"/>
      <c r="BG652" s="366"/>
      <c r="BH652" s="366"/>
      <c r="BI652" s="366"/>
      <c r="BJ652" s="366"/>
      <c r="BK652" s="366"/>
      <c r="BL652" s="124"/>
      <c r="BM652" s="2"/>
      <c r="BN652" s="124"/>
      <c r="BO652" s="6"/>
      <c r="BP652" s="124"/>
      <c r="BQ652" s="124"/>
      <c r="BR652" s="124"/>
      <c r="BS652" s="124"/>
      <c r="BT652" s="124"/>
      <c r="BU652" s="124"/>
      <c r="BV652" s="124"/>
      <c r="BW652" s="124"/>
      <c r="BX652" s="6"/>
      <c r="BY652" s="124"/>
      <c r="BZ652" s="124"/>
      <c r="CA652" s="124"/>
      <c r="CB652" s="124"/>
      <c r="CC652" s="124"/>
      <c r="CD652" s="124"/>
      <c r="CE652" s="124"/>
      <c r="CF652" s="124"/>
      <c r="CG652" s="124"/>
      <c r="CH652" s="124"/>
      <c r="CI652" s="124"/>
      <c r="CJ652" s="124"/>
      <c r="CK652" s="124"/>
      <c r="CL652" s="124"/>
      <c r="CM652" s="124"/>
      <c r="CN652" s="124"/>
      <c r="CO652" s="124"/>
      <c r="CP652" s="124"/>
      <c r="CQ652" s="124"/>
      <c r="CR652" s="124"/>
      <c r="CS652" s="124"/>
      <c r="CT652" s="124"/>
      <c r="CU652" s="124"/>
      <c r="CV652" s="124"/>
      <c r="CW652" s="124"/>
      <c r="CX652" s="124"/>
      <c r="CY652" s="124"/>
      <c r="CZ652" s="124"/>
      <c r="DA652" s="124"/>
      <c r="DB652" s="124"/>
      <c r="DC652" s="124"/>
      <c r="DD652" s="124"/>
      <c r="DE652" s="124"/>
      <c r="DF652" s="124"/>
      <c r="DG652" s="124"/>
      <c r="DH652" s="124"/>
      <c r="DI652" s="124"/>
      <c r="DJ652" s="124"/>
      <c r="DK652" s="6"/>
      <c r="DL652" s="6"/>
      <c r="DM652" s="6"/>
      <c r="DN652" s="6"/>
      <c r="DO652" s="6"/>
      <c r="DP652" s="6"/>
      <c r="DQ652" s="6"/>
      <c r="DR652" s="6"/>
      <c r="DS652" s="6"/>
      <c r="DT652" s="2"/>
      <c r="DU652" s="2"/>
      <c r="DV652" s="2"/>
      <c r="DW652" s="2"/>
      <c r="DX652" s="2"/>
      <c r="DY652" s="2"/>
      <c r="DZ652" s="2"/>
      <c r="EA652" s="2"/>
      <c r="EB652" s="125"/>
      <c r="EC652" s="6"/>
      <c r="ED652" s="6"/>
      <c r="EE652" s="6"/>
      <c r="EF652" s="124"/>
      <c r="EG652" s="124"/>
      <c r="EH652" s="125"/>
      <c r="EI652" s="125"/>
      <c r="EJ652" s="124"/>
      <c r="EK652" s="2"/>
      <c r="EL652" s="2"/>
    </row>
    <row x14ac:dyDescent="0.25" r="653" customHeight="1" ht="18.75">
      <c r="A653" s="369" t="s">
        <v>273</v>
      </c>
      <c r="B653" s="366"/>
      <c r="C653" s="366"/>
      <c r="D653" s="366"/>
      <c r="E653" s="366"/>
      <c r="F653" s="366"/>
      <c r="G653" s="366"/>
      <c r="H653" s="366"/>
      <c r="I653" s="366"/>
      <c r="J653" s="366"/>
      <c r="K653" s="366"/>
      <c r="L653" s="366"/>
      <c r="M653" s="366"/>
      <c r="N653" s="366"/>
      <c r="O653" s="366"/>
      <c r="P653" s="366"/>
      <c r="Q653" s="366"/>
      <c r="R653" s="366"/>
      <c r="S653" s="366"/>
      <c r="T653" s="366"/>
      <c r="U653" s="366"/>
      <c r="V653" s="366"/>
      <c r="W653" s="366"/>
      <c r="X653" s="366"/>
      <c r="Y653" s="366"/>
      <c r="Z653" s="366"/>
      <c r="AA653" s="366"/>
      <c r="AB653" s="366"/>
      <c r="AC653" s="366"/>
      <c r="AD653" s="366"/>
      <c r="AE653" s="366"/>
      <c r="AF653" s="366"/>
      <c r="AG653" s="366"/>
      <c r="AH653" s="366"/>
      <c r="AI653" s="366"/>
      <c r="AJ653" s="366"/>
      <c r="AK653" s="366"/>
      <c r="AL653" s="366"/>
      <c r="AM653" s="366"/>
      <c r="AN653" s="366"/>
      <c r="AO653" s="366"/>
      <c r="AP653" s="366"/>
      <c r="AQ653" s="366"/>
      <c r="AR653" s="366"/>
      <c r="AS653" s="366"/>
      <c r="AT653" s="366"/>
      <c r="AU653" s="366"/>
      <c r="AV653" s="366"/>
      <c r="AW653" s="366"/>
      <c r="AX653" s="367"/>
      <c r="AY653" s="368" t="s">
        <v>236</v>
      </c>
      <c r="AZ653" s="368" t="s">
        <v>236</v>
      </c>
      <c r="BA653" s="368"/>
      <c r="BB653" s="366"/>
      <c r="BC653" s="366"/>
      <c r="BD653" s="366"/>
      <c r="BE653" s="366"/>
      <c r="BF653" s="366"/>
      <c r="BG653" s="366"/>
      <c r="BH653" s="366"/>
      <c r="BI653" s="366"/>
      <c r="BJ653" s="366"/>
      <c r="BK653" s="366"/>
      <c r="BL653" s="124"/>
      <c r="BM653" s="2"/>
      <c r="BN653" s="124"/>
      <c r="BO653" s="6"/>
      <c r="BP653" s="124"/>
      <c r="BQ653" s="124"/>
      <c r="BR653" s="124"/>
      <c r="BS653" s="124"/>
      <c r="BT653" s="124"/>
      <c r="BU653" s="124"/>
      <c r="BV653" s="124"/>
      <c r="BW653" s="124"/>
      <c r="BX653" s="6"/>
      <c r="BY653" s="124"/>
      <c r="BZ653" s="124"/>
      <c r="CA653" s="124"/>
      <c r="CB653" s="124"/>
      <c r="CC653" s="124"/>
      <c r="CD653" s="124"/>
      <c r="CE653" s="124"/>
      <c r="CF653" s="124"/>
      <c r="CG653" s="124"/>
      <c r="CH653" s="124"/>
      <c r="CI653" s="124"/>
      <c r="CJ653" s="124"/>
      <c r="CK653" s="124"/>
      <c r="CL653" s="124"/>
      <c r="CM653" s="124"/>
      <c r="CN653" s="124"/>
      <c r="CO653" s="124"/>
      <c r="CP653" s="124"/>
      <c r="CQ653" s="124"/>
      <c r="CR653" s="124"/>
      <c r="CS653" s="124"/>
      <c r="CT653" s="124"/>
      <c r="CU653" s="124"/>
      <c r="CV653" s="124"/>
      <c r="CW653" s="124"/>
      <c r="CX653" s="124"/>
      <c r="CY653" s="124"/>
      <c r="CZ653" s="124"/>
      <c r="DA653" s="124"/>
      <c r="DB653" s="124"/>
      <c r="DC653" s="124"/>
      <c r="DD653" s="124"/>
      <c r="DE653" s="124"/>
      <c r="DF653" s="124"/>
      <c r="DG653" s="124"/>
      <c r="DH653" s="124"/>
      <c r="DI653" s="124"/>
      <c r="DJ653" s="124"/>
      <c r="DK653" s="6"/>
      <c r="DL653" s="6"/>
      <c r="DM653" s="6"/>
      <c r="DN653" s="6"/>
      <c r="DO653" s="6"/>
      <c r="DP653" s="6"/>
      <c r="DQ653" s="6"/>
      <c r="DR653" s="6"/>
      <c r="DS653" s="6"/>
      <c r="DT653" s="2"/>
      <c r="DU653" s="2"/>
      <c r="DV653" s="2"/>
      <c r="DW653" s="2"/>
      <c r="DX653" s="2"/>
      <c r="DY653" s="2"/>
      <c r="DZ653" s="2"/>
      <c r="EA653" s="2"/>
      <c r="EB653" s="125"/>
      <c r="EC653" s="6"/>
      <c r="ED653" s="6"/>
      <c r="EE653" s="6"/>
      <c r="EF653" s="124"/>
      <c r="EG653" s="124"/>
      <c r="EH653" s="125"/>
      <c r="EI653" s="125"/>
      <c r="EJ653" s="124"/>
      <c r="EK653" s="2"/>
      <c r="EL653" s="2"/>
    </row>
    <row x14ac:dyDescent="0.25" r="654" customHeight="1" ht="18.75">
      <c r="A654" s="369" t="s">
        <v>274</v>
      </c>
      <c r="B654" s="366"/>
      <c r="C654" s="366"/>
      <c r="D654" s="366"/>
      <c r="E654" s="366"/>
      <c r="F654" s="366"/>
      <c r="G654" s="366"/>
      <c r="H654" s="366"/>
      <c r="I654" s="366"/>
      <c r="J654" s="366"/>
      <c r="K654" s="366"/>
      <c r="L654" s="366"/>
      <c r="M654" s="366"/>
      <c r="N654" s="366"/>
      <c r="O654" s="366"/>
      <c r="P654" s="366"/>
      <c r="Q654" s="366"/>
      <c r="R654" s="366"/>
      <c r="S654" s="366"/>
      <c r="T654" s="366"/>
      <c r="U654" s="366"/>
      <c r="V654" s="366"/>
      <c r="W654" s="366"/>
      <c r="X654" s="366"/>
      <c r="Y654" s="366"/>
      <c r="Z654" s="366"/>
      <c r="AA654" s="366"/>
      <c r="AB654" s="366"/>
      <c r="AC654" s="366"/>
      <c r="AD654" s="366"/>
      <c r="AE654" s="366"/>
      <c r="AF654" s="366"/>
      <c r="AG654" s="366"/>
      <c r="AH654" s="366"/>
      <c r="AI654" s="366"/>
      <c r="AJ654" s="366"/>
      <c r="AK654" s="366"/>
      <c r="AL654" s="366"/>
      <c r="AM654" s="366"/>
      <c r="AN654" s="366"/>
      <c r="AO654" s="366"/>
      <c r="AP654" s="366"/>
      <c r="AQ654" s="366"/>
      <c r="AR654" s="366"/>
      <c r="AS654" s="366"/>
      <c r="AT654" s="366"/>
      <c r="AU654" s="366"/>
      <c r="AV654" s="366"/>
      <c r="AW654" s="366"/>
      <c r="AX654" s="367"/>
      <c r="AY654" s="368" t="s">
        <v>236</v>
      </c>
      <c r="AZ654" s="368" t="s">
        <v>236</v>
      </c>
      <c r="BA654" s="368"/>
      <c r="BB654" s="366"/>
      <c r="BC654" s="366"/>
      <c r="BD654" s="366"/>
      <c r="BE654" s="366"/>
      <c r="BF654" s="366"/>
      <c r="BG654" s="366"/>
      <c r="BH654" s="366"/>
      <c r="BI654" s="366"/>
      <c r="BJ654" s="366"/>
      <c r="BK654" s="366"/>
      <c r="BL654" s="124"/>
      <c r="BM654" s="2"/>
      <c r="BN654" s="124"/>
      <c r="BO654" s="6"/>
      <c r="BP654" s="124"/>
      <c r="BQ654" s="124"/>
      <c r="BR654" s="124"/>
      <c r="BS654" s="124"/>
      <c r="BT654" s="124"/>
      <c r="BU654" s="124"/>
      <c r="BV654" s="124"/>
      <c r="BW654" s="124"/>
      <c r="BX654" s="6"/>
      <c r="BY654" s="124"/>
      <c r="BZ654" s="124"/>
      <c r="CA654" s="124"/>
      <c r="CB654" s="124"/>
      <c r="CC654" s="124"/>
      <c r="CD654" s="124"/>
      <c r="CE654" s="124"/>
      <c r="CF654" s="124"/>
      <c r="CG654" s="124"/>
      <c r="CH654" s="124"/>
      <c r="CI654" s="124"/>
      <c r="CJ654" s="124"/>
      <c r="CK654" s="124"/>
      <c r="CL654" s="124"/>
      <c r="CM654" s="124"/>
      <c r="CN654" s="124"/>
      <c r="CO654" s="124"/>
      <c r="CP654" s="124"/>
      <c r="CQ654" s="124"/>
      <c r="CR654" s="124"/>
      <c r="CS654" s="124"/>
      <c r="CT654" s="124"/>
      <c r="CU654" s="124"/>
      <c r="CV654" s="124"/>
      <c r="CW654" s="124"/>
      <c r="CX654" s="124"/>
      <c r="CY654" s="124"/>
      <c r="CZ654" s="124"/>
      <c r="DA654" s="124"/>
      <c r="DB654" s="124"/>
      <c r="DC654" s="124"/>
      <c r="DD654" s="124"/>
      <c r="DE654" s="124"/>
      <c r="DF654" s="124"/>
      <c r="DG654" s="124"/>
      <c r="DH654" s="124"/>
      <c r="DI654" s="124"/>
      <c r="DJ654" s="124"/>
      <c r="DK654" s="6"/>
      <c r="DL654" s="6"/>
      <c r="DM654" s="6"/>
      <c r="DN654" s="6"/>
      <c r="DO654" s="6"/>
      <c r="DP654" s="6"/>
      <c r="DQ654" s="6"/>
      <c r="DR654" s="6"/>
      <c r="DS654" s="6"/>
      <c r="DT654" s="2"/>
      <c r="DU654" s="2"/>
      <c r="DV654" s="2"/>
      <c r="DW654" s="2"/>
      <c r="DX654" s="2"/>
      <c r="DY654" s="2"/>
      <c r="DZ654" s="2"/>
      <c r="EA654" s="2"/>
      <c r="EB654" s="125"/>
      <c r="EC654" s="6"/>
      <c r="ED654" s="6"/>
      <c r="EE654" s="6"/>
      <c r="EF654" s="124"/>
      <c r="EG654" s="124"/>
      <c r="EH654" s="125"/>
      <c r="EI654" s="125"/>
      <c r="EJ654" s="124"/>
      <c r="EK654" s="2"/>
      <c r="EL654" s="2"/>
    </row>
    <row x14ac:dyDescent="0.25" r="655" customHeight="1" ht="18.75">
      <c r="A655" s="369" t="s">
        <v>275</v>
      </c>
      <c r="B655" s="366"/>
      <c r="C655" s="366"/>
      <c r="D655" s="366"/>
      <c r="E655" s="366"/>
      <c r="F655" s="366"/>
      <c r="G655" s="366"/>
      <c r="H655" s="366"/>
      <c r="I655" s="366"/>
      <c r="J655" s="366"/>
      <c r="K655" s="366"/>
      <c r="L655" s="366"/>
      <c r="M655" s="366"/>
      <c r="N655" s="366"/>
      <c r="O655" s="366"/>
      <c r="P655" s="366"/>
      <c r="Q655" s="366"/>
      <c r="R655" s="366"/>
      <c r="S655" s="366"/>
      <c r="T655" s="366"/>
      <c r="U655" s="366"/>
      <c r="V655" s="366"/>
      <c r="W655" s="366"/>
      <c r="X655" s="366"/>
      <c r="Y655" s="366"/>
      <c r="Z655" s="366"/>
      <c r="AA655" s="366"/>
      <c r="AB655" s="366"/>
      <c r="AC655" s="366"/>
      <c r="AD655" s="366"/>
      <c r="AE655" s="366"/>
      <c r="AF655" s="366"/>
      <c r="AG655" s="366"/>
      <c r="AH655" s="366"/>
      <c r="AI655" s="366"/>
      <c r="AJ655" s="366"/>
      <c r="AK655" s="366"/>
      <c r="AL655" s="366"/>
      <c r="AM655" s="366"/>
      <c r="AN655" s="366"/>
      <c r="AO655" s="366"/>
      <c r="AP655" s="366"/>
      <c r="AQ655" s="366"/>
      <c r="AR655" s="366"/>
      <c r="AS655" s="366"/>
      <c r="AT655" s="366"/>
      <c r="AU655" s="366"/>
      <c r="AV655" s="366"/>
      <c r="AW655" s="366"/>
      <c r="AX655" s="367"/>
      <c r="AY655" s="368">
        <v>22</v>
      </c>
      <c r="AZ655" s="368" t="s">
        <v>236</v>
      </c>
      <c r="BA655" s="368"/>
      <c r="BB655" s="366"/>
      <c r="BC655" s="366"/>
      <c r="BD655" s="366"/>
      <c r="BE655" s="366"/>
      <c r="BF655" s="366"/>
      <c r="BG655" s="366"/>
      <c r="BH655" s="366"/>
      <c r="BI655" s="366"/>
      <c r="BJ655" s="366"/>
      <c r="BK655" s="366"/>
      <c r="BL655" s="124"/>
      <c r="BM655" s="2"/>
      <c r="BN655" s="124"/>
      <c r="BO655" s="6"/>
      <c r="BP655" s="124"/>
      <c r="BQ655" s="124"/>
      <c r="BR655" s="124"/>
      <c r="BS655" s="124"/>
      <c r="BT655" s="124"/>
      <c r="BU655" s="124"/>
      <c r="BV655" s="124"/>
      <c r="BW655" s="124"/>
      <c r="BX655" s="6"/>
      <c r="BY655" s="124"/>
      <c r="BZ655" s="124"/>
      <c r="CA655" s="124"/>
      <c r="CB655" s="124"/>
      <c r="CC655" s="124"/>
      <c r="CD655" s="124"/>
      <c r="CE655" s="124"/>
      <c r="CF655" s="124"/>
      <c r="CG655" s="124"/>
      <c r="CH655" s="124"/>
      <c r="CI655" s="124"/>
      <c r="CJ655" s="124"/>
      <c r="CK655" s="124"/>
      <c r="CL655" s="124"/>
      <c r="CM655" s="124"/>
      <c r="CN655" s="124"/>
      <c r="CO655" s="124"/>
      <c r="CP655" s="124"/>
      <c r="CQ655" s="124"/>
      <c r="CR655" s="124"/>
      <c r="CS655" s="124"/>
      <c r="CT655" s="124"/>
      <c r="CU655" s="124"/>
      <c r="CV655" s="124"/>
      <c r="CW655" s="124"/>
      <c r="CX655" s="124"/>
      <c r="CY655" s="124"/>
      <c r="CZ655" s="124"/>
      <c r="DA655" s="124"/>
      <c r="DB655" s="124"/>
      <c r="DC655" s="124"/>
      <c r="DD655" s="124"/>
      <c r="DE655" s="124"/>
      <c r="DF655" s="124"/>
      <c r="DG655" s="124"/>
      <c r="DH655" s="124"/>
      <c r="DI655" s="124"/>
      <c r="DJ655" s="124"/>
      <c r="DK655" s="6"/>
      <c r="DL655" s="6"/>
      <c r="DM655" s="6"/>
      <c r="DN655" s="6"/>
      <c r="DO655" s="6"/>
      <c r="DP655" s="6"/>
      <c r="DQ655" s="6"/>
      <c r="DR655" s="6"/>
      <c r="DS655" s="6"/>
      <c r="DT655" s="2"/>
      <c r="DU655" s="2"/>
      <c r="DV655" s="2"/>
      <c r="DW655" s="2"/>
      <c r="DX655" s="2"/>
      <c r="DY655" s="2"/>
      <c r="DZ655" s="2"/>
      <c r="EA655" s="2"/>
      <c r="EB655" s="125"/>
      <c r="EC655" s="6"/>
      <c r="ED655" s="6"/>
      <c r="EE655" s="6"/>
      <c r="EF655" s="124"/>
      <c r="EG655" s="124"/>
      <c r="EH655" s="125"/>
      <c r="EI655" s="125"/>
      <c r="EJ655" s="124"/>
      <c r="EK655" s="2"/>
      <c r="EL655" s="2"/>
    </row>
    <row x14ac:dyDescent="0.25" r="656" customHeight="1" ht="18.75">
      <c r="A656" s="369" t="s">
        <v>49</v>
      </c>
      <c r="B656" s="366"/>
      <c r="C656" s="366"/>
      <c r="D656" s="366"/>
      <c r="E656" s="366"/>
      <c r="F656" s="366"/>
      <c r="G656" s="366"/>
      <c r="H656" s="366"/>
      <c r="I656" s="366"/>
      <c r="J656" s="366"/>
      <c r="K656" s="366"/>
      <c r="L656" s="366"/>
      <c r="M656" s="366"/>
      <c r="N656" s="366"/>
      <c r="O656" s="366"/>
      <c r="P656" s="366"/>
      <c r="Q656" s="366"/>
      <c r="R656" s="366"/>
      <c r="S656" s="366"/>
      <c r="T656" s="366"/>
      <c r="U656" s="366"/>
      <c r="V656" s="366"/>
      <c r="W656" s="366"/>
      <c r="X656" s="366"/>
      <c r="Y656" s="366"/>
      <c r="Z656" s="366"/>
      <c r="AA656" s="366"/>
      <c r="AB656" s="366"/>
      <c r="AC656" s="366"/>
      <c r="AD656" s="366"/>
      <c r="AE656" s="366"/>
      <c r="AF656" s="366"/>
      <c r="AG656" s="366"/>
      <c r="AH656" s="366"/>
      <c r="AI656" s="366"/>
      <c r="AJ656" s="366"/>
      <c r="AK656" s="366"/>
      <c r="AL656" s="366"/>
      <c r="AM656" s="366"/>
      <c r="AN656" s="366"/>
      <c r="AO656" s="366"/>
      <c r="AP656" s="366"/>
      <c r="AQ656" s="366"/>
      <c r="AR656" s="366"/>
      <c r="AS656" s="366"/>
      <c r="AT656" s="366"/>
      <c r="AU656" s="366"/>
      <c r="AV656" s="366"/>
      <c r="AW656" s="366"/>
      <c r="AX656" s="367"/>
      <c r="AY656" s="368" t="s">
        <v>236</v>
      </c>
      <c r="AZ656" s="368" t="s">
        <v>236</v>
      </c>
      <c r="BA656" s="368"/>
      <c r="BB656" s="366"/>
      <c r="BC656" s="366"/>
      <c r="BD656" s="366"/>
      <c r="BE656" s="366"/>
      <c r="BF656" s="366"/>
      <c r="BG656" s="366"/>
      <c r="BH656" s="366"/>
      <c r="BI656" s="366"/>
      <c r="BJ656" s="366"/>
      <c r="BK656" s="366"/>
      <c r="BL656" s="124"/>
      <c r="BM656" s="2"/>
      <c r="BN656" s="124"/>
      <c r="BO656" s="6"/>
      <c r="BP656" s="124"/>
      <c r="BQ656" s="124"/>
      <c r="BR656" s="124"/>
      <c r="BS656" s="124"/>
      <c r="BT656" s="124"/>
      <c r="BU656" s="124"/>
      <c r="BV656" s="124"/>
      <c r="BW656" s="124"/>
      <c r="BX656" s="6"/>
      <c r="BY656" s="124"/>
      <c r="BZ656" s="124"/>
      <c r="CA656" s="124"/>
      <c r="CB656" s="124"/>
      <c r="CC656" s="124"/>
      <c r="CD656" s="124"/>
      <c r="CE656" s="124"/>
      <c r="CF656" s="124"/>
      <c r="CG656" s="124"/>
      <c r="CH656" s="124"/>
      <c r="CI656" s="124"/>
      <c r="CJ656" s="124"/>
      <c r="CK656" s="124"/>
      <c r="CL656" s="124"/>
      <c r="CM656" s="124"/>
      <c r="CN656" s="124"/>
      <c r="CO656" s="124"/>
      <c r="CP656" s="124"/>
      <c r="CQ656" s="124"/>
      <c r="CR656" s="124"/>
      <c r="CS656" s="124"/>
      <c r="CT656" s="124"/>
      <c r="CU656" s="124"/>
      <c r="CV656" s="124"/>
      <c r="CW656" s="124"/>
      <c r="CX656" s="124"/>
      <c r="CY656" s="124"/>
      <c r="CZ656" s="124"/>
      <c r="DA656" s="124"/>
      <c r="DB656" s="124"/>
      <c r="DC656" s="124"/>
      <c r="DD656" s="124"/>
      <c r="DE656" s="124"/>
      <c r="DF656" s="124"/>
      <c r="DG656" s="124"/>
      <c r="DH656" s="124"/>
      <c r="DI656" s="124"/>
      <c r="DJ656" s="124"/>
      <c r="DK656" s="6"/>
      <c r="DL656" s="6"/>
      <c r="DM656" s="6"/>
      <c r="DN656" s="6"/>
      <c r="DO656" s="6"/>
      <c r="DP656" s="6"/>
      <c r="DQ656" s="6"/>
      <c r="DR656" s="6"/>
      <c r="DS656" s="6"/>
      <c r="DT656" s="2"/>
      <c r="DU656" s="2"/>
      <c r="DV656" s="2"/>
      <c r="DW656" s="2"/>
      <c r="DX656" s="2"/>
      <c r="DY656" s="2"/>
      <c r="DZ656" s="2"/>
      <c r="EA656" s="2"/>
      <c r="EB656" s="125"/>
      <c r="EC656" s="6"/>
      <c r="ED656" s="6"/>
      <c r="EE656" s="6"/>
      <c r="EF656" s="124"/>
      <c r="EG656" s="124"/>
      <c r="EH656" s="125"/>
      <c r="EI656" s="125"/>
      <c r="EJ656" s="124"/>
      <c r="EK656" s="2"/>
      <c r="EL656" s="2"/>
    </row>
    <row x14ac:dyDescent="0.25" r="657" customHeight="1" ht="18.75">
      <c r="A657" s="369" t="s">
        <v>276</v>
      </c>
      <c r="B657" s="366"/>
      <c r="C657" s="366"/>
      <c r="D657" s="366"/>
      <c r="E657" s="366"/>
      <c r="F657" s="366"/>
      <c r="G657" s="366"/>
      <c r="H657" s="366"/>
      <c r="I657" s="366"/>
      <c r="J657" s="366"/>
      <c r="K657" s="366"/>
      <c r="L657" s="366"/>
      <c r="M657" s="366"/>
      <c r="N657" s="366"/>
      <c r="O657" s="366"/>
      <c r="P657" s="366"/>
      <c r="Q657" s="366"/>
      <c r="R657" s="366"/>
      <c r="S657" s="366"/>
      <c r="T657" s="366"/>
      <c r="U657" s="366"/>
      <c r="V657" s="366"/>
      <c r="W657" s="366"/>
      <c r="X657" s="366"/>
      <c r="Y657" s="366"/>
      <c r="Z657" s="366"/>
      <c r="AA657" s="366"/>
      <c r="AB657" s="366"/>
      <c r="AC657" s="366"/>
      <c r="AD657" s="366"/>
      <c r="AE657" s="366"/>
      <c r="AF657" s="366"/>
      <c r="AG657" s="366"/>
      <c r="AH657" s="366"/>
      <c r="AI657" s="366"/>
      <c r="AJ657" s="366"/>
      <c r="AK657" s="366"/>
      <c r="AL657" s="366"/>
      <c r="AM657" s="366"/>
      <c r="AN657" s="366"/>
      <c r="AO657" s="366"/>
      <c r="AP657" s="366"/>
      <c r="AQ657" s="366"/>
      <c r="AR657" s="366"/>
      <c r="AS657" s="366"/>
      <c r="AT657" s="366"/>
      <c r="AU657" s="366"/>
      <c r="AV657" s="366"/>
      <c r="AW657" s="366"/>
      <c r="AX657" s="367"/>
      <c r="AY657" s="368" t="s">
        <v>236</v>
      </c>
      <c r="AZ657" s="368" t="s">
        <v>236</v>
      </c>
      <c r="BA657" s="368"/>
      <c r="BB657" s="366"/>
      <c r="BC657" s="366"/>
      <c r="BD657" s="366"/>
      <c r="BE657" s="366"/>
      <c r="BF657" s="366"/>
      <c r="BG657" s="366"/>
      <c r="BH657" s="366"/>
      <c r="BI657" s="366"/>
      <c r="BJ657" s="366"/>
      <c r="BK657" s="366"/>
      <c r="BL657" s="124"/>
      <c r="BM657" s="2"/>
      <c r="BN657" s="124"/>
      <c r="BO657" s="6"/>
      <c r="BP657" s="124"/>
      <c r="BQ657" s="124"/>
      <c r="BR657" s="124"/>
      <c r="BS657" s="124"/>
      <c r="BT657" s="124"/>
      <c r="BU657" s="124"/>
      <c r="BV657" s="124"/>
      <c r="BW657" s="124"/>
      <c r="BX657" s="6"/>
      <c r="BY657" s="124"/>
      <c r="BZ657" s="124"/>
      <c r="CA657" s="124"/>
      <c r="CB657" s="124"/>
      <c r="CC657" s="124"/>
      <c r="CD657" s="124"/>
      <c r="CE657" s="124"/>
      <c r="CF657" s="124"/>
      <c r="CG657" s="124"/>
      <c r="CH657" s="124"/>
      <c r="CI657" s="124"/>
      <c r="CJ657" s="124"/>
      <c r="CK657" s="124"/>
      <c r="CL657" s="124"/>
      <c r="CM657" s="124"/>
      <c r="CN657" s="124"/>
      <c r="CO657" s="124"/>
      <c r="CP657" s="124"/>
      <c r="CQ657" s="124"/>
      <c r="CR657" s="124"/>
      <c r="CS657" s="124"/>
      <c r="CT657" s="124"/>
      <c r="CU657" s="124"/>
      <c r="CV657" s="124"/>
      <c r="CW657" s="124"/>
      <c r="CX657" s="124"/>
      <c r="CY657" s="124"/>
      <c r="CZ657" s="124"/>
      <c r="DA657" s="124"/>
      <c r="DB657" s="124"/>
      <c r="DC657" s="124"/>
      <c r="DD657" s="124"/>
      <c r="DE657" s="124"/>
      <c r="DF657" s="124"/>
      <c r="DG657" s="124"/>
      <c r="DH657" s="124"/>
      <c r="DI657" s="124"/>
      <c r="DJ657" s="124"/>
      <c r="DK657" s="6"/>
      <c r="DL657" s="6"/>
      <c r="DM657" s="6"/>
      <c r="DN657" s="6"/>
      <c r="DO657" s="6"/>
      <c r="DP657" s="6"/>
      <c r="DQ657" s="6"/>
      <c r="DR657" s="6"/>
      <c r="DS657" s="6"/>
      <c r="DT657" s="2"/>
      <c r="DU657" s="2"/>
      <c r="DV657" s="2"/>
      <c r="DW657" s="2"/>
      <c r="DX657" s="2"/>
      <c r="DY657" s="2"/>
      <c r="DZ657" s="2"/>
      <c r="EA657" s="2"/>
      <c r="EB657" s="125"/>
      <c r="EC657" s="6"/>
      <c r="ED657" s="6"/>
      <c r="EE657" s="6"/>
      <c r="EF657" s="124"/>
      <c r="EG657" s="124"/>
      <c r="EH657" s="125"/>
      <c r="EI657" s="125"/>
      <c r="EJ657" s="124"/>
      <c r="EK657" s="2"/>
      <c r="EL657" s="2"/>
    </row>
    <row x14ac:dyDescent="0.25" r="658" customHeight="1" ht="18.75">
      <c r="A658" s="369" t="s">
        <v>277</v>
      </c>
      <c r="B658" s="366"/>
      <c r="C658" s="366"/>
      <c r="D658" s="366"/>
      <c r="E658" s="366"/>
      <c r="F658" s="366"/>
      <c r="G658" s="366"/>
      <c r="H658" s="366"/>
      <c r="I658" s="366"/>
      <c r="J658" s="366"/>
      <c r="K658" s="366"/>
      <c r="L658" s="366"/>
      <c r="M658" s="366"/>
      <c r="N658" s="366"/>
      <c r="O658" s="366"/>
      <c r="P658" s="366"/>
      <c r="Q658" s="366"/>
      <c r="R658" s="366"/>
      <c r="S658" s="366"/>
      <c r="T658" s="366"/>
      <c r="U658" s="366"/>
      <c r="V658" s="366"/>
      <c r="W658" s="366"/>
      <c r="X658" s="366"/>
      <c r="Y658" s="366"/>
      <c r="Z658" s="366"/>
      <c r="AA658" s="366"/>
      <c r="AB658" s="366"/>
      <c r="AC658" s="366"/>
      <c r="AD658" s="366"/>
      <c r="AE658" s="366"/>
      <c r="AF658" s="366"/>
      <c r="AG658" s="366"/>
      <c r="AH658" s="366"/>
      <c r="AI658" s="366"/>
      <c r="AJ658" s="366"/>
      <c r="AK658" s="366"/>
      <c r="AL658" s="366"/>
      <c r="AM658" s="366"/>
      <c r="AN658" s="366"/>
      <c r="AO658" s="366"/>
      <c r="AP658" s="366"/>
      <c r="AQ658" s="366"/>
      <c r="AR658" s="366"/>
      <c r="AS658" s="366"/>
      <c r="AT658" s="366"/>
      <c r="AU658" s="366"/>
      <c r="AV658" s="366"/>
      <c r="AW658" s="366"/>
      <c r="AX658" s="367"/>
      <c r="AY658" s="368" t="s">
        <v>236</v>
      </c>
      <c r="AZ658" s="368" t="s">
        <v>236</v>
      </c>
      <c r="BA658" s="368"/>
      <c r="BB658" s="366"/>
      <c r="BC658" s="366"/>
      <c r="BD658" s="366"/>
      <c r="BE658" s="366"/>
      <c r="BF658" s="366"/>
      <c r="BG658" s="366"/>
      <c r="BH658" s="366"/>
      <c r="BI658" s="366"/>
      <c r="BJ658" s="366"/>
      <c r="BK658" s="366"/>
      <c r="BL658" s="124"/>
      <c r="BM658" s="2"/>
      <c r="BN658" s="124"/>
      <c r="BO658" s="6"/>
      <c r="BP658" s="124"/>
      <c r="BQ658" s="124"/>
      <c r="BR658" s="124"/>
      <c r="BS658" s="124"/>
      <c r="BT658" s="124"/>
      <c r="BU658" s="124"/>
      <c r="BV658" s="124"/>
      <c r="BW658" s="124"/>
      <c r="BX658" s="6"/>
      <c r="BY658" s="124"/>
      <c r="BZ658" s="124"/>
      <c r="CA658" s="124"/>
      <c r="CB658" s="124"/>
      <c r="CC658" s="124"/>
      <c r="CD658" s="124"/>
      <c r="CE658" s="124"/>
      <c r="CF658" s="124"/>
      <c r="CG658" s="124"/>
      <c r="CH658" s="124"/>
      <c r="CI658" s="124"/>
      <c r="CJ658" s="124"/>
      <c r="CK658" s="124"/>
      <c r="CL658" s="124"/>
      <c r="CM658" s="124"/>
      <c r="CN658" s="124"/>
      <c r="CO658" s="124"/>
      <c r="CP658" s="124"/>
      <c r="CQ658" s="124"/>
      <c r="CR658" s="124"/>
      <c r="CS658" s="124"/>
      <c r="CT658" s="124"/>
      <c r="CU658" s="124"/>
      <c r="CV658" s="124"/>
      <c r="CW658" s="124"/>
      <c r="CX658" s="124"/>
      <c r="CY658" s="124"/>
      <c r="CZ658" s="124"/>
      <c r="DA658" s="124"/>
      <c r="DB658" s="124"/>
      <c r="DC658" s="124"/>
      <c r="DD658" s="124"/>
      <c r="DE658" s="124"/>
      <c r="DF658" s="124"/>
      <c r="DG658" s="124"/>
      <c r="DH658" s="124"/>
      <c r="DI658" s="124"/>
      <c r="DJ658" s="124"/>
      <c r="DK658" s="6"/>
      <c r="DL658" s="6"/>
      <c r="DM658" s="6"/>
      <c r="DN658" s="6"/>
      <c r="DO658" s="6"/>
      <c r="DP658" s="6"/>
      <c r="DQ658" s="6"/>
      <c r="DR658" s="6"/>
      <c r="DS658" s="6"/>
      <c r="DT658" s="2"/>
      <c r="DU658" s="2"/>
      <c r="DV658" s="2"/>
      <c r="DW658" s="2"/>
      <c r="DX658" s="2"/>
      <c r="DY658" s="2"/>
      <c r="DZ658" s="2"/>
      <c r="EA658" s="2"/>
      <c r="EB658" s="125"/>
      <c r="EC658" s="6"/>
      <c r="ED658" s="6"/>
      <c r="EE658" s="6"/>
      <c r="EF658" s="124"/>
      <c r="EG658" s="124"/>
      <c r="EH658" s="125"/>
      <c r="EI658" s="125"/>
      <c r="EJ658" s="124"/>
      <c r="EK658" s="2"/>
      <c r="EL658" s="2"/>
    </row>
    <row x14ac:dyDescent="0.25" r="659" customHeight="1" ht="18.75">
      <c r="A659" s="369" t="s">
        <v>53</v>
      </c>
      <c r="B659" s="366"/>
      <c r="C659" s="366"/>
      <c r="D659" s="366"/>
      <c r="E659" s="366"/>
      <c r="F659" s="366"/>
      <c r="G659" s="366"/>
      <c r="H659" s="366"/>
      <c r="I659" s="366"/>
      <c r="J659" s="366"/>
      <c r="K659" s="366"/>
      <c r="L659" s="366"/>
      <c r="M659" s="366"/>
      <c r="N659" s="366"/>
      <c r="O659" s="366"/>
      <c r="P659" s="366"/>
      <c r="Q659" s="366"/>
      <c r="R659" s="366"/>
      <c r="S659" s="366"/>
      <c r="T659" s="366"/>
      <c r="U659" s="366"/>
      <c r="V659" s="366"/>
      <c r="W659" s="366"/>
      <c r="X659" s="366"/>
      <c r="Y659" s="366"/>
      <c r="Z659" s="366"/>
      <c r="AA659" s="366"/>
      <c r="AB659" s="366"/>
      <c r="AC659" s="366"/>
      <c r="AD659" s="366"/>
      <c r="AE659" s="366"/>
      <c r="AF659" s="366"/>
      <c r="AG659" s="366"/>
      <c r="AH659" s="366"/>
      <c r="AI659" s="366"/>
      <c r="AJ659" s="366"/>
      <c r="AK659" s="366"/>
      <c r="AL659" s="366"/>
      <c r="AM659" s="366"/>
      <c r="AN659" s="366"/>
      <c r="AO659" s="366"/>
      <c r="AP659" s="366"/>
      <c r="AQ659" s="366"/>
      <c r="AR659" s="366"/>
      <c r="AS659" s="366"/>
      <c r="AT659" s="366"/>
      <c r="AU659" s="366"/>
      <c r="AV659" s="366"/>
      <c r="AW659" s="366"/>
      <c r="AX659" s="367"/>
      <c r="AY659" s="368" t="s">
        <v>236</v>
      </c>
      <c r="AZ659" s="368" t="s">
        <v>236</v>
      </c>
      <c r="BA659" s="368"/>
      <c r="BB659" s="366"/>
      <c r="BC659" s="366"/>
      <c r="BD659" s="366"/>
      <c r="BE659" s="366"/>
      <c r="BF659" s="366"/>
      <c r="BG659" s="366"/>
      <c r="BH659" s="366"/>
      <c r="BI659" s="366"/>
      <c r="BJ659" s="366"/>
      <c r="BK659" s="366"/>
      <c r="BL659" s="124"/>
      <c r="BM659" s="2"/>
      <c r="BN659" s="124"/>
      <c r="BO659" s="6"/>
      <c r="BP659" s="124"/>
      <c r="BQ659" s="124"/>
      <c r="BR659" s="124"/>
      <c r="BS659" s="124"/>
      <c r="BT659" s="124"/>
      <c r="BU659" s="124"/>
      <c r="BV659" s="124"/>
      <c r="BW659" s="124"/>
      <c r="BX659" s="6"/>
      <c r="BY659" s="124"/>
      <c r="BZ659" s="124"/>
      <c r="CA659" s="124"/>
      <c r="CB659" s="124"/>
      <c r="CC659" s="124"/>
      <c r="CD659" s="124"/>
      <c r="CE659" s="124"/>
      <c r="CF659" s="124"/>
      <c r="CG659" s="124"/>
      <c r="CH659" s="124"/>
      <c r="CI659" s="124"/>
      <c r="CJ659" s="124"/>
      <c r="CK659" s="124"/>
      <c r="CL659" s="124"/>
      <c r="CM659" s="124"/>
      <c r="CN659" s="124"/>
      <c r="CO659" s="124"/>
      <c r="CP659" s="124"/>
      <c r="CQ659" s="124"/>
      <c r="CR659" s="124"/>
      <c r="CS659" s="124"/>
      <c r="CT659" s="124"/>
      <c r="CU659" s="124"/>
      <c r="CV659" s="124"/>
      <c r="CW659" s="124"/>
      <c r="CX659" s="124"/>
      <c r="CY659" s="124"/>
      <c r="CZ659" s="124"/>
      <c r="DA659" s="124"/>
      <c r="DB659" s="124"/>
      <c r="DC659" s="124"/>
      <c r="DD659" s="124"/>
      <c r="DE659" s="124"/>
      <c r="DF659" s="124"/>
      <c r="DG659" s="124"/>
      <c r="DH659" s="124"/>
      <c r="DI659" s="124"/>
      <c r="DJ659" s="124"/>
      <c r="DK659" s="6"/>
      <c r="DL659" s="6"/>
      <c r="DM659" s="6"/>
      <c r="DN659" s="6"/>
      <c r="DO659" s="6"/>
      <c r="DP659" s="6"/>
      <c r="DQ659" s="6"/>
      <c r="DR659" s="6"/>
      <c r="DS659" s="6"/>
      <c r="DT659" s="2"/>
      <c r="DU659" s="2"/>
      <c r="DV659" s="2"/>
      <c r="DW659" s="2"/>
      <c r="DX659" s="2"/>
      <c r="DY659" s="2"/>
      <c r="DZ659" s="2"/>
      <c r="EA659" s="2"/>
      <c r="EB659" s="125"/>
      <c r="EC659" s="6"/>
      <c r="ED659" s="6"/>
      <c r="EE659" s="6"/>
      <c r="EF659" s="124"/>
      <c r="EG659" s="124"/>
      <c r="EH659" s="125"/>
      <c r="EI659" s="125"/>
      <c r="EJ659" s="124"/>
      <c r="EK659" s="2"/>
      <c r="EL659" s="2"/>
    </row>
    <row x14ac:dyDescent="0.25" r="660" customHeight="1" ht="18.75">
      <c r="A660" s="369" t="s">
        <v>278</v>
      </c>
      <c r="B660" s="366"/>
      <c r="C660" s="366"/>
      <c r="D660" s="366"/>
      <c r="E660" s="366"/>
      <c r="F660" s="366"/>
      <c r="G660" s="366"/>
      <c r="H660" s="366"/>
      <c r="I660" s="366"/>
      <c r="J660" s="366"/>
      <c r="K660" s="366"/>
      <c r="L660" s="366"/>
      <c r="M660" s="366"/>
      <c r="N660" s="366"/>
      <c r="O660" s="366"/>
      <c r="P660" s="366"/>
      <c r="Q660" s="366"/>
      <c r="R660" s="366"/>
      <c r="S660" s="366"/>
      <c r="T660" s="366"/>
      <c r="U660" s="366"/>
      <c r="V660" s="366"/>
      <c r="W660" s="366"/>
      <c r="X660" s="366"/>
      <c r="Y660" s="366"/>
      <c r="Z660" s="366"/>
      <c r="AA660" s="366"/>
      <c r="AB660" s="366"/>
      <c r="AC660" s="366"/>
      <c r="AD660" s="366"/>
      <c r="AE660" s="366"/>
      <c r="AF660" s="366"/>
      <c r="AG660" s="366"/>
      <c r="AH660" s="366"/>
      <c r="AI660" s="366"/>
      <c r="AJ660" s="366"/>
      <c r="AK660" s="366"/>
      <c r="AL660" s="366"/>
      <c r="AM660" s="366"/>
      <c r="AN660" s="366"/>
      <c r="AO660" s="366"/>
      <c r="AP660" s="366"/>
      <c r="AQ660" s="366"/>
      <c r="AR660" s="366"/>
      <c r="AS660" s="366"/>
      <c r="AT660" s="366"/>
      <c r="AU660" s="366"/>
      <c r="AV660" s="366"/>
      <c r="AW660" s="366"/>
      <c r="AX660" s="367"/>
      <c r="AY660" s="368" t="s">
        <v>236</v>
      </c>
      <c r="AZ660" s="368" t="s">
        <v>236</v>
      </c>
      <c r="BA660" s="368"/>
      <c r="BB660" s="366"/>
      <c r="BC660" s="366"/>
      <c r="BD660" s="366"/>
      <c r="BE660" s="366"/>
      <c r="BF660" s="366"/>
      <c r="BG660" s="366"/>
      <c r="BH660" s="366"/>
      <c r="BI660" s="366"/>
      <c r="BJ660" s="366"/>
      <c r="BK660" s="366"/>
      <c r="BL660" s="124"/>
      <c r="BM660" s="2"/>
      <c r="BN660" s="124"/>
      <c r="BO660" s="6"/>
      <c r="BP660" s="124"/>
      <c r="BQ660" s="124"/>
      <c r="BR660" s="124"/>
      <c r="BS660" s="124"/>
      <c r="BT660" s="124"/>
      <c r="BU660" s="124"/>
      <c r="BV660" s="124"/>
      <c r="BW660" s="124"/>
      <c r="BX660" s="6"/>
      <c r="BY660" s="124"/>
      <c r="BZ660" s="124"/>
      <c r="CA660" s="124"/>
      <c r="CB660" s="124"/>
      <c r="CC660" s="124"/>
      <c r="CD660" s="124"/>
      <c r="CE660" s="124"/>
      <c r="CF660" s="124"/>
      <c r="CG660" s="124"/>
      <c r="CH660" s="124"/>
      <c r="CI660" s="124"/>
      <c r="CJ660" s="124"/>
      <c r="CK660" s="124"/>
      <c r="CL660" s="124"/>
      <c r="CM660" s="124"/>
      <c r="CN660" s="124"/>
      <c r="CO660" s="124"/>
      <c r="CP660" s="124"/>
      <c r="CQ660" s="124"/>
      <c r="CR660" s="124"/>
      <c r="CS660" s="124"/>
      <c r="CT660" s="124"/>
      <c r="CU660" s="124"/>
      <c r="CV660" s="124"/>
      <c r="CW660" s="124"/>
      <c r="CX660" s="124"/>
      <c r="CY660" s="124"/>
      <c r="CZ660" s="124"/>
      <c r="DA660" s="124"/>
      <c r="DB660" s="124"/>
      <c r="DC660" s="124"/>
      <c r="DD660" s="124"/>
      <c r="DE660" s="124"/>
      <c r="DF660" s="124"/>
      <c r="DG660" s="124"/>
      <c r="DH660" s="124"/>
      <c r="DI660" s="124"/>
      <c r="DJ660" s="124"/>
      <c r="DK660" s="6"/>
      <c r="DL660" s="6"/>
      <c r="DM660" s="6"/>
      <c r="DN660" s="6"/>
      <c r="DO660" s="6"/>
      <c r="DP660" s="6"/>
      <c r="DQ660" s="6"/>
      <c r="DR660" s="6"/>
      <c r="DS660" s="6"/>
      <c r="DT660" s="2"/>
      <c r="DU660" s="2"/>
      <c r="DV660" s="2"/>
      <c r="DW660" s="2"/>
      <c r="DX660" s="2"/>
      <c r="DY660" s="2"/>
      <c r="DZ660" s="2"/>
      <c r="EA660" s="2"/>
      <c r="EB660" s="125"/>
      <c r="EC660" s="6"/>
      <c r="ED660" s="6"/>
      <c r="EE660" s="6"/>
      <c r="EF660" s="124"/>
      <c r="EG660" s="124"/>
      <c r="EH660" s="125"/>
      <c r="EI660" s="125"/>
      <c r="EJ660" s="124"/>
      <c r="EK660" s="2"/>
      <c r="EL660" s="2"/>
    </row>
    <row x14ac:dyDescent="0.25" r="661" customHeight="1" ht="18.75">
      <c r="A661" s="369" t="s">
        <v>279</v>
      </c>
      <c r="B661" s="366"/>
      <c r="C661" s="366"/>
      <c r="D661" s="366"/>
      <c r="E661" s="366"/>
      <c r="F661" s="366"/>
      <c r="G661" s="366"/>
      <c r="H661" s="366"/>
      <c r="I661" s="366"/>
      <c r="J661" s="366"/>
      <c r="K661" s="366"/>
      <c r="L661" s="366"/>
      <c r="M661" s="366"/>
      <c r="N661" s="366"/>
      <c r="O661" s="366"/>
      <c r="P661" s="366"/>
      <c r="Q661" s="366"/>
      <c r="R661" s="366"/>
      <c r="S661" s="366"/>
      <c r="T661" s="366"/>
      <c r="U661" s="366"/>
      <c r="V661" s="366"/>
      <c r="W661" s="366"/>
      <c r="X661" s="366"/>
      <c r="Y661" s="366"/>
      <c r="Z661" s="366"/>
      <c r="AA661" s="366"/>
      <c r="AB661" s="366"/>
      <c r="AC661" s="366"/>
      <c r="AD661" s="366"/>
      <c r="AE661" s="366"/>
      <c r="AF661" s="366"/>
      <c r="AG661" s="366"/>
      <c r="AH661" s="366"/>
      <c r="AI661" s="366"/>
      <c r="AJ661" s="366"/>
      <c r="AK661" s="366"/>
      <c r="AL661" s="366"/>
      <c r="AM661" s="366"/>
      <c r="AN661" s="366"/>
      <c r="AO661" s="366"/>
      <c r="AP661" s="366"/>
      <c r="AQ661" s="366"/>
      <c r="AR661" s="366"/>
      <c r="AS661" s="366"/>
      <c r="AT661" s="366"/>
      <c r="AU661" s="366"/>
      <c r="AV661" s="366"/>
      <c r="AW661" s="366"/>
      <c r="AX661" s="367"/>
      <c r="AY661" s="368" t="s">
        <v>236</v>
      </c>
      <c r="AZ661" s="368">
        <v>14</v>
      </c>
      <c r="BA661" s="368"/>
      <c r="BB661" s="366"/>
      <c r="BC661" s="366"/>
      <c r="BD661" s="366"/>
      <c r="BE661" s="366"/>
      <c r="BF661" s="366"/>
      <c r="BG661" s="366"/>
      <c r="BH661" s="366"/>
      <c r="BI661" s="366"/>
      <c r="BJ661" s="366"/>
      <c r="BK661" s="366"/>
      <c r="BL661" s="124"/>
      <c r="BM661" s="2"/>
      <c r="BN661" s="124"/>
      <c r="BO661" s="6"/>
      <c r="BP661" s="124"/>
      <c r="BQ661" s="124"/>
      <c r="BR661" s="124"/>
      <c r="BS661" s="124"/>
      <c r="BT661" s="124"/>
      <c r="BU661" s="124"/>
      <c r="BV661" s="124"/>
      <c r="BW661" s="124"/>
      <c r="BX661" s="6"/>
      <c r="BY661" s="124"/>
      <c r="BZ661" s="124"/>
      <c r="CA661" s="124"/>
      <c r="CB661" s="124"/>
      <c r="CC661" s="124"/>
      <c r="CD661" s="124"/>
      <c r="CE661" s="124"/>
      <c r="CF661" s="124"/>
      <c r="CG661" s="124"/>
      <c r="CH661" s="124"/>
      <c r="CI661" s="124"/>
      <c r="CJ661" s="124"/>
      <c r="CK661" s="124"/>
      <c r="CL661" s="124"/>
      <c r="CM661" s="124"/>
      <c r="CN661" s="124"/>
      <c r="CO661" s="124"/>
      <c r="CP661" s="124"/>
      <c r="CQ661" s="124"/>
      <c r="CR661" s="124"/>
      <c r="CS661" s="124"/>
      <c r="CT661" s="124"/>
      <c r="CU661" s="124"/>
      <c r="CV661" s="124"/>
      <c r="CW661" s="124"/>
      <c r="CX661" s="124"/>
      <c r="CY661" s="124"/>
      <c r="CZ661" s="124"/>
      <c r="DA661" s="124"/>
      <c r="DB661" s="124"/>
      <c r="DC661" s="124"/>
      <c r="DD661" s="124"/>
      <c r="DE661" s="124"/>
      <c r="DF661" s="124"/>
      <c r="DG661" s="124"/>
      <c r="DH661" s="124"/>
      <c r="DI661" s="124"/>
      <c r="DJ661" s="124"/>
      <c r="DK661" s="6"/>
      <c r="DL661" s="6"/>
      <c r="DM661" s="6"/>
      <c r="DN661" s="6"/>
      <c r="DO661" s="6"/>
      <c r="DP661" s="6"/>
      <c r="DQ661" s="6"/>
      <c r="DR661" s="6"/>
      <c r="DS661" s="6"/>
      <c r="DT661" s="2"/>
      <c r="DU661" s="2"/>
      <c r="DV661" s="2"/>
      <c r="DW661" s="2"/>
      <c r="DX661" s="2"/>
      <c r="DY661" s="2"/>
      <c r="DZ661" s="2"/>
      <c r="EA661" s="2"/>
      <c r="EB661" s="125"/>
      <c r="EC661" s="6"/>
      <c r="ED661" s="6"/>
      <c r="EE661" s="6"/>
      <c r="EF661" s="124"/>
      <c r="EG661" s="124"/>
      <c r="EH661" s="125"/>
      <c r="EI661" s="125"/>
      <c r="EJ661" s="124"/>
      <c r="EK661" s="2"/>
      <c r="EL661" s="2"/>
    </row>
    <row x14ac:dyDescent="0.25" r="662" customHeight="1" ht="18.75">
      <c r="A662" s="369" t="s">
        <v>280</v>
      </c>
      <c r="B662" s="366"/>
      <c r="C662" s="366"/>
      <c r="D662" s="366"/>
      <c r="E662" s="366"/>
      <c r="F662" s="366"/>
      <c r="G662" s="366"/>
      <c r="H662" s="366"/>
      <c r="I662" s="366"/>
      <c r="J662" s="366"/>
      <c r="K662" s="366"/>
      <c r="L662" s="366"/>
      <c r="M662" s="366"/>
      <c r="N662" s="366"/>
      <c r="O662" s="366"/>
      <c r="P662" s="366"/>
      <c r="Q662" s="366"/>
      <c r="R662" s="366"/>
      <c r="S662" s="366"/>
      <c r="T662" s="366"/>
      <c r="U662" s="366"/>
      <c r="V662" s="366"/>
      <c r="W662" s="366"/>
      <c r="X662" s="366"/>
      <c r="Y662" s="366"/>
      <c r="Z662" s="366"/>
      <c r="AA662" s="366"/>
      <c r="AB662" s="366"/>
      <c r="AC662" s="366"/>
      <c r="AD662" s="366"/>
      <c r="AE662" s="366"/>
      <c r="AF662" s="366"/>
      <c r="AG662" s="366"/>
      <c r="AH662" s="366"/>
      <c r="AI662" s="366"/>
      <c r="AJ662" s="366"/>
      <c r="AK662" s="366"/>
      <c r="AL662" s="366"/>
      <c r="AM662" s="366"/>
      <c r="AN662" s="366"/>
      <c r="AO662" s="366"/>
      <c r="AP662" s="366"/>
      <c r="AQ662" s="366"/>
      <c r="AR662" s="366"/>
      <c r="AS662" s="366"/>
      <c r="AT662" s="366"/>
      <c r="AU662" s="366"/>
      <c r="AV662" s="366"/>
      <c r="AW662" s="366"/>
      <c r="AX662" s="367"/>
      <c r="AY662" s="368" t="s">
        <v>236</v>
      </c>
      <c r="AZ662" s="368" t="s">
        <v>236</v>
      </c>
      <c r="BA662" s="368"/>
      <c r="BB662" s="366"/>
      <c r="BC662" s="366"/>
      <c r="BD662" s="366"/>
      <c r="BE662" s="366"/>
      <c r="BF662" s="366"/>
      <c r="BG662" s="366"/>
      <c r="BH662" s="366"/>
      <c r="BI662" s="366"/>
      <c r="BJ662" s="366"/>
      <c r="BK662" s="366"/>
      <c r="BL662" s="124"/>
      <c r="BM662" s="2"/>
      <c r="BN662" s="124"/>
      <c r="BO662" s="6"/>
      <c r="BP662" s="124"/>
      <c r="BQ662" s="124"/>
      <c r="BR662" s="124"/>
      <c r="BS662" s="124"/>
      <c r="BT662" s="124"/>
      <c r="BU662" s="124"/>
      <c r="BV662" s="124"/>
      <c r="BW662" s="124"/>
      <c r="BX662" s="6"/>
      <c r="BY662" s="124"/>
      <c r="BZ662" s="124"/>
      <c r="CA662" s="124"/>
      <c r="CB662" s="124"/>
      <c r="CC662" s="124"/>
      <c r="CD662" s="124"/>
      <c r="CE662" s="124"/>
      <c r="CF662" s="124"/>
      <c r="CG662" s="124"/>
      <c r="CH662" s="124"/>
      <c r="CI662" s="124"/>
      <c r="CJ662" s="124"/>
      <c r="CK662" s="124"/>
      <c r="CL662" s="124"/>
      <c r="CM662" s="124"/>
      <c r="CN662" s="124"/>
      <c r="CO662" s="124"/>
      <c r="CP662" s="124"/>
      <c r="CQ662" s="124"/>
      <c r="CR662" s="124"/>
      <c r="CS662" s="124"/>
      <c r="CT662" s="124"/>
      <c r="CU662" s="124"/>
      <c r="CV662" s="124"/>
      <c r="CW662" s="124"/>
      <c r="CX662" s="124"/>
      <c r="CY662" s="124"/>
      <c r="CZ662" s="124"/>
      <c r="DA662" s="124"/>
      <c r="DB662" s="124"/>
      <c r="DC662" s="124"/>
      <c r="DD662" s="124"/>
      <c r="DE662" s="124"/>
      <c r="DF662" s="124"/>
      <c r="DG662" s="124"/>
      <c r="DH662" s="124"/>
      <c r="DI662" s="124"/>
      <c r="DJ662" s="124"/>
      <c r="DK662" s="6"/>
      <c r="DL662" s="6"/>
      <c r="DM662" s="6"/>
      <c r="DN662" s="6"/>
      <c r="DO662" s="6"/>
      <c r="DP662" s="6"/>
      <c r="DQ662" s="6"/>
      <c r="DR662" s="6"/>
      <c r="DS662" s="6"/>
      <c r="DT662" s="2"/>
      <c r="DU662" s="2"/>
      <c r="DV662" s="2"/>
      <c r="DW662" s="2"/>
      <c r="DX662" s="2"/>
      <c r="DY662" s="2"/>
      <c r="DZ662" s="2"/>
      <c r="EA662" s="2"/>
      <c r="EB662" s="125"/>
      <c r="EC662" s="6"/>
      <c r="ED662" s="6"/>
      <c r="EE662" s="6"/>
      <c r="EF662" s="124"/>
      <c r="EG662" s="124"/>
      <c r="EH662" s="125"/>
      <c r="EI662" s="125"/>
      <c r="EJ662" s="124"/>
      <c r="EK662" s="2"/>
      <c r="EL662" s="2"/>
    </row>
    <row x14ac:dyDescent="0.25" r="663" customHeight="1" ht="18.75">
      <c r="A663" s="372" t="s">
        <v>281</v>
      </c>
      <c r="B663" s="366"/>
      <c r="C663" s="366"/>
      <c r="D663" s="366"/>
      <c r="E663" s="366"/>
      <c r="F663" s="366"/>
      <c r="G663" s="366"/>
      <c r="H663" s="366"/>
      <c r="I663" s="366"/>
      <c r="J663" s="366"/>
      <c r="K663" s="366"/>
      <c r="L663" s="366"/>
      <c r="M663" s="366"/>
      <c r="N663" s="366"/>
      <c r="O663" s="366"/>
      <c r="P663" s="366"/>
      <c r="Q663" s="366"/>
      <c r="R663" s="366"/>
      <c r="S663" s="366"/>
      <c r="T663" s="366"/>
      <c r="U663" s="366"/>
      <c r="V663" s="366"/>
      <c r="W663" s="366"/>
      <c r="X663" s="366"/>
      <c r="Y663" s="366"/>
      <c r="Z663" s="366"/>
      <c r="AA663" s="366"/>
      <c r="AB663" s="366"/>
      <c r="AC663" s="366"/>
      <c r="AD663" s="366"/>
      <c r="AE663" s="366"/>
      <c r="AF663" s="366"/>
      <c r="AG663" s="366"/>
      <c r="AH663" s="366"/>
      <c r="AI663" s="366"/>
      <c r="AJ663" s="366"/>
      <c r="AK663" s="366"/>
      <c r="AL663" s="366"/>
      <c r="AM663" s="366"/>
      <c r="AN663" s="366"/>
      <c r="AO663" s="366"/>
      <c r="AP663" s="366"/>
      <c r="AQ663" s="366"/>
      <c r="AR663" s="366"/>
      <c r="AS663" s="366"/>
      <c r="AT663" s="366"/>
      <c r="AU663" s="366"/>
      <c r="AV663" s="366"/>
      <c r="AW663" s="366"/>
      <c r="AX663" s="367"/>
      <c r="AY663" s="368" t="s">
        <v>236</v>
      </c>
      <c r="AZ663" s="368" t="s">
        <v>236</v>
      </c>
      <c r="BA663" s="368"/>
      <c r="BB663" s="366"/>
      <c r="BC663" s="366"/>
      <c r="BD663" s="366"/>
      <c r="BE663" s="366"/>
      <c r="BF663" s="366"/>
      <c r="BG663" s="366"/>
      <c r="BH663" s="366"/>
      <c r="BI663" s="366"/>
      <c r="BJ663" s="366"/>
      <c r="BK663" s="366"/>
      <c r="BL663" s="124"/>
      <c r="BM663" s="2"/>
      <c r="BN663" s="124"/>
      <c r="BO663" s="6"/>
      <c r="BP663" s="124"/>
      <c r="BQ663" s="124"/>
      <c r="BR663" s="124"/>
      <c r="BS663" s="124"/>
      <c r="BT663" s="124"/>
      <c r="BU663" s="124"/>
      <c r="BV663" s="124"/>
      <c r="BW663" s="124"/>
      <c r="BX663" s="6"/>
      <c r="BY663" s="124"/>
      <c r="BZ663" s="124"/>
      <c r="CA663" s="124"/>
      <c r="CB663" s="124"/>
      <c r="CC663" s="124"/>
      <c r="CD663" s="124"/>
      <c r="CE663" s="124"/>
      <c r="CF663" s="124"/>
      <c r="CG663" s="124"/>
      <c r="CH663" s="124"/>
      <c r="CI663" s="124"/>
      <c r="CJ663" s="124"/>
      <c r="CK663" s="124"/>
      <c r="CL663" s="124"/>
      <c r="CM663" s="124"/>
      <c r="CN663" s="124"/>
      <c r="CO663" s="124"/>
      <c r="CP663" s="124"/>
      <c r="CQ663" s="124"/>
      <c r="CR663" s="124"/>
      <c r="CS663" s="124"/>
      <c r="CT663" s="124"/>
      <c r="CU663" s="124"/>
      <c r="CV663" s="124"/>
      <c r="CW663" s="124"/>
      <c r="CX663" s="124"/>
      <c r="CY663" s="124"/>
      <c r="CZ663" s="124"/>
      <c r="DA663" s="124"/>
      <c r="DB663" s="124"/>
      <c r="DC663" s="124"/>
      <c r="DD663" s="124"/>
      <c r="DE663" s="124"/>
      <c r="DF663" s="124"/>
      <c r="DG663" s="124"/>
      <c r="DH663" s="124"/>
      <c r="DI663" s="124"/>
      <c r="DJ663" s="124"/>
      <c r="DK663" s="6"/>
      <c r="DL663" s="6"/>
      <c r="DM663" s="6"/>
      <c r="DN663" s="6"/>
      <c r="DO663" s="6"/>
      <c r="DP663" s="6"/>
      <c r="DQ663" s="6"/>
      <c r="DR663" s="6"/>
      <c r="DS663" s="6"/>
      <c r="DT663" s="2"/>
      <c r="DU663" s="2"/>
      <c r="DV663" s="2"/>
      <c r="DW663" s="2"/>
      <c r="DX663" s="2"/>
      <c r="DY663" s="2"/>
      <c r="DZ663" s="2"/>
      <c r="EA663" s="2"/>
      <c r="EB663" s="125"/>
      <c r="EC663" s="6"/>
      <c r="ED663" s="6"/>
      <c r="EE663" s="6"/>
      <c r="EF663" s="124"/>
      <c r="EG663" s="124"/>
      <c r="EH663" s="125"/>
      <c r="EI663" s="125"/>
      <c r="EJ663" s="124"/>
      <c r="EK663" s="2"/>
      <c r="EL663" s="2"/>
    </row>
    <row x14ac:dyDescent="0.25" r="664" customHeight="1" ht="18.75">
      <c r="A664" s="372" t="s">
        <v>282</v>
      </c>
      <c r="B664" s="366"/>
      <c r="C664" s="366"/>
      <c r="D664" s="366"/>
      <c r="E664" s="366"/>
      <c r="F664" s="366"/>
      <c r="G664" s="366"/>
      <c r="H664" s="366"/>
      <c r="I664" s="366"/>
      <c r="J664" s="366"/>
      <c r="K664" s="366"/>
      <c r="L664" s="366"/>
      <c r="M664" s="366"/>
      <c r="N664" s="366"/>
      <c r="O664" s="366"/>
      <c r="P664" s="366"/>
      <c r="Q664" s="366"/>
      <c r="R664" s="366"/>
      <c r="S664" s="366"/>
      <c r="T664" s="366"/>
      <c r="U664" s="366"/>
      <c r="V664" s="366"/>
      <c r="W664" s="366"/>
      <c r="X664" s="366"/>
      <c r="Y664" s="366"/>
      <c r="Z664" s="366"/>
      <c r="AA664" s="366"/>
      <c r="AB664" s="366"/>
      <c r="AC664" s="366"/>
      <c r="AD664" s="366"/>
      <c r="AE664" s="366"/>
      <c r="AF664" s="366"/>
      <c r="AG664" s="366"/>
      <c r="AH664" s="366"/>
      <c r="AI664" s="366"/>
      <c r="AJ664" s="366"/>
      <c r="AK664" s="366"/>
      <c r="AL664" s="366"/>
      <c r="AM664" s="366"/>
      <c r="AN664" s="366"/>
      <c r="AO664" s="366"/>
      <c r="AP664" s="366"/>
      <c r="AQ664" s="366"/>
      <c r="AR664" s="366"/>
      <c r="AS664" s="366"/>
      <c r="AT664" s="366"/>
      <c r="AU664" s="366"/>
      <c r="AV664" s="366"/>
      <c r="AW664" s="366"/>
      <c r="AX664" s="367"/>
      <c r="AY664" s="368" t="s">
        <v>236</v>
      </c>
      <c r="AZ664" s="368" t="s">
        <v>236</v>
      </c>
      <c r="BA664" s="368">
        <v>85</v>
      </c>
      <c r="BB664" s="366"/>
      <c r="BC664" s="366"/>
      <c r="BD664" s="366"/>
      <c r="BE664" s="366"/>
      <c r="BF664" s="366"/>
      <c r="BG664" s="366"/>
      <c r="BH664" s="366"/>
      <c r="BI664" s="366"/>
      <c r="BJ664" s="366"/>
      <c r="BK664" s="366"/>
      <c r="BL664" s="124"/>
      <c r="BM664" s="2"/>
      <c r="BN664" s="124"/>
      <c r="BO664" s="6"/>
      <c r="BP664" s="124"/>
      <c r="BQ664" s="124"/>
      <c r="BR664" s="124"/>
      <c r="BS664" s="124"/>
      <c r="BT664" s="124"/>
      <c r="BU664" s="124"/>
      <c r="BV664" s="124"/>
      <c r="BW664" s="124"/>
      <c r="BX664" s="6"/>
      <c r="BY664" s="124"/>
      <c r="BZ664" s="124"/>
      <c r="CA664" s="124"/>
      <c r="CB664" s="124"/>
      <c r="CC664" s="124"/>
      <c r="CD664" s="124"/>
      <c r="CE664" s="124"/>
      <c r="CF664" s="124"/>
      <c r="CG664" s="124"/>
      <c r="CH664" s="124"/>
      <c r="CI664" s="124"/>
      <c r="CJ664" s="124"/>
      <c r="CK664" s="124"/>
      <c r="CL664" s="124"/>
      <c r="CM664" s="124"/>
      <c r="CN664" s="124"/>
      <c r="CO664" s="124"/>
      <c r="CP664" s="124"/>
      <c r="CQ664" s="124"/>
      <c r="CR664" s="124"/>
      <c r="CS664" s="124"/>
      <c r="CT664" s="124"/>
      <c r="CU664" s="124"/>
      <c r="CV664" s="124"/>
      <c r="CW664" s="124"/>
      <c r="CX664" s="124"/>
      <c r="CY664" s="124"/>
      <c r="CZ664" s="124"/>
      <c r="DA664" s="124"/>
      <c r="DB664" s="124"/>
      <c r="DC664" s="124"/>
      <c r="DD664" s="124"/>
      <c r="DE664" s="124"/>
      <c r="DF664" s="124"/>
      <c r="DG664" s="124"/>
      <c r="DH664" s="124"/>
      <c r="DI664" s="124"/>
      <c r="DJ664" s="124"/>
      <c r="DK664" s="6"/>
      <c r="DL664" s="6"/>
      <c r="DM664" s="6"/>
      <c r="DN664" s="6"/>
      <c r="DO664" s="6"/>
      <c r="DP664" s="6"/>
      <c r="DQ664" s="6"/>
      <c r="DR664" s="6"/>
      <c r="DS664" s="6"/>
      <c r="DT664" s="2"/>
      <c r="DU664" s="2"/>
      <c r="DV664" s="2"/>
      <c r="DW664" s="2"/>
      <c r="DX664" s="2"/>
      <c r="DY664" s="2"/>
      <c r="DZ664" s="2"/>
      <c r="EA664" s="2"/>
      <c r="EB664" s="125"/>
      <c r="EC664" s="6"/>
      <c r="ED664" s="6"/>
      <c r="EE664" s="6"/>
      <c r="EF664" s="124"/>
      <c r="EG664" s="124"/>
      <c r="EH664" s="125"/>
      <c r="EI664" s="125"/>
      <c r="EJ664" s="124"/>
      <c r="EK664" s="2"/>
      <c r="EL664" s="2"/>
    </row>
    <row x14ac:dyDescent="0.25" r="665" customHeight="1" ht="18.75">
      <c r="A665" s="372" t="s">
        <v>283</v>
      </c>
      <c r="B665" s="366"/>
      <c r="C665" s="366"/>
      <c r="D665" s="366"/>
      <c r="E665" s="366"/>
      <c r="F665" s="366"/>
      <c r="G665" s="366"/>
      <c r="H665" s="366"/>
      <c r="I665" s="366"/>
      <c r="J665" s="366"/>
      <c r="K665" s="366"/>
      <c r="L665" s="366"/>
      <c r="M665" s="366"/>
      <c r="N665" s="366"/>
      <c r="O665" s="366"/>
      <c r="P665" s="366"/>
      <c r="Q665" s="366"/>
      <c r="R665" s="366"/>
      <c r="S665" s="366"/>
      <c r="T665" s="366"/>
      <c r="U665" s="366"/>
      <c r="V665" s="366"/>
      <c r="W665" s="366"/>
      <c r="X665" s="366"/>
      <c r="Y665" s="366"/>
      <c r="Z665" s="366"/>
      <c r="AA665" s="366"/>
      <c r="AB665" s="366"/>
      <c r="AC665" s="366"/>
      <c r="AD665" s="366"/>
      <c r="AE665" s="366"/>
      <c r="AF665" s="366"/>
      <c r="AG665" s="366"/>
      <c r="AH665" s="366"/>
      <c r="AI665" s="366"/>
      <c r="AJ665" s="366"/>
      <c r="AK665" s="366"/>
      <c r="AL665" s="366"/>
      <c r="AM665" s="366"/>
      <c r="AN665" s="366"/>
      <c r="AO665" s="366"/>
      <c r="AP665" s="366"/>
      <c r="AQ665" s="366"/>
      <c r="AR665" s="366"/>
      <c r="AS665" s="366"/>
      <c r="AT665" s="366"/>
      <c r="AU665" s="366"/>
      <c r="AV665" s="366"/>
      <c r="AW665" s="366"/>
      <c r="AX665" s="367"/>
      <c r="AY665" s="368" t="s">
        <v>236</v>
      </c>
      <c r="AZ665" s="368" t="s">
        <v>236</v>
      </c>
      <c r="BA665" s="368"/>
      <c r="BB665" s="366"/>
      <c r="BC665" s="366"/>
      <c r="BD665" s="366"/>
      <c r="BE665" s="366"/>
      <c r="BF665" s="366"/>
      <c r="BG665" s="366"/>
      <c r="BH665" s="366"/>
      <c r="BI665" s="366"/>
      <c r="BJ665" s="366"/>
      <c r="BK665" s="366"/>
      <c r="BL665" s="124"/>
      <c r="BM665" s="2"/>
      <c r="BN665" s="124"/>
      <c r="BO665" s="6"/>
      <c r="BP665" s="124"/>
      <c r="BQ665" s="124"/>
      <c r="BR665" s="124"/>
      <c r="BS665" s="124"/>
      <c r="BT665" s="124"/>
      <c r="BU665" s="124"/>
      <c r="BV665" s="124"/>
      <c r="BW665" s="124"/>
      <c r="BX665" s="6"/>
      <c r="BY665" s="124"/>
      <c r="BZ665" s="124"/>
      <c r="CA665" s="124"/>
      <c r="CB665" s="124"/>
      <c r="CC665" s="124"/>
      <c r="CD665" s="124"/>
      <c r="CE665" s="124"/>
      <c r="CF665" s="124"/>
      <c r="CG665" s="124"/>
      <c r="CH665" s="124"/>
      <c r="CI665" s="124"/>
      <c r="CJ665" s="124"/>
      <c r="CK665" s="124"/>
      <c r="CL665" s="124"/>
      <c r="CM665" s="124"/>
      <c r="CN665" s="124"/>
      <c r="CO665" s="124"/>
      <c r="CP665" s="124"/>
      <c r="CQ665" s="124"/>
      <c r="CR665" s="124"/>
      <c r="CS665" s="124"/>
      <c r="CT665" s="124"/>
      <c r="CU665" s="124"/>
      <c r="CV665" s="124"/>
      <c r="CW665" s="124"/>
      <c r="CX665" s="124"/>
      <c r="CY665" s="124"/>
      <c r="CZ665" s="124"/>
      <c r="DA665" s="124"/>
      <c r="DB665" s="124"/>
      <c r="DC665" s="124"/>
      <c r="DD665" s="124"/>
      <c r="DE665" s="124"/>
      <c r="DF665" s="124"/>
      <c r="DG665" s="124"/>
      <c r="DH665" s="124"/>
      <c r="DI665" s="124"/>
      <c r="DJ665" s="124"/>
      <c r="DK665" s="6"/>
      <c r="DL665" s="6"/>
      <c r="DM665" s="6"/>
      <c r="DN665" s="6"/>
      <c r="DO665" s="6"/>
      <c r="DP665" s="6"/>
      <c r="DQ665" s="6"/>
      <c r="DR665" s="6"/>
      <c r="DS665" s="6"/>
      <c r="DT665" s="2"/>
      <c r="DU665" s="2"/>
      <c r="DV665" s="2"/>
      <c r="DW665" s="2"/>
      <c r="DX665" s="2"/>
      <c r="DY665" s="2"/>
      <c r="DZ665" s="2"/>
      <c r="EA665" s="2"/>
      <c r="EB665" s="125"/>
      <c r="EC665" s="6"/>
      <c r="ED665" s="6"/>
      <c r="EE665" s="6"/>
      <c r="EF665" s="124"/>
      <c r="EG665" s="124"/>
      <c r="EH665" s="125"/>
      <c r="EI665" s="125"/>
      <c r="EJ665" s="124"/>
      <c r="EK665" s="2"/>
      <c r="EL665" s="2"/>
    </row>
    <row x14ac:dyDescent="0.25" r="666" customHeight="1" ht="18.75">
      <c r="A666" s="372" t="s">
        <v>284</v>
      </c>
      <c r="B666" s="366"/>
      <c r="C666" s="366"/>
      <c r="D666" s="366"/>
      <c r="E666" s="366"/>
      <c r="F666" s="366"/>
      <c r="G666" s="366"/>
      <c r="H666" s="366"/>
      <c r="I666" s="366"/>
      <c r="J666" s="366"/>
      <c r="K666" s="366"/>
      <c r="L666" s="366"/>
      <c r="M666" s="366"/>
      <c r="N666" s="366"/>
      <c r="O666" s="366"/>
      <c r="P666" s="366"/>
      <c r="Q666" s="366"/>
      <c r="R666" s="366"/>
      <c r="S666" s="366"/>
      <c r="T666" s="366"/>
      <c r="U666" s="366"/>
      <c r="V666" s="366"/>
      <c r="W666" s="366"/>
      <c r="X666" s="366"/>
      <c r="Y666" s="366"/>
      <c r="Z666" s="366"/>
      <c r="AA666" s="366"/>
      <c r="AB666" s="366"/>
      <c r="AC666" s="366"/>
      <c r="AD666" s="366"/>
      <c r="AE666" s="366"/>
      <c r="AF666" s="366"/>
      <c r="AG666" s="366"/>
      <c r="AH666" s="366"/>
      <c r="AI666" s="366"/>
      <c r="AJ666" s="366"/>
      <c r="AK666" s="366"/>
      <c r="AL666" s="366"/>
      <c r="AM666" s="366"/>
      <c r="AN666" s="366"/>
      <c r="AO666" s="366"/>
      <c r="AP666" s="366"/>
      <c r="AQ666" s="366"/>
      <c r="AR666" s="366"/>
      <c r="AS666" s="366"/>
      <c r="AT666" s="366"/>
      <c r="AU666" s="366"/>
      <c r="AV666" s="366"/>
      <c r="AW666" s="366"/>
      <c r="AX666" s="367"/>
      <c r="AY666" s="368" t="s">
        <v>236</v>
      </c>
      <c r="AZ666" s="368" t="s">
        <v>236</v>
      </c>
      <c r="BA666" s="368"/>
      <c r="BB666" s="366"/>
      <c r="BC666" s="366"/>
      <c r="BD666" s="366"/>
      <c r="BE666" s="366"/>
      <c r="BF666" s="366"/>
      <c r="BG666" s="366"/>
      <c r="BH666" s="366"/>
      <c r="BI666" s="366"/>
      <c r="BJ666" s="366"/>
      <c r="BK666" s="366"/>
      <c r="BL666" s="124"/>
      <c r="BM666" s="2"/>
      <c r="BN666" s="124"/>
      <c r="BO666" s="6"/>
      <c r="BP666" s="124"/>
      <c r="BQ666" s="124"/>
      <c r="BR666" s="124"/>
      <c r="BS666" s="124"/>
      <c r="BT666" s="124"/>
      <c r="BU666" s="124"/>
      <c r="BV666" s="124"/>
      <c r="BW666" s="124"/>
      <c r="BX666" s="6"/>
      <c r="BY666" s="124"/>
      <c r="BZ666" s="124"/>
      <c r="CA666" s="124"/>
      <c r="CB666" s="124"/>
      <c r="CC666" s="124"/>
      <c r="CD666" s="124"/>
      <c r="CE666" s="124"/>
      <c r="CF666" s="124"/>
      <c r="CG666" s="124"/>
      <c r="CH666" s="124"/>
      <c r="CI666" s="124"/>
      <c r="CJ666" s="124"/>
      <c r="CK666" s="124"/>
      <c r="CL666" s="124"/>
      <c r="CM666" s="124"/>
      <c r="CN666" s="124"/>
      <c r="CO666" s="124"/>
      <c r="CP666" s="124"/>
      <c r="CQ666" s="124"/>
      <c r="CR666" s="124"/>
      <c r="CS666" s="124"/>
      <c r="CT666" s="124"/>
      <c r="CU666" s="124"/>
      <c r="CV666" s="124"/>
      <c r="CW666" s="124"/>
      <c r="CX666" s="124"/>
      <c r="CY666" s="124"/>
      <c r="CZ666" s="124"/>
      <c r="DA666" s="124"/>
      <c r="DB666" s="124"/>
      <c r="DC666" s="124"/>
      <c r="DD666" s="124"/>
      <c r="DE666" s="124"/>
      <c r="DF666" s="124"/>
      <c r="DG666" s="124"/>
      <c r="DH666" s="124"/>
      <c r="DI666" s="124"/>
      <c r="DJ666" s="124"/>
      <c r="DK666" s="6"/>
      <c r="DL666" s="6"/>
      <c r="DM666" s="6"/>
      <c r="DN666" s="6"/>
      <c r="DO666" s="6"/>
      <c r="DP666" s="6"/>
      <c r="DQ666" s="6"/>
      <c r="DR666" s="6"/>
      <c r="DS666" s="6"/>
      <c r="DT666" s="2"/>
      <c r="DU666" s="2"/>
      <c r="DV666" s="2"/>
      <c r="DW666" s="2"/>
      <c r="DX666" s="2"/>
      <c r="DY666" s="2"/>
      <c r="DZ666" s="2"/>
      <c r="EA666" s="2"/>
      <c r="EB666" s="125"/>
      <c r="EC666" s="6"/>
      <c r="ED666" s="6"/>
      <c r="EE666" s="6"/>
      <c r="EF666" s="124"/>
      <c r="EG666" s="124"/>
      <c r="EH666" s="125"/>
      <c r="EI666" s="125"/>
      <c r="EJ666" s="124"/>
      <c r="EK666" s="2"/>
      <c r="EL666" s="2"/>
    </row>
    <row x14ac:dyDescent="0.25" r="667" customHeight="1" ht="18.75">
      <c r="A667" s="369" t="s">
        <v>285</v>
      </c>
      <c r="B667" s="366"/>
      <c r="C667" s="366"/>
      <c r="D667" s="366"/>
      <c r="E667" s="366"/>
      <c r="F667" s="366"/>
      <c r="G667" s="366"/>
      <c r="H667" s="366"/>
      <c r="I667" s="366"/>
      <c r="J667" s="366"/>
      <c r="K667" s="366"/>
      <c r="L667" s="366"/>
      <c r="M667" s="366"/>
      <c r="N667" s="366"/>
      <c r="O667" s="366"/>
      <c r="P667" s="366"/>
      <c r="Q667" s="366"/>
      <c r="R667" s="366"/>
      <c r="S667" s="366"/>
      <c r="T667" s="366"/>
      <c r="U667" s="366"/>
      <c r="V667" s="366"/>
      <c r="W667" s="366"/>
      <c r="X667" s="366"/>
      <c r="Y667" s="366"/>
      <c r="Z667" s="366"/>
      <c r="AA667" s="366"/>
      <c r="AB667" s="366"/>
      <c r="AC667" s="366"/>
      <c r="AD667" s="366"/>
      <c r="AE667" s="366"/>
      <c r="AF667" s="366"/>
      <c r="AG667" s="366"/>
      <c r="AH667" s="366"/>
      <c r="AI667" s="366"/>
      <c r="AJ667" s="366"/>
      <c r="AK667" s="366"/>
      <c r="AL667" s="366"/>
      <c r="AM667" s="366"/>
      <c r="AN667" s="366"/>
      <c r="AO667" s="366"/>
      <c r="AP667" s="366"/>
      <c r="AQ667" s="366"/>
      <c r="AR667" s="366"/>
      <c r="AS667" s="366"/>
      <c r="AT667" s="366"/>
      <c r="AU667" s="366"/>
      <c r="AV667" s="366"/>
      <c r="AW667" s="366"/>
      <c r="AX667" s="367"/>
      <c r="AY667" s="368" t="s">
        <v>236</v>
      </c>
      <c r="AZ667" s="368" t="s">
        <v>236</v>
      </c>
      <c r="BA667" s="368"/>
      <c r="BB667" s="366"/>
      <c r="BC667" s="366"/>
      <c r="BD667" s="366"/>
      <c r="BE667" s="366"/>
      <c r="BF667" s="366"/>
      <c r="BG667" s="366"/>
      <c r="BH667" s="366"/>
      <c r="BI667" s="366"/>
      <c r="BJ667" s="366"/>
      <c r="BK667" s="366"/>
      <c r="BL667" s="124"/>
      <c r="BM667" s="2"/>
      <c r="BN667" s="124"/>
      <c r="BO667" s="6"/>
      <c r="BP667" s="124"/>
      <c r="BQ667" s="124"/>
      <c r="BR667" s="124"/>
      <c r="BS667" s="124"/>
      <c r="BT667" s="124"/>
      <c r="BU667" s="124"/>
      <c r="BV667" s="124"/>
      <c r="BW667" s="124"/>
      <c r="BX667" s="6"/>
      <c r="BY667" s="124"/>
      <c r="BZ667" s="124"/>
      <c r="CA667" s="124"/>
      <c r="CB667" s="124"/>
      <c r="CC667" s="124"/>
      <c r="CD667" s="124"/>
      <c r="CE667" s="124"/>
      <c r="CF667" s="124"/>
      <c r="CG667" s="124"/>
      <c r="CH667" s="124"/>
      <c r="CI667" s="124"/>
      <c r="CJ667" s="124"/>
      <c r="CK667" s="124"/>
      <c r="CL667" s="124"/>
      <c r="CM667" s="124"/>
      <c r="CN667" s="124"/>
      <c r="CO667" s="124"/>
      <c r="CP667" s="124"/>
      <c r="CQ667" s="124"/>
      <c r="CR667" s="124"/>
      <c r="CS667" s="124"/>
      <c r="CT667" s="124"/>
      <c r="CU667" s="124"/>
      <c r="CV667" s="124"/>
      <c r="CW667" s="124"/>
      <c r="CX667" s="124"/>
      <c r="CY667" s="124"/>
      <c r="CZ667" s="124"/>
      <c r="DA667" s="124"/>
      <c r="DB667" s="124"/>
      <c r="DC667" s="124"/>
      <c r="DD667" s="124"/>
      <c r="DE667" s="124"/>
      <c r="DF667" s="124"/>
      <c r="DG667" s="124"/>
      <c r="DH667" s="124"/>
      <c r="DI667" s="124"/>
      <c r="DJ667" s="124"/>
      <c r="DK667" s="6"/>
      <c r="DL667" s="6"/>
      <c r="DM667" s="6"/>
      <c r="DN667" s="6"/>
      <c r="DO667" s="6"/>
      <c r="DP667" s="6"/>
      <c r="DQ667" s="6"/>
      <c r="DR667" s="6"/>
      <c r="DS667" s="6"/>
      <c r="DT667" s="2"/>
      <c r="DU667" s="2"/>
      <c r="DV667" s="2"/>
      <c r="DW667" s="2"/>
      <c r="DX667" s="2"/>
      <c r="DY667" s="2"/>
      <c r="DZ667" s="2"/>
      <c r="EA667" s="2"/>
      <c r="EB667" s="125"/>
      <c r="EC667" s="6"/>
      <c r="ED667" s="6"/>
      <c r="EE667" s="6"/>
      <c r="EF667" s="124"/>
      <c r="EG667" s="124"/>
      <c r="EH667" s="125"/>
      <c r="EI667" s="125"/>
      <c r="EJ667" s="124"/>
      <c r="EK667" s="2"/>
      <c r="EL667" s="2"/>
    </row>
    <row x14ac:dyDescent="0.25" r="668" customHeight="1" ht="18.75">
      <c r="A668" s="369" t="s">
        <v>286</v>
      </c>
      <c r="B668" s="366"/>
      <c r="C668" s="366"/>
      <c r="D668" s="366"/>
      <c r="E668" s="366"/>
      <c r="F668" s="366"/>
      <c r="G668" s="366"/>
      <c r="H668" s="366"/>
      <c r="I668" s="366"/>
      <c r="J668" s="366"/>
      <c r="K668" s="366"/>
      <c r="L668" s="366"/>
      <c r="M668" s="366"/>
      <c r="N668" s="366"/>
      <c r="O668" s="366"/>
      <c r="P668" s="366"/>
      <c r="Q668" s="366"/>
      <c r="R668" s="366"/>
      <c r="S668" s="366"/>
      <c r="T668" s="366"/>
      <c r="U668" s="366"/>
      <c r="V668" s="366"/>
      <c r="W668" s="366"/>
      <c r="X668" s="366"/>
      <c r="Y668" s="366"/>
      <c r="Z668" s="366"/>
      <c r="AA668" s="366"/>
      <c r="AB668" s="366"/>
      <c r="AC668" s="366"/>
      <c r="AD668" s="366"/>
      <c r="AE668" s="366"/>
      <c r="AF668" s="366"/>
      <c r="AG668" s="366"/>
      <c r="AH668" s="366"/>
      <c r="AI668" s="366"/>
      <c r="AJ668" s="366"/>
      <c r="AK668" s="366"/>
      <c r="AL668" s="366"/>
      <c r="AM668" s="366"/>
      <c r="AN668" s="366"/>
      <c r="AO668" s="366"/>
      <c r="AP668" s="366"/>
      <c r="AQ668" s="366"/>
      <c r="AR668" s="366"/>
      <c r="AS668" s="366"/>
      <c r="AT668" s="366"/>
      <c r="AU668" s="366"/>
      <c r="AV668" s="366"/>
      <c r="AW668" s="366"/>
      <c r="AX668" s="367"/>
      <c r="AY668" s="368" t="s">
        <v>236</v>
      </c>
      <c r="AZ668" s="368" t="s">
        <v>236</v>
      </c>
      <c r="BA668" s="368"/>
      <c r="BB668" s="366"/>
      <c r="BC668" s="366"/>
      <c r="BD668" s="366"/>
      <c r="BE668" s="366"/>
      <c r="BF668" s="366"/>
      <c r="BG668" s="366"/>
      <c r="BH668" s="366"/>
      <c r="BI668" s="366"/>
      <c r="BJ668" s="366"/>
      <c r="BK668" s="366"/>
      <c r="BL668" s="124"/>
      <c r="BM668" s="2"/>
      <c r="BN668" s="124"/>
      <c r="BO668" s="6"/>
      <c r="BP668" s="124"/>
      <c r="BQ668" s="124"/>
      <c r="BR668" s="124"/>
      <c r="BS668" s="124"/>
      <c r="BT668" s="124"/>
      <c r="BU668" s="124"/>
      <c r="BV668" s="124"/>
      <c r="BW668" s="124"/>
      <c r="BX668" s="6"/>
      <c r="BY668" s="124"/>
      <c r="BZ668" s="124"/>
      <c r="CA668" s="124"/>
      <c r="CB668" s="124"/>
      <c r="CC668" s="124"/>
      <c r="CD668" s="124"/>
      <c r="CE668" s="124"/>
      <c r="CF668" s="124"/>
      <c r="CG668" s="124"/>
      <c r="CH668" s="124"/>
      <c r="CI668" s="124"/>
      <c r="CJ668" s="124"/>
      <c r="CK668" s="124"/>
      <c r="CL668" s="124"/>
      <c r="CM668" s="124"/>
      <c r="CN668" s="124"/>
      <c r="CO668" s="124"/>
      <c r="CP668" s="124"/>
      <c r="CQ668" s="124"/>
      <c r="CR668" s="124"/>
      <c r="CS668" s="124"/>
      <c r="CT668" s="124"/>
      <c r="CU668" s="124"/>
      <c r="CV668" s="124"/>
      <c r="CW668" s="124"/>
      <c r="CX668" s="124"/>
      <c r="CY668" s="124"/>
      <c r="CZ668" s="124"/>
      <c r="DA668" s="124"/>
      <c r="DB668" s="124"/>
      <c r="DC668" s="124"/>
      <c r="DD668" s="124"/>
      <c r="DE668" s="124"/>
      <c r="DF668" s="124"/>
      <c r="DG668" s="124"/>
      <c r="DH668" s="124"/>
      <c r="DI668" s="124"/>
      <c r="DJ668" s="124"/>
      <c r="DK668" s="6"/>
      <c r="DL668" s="6"/>
      <c r="DM668" s="6"/>
      <c r="DN668" s="6"/>
      <c r="DO668" s="6"/>
      <c r="DP668" s="6"/>
      <c r="DQ668" s="6"/>
      <c r="DR668" s="6"/>
      <c r="DS668" s="6"/>
      <c r="DT668" s="2"/>
      <c r="DU668" s="2"/>
      <c r="DV668" s="2"/>
      <c r="DW668" s="2"/>
      <c r="DX668" s="2"/>
      <c r="DY668" s="2"/>
      <c r="DZ668" s="2"/>
      <c r="EA668" s="2"/>
      <c r="EB668" s="125"/>
      <c r="EC668" s="6"/>
      <c r="ED668" s="6"/>
      <c r="EE668" s="6"/>
      <c r="EF668" s="124"/>
      <c r="EG668" s="124"/>
      <c r="EH668" s="125"/>
      <c r="EI668" s="125"/>
      <c r="EJ668" s="124"/>
      <c r="EK668" s="2"/>
      <c r="EL668" s="2"/>
    </row>
    <row x14ac:dyDescent="0.25" r="669" customHeight="1" ht="18.75">
      <c r="A669" s="369" t="s">
        <v>287</v>
      </c>
      <c r="B669" s="366"/>
      <c r="C669" s="366"/>
      <c r="D669" s="366"/>
      <c r="E669" s="366"/>
      <c r="F669" s="366"/>
      <c r="G669" s="366"/>
      <c r="H669" s="366"/>
      <c r="I669" s="366"/>
      <c r="J669" s="366"/>
      <c r="K669" s="366"/>
      <c r="L669" s="366"/>
      <c r="M669" s="366"/>
      <c r="N669" s="366"/>
      <c r="O669" s="366"/>
      <c r="P669" s="366"/>
      <c r="Q669" s="366"/>
      <c r="R669" s="366"/>
      <c r="S669" s="366"/>
      <c r="T669" s="366"/>
      <c r="U669" s="366"/>
      <c r="V669" s="366"/>
      <c r="W669" s="366"/>
      <c r="X669" s="366"/>
      <c r="Y669" s="366"/>
      <c r="Z669" s="366"/>
      <c r="AA669" s="366"/>
      <c r="AB669" s="366"/>
      <c r="AC669" s="366"/>
      <c r="AD669" s="366"/>
      <c r="AE669" s="366"/>
      <c r="AF669" s="366"/>
      <c r="AG669" s="366"/>
      <c r="AH669" s="366"/>
      <c r="AI669" s="366"/>
      <c r="AJ669" s="366"/>
      <c r="AK669" s="366"/>
      <c r="AL669" s="366"/>
      <c r="AM669" s="366"/>
      <c r="AN669" s="366"/>
      <c r="AO669" s="366"/>
      <c r="AP669" s="366"/>
      <c r="AQ669" s="366"/>
      <c r="AR669" s="366"/>
      <c r="AS669" s="366"/>
      <c r="AT669" s="366"/>
      <c r="AU669" s="366"/>
      <c r="AV669" s="366"/>
      <c r="AW669" s="366"/>
      <c r="AX669" s="367"/>
      <c r="AY669" s="368" t="s">
        <v>236</v>
      </c>
      <c r="AZ669" s="368" t="s">
        <v>236</v>
      </c>
      <c r="BA669" s="368"/>
      <c r="BB669" s="366"/>
      <c r="BC669" s="366"/>
      <c r="BD669" s="366"/>
      <c r="BE669" s="366"/>
      <c r="BF669" s="366"/>
      <c r="BG669" s="366"/>
      <c r="BH669" s="366"/>
      <c r="BI669" s="366"/>
      <c r="BJ669" s="366"/>
      <c r="BK669" s="366"/>
      <c r="BL669" s="124"/>
      <c r="BM669" s="2"/>
      <c r="BN669" s="124"/>
      <c r="BO669" s="6"/>
      <c r="BP669" s="124"/>
      <c r="BQ669" s="124"/>
      <c r="BR669" s="124"/>
      <c r="BS669" s="124"/>
      <c r="BT669" s="124"/>
      <c r="BU669" s="124"/>
      <c r="BV669" s="124"/>
      <c r="BW669" s="124"/>
      <c r="BX669" s="6"/>
      <c r="BY669" s="124"/>
      <c r="BZ669" s="124"/>
      <c r="CA669" s="124"/>
      <c r="CB669" s="124"/>
      <c r="CC669" s="124"/>
      <c r="CD669" s="124"/>
      <c r="CE669" s="124"/>
      <c r="CF669" s="124"/>
      <c r="CG669" s="124"/>
      <c r="CH669" s="124"/>
      <c r="CI669" s="124"/>
      <c r="CJ669" s="124"/>
      <c r="CK669" s="124"/>
      <c r="CL669" s="124"/>
      <c r="CM669" s="124"/>
      <c r="CN669" s="124"/>
      <c r="CO669" s="124"/>
      <c r="CP669" s="124"/>
      <c r="CQ669" s="124"/>
      <c r="CR669" s="124"/>
      <c r="CS669" s="124"/>
      <c r="CT669" s="124"/>
      <c r="CU669" s="124"/>
      <c r="CV669" s="124"/>
      <c r="CW669" s="124"/>
      <c r="CX669" s="124"/>
      <c r="CY669" s="124"/>
      <c r="CZ669" s="124"/>
      <c r="DA669" s="124"/>
      <c r="DB669" s="124"/>
      <c r="DC669" s="124"/>
      <c r="DD669" s="124"/>
      <c r="DE669" s="124"/>
      <c r="DF669" s="124"/>
      <c r="DG669" s="124"/>
      <c r="DH669" s="124"/>
      <c r="DI669" s="124"/>
      <c r="DJ669" s="124"/>
      <c r="DK669" s="6"/>
      <c r="DL669" s="6"/>
      <c r="DM669" s="6"/>
      <c r="DN669" s="6"/>
      <c r="DO669" s="6"/>
      <c r="DP669" s="6"/>
      <c r="DQ669" s="6"/>
      <c r="DR669" s="6"/>
      <c r="DS669" s="6"/>
      <c r="DT669" s="2"/>
      <c r="DU669" s="2"/>
      <c r="DV669" s="2"/>
      <c r="DW669" s="2"/>
      <c r="DX669" s="2"/>
      <c r="DY669" s="2"/>
      <c r="DZ669" s="2"/>
      <c r="EA669" s="2"/>
      <c r="EB669" s="125"/>
      <c r="EC669" s="6"/>
      <c r="ED669" s="6"/>
      <c r="EE669" s="6"/>
      <c r="EF669" s="124"/>
      <c r="EG669" s="124"/>
      <c r="EH669" s="125"/>
      <c r="EI669" s="125"/>
      <c r="EJ669" s="124"/>
      <c r="EK669" s="2"/>
      <c r="EL669" s="2"/>
    </row>
    <row x14ac:dyDescent="0.25" r="670" customHeight="1" ht="18.75">
      <c r="A670" s="369" t="s">
        <v>288</v>
      </c>
      <c r="B670" s="366"/>
      <c r="C670" s="366"/>
      <c r="D670" s="366"/>
      <c r="E670" s="366"/>
      <c r="F670" s="366"/>
      <c r="G670" s="366"/>
      <c r="H670" s="366"/>
      <c r="I670" s="366"/>
      <c r="J670" s="366"/>
      <c r="K670" s="366"/>
      <c r="L670" s="366"/>
      <c r="M670" s="366"/>
      <c r="N670" s="366"/>
      <c r="O670" s="366"/>
      <c r="P670" s="366"/>
      <c r="Q670" s="366"/>
      <c r="R670" s="366"/>
      <c r="S670" s="366"/>
      <c r="T670" s="366"/>
      <c r="U670" s="366"/>
      <c r="V670" s="366"/>
      <c r="W670" s="366"/>
      <c r="X670" s="366"/>
      <c r="Y670" s="366"/>
      <c r="Z670" s="366"/>
      <c r="AA670" s="366"/>
      <c r="AB670" s="366"/>
      <c r="AC670" s="366"/>
      <c r="AD670" s="366"/>
      <c r="AE670" s="366"/>
      <c r="AF670" s="366"/>
      <c r="AG670" s="366"/>
      <c r="AH670" s="366"/>
      <c r="AI670" s="366"/>
      <c r="AJ670" s="366"/>
      <c r="AK670" s="366"/>
      <c r="AL670" s="366"/>
      <c r="AM670" s="366"/>
      <c r="AN670" s="366"/>
      <c r="AO670" s="366"/>
      <c r="AP670" s="366"/>
      <c r="AQ670" s="366"/>
      <c r="AR670" s="366"/>
      <c r="AS670" s="366"/>
      <c r="AT670" s="366"/>
      <c r="AU670" s="366"/>
      <c r="AV670" s="366"/>
      <c r="AW670" s="366"/>
      <c r="AX670" s="367"/>
      <c r="AY670" s="368" t="s">
        <v>236</v>
      </c>
      <c r="AZ670" s="368" t="s">
        <v>236</v>
      </c>
      <c r="BA670" s="368"/>
      <c r="BB670" s="366"/>
      <c r="BC670" s="366"/>
      <c r="BD670" s="366"/>
      <c r="BE670" s="366"/>
      <c r="BF670" s="366"/>
      <c r="BG670" s="366"/>
      <c r="BH670" s="366"/>
      <c r="BI670" s="366"/>
      <c r="BJ670" s="366"/>
      <c r="BK670" s="366"/>
      <c r="BL670" s="124"/>
      <c r="BM670" s="2"/>
      <c r="BN670" s="124"/>
      <c r="BO670" s="6"/>
      <c r="BP670" s="124"/>
      <c r="BQ670" s="124"/>
      <c r="BR670" s="124"/>
      <c r="BS670" s="124"/>
      <c r="BT670" s="124"/>
      <c r="BU670" s="124"/>
      <c r="BV670" s="124"/>
      <c r="BW670" s="124"/>
      <c r="BX670" s="6"/>
      <c r="BY670" s="124"/>
      <c r="BZ670" s="124"/>
      <c r="CA670" s="124"/>
      <c r="CB670" s="124"/>
      <c r="CC670" s="124"/>
      <c r="CD670" s="124"/>
      <c r="CE670" s="124"/>
      <c r="CF670" s="124"/>
      <c r="CG670" s="124"/>
      <c r="CH670" s="124"/>
      <c r="CI670" s="124"/>
      <c r="CJ670" s="124"/>
      <c r="CK670" s="124"/>
      <c r="CL670" s="124"/>
      <c r="CM670" s="124"/>
      <c r="CN670" s="124"/>
      <c r="CO670" s="124"/>
      <c r="CP670" s="124"/>
      <c r="CQ670" s="124"/>
      <c r="CR670" s="124"/>
      <c r="CS670" s="124"/>
      <c r="CT670" s="124"/>
      <c r="CU670" s="124"/>
      <c r="CV670" s="124"/>
      <c r="CW670" s="124"/>
      <c r="CX670" s="124"/>
      <c r="CY670" s="124"/>
      <c r="CZ670" s="124"/>
      <c r="DA670" s="124"/>
      <c r="DB670" s="124"/>
      <c r="DC670" s="124"/>
      <c r="DD670" s="124"/>
      <c r="DE670" s="124"/>
      <c r="DF670" s="124"/>
      <c r="DG670" s="124"/>
      <c r="DH670" s="124"/>
      <c r="DI670" s="124"/>
      <c r="DJ670" s="124"/>
      <c r="DK670" s="6"/>
      <c r="DL670" s="6"/>
      <c r="DM670" s="6"/>
      <c r="DN670" s="6"/>
      <c r="DO670" s="6"/>
      <c r="DP670" s="6"/>
      <c r="DQ670" s="6"/>
      <c r="DR670" s="6"/>
      <c r="DS670" s="6"/>
      <c r="DT670" s="2"/>
      <c r="DU670" s="2"/>
      <c r="DV670" s="2"/>
      <c r="DW670" s="2"/>
      <c r="DX670" s="2"/>
      <c r="DY670" s="2"/>
      <c r="DZ670" s="2"/>
      <c r="EA670" s="2"/>
      <c r="EB670" s="125"/>
      <c r="EC670" s="6"/>
      <c r="ED670" s="6"/>
      <c r="EE670" s="6"/>
      <c r="EF670" s="124"/>
      <c r="EG670" s="124"/>
      <c r="EH670" s="125"/>
      <c r="EI670" s="125"/>
      <c r="EJ670" s="124"/>
      <c r="EK670" s="2"/>
      <c r="EL670" s="2"/>
    </row>
    <row x14ac:dyDescent="0.25" r="671" customHeight="1" ht="18.75">
      <c r="A671" s="369" t="s">
        <v>292</v>
      </c>
      <c r="B671" s="366"/>
      <c r="C671" s="366"/>
      <c r="D671" s="366"/>
      <c r="E671" s="366"/>
      <c r="F671" s="366"/>
      <c r="G671" s="366"/>
      <c r="H671" s="366"/>
      <c r="I671" s="366"/>
      <c r="J671" s="366"/>
      <c r="K671" s="366"/>
      <c r="L671" s="366"/>
      <c r="M671" s="366"/>
      <c r="N671" s="366"/>
      <c r="O671" s="366"/>
      <c r="P671" s="366"/>
      <c r="Q671" s="366"/>
      <c r="R671" s="366"/>
      <c r="S671" s="366"/>
      <c r="T671" s="366"/>
      <c r="U671" s="366"/>
      <c r="V671" s="366"/>
      <c r="W671" s="366"/>
      <c r="X671" s="366"/>
      <c r="Y671" s="366"/>
      <c r="Z671" s="366"/>
      <c r="AA671" s="366"/>
      <c r="AB671" s="366"/>
      <c r="AC671" s="366"/>
      <c r="AD671" s="366"/>
      <c r="AE671" s="366"/>
      <c r="AF671" s="366"/>
      <c r="AG671" s="366"/>
      <c r="AH671" s="366"/>
      <c r="AI671" s="366"/>
      <c r="AJ671" s="366"/>
      <c r="AK671" s="366"/>
      <c r="AL671" s="366"/>
      <c r="AM671" s="366"/>
      <c r="AN671" s="366"/>
      <c r="AO671" s="366"/>
      <c r="AP671" s="366"/>
      <c r="AQ671" s="366"/>
      <c r="AR671" s="366"/>
      <c r="AS671" s="366"/>
      <c r="AT671" s="366"/>
      <c r="AU671" s="366"/>
      <c r="AV671" s="366"/>
      <c r="AW671" s="366"/>
      <c r="AX671" s="367"/>
      <c r="AY671" s="368" t="s">
        <v>236</v>
      </c>
      <c r="AZ671" s="368">
        <v>2</v>
      </c>
      <c r="BA671" s="368"/>
      <c r="BB671" s="366"/>
      <c r="BC671" s="366"/>
      <c r="BD671" s="366"/>
      <c r="BE671" s="366"/>
      <c r="BF671" s="366"/>
      <c r="BG671" s="366"/>
      <c r="BH671" s="366"/>
      <c r="BI671" s="366"/>
      <c r="BJ671" s="366"/>
      <c r="BK671" s="366"/>
      <c r="BL671" s="124"/>
      <c r="BM671" s="2"/>
      <c r="BN671" s="124"/>
      <c r="BO671" s="6"/>
      <c r="BP671" s="124"/>
      <c r="BQ671" s="124"/>
      <c r="BR671" s="124"/>
      <c r="BS671" s="124"/>
      <c r="BT671" s="124"/>
      <c r="BU671" s="124"/>
      <c r="BV671" s="124"/>
      <c r="BW671" s="124"/>
      <c r="BX671" s="6"/>
      <c r="BY671" s="124"/>
      <c r="BZ671" s="124"/>
      <c r="CA671" s="124"/>
      <c r="CB671" s="124"/>
      <c r="CC671" s="124"/>
      <c r="CD671" s="124"/>
      <c r="CE671" s="124"/>
      <c r="CF671" s="124"/>
      <c r="CG671" s="124"/>
      <c r="CH671" s="124"/>
      <c r="CI671" s="124"/>
      <c r="CJ671" s="124"/>
      <c r="CK671" s="124"/>
      <c r="CL671" s="124"/>
      <c r="CM671" s="124"/>
      <c r="CN671" s="124"/>
      <c r="CO671" s="124"/>
      <c r="CP671" s="124"/>
      <c r="CQ671" s="124"/>
      <c r="CR671" s="124"/>
      <c r="CS671" s="124"/>
      <c r="CT671" s="124"/>
      <c r="CU671" s="124"/>
      <c r="CV671" s="124"/>
      <c r="CW671" s="124"/>
      <c r="CX671" s="124"/>
      <c r="CY671" s="124"/>
      <c r="CZ671" s="124"/>
      <c r="DA671" s="124"/>
      <c r="DB671" s="124"/>
      <c r="DC671" s="124"/>
      <c r="DD671" s="124"/>
      <c r="DE671" s="124"/>
      <c r="DF671" s="124"/>
      <c r="DG671" s="124"/>
      <c r="DH671" s="124"/>
      <c r="DI671" s="124"/>
      <c r="DJ671" s="124"/>
      <c r="DK671" s="6"/>
      <c r="DL671" s="6"/>
      <c r="DM671" s="6"/>
      <c r="DN671" s="6"/>
      <c r="DO671" s="6"/>
      <c r="DP671" s="6"/>
      <c r="DQ671" s="6"/>
      <c r="DR671" s="6"/>
      <c r="DS671" s="6"/>
      <c r="DT671" s="2"/>
      <c r="DU671" s="2"/>
      <c r="DV671" s="2"/>
      <c r="DW671" s="2"/>
      <c r="DX671" s="2"/>
      <c r="DY671" s="2"/>
      <c r="DZ671" s="2"/>
      <c r="EA671" s="2"/>
      <c r="EB671" s="125"/>
      <c r="EC671" s="6"/>
      <c r="ED671" s="6"/>
      <c r="EE671" s="6"/>
      <c r="EF671" s="124"/>
      <c r="EG671" s="124"/>
      <c r="EH671" s="125"/>
      <c r="EI671" s="125"/>
      <c r="EJ671" s="124"/>
      <c r="EK671" s="2"/>
      <c r="EL671" s="2"/>
    </row>
    <row x14ac:dyDescent="0.25" r="672" customHeight="1" ht="18.75">
      <c r="A672" s="369" t="s">
        <v>293</v>
      </c>
      <c r="B672" s="366"/>
      <c r="C672" s="366"/>
      <c r="D672" s="366"/>
      <c r="E672" s="366"/>
      <c r="F672" s="366"/>
      <c r="G672" s="366"/>
      <c r="H672" s="366"/>
      <c r="I672" s="366"/>
      <c r="J672" s="366"/>
      <c r="K672" s="366"/>
      <c r="L672" s="366"/>
      <c r="M672" s="366"/>
      <c r="N672" s="366"/>
      <c r="O672" s="366"/>
      <c r="P672" s="366"/>
      <c r="Q672" s="366"/>
      <c r="R672" s="366"/>
      <c r="S672" s="366"/>
      <c r="T672" s="366"/>
      <c r="U672" s="366"/>
      <c r="V672" s="366"/>
      <c r="W672" s="366"/>
      <c r="X672" s="366"/>
      <c r="Y672" s="366"/>
      <c r="Z672" s="366"/>
      <c r="AA672" s="366"/>
      <c r="AB672" s="366"/>
      <c r="AC672" s="366"/>
      <c r="AD672" s="366"/>
      <c r="AE672" s="366"/>
      <c r="AF672" s="366"/>
      <c r="AG672" s="366"/>
      <c r="AH672" s="366"/>
      <c r="AI672" s="366"/>
      <c r="AJ672" s="366"/>
      <c r="AK672" s="366"/>
      <c r="AL672" s="366"/>
      <c r="AM672" s="366"/>
      <c r="AN672" s="366"/>
      <c r="AO672" s="366"/>
      <c r="AP672" s="366"/>
      <c r="AQ672" s="366"/>
      <c r="AR672" s="366"/>
      <c r="AS672" s="366"/>
      <c r="AT672" s="366"/>
      <c r="AU672" s="366"/>
      <c r="AV672" s="366"/>
      <c r="AW672" s="366"/>
      <c r="AX672" s="367"/>
      <c r="AY672" s="368"/>
      <c r="AZ672" s="368">
        <v>13</v>
      </c>
      <c r="BA672" s="368"/>
      <c r="BB672" s="366"/>
      <c r="BC672" s="366"/>
      <c r="BD672" s="366"/>
      <c r="BE672" s="366"/>
      <c r="BF672" s="366"/>
      <c r="BG672" s="366"/>
      <c r="BH672" s="366"/>
      <c r="BI672" s="366"/>
      <c r="BJ672" s="366"/>
      <c r="BK672" s="366"/>
      <c r="BL672" s="124"/>
      <c r="BM672" s="2"/>
      <c r="BN672" s="124"/>
      <c r="BO672" s="6"/>
      <c r="BP672" s="124"/>
      <c r="BQ672" s="124"/>
      <c r="BR672" s="124"/>
      <c r="BS672" s="124"/>
      <c r="BT672" s="124"/>
      <c r="BU672" s="124"/>
      <c r="BV672" s="124"/>
      <c r="BW672" s="124"/>
      <c r="BX672" s="6"/>
      <c r="BY672" s="124"/>
      <c r="BZ672" s="124"/>
      <c r="CA672" s="124"/>
      <c r="CB672" s="124"/>
      <c r="CC672" s="124"/>
      <c r="CD672" s="124"/>
      <c r="CE672" s="124"/>
      <c r="CF672" s="124"/>
      <c r="CG672" s="124"/>
      <c r="CH672" s="124"/>
      <c r="CI672" s="124"/>
      <c r="CJ672" s="124"/>
      <c r="CK672" s="124"/>
      <c r="CL672" s="124"/>
      <c r="CM672" s="124"/>
      <c r="CN672" s="124"/>
      <c r="CO672" s="124"/>
      <c r="CP672" s="124"/>
      <c r="CQ672" s="124"/>
      <c r="CR672" s="124"/>
      <c r="CS672" s="124"/>
      <c r="CT672" s="124"/>
      <c r="CU672" s="124"/>
      <c r="CV672" s="124"/>
      <c r="CW672" s="124"/>
      <c r="CX672" s="124"/>
      <c r="CY672" s="124"/>
      <c r="CZ672" s="124"/>
      <c r="DA672" s="124"/>
      <c r="DB672" s="124"/>
      <c r="DC672" s="124"/>
      <c r="DD672" s="124"/>
      <c r="DE672" s="124"/>
      <c r="DF672" s="124"/>
      <c r="DG672" s="124"/>
      <c r="DH672" s="124"/>
      <c r="DI672" s="124"/>
      <c r="DJ672" s="124"/>
      <c r="DK672" s="6"/>
      <c r="DL672" s="6"/>
      <c r="DM672" s="6"/>
      <c r="DN672" s="6"/>
      <c r="DO672" s="6"/>
      <c r="DP672" s="6"/>
      <c r="DQ672" s="6"/>
      <c r="DR672" s="6"/>
      <c r="DS672" s="6"/>
      <c r="DT672" s="2"/>
      <c r="DU672" s="2"/>
      <c r="DV672" s="2"/>
      <c r="DW672" s="2"/>
      <c r="DX672" s="2"/>
      <c r="DY672" s="2"/>
      <c r="DZ672" s="2"/>
      <c r="EA672" s="2"/>
      <c r="EB672" s="125"/>
      <c r="EC672" s="6"/>
      <c r="ED672" s="6"/>
      <c r="EE672" s="6"/>
      <c r="EF672" s="124"/>
      <c r="EG672" s="124"/>
      <c r="EH672" s="125"/>
      <c r="EI672" s="125"/>
      <c r="EJ672" s="124"/>
      <c r="EK672" s="2"/>
      <c r="EL672" s="2"/>
    </row>
    <row x14ac:dyDescent="0.25" r="673" customHeight="1" ht="18.75">
      <c r="A673" s="369" t="s">
        <v>294</v>
      </c>
      <c r="B673" s="366"/>
      <c r="C673" s="366"/>
      <c r="D673" s="366"/>
      <c r="E673" s="366"/>
      <c r="F673" s="366"/>
      <c r="G673" s="366"/>
      <c r="H673" s="366"/>
      <c r="I673" s="366"/>
      <c r="J673" s="366"/>
      <c r="K673" s="366"/>
      <c r="L673" s="366"/>
      <c r="M673" s="366"/>
      <c r="N673" s="366"/>
      <c r="O673" s="366"/>
      <c r="P673" s="366"/>
      <c r="Q673" s="366"/>
      <c r="R673" s="366"/>
      <c r="S673" s="366"/>
      <c r="T673" s="366"/>
      <c r="U673" s="366"/>
      <c r="V673" s="366"/>
      <c r="W673" s="366"/>
      <c r="X673" s="366"/>
      <c r="Y673" s="366"/>
      <c r="Z673" s="366"/>
      <c r="AA673" s="366"/>
      <c r="AB673" s="366"/>
      <c r="AC673" s="366"/>
      <c r="AD673" s="366"/>
      <c r="AE673" s="366"/>
      <c r="AF673" s="366"/>
      <c r="AG673" s="366"/>
      <c r="AH673" s="366"/>
      <c r="AI673" s="366"/>
      <c r="AJ673" s="366"/>
      <c r="AK673" s="366"/>
      <c r="AL673" s="366"/>
      <c r="AM673" s="366"/>
      <c r="AN673" s="366"/>
      <c r="AO673" s="366"/>
      <c r="AP673" s="366"/>
      <c r="AQ673" s="366"/>
      <c r="AR673" s="366"/>
      <c r="AS673" s="366"/>
      <c r="AT673" s="366"/>
      <c r="AU673" s="366"/>
      <c r="AV673" s="366"/>
      <c r="AW673" s="366"/>
      <c r="AX673" s="367"/>
      <c r="AY673" s="368"/>
      <c r="AZ673" s="368">
        <v>10</v>
      </c>
      <c r="BA673" s="368"/>
      <c r="BB673" s="366"/>
      <c r="BC673" s="366"/>
      <c r="BD673" s="366"/>
      <c r="BE673" s="366"/>
      <c r="BF673" s="366"/>
      <c r="BG673" s="366"/>
      <c r="BH673" s="366"/>
      <c r="BI673" s="366"/>
      <c r="BJ673" s="366"/>
      <c r="BK673" s="366"/>
      <c r="BL673" s="124"/>
      <c r="BM673" s="2"/>
      <c r="BN673" s="124"/>
      <c r="BO673" s="6"/>
      <c r="BP673" s="124"/>
      <c r="BQ673" s="124"/>
      <c r="BR673" s="124"/>
      <c r="BS673" s="124"/>
      <c r="BT673" s="124"/>
      <c r="BU673" s="124"/>
      <c r="BV673" s="124"/>
      <c r="BW673" s="124"/>
      <c r="BX673" s="6"/>
      <c r="BY673" s="124"/>
      <c r="BZ673" s="124"/>
      <c r="CA673" s="124"/>
      <c r="CB673" s="124"/>
      <c r="CC673" s="124"/>
      <c r="CD673" s="124"/>
      <c r="CE673" s="124"/>
      <c r="CF673" s="124"/>
      <c r="CG673" s="124"/>
      <c r="CH673" s="124"/>
      <c r="CI673" s="124"/>
      <c r="CJ673" s="124"/>
      <c r="CK673" s="124"/>
      <c r="CL673" s="124"/>
      <c r="CM673" s="124"/>
      <c r="CN673" s="124"/>
      <c r="CO673" s="124"/>
      <c r="CP673" s="124"/>
      <c r="CQ673" s="124"/>
      <c r="CR673" s="124"/>
      <c r="CS673" s="124"/>
      <c r="CT673" s="124"/>
      <c r="CU673" s="124"/>
      <c r="CV673" s="124"/>
      <c r="CW673" s="124"/>
      <c r="CX673" s="124"/>
      <c r="CY673" s="124"/>
      <c r="CZ673" s="124"/>
      <c r="DA673" s="124"/>
      <c r="DB673" s="124"/>
      <c r="DC673" s="124"/>
      <c r="DD673" s="124"/>
      <c r="DE673" s="124"/>
      <c r="DF673" s="124"/>
      <c r="DG673" s="124"/>
      <c r="DH673" s="124"/>
      <c r="DI673" s="124"/>
      <c r="DJ673" s="124"/>
      <c r="DK673" s="6"/>
      <c r="DL673" s="6"/>
      <c r="DM673" s="6"/>
      <c r="DN673" s="6"/>
      <c r="DO673" s="6"/>
      <c r="DP673" s="6"/>
      <c r="DQ673" s="6"/>
      <c r="DR673" s="6"/>
      <c r="DS673" s="6"/>
      <c r="DT673" s="2"/>
      <c r="DU673" s="2"/>
      <c r="DV673" s="2"/>
      <c r="DW673" s="2"/>
      <c r="DX673" s="2"/>
      <c r="DY673" s="2"/>
      <c r="DZ673" s="2"/>
      <c r="EA673" s="2"/>
      <c r="EB673" s="125"/>
      <c r="EC673" s="6"/>
      <c r="ED673" s="6"/>
      <c r="EE673" s="6"/>
      <c r="EF673" s="124"/>
      <c r="EG673" s="124"/>
      <c r="EH673" s="125"/>
      <c r="EI673" s="125"/>
      <c r="EJ673" s="124"/>
      <c r="EK673" s="2"/>
      <c r="EL673" s="2"/>
    </row>
    <row x14ac:dyDescent="0.25" r="674" customHeight="1" ht="18.75">
      <c r="A674" s="369" t="s">
        <v>295</v>
      </c>
      <c r="B674" s="366"/>
      <c r="C674" s="366"/>
      <c r="D674" s="366"/>
      <c r="E674" s="366"/>
      <c r="F674" s="366"/>
      <c r="G674" s="366"/>
      <c r="H674" s="366"/>
      <c r="I674" s="366"/>
      <c r="J674" s="366"/>
      <c r="K674" s="366"/>
      <c r="L674" s="366"/>
      <c r="M674" s="366"/>
      <c r="N674" s="366"/>
      <c r="O674" s="366"/>
      <c r="P674" s="366"/>
      <c r="Q674" s="366"/>
      <c r="R674" s="366"/>
      <c r="S674" s="366"/>
      <c r="T674" s="366"/>
      <c r="U674" s="366"/>
      <c r="V674" s="366"/>
      <c r="W674" s="366"/>
      <c r="X674" s="366"/>
      <c r="Y674" s="366"/>
      <c r="Z674" s="366"/>
      <c r="AA674" s="366"/>
      <c r="AB674" s="366"/>
      <c r="AC674" s="366"/>
      <c r="AD674" s="366"/>
      <c r="AE674" s="366"/>
      <c r="AF674" s="366"/>
      <c r="AG674" s="366"/>
      <c r="AH674" s="366"/>
      <c r="AI674" s="366"/>
      <c r="AJ674" s="366"/>
      <c r="AK674" s="366"/>
      <c r="AL674" s="366"/>
      <c r="AM674" s="366"/>
      <c r="AN674" s="366"/>
      <c r="AO674" s="366"/>
      <c r="AP674" s="366"/>
      <c r="AQ674" s="366"/>
      <c r="AR674" s="366"/>
      <c r="AS674" s="366"/>
      <c r="AT674" s="366"/>
      <c r="AU674" s="366"/>
      <c r="AV674" s="366"/>
      <c r="AW674" s="366"/>
      <c r="AX674" s="367"/>
      <c r="AY674" s="368"/>
      <c r="AZ674" s="368">
        <v>138</v>
      </c>
      <c r="BA674" s="368">
        <v>30</v>
      </c>
      <c r="BB674" s="366"/>
      <c r="BC674" s="366"/>
      <c r="BD674" s="366"/>
      <c r="BE674" s="366"/>
      <c r="BF674" s="366"/>
      <c r="BG674" s="366"/>
      <c r="BH674" s="366"/>
      <c r="BI674" s="366"/>
      <c r="BJ674" s="366"/>
      <c r="BK674" s="366"/>
      <c r="BL674" s="124"/>
      <c r="BM674" s="2"/>
      <c r="BN674" s="124"/>
      <c r="BO674" s="6"/>
      <c r="BP674" s="124"/>
      <c r="BQ674" s="124"/>
      <c r="BR674" s="124"/>
      <c r="BS674" s="124"/>
      <c r="BT674" s="124"/>
      <c r="BU674" s="124"/>
      <c r="BV674" s="124"/>
      <c r="BW674" s="124"/>
      <c r="BX674" s="6"/>
      <c r="BY674" s="124"/>
      <c r="BZ674" s="124"/>
      <c r="CA674" s="124"/>
      <c r="CB674" s="124"/>
      <c r="CC674" s="124"/>
      <c r="CD674" s="124"/>
      <c r="CE674" s="124"/>
      <c r="CF674" s="124"/>
      <c r="CG674" s="124"/>
      <c r="CH674" s="124"/>
      <c r="CI674" s="124"/>
      <c r="CJ674" s="124"/>
      <c r="CK674" s="124"/>
      <c r="CL674" s="124"/>
      <c r="CM674" s="124"/>
      <c r="CN674" s="124"/>
      <c r="CO674" s="124"/>
      <c r="CP674" s="124"/>
      <c r="CQ674" s="124"/>
      <c r="CR674" s="124"/>
      <c r="CS674" s="124"/>
      <c r="CT674" s="124"/>
      <c r="CU674" s="124"/>
      <c r="CV674" s="124"/>
      <c r="CW674" s="124"/>
      <c r="CX674" s="124"/>
      <c r="CY674" s="124"/>
      <c r="CZ674" s="124"/>
      <c r="DA674" s="124"/>
      <c r="DB674" s="124"/>
      <c r="DC674" s="124"/>
      <c r="DD674" s="124"/>
      <c r="DE674" s="124"/>
      <c r="DF674" s="124"/>
      <c r="DG674" s="124"/>
      <c r="DH674" s="124"/>
      <c r="DI674" s="124"/>
      <c r="DJ674" s="124"/>
      <c r="DK674" s="6"/>
      <c r="DL674" s="6"/>
      <c r="DM674" s="6"/>
      <c r="DN674" s="6"/>
      <c r="DO674" s="6"/>
      <c r="DP674" s="6"/>
      <c r="DQ674" s="6"/>
      <c r="DR674" s="6"/>
      <c r="DS674" s="6"/>
      <c r="DT674" s="2"/>
      <c r="DU674" s="2"/>
      <c r="DV674" s="2"/>
      <c r="DW674" s="2"/>
      <c r="DX674" s="2"/>
      <c r="DY674" s="2"/>
      <c r="DZ674" s="2"/>
      <c r="EA674" s="2"/>
      <c r="EB674" s="125"/>
      <c r="EC674" s="6"/>
      <c r="ED674" s="6"/>
      <c r="EE674" s="6"/>
      <c r="EF674" s="124"/>
      <c r="EG674" s="124"/>
      <c r="EH674" s="125"/>
      <c r="EI674" s="125"/>
      <c r="EJ674" s="124"/>
      <c r="EK674" s="2"/>
      <c r="EL674" s="2"/>
    </row>
    <row x14ac:dyDescent="0.25" r="675" customHeight="1" ht="18.75">
      <c r="A675" s="369" t="s">
        <v>296</v>
      </c>
      <c r="B675" s="366"/>
      <c r="C675" s="366"/>
      <c r="D675" s="366"/>
      <c r="E675" s="366"/>
      <c r="F675" s="366"/>
      <c r="G675" s="366"/>
      <c r="H675" s="366"/>
      <c r="I675" s="366"/>
      <c r="J675" s="366"/>
      <c r="K675" s="366"/>
      <c r="L675" s="366"/>
      <c r="M675" s="366"/>
      <c r="N675" s="366"/>
      <c r="O675" s="366"/>
      <c r="P675" s="366"/>
      <c r="Q675" s="366"/>
      <c r="R675" s="366"/>
      <c r="S675" s="366"/>
      <c r="T675" s="366"/>
      <c r="U675" s="366"/>
      <c r="V675" s="366"/>
      <c r="W675" s="366"/>
      <c r="X675" s="366"/>
      <c r="Y675" s="366"/>
      <c r="Z675" s="366"/>
      <c r="AA675" s="366"/>
      <c r="AB675" s="366"/>
      <c r="AC675" s="366"/>
      <c r="AD675" s="366"/>
      <c r="AE675" s="366"/>
      <c r="AF675" s="366"/>
      <c r="AG675" s="366"/>
      <c r="AH675" s="366"/>
      <c r="AI675" s="366"/>
      <c r="AJ675" s="366"/>
      <c r="AK675" s="366"/>
      <c r="AL675" s="366"/>
      <c r="AM675" s="366"/>
      <c r="AN675" s="366"/>
      <c r="AO675" s="366"/>
      <c r="AP675" s="366"/>
      <c r="AQ675" s="366"/>
      <c r="AR675" s="366"/>
      <c r="AS675" s="366"/>
      <c r="AT675" s="366"/>
      <c r="AU675" s="366"/>
      <c r="AV675" s="366"/>
      <c r="AW675" s="366"/>
      <c r="AX675" s="367"/>
      <c r="AY675" s="368"/>
      <c r="AZ675" s="368">
        <v>40</v>
      </c>
      <c r="BA675" s="368"/>
      <c r="BB675" s="366"/>
      <c r="BC675" s="366"/>
      <c r="BD675" s="366"/>
      <c r="BE675" s="366"/>
      <c r="BF675" s="366"/>
      <c r="BG675" s="366"/>
      <c r="BH675" s="366"/>
      <c r="BI675" s="366"/>
      <c r="BJ675" s="366"/>
      <c r="BK675" s="366"/>
      <c r="BL675" s="124"/>
      <c r="BM675" s="2"/>
      <c r="BN675" s="124"/>
      <c r="BO675" s="6"/>
      <c r="BP675" s="124"/>
      <c r="BQ675" s="124"/>
      <c r="BR675" s="124"/>
      <c r="BS675" s="124"/>
      <c r="BT675" s="124"/>
      <c r="BU675" s="124"/>
      <c r="BV675" s="124"/>
      <c r="BW675" s="124"/>
      <c r="BX675" s="6"/>
      <c r="BY675" s="124"/>
      <c r="BZ675" s="124"/>
      <c r="CA675" s="124"/>
      <c r="CB675" s="124"/>
      <c r="CC675" s="124"/>
      <c r="CD675" s="124"/>
      <c r="CE675" s="124"/>
      <c r="CF675" s="124"/>
      <c r="CG675" s="124"/>
      <c r="CH675" s="124"/>
      <c r="CI675" s="124"/>
      <c r="CJ675" s="124"/>
      <c r="CK675" s="124"/>
      <c r="CL675" s="124"/>
      <c r="CM675" s="124"/>
      <c r="CN675" s="124"/>
      <c r="CO675" s="124"/>
      <c r="CP675" s="124"/>
      <c r="CQ675" s="124"/>
      <c r="CR675" s="124"/>
      <c r="CS675" s="124"/>
      <c r="CT675" s="124"/>
      <c r="CU675" s="124"/>
      <c r="CV675" s="124"/>
      <c r="CW675" s="124"/>
      <c r="CX675" s="124"/>
      <c r="CY675" s="124"/>
      <c r="CZ675" s="124"/>
      <c r="DA675" s="124"/>
      <c r="DB675" s="124"/>
      <c r="DC675" s="124"/>
      <c r="DD675" s="124"/>
      <c r="DE675" s="124"/>
      <c r="DF675" s="124"/>
      <c r="DG675" s="124"/>
      <c r="DH675" s="124"/>
      <c r="DI675" s="124"/>
      <c r="DJ675" s="124"/>
      <c r="DK675" s="6"/>
      <c r="DL675" s="6"/>
      <c r="DM675" s="6"/>
      <c r="DN675" s="6"/>
      <c r="DO675" s="6"/>
      <c r="DP675" s="6"/>
      <c r="DQ675" s="6"/>
      <c r="DR675" s="6"/>
      <c r="DS675" s="6"/>
      <c r="DT675" s="2"/>
      <c r="DU675" s="2"/>
      <c r="DV675" s="2"/>
      <c r="DW675" s="2"/>
      <c r="DX675" s="2"/>
      <c r="DY675" s="2"/>
      <c r="DZ675" s="2"/>
      <c r="EA675" s="2"/>
      <c r="EB675" s="125"/>
      <c r="EC675" s="6"/>
      <c r="ED675" s="6"/>
      <c r="EE675" s="6"/>
      <c r="EF675" s="124"/>
      <c r="EG675" s="124"/>
      <c r="EH675" s="125"/>
      <c r="EI675" s="125"/>
      <c r="EJ675" s="124"/>
      <c r="EK675" s="2"/>
      <c r="EL675" s="2"/>
    </row>
    <row x14ac:dyDescent="0.25" r="676" customHeight="1" ht="18.75">
      <c r="A676" s="369" t="s">
        <v>297</v>
      </c>
      <c r="B676" s="366"/>
      <c r="C676" s="366"/>
      <c r="D676" s="366"/>
      <c r="E676" s="366"/>
      <c r="F676" s="366"/>
      <c r="G676" s="366"/>
      <c r="H676" s="366"/>
      <c r="I676" s="366"/>
      <c r="J676" s="366"/>
      <c r="K676" s="366"/>
      <c r="L676" s="366"/>
      <c r="M676" s="366"/>
      <c r="N676" s="366"/>
      <c r="O676" s="366"/>
      <c r="P676" s="366"/>
      <c r="Q676" s="366"/>
      <c r="R676" s="366"/>
      <c r="S676" s="366"/>
      <c r="T676" s="366"/>
      <c r="U676" s="366"/>
      <c r="V676" s="366"/>
      <c r="W676" s="366"/>
      <c r="X676" s="366"/>
      <c r="Y676" s="366"/>
      <c r="Z676" s="366"/>
      <c r="AA676" s="366"/>
      <c r="AB676" s="366"/>
      <c r="AC676" s="366"/>
      <c r="AD676" s="366"/>
      <c r="AE676" s="366"/>
      <c r="AF676" s="366"/>
      <c r="AG676" s="366"/>
      <c r="AH676" s="366"/>
      <c r="AI676" s="366"/>
      <c r="AJ676" s="366"/>
      <c r="AK676" s="366"/>
      <c r="AL676" s="366"/>
      <c r="AM676" s="366"/>
      <c r="AN676" s="366"/>
      <c r="AO676" s="366"/>
      <c r="AP676" s="366"/>
      <c r="AQ676" s="366"/>
      <c r="AR676" s="366"/>
      <c r="AS676" s="366"/>
      <c r="AT676" s="366"/>
      <c r="AU676" s="366"/>
      <c r="AV676" s="366"/>
      <c r="AW676" s="366"/>
      <c r="AX676" s="367"/>
      <c r="AY676" s="368"/>
      <c r="AZ676" s="368">
        <v>52</v>
      </c>
      <c r="BA676" s="368">
        <v>50</v>
      </c>
      <c r="BB676" s="366"/>
      <c r="BC676" s="366"/>
      <c r="BD676" s="366"/>
      <c r="BE676" s="366"/>
      <c r="BF676" s="366"/>
      <c r="BG676" s="366"/>
      <c r="BH676" s="366"/>
      <c r="BI676" s="366"/>
      <c r="BJ676" s="366"/>
      <c r="BK676" s="366"/>
      <c r="BL676" s="124"/>
      <c r="BM676" s="2"/>
      <c r="BN676" s="124"/>
      <c r="BO676" s="6"/>
      <c r="BP676" s="124"/>
      <c r="BQ676" s="124"/>
      <c r="BR676" s="124"/>
      <c r="BS676" s="124"/>
      <c r="BT676" s="124"/>
      <c r="BU676" s="124"/>
      <c r="BV676" s="124"/>
      <c r="BW676" s="124"/>
      <c r="BX676" s="6"/>
      <c r="BY676" s="124"/>
      <c r="BZ676" s="124"/>
      <c r="CA676" s="124"/>
      <c r="CB676" s="124"/>
      <c r="CC676" s="124"/>
      <c r="CD676" s="124"/>
      <c r="CE676" s="124"/>
      <c r="CF676" s="124"/>
      <c r="CG676" s="124"/>
      <c r="CH676" s="124"/>
      <c r="CI676" s="124"/>
      <c r="CJ676" s="124"/>
      <c r="CK676" s="124"/>
      <c r="CL676" s="124"/>
      <c r="CM676" s="124"/>
      <c r="CN676" s="124"/>
      <c r="CO676" s="124"/>
      <c r="CP676" s="124"/>
      <c r="CQ676" s="124"/>
      <c r="CR676" s="124"/>
      <c r="CS676" s="124"/>
      <c r="CT676" s="124"/>
      <c r="CU676" s="124"/>
      <c r="CV676" s="124"/>
      <c r="CW676" s="124"/>
      <c r="CX676" s="124"/>
      <c r="CY676" s="124"/>
      <c r="CZ676" s="124"/>
      <c r="DA676" s="124"/>
      <c r="DB676" s="124"/>
      <c r="DC676" s="124"/>
      <c r="DD676" s="124"/>
      <c r="DE676" s="124"/>
      <c r="DF676" s="124"/>
      <c r="DG676" s="124"/>
      <c r="DH676" s="124"/>
      <c r="DI676" s="124"/>
      <c r="DJ676" s="124"/>
      <c r="DK676" s="6"/>
      <c r="DL676" s="6"/>
      <c r="DM676" s="6"/>
      <c r="DN676" s="6"/>
      <c r="DO676" s="6"/>
      <c r="DP676" s="6"/>
      <c r="DQ676" s="6"/>
      <c r="DR676" s="6"/>
      <c r="DS676" s="6"/>
      <c r="DT676" s="2"/>
      <c r="DU676" s="2"/>
      <c r="DV676" s="2"/>
      <c r="DW676" s="2"/>
      <c r="DX676" s="2"/>
      <c r="DY676" s="2"/>
      <c r="DZ676" s="2"/>
      <c r="EA676" s="2"/>
      <c r="EB676" s="125"/>
      <c r="EC676" s="6"/>
      <c r="ED676" s="6"/>
      <c r="EE676" s="6"/>
      <c r="EF676" s="124"/>
      <c r="EG676" s="124"/>
      <c r="EH676" s="125"/>
      <c r="EI676" s="125"/>
      <c r="EJ676" s="124"/>
      <c r="EK676" s="2"/>
      <c r="EL676" s="2"/>
    </row>
    <row x14ac:dyDescent="0.25" r="677" customHeight="1" ht="18.75">
      <c r="A677" s="369" t="s">
        <v>298</v>
      </c>
      <c r="B677" s="366"/>
      <c r="C677" s="366"/>
      <c r="D677" s="366"/>
      <c r="E677" s="366"/>
      <c r="F677" s="366"/>
      <c r="G677" s="366"/>
      <c r="H677" s="366"/>
      <c r="I677" s="366"/>
      <c r="J677" s="366"/>
      <c r="K677" s="366"/>
      <c r="L677" s="366"/>
      <c r="M677" s="366"/>
      <c r="N677" s="366"/>
      <c r="O677" s="366"/>
      <c r="P677" s="366"/>
      <c r="Q677" s="366"/>
      <c r="R677" s="366"/>
      <c r="S677" s="366"/>
      <c r="T677" s="366"/>
      <c r="U677" s="366"/>
      <c r="V677" s="366"/>
      <c r="W677" s="366"/>
      <c r="X677" s="366"/>
      <c r="Y677" s="366"/>
      <c r="Z677" s="366"/>
      <c r="AA677" s="366"/>
      <c r="AB677" s="366"/>
      <c r="AC677" s="366"/>
      <c r="AD677" s="366"/>
      <c r="AE677" s="366"/>
      <c r="AF677" s="366"/>
      <c r="AG677" s="366"/>
      <c r="AH677" s="366"/>
      <c r="AI677" s="366"/>
      <c r="AJ677" s="366"/>
      <c r="AK677" s="366"/>
      <c r="AL677" s="366"/>
      <c r="AM677" s="366"/>
      <c r="AN677" s="366"/>
      <c r="AO677" s="366"/>
      <c r="AP677" s="366"/>
      <c r="AQ677" s="366"/>
      <c r="AR677" s="366"/>
      <c r="AS677" s="366"/>
      <c r="AT677" s="366"/>
      <c r="AU677" s="366"/>
      <c r="AV677" s="366"/>
      <c r="AW677" s="366"/>
      <c r="AX677" s="367"/>
      <c r="AY677" s="368"/>
      <c r="AZ677" s="368"/>
      <c r="BA677" s="368">
        <v>181</v>
      </c>
      <c r="BB677" s="366"/>
      <c r="BC677" s="366"/>
      <c r="BD677" s="366"/>
      <c r="BE677" s="366"/>
      <c r="BF677" s="366"/>
      <c r="BG677" s="366"/>
      <c r="BH677" s="366"/>
      <c r="BI677" s="366"/>
      <c r="BJ677" s="366"/>
      <c r="BK677" s="366"/>
      <c r="BL677" s="124"/>
      <c r="BM677" s="2"/>
      <c r="BN677" s="124"/>
      <c r="BO677" s="6"/>
      <c r="BP677" s="124"/>
      <c r="BQ677" s="124"/>
      <c r="BR677" s="124"/>
      <c r="BS677" s="124"/>
      <c r="BT677" s="124"/>
      <c r="BU677" s="124"/>
      <c r="BV677" s="124"/>
      <c r="BW677" s="124"/>
      <c r="BX677" s="6"/>
      <c r="BY677" s="124"/>
      <c r="BZ677" s="124"/>
      <c r="CA677" s="124"/>
      <c r="CB677" s="124"/>
      <c r="CC677" s="124"/>
      <c r="CD677" s="124"/>
      <c r="CE677" s="124"/>
      <c r="CF677" s="124"/>
      <c r="CG677" s="124"/>
      <c r="CH677" s="124"/>
      <c r="CI677" s="124"/>
      <c r="CJ677" s="124"/>
      <c r="CK677" s="124"/>
      <c r="CL677" s="124"/>
      <c r="CM677" s="124"/>
      <c r="CN677" s="124"/>
      <c r="CO677" s="124"/>
      <c r="CP677" s="124"/>
      <c r="CQ677" s="124"/>
      <c r="CR677" s="124"/>
      <c r="CS677" s="124"/>
      <c r="CT677" s="124"/>
      <c r="CU677" s="124"/>
      <c r="CV677" s="124"/>
      <c r="CW677" s="124"/>
      <c r="CX677" s="124"/>
      <c r="CY677" s="124"/>
      <c r="CZ677" s="124"/>
      <c r="DA677" s="124"/>
      <c r="DB677" s="124"/>
      <c r="DC677" s="124"/>
      <c r="DD677" s="124"/>
      <c r="DE677" s="124"/>
      <c r="DF677" s="124"/>
      <c r="DG677" s="124"/>
      <c r="DH677" s="124"/>
      <c r="DI677" s="124"/>
      <c r="DJ677" s="124"/>
      <c r="DK677" s="6"/>
      <c r="DL677" s="6"/>
      <c r="DM677" s="6"/>
      <c r="DN677" s="6"/>
      <c r="DO677" s="6"/>
      <c r="DP677" s="6"/>
      <c r="DQ677" s="6"/>
      <c r="DR677" s="6"/>
      <c r="DS677" s="6"/>
      <c r="DT677" s="2"/>
      <c r="DU677" s="2"/>
      <c r="DV677" s="2"/>
      <c r="DW677" s="2"/>
      <c r="DX677" s="2"/>
      <c r="DY677" s="2"/>
      <c r="DZ677" s="2"/>
      <c r="EA677" s="2"/>
      <c r="EB677" s="125"/>
      <c r="EC677" s="6"/>
      <c r="ED677" s="6"/>
      <c r="EE677" s="6"/>
      <c r="EF677" s="124"/>
      <c r="EG677" s="124"/>
      <c r="EH677" s="125"/>
      <c r="EI677" s="125"/>
      <c r="EJ677" s="124"/>
      <c r="EK677" s="2"/>
      <c r="EL677" s="2"/>
    </row>
    <row x14ac:dyDescent="0.25" r="678" customHeight="1" ht="18.75">
      <c r="A678" s="369" t="s">
        <v>299</v>
      </c>
      <c r="B678" s="366"/>
      <c r="C678" s="366"/>
      <c r="D678" s="366"/>
      <c r="E678" s="366"/>
      <c r="F678" s="366"/>
      <c r="G678" s="366"/>
      <c r="H678" s="366"/>
      <c r="I678" s="366"/>
      <c r="J678" s="366"/>
      <c r="K678" s="366"/>
      <c r="L678" s="366"/>
      <c r="M678" s="366"/>
      <c r="N678" s="366"/>
      <c r="O678" s="366"/>
      <c r="P678" s="366"/>
      <c r="Q678" s="366"/>
      <c r="R678" s="366"/>
      <c r="S678" s="366"/>
      <c r="T678" s="366"/>
      <c r="U678" s="366"/>
      <c r="V678" s="366"/>
      <c r="W678" s="366"/>
      <c r="X678" s="366"/>
      <c r="Y678" s="366"/>
      <c r="Z678" s="366"/>
      <c r="AA678" s="366"/>
      <c r="AB678" s="366"/>
      <c r="AC678" s="366"/>
      <c r="AD678" s="366"/>
      <c r="AE678" s="366"/>
      <c r="AF678" s="366"/>
      <c r="AG678" s="366"/>
      <c r="AH678" s="366"/>
      <c r="AI678" s="366"/>
      <c r="AJ678" s="366"/>
      <c r="AK678" s="366"/>
      <c r="AL678" s="366"/>
      <c r="AM678" s="366"/>
      <c r="AN678" s="366"/>
      <c r="AO678" s="366"/>
      <c r="AP678" s="366"/>
      <c r="AQ678" s="366"/>
      <c r="AR678" s="366"/>
      <c r="AS678" s="366"/>
      <c r="AT678" s="366"/>
      <c r="AU678" s="366"/>
      <c r="AV678" s="366"/>
      <c r="AW678" s="366"/>
      <c r="AX678" s="367"/>
      <c r="AY678" s="368">
        <v>40</v>
      </c>
      <c r="AZ678" s="368"/>
      <c r="BA678" s="368"/>
      <c r="BB678" s="366"/>
      <c r="BC678" s="366"/>
      <c r="BD678" s="366"/>
      <c r="BE678" s="366"/>
      <c r="BF678" s="366"/>
      <c r="BG678" s="366"/>
      <c r="BH678" s="366"/>
      <c r="BI678" s="366"/>
      <c r="BJ678" s="366"/>
      <c r="BK678" s="366"/>
      <c r="BL678" s="124"/>
      <c r="BM678" s="2"/>
      <c r="BN678" s="124"/>
      <c r="BO678" s="6"/>
      <c r="BP678" s="124"/>
      <c r="BQ678" s="124"/>
      <c r="BR678" s="124"/>
      <c r="BS678" s="124"/>
      <c r="BT678" s="124"/>
      <c r="BU678" s="124"/>
      <c r="BV678" s="124"/>
      <c r="BW678" s="124"/>
      <c r="BX678" s="6"/>
      <c r="BY678" s="124"/>
      <c r="BZ678" s="124"/>
      <c r="CA678" s="124"/>
      <c r="CB678" s="124"/>
      <c r="CC678" s="124"/>
      <c r="CD678" s="124"/>
      <c r="CE678" s="124"/>
      <c r="CF678" s="124"/>
      <c r="CG678" s="124"/>
      <c r="CH678" s="124"/>
      <c r="CI678" s="124"/>
      <c r="CJ678" s="124"/>
      <c r="CK678" s="124"/>
      <c r="CL678" s="124"/>
      <c r="CM678" s="124"/>
      <c r="CN678" s="124"/>
      <c r="CO678" s="124"/>
      <c r="CP678" s="124"/>
      <c r="CQ678" s="124"/>
      <c r="CR678" s="124"/>
      <c r="CS678" s="124"/>
      <c r="CT678" s="124"/>
      <c r="CU678" s="124"/>
      <c r="CV678" s="124"/>
      <c r="CW678" s="124"/>
      <c r="CX678" s="124"/>
      <c r="CY678" s="124"/>
      <c r="CZ678" s="124"/>
      <c r="DA678" s="124"/>
      <c r="DB678" s="124"/>
      <c r="DC678" s="124"/>
      <c r="DD678" s="124"/>
      <c r="DE678" s="124"/>
      <c r="DF678" s="124"/>
      <c r="DG678" s="124"/>
      <c r="DH678" s="124"/>
      <c r="DI678" s="124"/>
      <c r="DJ678" s="124"/>
      <c r="DK678" s="6"/>
      <c r="DL678" s="6"/>
      <c r="DM678" s="6"/>
      <c r="DN678" s="6"/>
      <c r="DO678" s="6"/>
      <c r="DP678" s="6"/>
      <c r="DQ678" s="6"/>
      <c r="DR678" s="6"/>
      <c r="DS678" s="6"/>
      <c r="DT678" s="2"/>
      <c r="DU678" s="2"/>
      <c r="DV678" s="2"/>
      <c r="DW678" s="2"/>
      <c r="DX678" s="2"/>
      <c r="DY678" s="2"/>
      <c r="DZ678" s="2"/>
      <c r="EA678" s="2"/>
      <c r="EB678" s="125"/>
      <c r="EC678" s="6"/>
      <c r="ED678" s="6"/>
      <c r="EE678" s="6"/>
      <c r="EF678" s="124"/>
      <c r="EG678" s="124"/>
      <c r="EH678" s="125"/>
      <c r="EI678" s="125"/>
      <c r="EJ678" s="124"/>
      <c r="EK678" s="2"/>
      <c r="EL678" s="2"/>
    </row>
    <row x14ac:dyDescent="0.25" r="679" customHeight="1" ht="18.75">
      <c r="A679" s="369" t="s">
        <v>300</v>
      </c>
      <c r="B679" s="366"/>
      <c r="C679" s="366"/>
      <c r="D679" s="366"/>
      <c r="E679" s="366"/>
      <c r="F679" s="366"/>
      <c r="G679" s="366"/>
      <c r="H679" s="366"/>
      <c r="I679" s="366"/>
      <c r="J679" s="366"/>
      <c r="K679" s="366"/>
      <c r="L679" s="366"/>
      <c r="M679" s="366"/>
      <c r="N679" s="366"/>
      <c r="O679" s="366"/>
      <c r="P679" s="366"/>
      <c r="Q679" s="366"/>
      <c r="R679" s="366"/>
      <c r="S679" s="366"/>
      <c r="T679" s="366"/>
      <c r="U679" s="366"/>
      <c r="V679" s="366"/>
      <c r="W679" s="366"/>
      <c r="X679" s="366"/>
      <c r="Y679" s="366"/>
      <c r="Z679" s="366"/>
      <c r="AA679" s="366"/>
      <c r="AB679" s="366"/>
      <c r="AC679" s="366"/>
      <c r="AD679" s="366"/>
      <c r="AE679" s="366"/>
      <c r="AF679" s="366"/>
      <c r="AG679" s="366"/>
      <c r="AH679" s="366"/>
      <c r="AI679" s="366"/>
      <c r="AJ679" s="366"/>
      <c r="AK679" s="366"/>
      <c r="AL679" s="366"/>
      <c r="AM679" s="366"/>
      <c r="AN679" s="366"/>
      <c r="AO679" s="366"/>
      <c r="AP679" s="366"/>
      <c r="AQ679" s="366"/>
      <c r="AR679" s="366"/>
      <c r="AS679" s="366"/>
      <c r="AT679" s="366"/>
      <c r="AU679" s="366"/>
      <c r="AV679" s="366"/>
      <c r="AW679" s="366"/>
      <c r="AX679" s="367"/>
      <c r="AY679" s="373">
        <f>SUM(AY610:AY678)</f>
      </c>
      <c r="AZ679" s="373">
        <f>SUM(AZ610:AZ678)</f>
      </c>
      <c r="BA679" s="373">
        <f>SUM(BA610:BA678)</f>
      </c>
      <c r="BB679" s="366"/>
      <c r="BC679" s="366"/>
      <c r="BD679" s="366"/>
      <c r="BE679" s="366"/>
      <c r="BF679" s="366"/>
      <c r="BG679" s="366"/>
      <c r="BH679" s="366"/>
      <c r="BI679" s="366"/>
      <c r="BJ679" s="366"/>
      <c r="BK679" s="366"/>
      <c r="BL679" s="124"/>
      <c r="BM679" s="2"/>
      <c r="BN679" s="124"/>
      <c r="BO679" s="6"/>
      <c r="BP679" s="124"/>
      <c r="BQ679" s="124"/>
      <c r="BR679" s="124"/>
      <c r="BS679" s="124"/>
      <c r="BT679" s="124"/>
      <c r="BU679" s="124"/>
      <c r="BV679" s="124"/>
      <c r="BW679" s="124"/>
      <c r="BX679" s="6"/>
      <c r="BY679" s="124"/>
      <c r="BZ679" s="124"/>
      <c r="CA679" s="124"/>
      <c r="CB679" s="124"/>
      <c r="CC679" s="124"/>
      <c r="CD679" s="124"/>
      <c r="CE679" s="124"/>
      <c r="CF679" s="124"/>
      <c r="CG679" s="124"/>
      <c r="CH679" s="124"/>
      <c r="CI679" s="124"/>
      <c r="CJ679" s="124"/>
      <c r="CK679" s="124"/>
      <c r="CL679" s="124"/>
      <c r="CM679" s="124"/>
      <c r="CN679" s="124"/>
      <c r="CO679" s="124"/>
      <c r="CP679" s="124"/>
      <c r="CQ679" s="124"/>
      <c r="CR679" s="124"/>
      <c r="CS679" s="124"/>
      <c r="CT679" s="124"/>
      <c r="CU679" s="124"/>
      <c r="CV679" s="124"/>
      <c r="CW679" s="124"/>
      <c r="CX679" s="124"/>
      <c r="CY679" s="124"/>
      <c r="CZ679" s="124"/>
      <c r="DA679" s="124"/>
      <c r="DB679" s="124"/>
      <c r="DC679" s="124"/>
      <c r="DD679" s="124"/>
      <c r="DE679" s="124"/>
      <c r="DF679" s="124"/>
      <c r="DG679" s="124"/>
      <c r="DH679" s="124"/>
      <c r="DI679" s="124"/>
      <c r="DJ679" s="124"/>
      <c r="DK679" s="6"/>
      <c r="DL679" s="6"/>
      <c r="DM679" s="6"/>
      <c r="DN679" s="6"/>
      <c r="DO679" s="6"/>
      <c r="DP679" s="6"/>
      <c r="DQ679" s="6"/>
      <c r="DR679" s="6"/>
      <c r="DS679" s="6"/>
      <c r="DT679" s="2"/>
      <c r="DU679" s="2"/>
      <c r="DV679" s="2"/>
      <c r="DW679" s="2"/>
      <c r="DX679" s="2"/>
      <c r="DY679" s="2"/>
      <c r="DZ679" s="2"/>
      <c r="EA679" s="2"/>
      <c r="EB679" s="125"/>
      <c r="EC679" s="6"/>
      <c r="ED679" s="6"/>
      <c r="EE679" s="6"/>
      <c r="EF679" s="124"/>
      <c r="EG679" s="124"/>
      <c r="EH679" s="125"/>
      <c r="EI679" s="125"/>
      <c r="EJ679" s="124"/>
      <c r="EK679" s="2"/>
      <c r="EL679" s="2"/>
    </row>
    <row x14ac:dyDescent="0.25" r="680" customHeight="1" ht="12.75">
      <c r="A680" s="374" t="s">
        <v>301</v>
      </c>
      <c r="B680" s="366"/>
      <c r="C680" s="366"/>
      <c r="D680" s="366"/>
      <c r="E680" s="366"/>
      <c r="F680" s="366"/>
      <c r="G680" s="366"/>
      <c r="H680" s="366"/>
      <c r="I680" s="366"/>
      <c r="J680" s="366"/>
      <c r="K680" s="366"/>
      <c r="L680" s="366"/>
      <c r="M680" s="366"/>
      <c r="N680" s="366"/>
      <c r="O680" s="366"/>
      <c r="P680" s="366"/>
      <c r="Q680" s="366"/>
      <c r="R680" s="366"/>
      <c r="S680" s="366"/>
      <c r="T680" s="366"/>
      <c r="U680" s="366"/>
      <c r="V680" s="366"/>
      <c r="W680" s="366"/>
      <c r="X680" s="366"/>
      <c r="Y680" s="366"/>
      <c r="Z680" s="366"/>
      <c r="AA680" s="366"/>
      <c r="AB680" s="366"/>
      <c r="AC680" s="366"/>
      <c r="AD680" s="366"/>
      <c r="AE680" s="366"/>
      <c r="AF680" s="366"/>
      <c r="AG680" s="366"/>
      <c r="AH680" s="366"/>
      <c r="AI680" s="366"/>
      <c r="AJ680" s="366"/>
      <c r="AK680" s="366"/>
      <c r="AL680" s="366"/>
      <c r="AM680" s="366"/>
      <c r="AN680" s="366"/>
      <c r="AO680" s="366"/>
      <c r="AP680" s="366"/>
      <c r="AQ680" s="366"/>
      <c r="AR680" s="366"/>
      <c r="AS680" s="366"/>
      <c r="AT680" s="366"/>
      <c r="AU680" s="366"/>
      <c r="AV680" s="366"/>
      <c r="AW680" s="366"/>
      <c r="AX680" s="367"/>
      <c r="AY680" s="375">
        <v>2393</v>
      </c>
      <c r="AZ680" s="375">
        <v>1806</v>
      </c>
      <c r="BA680" s="375">
        <v>2848</v>
      </c>
      <c r="BB680" s="366"/>
      <c r="BC680" s="366"/>
      <c r="BD680" s="366"/>
      <c r="BE680" s="366"/>
      <c r="BF680" s="366"/>
      <c r="BG680" s="366"/>
      <c r="BH680" s="366"/>
      <c r="BI680" s="366"/>
      <c r="BJ680" s="366"/>
      <c r="BK680" s="366"/>
      <c r="BL680" s="124"/>
      <c r="BM680" s="2"/>
      <c r="BN680" s="124"/>
      <c r="BO680" s="6"/>
      <c r="BP680" s="124"/>
      <c r="BQ680" s="124"/>
      <c r="BR680" s="124"/>
      <c r="BS680" s="124"/>
      <c r="BT680" s="124"/>
      <c r="BU680" s="124"/>
      <c r="BV680" s="124"/>
      <c r="BW680" s="124"/>
      <c r="BX680" s="6"/>
      <c r="BY680" s="124"/>
      <c r="BZ680" s="124"/>
      <c r="CA680" s="124"/>
      <c r="CB680" s="124"/>
      <c r="CC680" s="124"/>
      <c r="CD680" s="124"/>
      <c r="CE680" s="124"/>
      <c r="CF680" s="124"/>
      <c r="CG680" s="124"/>
      <c r="CH680" s="124"/>
      <c r="CI680" s="124"/>
      <c r="CJ680" s="124"/>
      <c r="CK680" s="124"/>
      <c r="CL680" s="124"/>
      <c r="CM680" s="124"/>
      <c r="CN680" s="124"/>
      <c r="CO680" s="124"/>
      <c r="CP680" s="124"/>
      <c r="CQ680" s="124"/>
      <c r="CR680" s="124"/>
      <c r="CS680" s="124"/>
      <c r="CT680" s="124"/>
      <c r="CU680" s="124"/>
      <c r="CV680" s="124"/>
      <c r="CW680" s="124"/>
      <c r="CX680" s="124"/>
      <c r="CY680" s="124"/>
      <c r="CZ680" s="124"/>
      <c r="DA680" s="124"/>
      <c r="DB680" s="124"/>
      <c r="DC680" s="124"/>
      <c r="DD680" s="124"/>
      <c r="DE680" s="124"/>
      <c r="DF680" s="124"/>
      <c r="DG680" s="124"/>
      <c r="DH680" s="124"/>
      <c r="DI680" s="124"/>
      <c r="DJ680" s="124"/>
      <c r="DK680" s="6"/>
      <c r="DL680" s="6"/>
      <c r="DM680" s="6"/>
      <c r="DN680" s="6"/>
      <c r="DO680" s="6"/>
      <c r="DP680" s="6"/>
      <c r="DQ680" s="6"/>
      <c r="DR680" s="6"/>
      <c r="DS680" s="6"/>
      <c r="DT680" s="2"/>
      <c r="DU680" s="2"/>
      <c r="DV680" s="2"/>
      <c r="DW680" s="2"/>
      <c r="DX680" s="2"/>
      <c r="DY680" s="2"/>
      <c r="DZ680" s="2"/>
      <c r="EA680" s="2"/>
      <c r="EB680" s="125"/>
      <c r="EC680" s="6"/>
      <c r="ED680" s="6"/>
      <c r="EE680" s="6"/>
      <c r="EF680" s="124"/>
      <c r="EG680" s="124"/>
      <c r="EH680" s="125"/>
      <c r="EI680" s="125"/>
      <c r="EJ680" s="124"/>
      <c r="EK680" s="2"/>
      <c r="EL680" s="2"/>
    </row>
    <row x14ac:dyDescent="0.25" r="681" customHeight="1" ht="12.75">
      <c r="A681" s="374" t="s">
        <v>302</v>
      </c>
      <c r="B681" s="366"/>
      <c r="C681" s="366"/>
      <c r="D681" s="366"/>
      <c r="E681" s="366"/>
      <c r="F681" s="366"/>
      <c r="G681" s="366"/>
      <c r="H681" s="366"/>
      <c r="I681" s="366"/>
      <c r="J681" s="366"/>
      <c r="K681" s="366"/>
      <c r="L681" s="366"/>
      <c r="M681" s="366"/>
      <c r="N681" s="366"/>
      <c r="O681" s="366"/>
      <c r="P681" s="366"/>
      <c r="Q681" s="366"/>
      <c r="R681" s="366"/>
      <c r="S681" s="366"/>
      <c r="T681" s="366"/>
      <c r="U681" s="366"/>
      <c r="V681" s="366"/>
      <c r="W681" s="366"/>
      <c r="X681" s="366"/>
      <c r="Y681" s="366"/>
      <c r="Z681" s="366"/>
      <c r="AA681" s="366"/>
      <c r="AB681" s="366"/>
      <c r="AC681" s="366"/>
      <c r="AD681" s="366"/>
      <c r="AE681" s="366"/>
      <c r="AF681" s="366"/>
      <c r="AG681" s="366"/>
      <c r="AH681" s="366"/>
      <c r="AI681" s="366"/>
      <c r="AJ681" s="366"/>
      <c r="AK681" s="366"/>
      <c r="AL681" s="366"/>
      <c r="AM681" s="366"/>
      <c r="AN681" s="366"/>
      <c r="AO681" s="366"/>
      <c r="AP681" s="366"/>
      <c r="AQ681" s="366"/>
      <c r="AR681" s="366"/>
      <c r="AS681" s="366"/>
      <c r="AT681" s="366"/>
      <c r="AU681" s="366"/>
      <c r="AV681" s="366"/>
      <c r="AW681" s="366"/>
      <c r="AX681" s="367"/>
      <c r="AY681" s="375">
        <v>51</v>
      </c>
      <c r="AZ681" s="375">
        <v>-15</v>
      </c>
      <c r="BA681" s="375"/>
      <c r="BB681" s="366"/>
      <c r="BC681" s="366"/>
      <c r="BD681" s="366"/>
      <c r="BE681" s="366"/>
      <c r="BF681" s="366"/>
      <c r="BG681" s="366"/>
      <c r="BH681" s="366"/>
      <c r="BI681" s="366"/>
      <c r="BJ681" s="366"/>
      <c r="BK681" s="366"/>
      <c r="BL681" s="124"/>
      <c r="BM681" s="2"/>
      <c r="BN681" s="124"/>
      <c r="BO681" s="6"/>
      <c r="BP681" s="124"/>
      <c r="BQ681" s="124"/>
      <c r="BR681" s="124"/>
      <c r="BS681" s="124"/>
      <c r="BT681" s="124"/>
      <c r="BU681" s="124"/>
      <c r="BV681" s="124"/>
      <c r="BW681" s="124"/>
      <c r="BX681" s="6"/>
      <c r="BY681" s="124"/>
      <c r="BZ681" s="124"/>
      <c r="CA681" s="124"/>
      <c r="CB681" s="124"/>
      <c r="CC681" s="124"/>
      <c r="CD681" s="124"/>
      <c r="CE681" s="124"/>
      <c r="CF681" s="124"/>
      <c r="CG681" s="124"/>
      <c r="CH681" s="124"/>
      <c r="CI681" s="124"/>
      <c r="CJ681" s="124"/>
      <c r="CK681" s="124"/>
      <c r="CL681" s="124"/>
      <c r="CM681" s="124"/>
      <c r="CN681" s="124"/>
      <c r="CO681" s="124"/>
      <c r="CP681" s="124"/>
      <c r="CQ681" s="124"/>
      <c r="CR681" s="124"/>
      <c r="CS681" s="124"/>
      <c r="CT681" s="124"/>
      <c r="CU681" s="124"/>
      <c r="CV681" s="124"/>
      <c r="CW681" s="124"/>
      <c r="CX681" s="124"/>
      <c r="CY681" s="124"/>
      <c r="CZ681" s="124"/>
      <c r="DA681" s="124"/>
      <c r="DB681" s="124"/>
      <c r="DC681" s="124"/>
      <c r="DD681" s="124"/>
      <c r="DE681" s="124"/>
      <c r="DF681" s="124"/>
      <c r="DG681" s="124"/>
      <c r="DH681" s="124"/>
      <c r="DI681" s="124"/>
      <c r="DJ681" s="124"/>
      <c r="DK681" s="6"/>
      <c r="DL681" s="6"/>
      <c r="DM681" s="6"/>
      <c r="DN681" s="6"/>
      <c r="DO681" s="6"/>
      <c r="DP681" s="6"/>
      <c r="DQ681" s="6"/>
      <c r="DR681" s="6"/>
      <c r="DS681" s="6"/>
      <c r="DT681" s="2"/>
      <c r="DU681" s="2"/>
      <c r="DV681" s="2"/>
      <c r="DW681" s="2"/>
      <c r="DX681" s="2"/>
      <c r="DY681" s="2"/>
      <c r="DZ681" s="2"/>
      <c r="EA681" s="2"/>
      <c r="EB681" s="125"/>
      <c r="EC681" s="6"/>
      <c r="ED681" s="6"/>
      <c r="EE681" s="6"/>
      <c r="EF681" s="124"/>
      <c r="EG681" s="124"/>
      <c r="EH681" s="125"/>
      <c r="EI681" s="125"/>
      <c r="EJ681" s="124"/>
      <c r="EK681" s="2"/>
      <c r="EL681" s="2"/>
    </row>
    <row x14ac:dyDescent="0.25" r="682" customHeight="1" ht="12.75">
      <c r="A682" s="376"/>
      <c r="B682" s="366"/>
      <c r="C682" s="366"/>
      <c r="D682" s="366"/>
      <c r="E682" s="366"/>
      <c r="F682" s="366"/>
      <c r="G682" s="366"/>
      <c r="H682" s="366"/>
      <c r="I682" s="366"/>
      <c r="J682" s="366"/>
      <c r="K682" s="366"/>
      <c r="L682" s="366"/>
      <c r="M682" s="366"/>
      <c r="N682" s="366"/>
      <c r="O682" s="366"/>
      <c r="P682" s="366"/>
      <c r="Q682" s="366"/>
      <c r="R682" s="366"/>
      <c r="S682" s="366"/>
      <c r="T682" s="366"/>
      <c r="U682" s="366"/>
      <c r="V682" s="366"/>
      <c r="W682" s="366"/>
      <c r="X682" s="366"/>
      <c r="Y682" s="366"/>
      <c r="Z682" s="366"/>
      <c r="AA682" s="366"/>
      <c r="AB682" s="366"/>
      <c r="AC682" s="366"/>
      <c r="AD682" s="366"/>
      <c r="AE682" s="366"/>
      <c r="AF682" s="366"/>
      <c r="AG682" s="366"/>
      <c r="AH682" s="366"/>
      <c r="AI682" s="366"/>
      <c r="AJ682" s="366"/>
      <c r="AK682" s="366"/>
      <c r="AL682" s="366"/>
      <c r="AM682" s="366"/>
      <c r="AN682" s="366"/>
      <c r="AO682" s="366"/>
      <c r="AP682" s="366"/>
      <c r="AQ682" s="366"/>
      <c r="AR682" s="366"/>
      <c r="AS682" s="366"/>
      <c r="AT682" s="366"/>
      <c r="AU682" s="366"/>
      <c r="AV682" s="366"/>
      <c r="AW682" s="366"/>
      <c r="AX682" s="367"/>
      <c r="AY682" s="375"/>
      <c r="AZ682" s="375"/>
      <c r="BA682" s="375"/>
      <c r="BB682" s="366"/>
      <c r="BC682" s="366"/>
      <c r="BD682" s="366"/>
      <c r="BE682" s="366"/>
      <c r="BF682" s="366"/>
      <c r="BG682" s="366"/>
      <c r="BH682" s="366"/>
      <c r="BI682" s="366"/>
      <c r="BJ682" s="366"/>
      <c r="BK682" s="366"/>
      <c r="BL682" s="124"/>
      <c r="BM682" s="2"/>
      <c r="BN682" s="124"/>
      <c r="BO682" s="6"/>
      <c r="BP682" s="124"/>
      <c r="BQ682" s="124"/>
      <c r="BR682" s="124"/>
      <c r="BS682" s="124"/>
      <c r="BT682" s="124"/>
      <c r="BU682" s="124"/>
      <c r="BV682" s="124"/>
      <c r="BW682" s="124"/>
      <c r="BX682" s="6"/>
      <c r="BY682" s="124"/>
      <c r="BZ682" s="124"/>
      <c r="CA682" s="124"/>
      <c r="CB682" s="124"/>
      <c r="CC682" s="124"/>
      <c r="CD682" s="124"/>
      <c r="CE682" s="124"/>
      <c r="CF682" s="124"/>
      <c r="CG682" s="124"/>
      <c r="CH682" s="124"/>
      <c r="CI682" s="124"/>
      <c r="CJ682" s="124"/>
      <c r="CK682" s="124"/>
      <c r="CL682" s="124"/>
      <c r="CM682" s="124"/>
      <c r="CN682" s="124"/>
      <c r="CO682" s="124"/>
      <c r="CP682" s="124"/>
      <c r="CQ682" s="124"/>
      <c r="CR682" s="124"/>
      <c r="CS682" s="124"/>
      <c r="CT682" s="124"/>
      <c r="CU682" s="124"/>
      <c r="CV682" s="124"/>
      <c r="CW682" s="124"/>
      <c r="CX682" s="124"/>
      <c r="CY682" s="124"/>
      <c r="CZ682" s="124"/>
      <c r="DA682" s="124"/>
      <c r="DB682" s="124"/>
      <c r="DC682" s="124"/>
      <c r="DD682" s="124"/>
      <c r="DE682" s="124"/>
      <c r="DF682" s="124"/>
      <c r="DG682" s="124"/>
      <c r="DH682" s="124"/>
      <c r="DI682" s="124"/>
      <c r="DJ682" s="124"/>
      <c r="DK682" s="6"/>
      <c r="DL682" s="6"/>
      <c r="DM682" s="6"/>
      <c r="DN682" s="6"/>
      <c r="DO682" s="6"/>
      <c r="DP682" s="6"/>
      <c r="DQ682" s="6"/>
      <c r="DR682" s="6"/>
      <c r="DS682" s="6"/>
      <c r="DT682" s="2"/>
      <c r="DU682" s="2"/>
      <c r="DV682" s="2"/>
      <c r="DW682" s="2"/>
      <c r="DX682" s="2"/>
      <c r="DY682" s="2"/>
      <c r="DZ682" s="2"/>
      <c r="EA682" s="2"/>
      <c r="EB682" s="125"/>
      <c r="EC682" s="6"/>
      <c r="ED682" s="6"/>
      <c r="EE682" s="6"/>
      <c r="EF682" s="124"/>
      <c r="EG682" s="124"/>
      <c r="EH682" s="125"/>
      <c r="EI682" s="125"/>
      <c r="EJ682" s="124"/>
      <c r="EK682" s="2"/>
      <c r="EL682" s="2"/>
    </row>
    <row x14ac:dyDescent="0.25" r="683" customHeight="1" ht="12.75">
      <c r="A683" s="376" t="s">
        <v>220</v>
      </c>
      <c r="B683" s="366"/>
      <c r="C683" s="366"/>
      <c r="D683" s="366"/>
      <c r="E683" s="366"/>
      <c r="F683" s="366"/>
      <c r="G683" s="366"/>
      <c r="H683" s="366"/>
      <c r="I683" s="366"/>
      <c r="J683" s="366"/>
      <c r="K683" s="366"/>
      <c r="L683" s="366"/>
      <c r="M683" s="366"/>
      <c r="N683" s="366"/>
      <c r="O683" s="366"/>
      <c r="P683" s="366"/>
      <c r="Q683" s="366"/>
      <c r="R683" s="366"/>
      <c r="S683" s="366"/>
      <c r="T683" s="366"/>
      <c r="U683" s="366"/>
      <c r="V683" s="366"/>
      <c r="W683" s="366"/>
      <c r="X683" s="366"/>
      <c r="Y683" s="366"/>
      <c r="Z683" s="366"/>
      <c r="AA683" s="366"/>
      <c r="AB683" s="366"/>
      <c r="AC683" s="366"/>
      <c r="AD683" s="366"/>
      <c r="AE683" s="366"/>
      <c r="AF683" s="366"/>
      <c r="AG683" s="366"/>
      <c r="AH683" s="366"/>
      <c r="AI683" s="366"/>
      <c r="AJ683" s="366"/>
      <c r="AK683" s="366"/>
      <c r="AL683" s="366"/>
      <c r="AM683" s="366"/>
      <c r="AN683" s="366"/>
      <c r="AO683" s="366"/>
      <c r="AP683" s="366"/>
      <c r="AQ683" s="366"/>
      <c r="AR683" s="366"/>
      <c r="AS683" s="366"/>
      <c r="AT683" s="366"/>
      <c r="AU683" s="366"/>
      <c r="AV683" s="366"/>
      <c r="AW683" s="366"/>
      <c r="AX683" s="367"/>
      <c r="AY683" s="368"/>
      <c r="AZ683" s="368"/>
      <c r="BA683" s="368"/>
      <c r="BB683" s="366"/>
      <c r="BC683" s="366"/>
      <c r="BD683" s="366"/>
      <c r="BE683" s="366"/>
      <c r="BF683" s="366"/>
      <c r="BG683" s="366"/>
      <c r="BH683" s="366"/>
      <c r="BI683" s="366"/>
      <c r="BJ683" s="366"/>
      <c r="BK683" s="366"/>
      <c r="BL683" s="124"/>
      <c r="BM683" s="2"/>
      <c r="BN683" s="124"/>
      <c r="BO683" s="6"/>
      <c r="BP683" s="124"/>
      <c r="BQ683" s="124"/>
      <c r="BR683" s="124"/>
      <c r="BS683" s="124"/>
      <c r="BT683" s="124"/>
      <c r="BU683" s="124"/>
      <c r="BV683" s="124"/>
      <c r="BW683" s="124"/>
      <c r="BX683" s="6"/>
      <c r="BY683" s="124"/>
      <c r="BZ683" s="124"/>
      <c r="CA683" s="124"/>
      <c r="CB683" s="124"/>
      <c r="CC683" s="124"/>
      <c r="CD683" s="124"/>
      <c r="CE683" s="124"/>
      <c r="CF683" s="124"/>
      <c r="CG683" s="124"/>
      <c r="CH683" s="124"/>
      <c r="CI683" s="124"/>
      <c r="CJ683" s="124"/>
      <c r="CK683" s="124"/>
      <c r="CL683" s="124"/>
      <c r="CM683" s="124"/>
      <c r="CN683" s="124"/>
      <c r="CO683" s="124"/>
      <c r="CP683" s="124"/>
      <c r="CQ683" s="124"/>
      <c r="CR683" s="124"/>
      <c r="CS683" s="124"/>
      <c r="CT683" s="124"/>
      <c r="CU683" s="124"/>
      <c r="CV683" s="124"/>
      <c r="CW683" s="124"/>
      <c r="CX683" s="124"/>
      <c r="CY683" s="124"/>
      <c r="CZ683" s="124"/>
      <c r="DA683" s="124"/>
      <c r="DB683" s="124"/>
      <c r="DC683" s="124"/>
      <c r="DD683" s="124"/>
      <c r="DE683" s="124"/>
      <c r="DF683" s="124"/>
      <c r="DG683" s="124"/>
      <c r="DH683" s="124"/>
      <c r="DI683" s="124"/>
      <c r="DJ683" s="124"/>
      <c r="DK683" s="6"/>
      <c r="DL683" s="6"/>
      <c r="DM683" s="6"/>
      <c r="DN683" s="6"/>
      <c r="DO683" s="6"/>
      <c r="DP683" s="6"/>
      <c r="DQ683" s="6"/>
      <c r="DR683" s="6"/>
      <c r="DS683" s="6"/>
      <c r="DT683" s="2"/>
      <c r="DU683" s="2"/>
      <c r="DV683" s="2"/>
      <c r="DW683" s="2"/>
      <c r="DX683" s="2"/>
      <c r="DY683" s="2"/>
      <c r="DZ683" s="2"/>
      <c r="EA683" s="2"/>
      <c r="EB683" s="125"/>
      <c r="EC683" s="6"/>
      <c r="ED683" s="6"/>
      <c r="EE683" s="6"/>
      <c r="EF683" s="124"/>
      <c r="EG683" s="124"/>
      <c r="EH683" s="125"/>
      <c r="EI683" s="125"/>
      <c r="EJ683" s="124"/>
      <c r="EK683" s="2"/>
      <c r="EL683" s="2"/>
    </row>
    <row x14ac:dyDescent="0.25" r="684" customHeight="1" ht="12.75">
      <c r="A684" s="376" t="s">
        <v>221</v>
      </c>
      <c r="B684" s="366"/>
      <c r="C684" s="366"/>
      <c r="D684" s="366"/>
      <c r="E684" s="366"/>
      <c r="F684" s="366"/>
      <c r="G684" s="366"/>
      <c r="H684" s="366"/>
      <c r="I684" s="366"/>
      <c r="J684" s="366"/>
      <c r="K684" s="366"/>
      <c r="L684" s="366"/>
      <c r="M684" s="366"/>
      <c r="N684" s="366"/>
      <c r="O684" s="366"/>
      <c r="P684" s="366"/>
      <c r="Q684" s="366"/>
      <c r="R684" s="366"/>
      <c r="S684" s="366"/>
      <c r="T684" s="366"/>
      <c r="U684" s="366"/>
      <c r="V684" s="366"/>
      <c r="W684" s="366"/>
      <c r="X684" s="366"/>
      <c r="Y684" s="366"/>
      <c r="Z684" s="366"/>
      <c r="AA684" s="366"/>
      <c r="AB684" s="366"/>
      <c r="AC684" s="366"/>
      <c r="AD684" s="366"/>
      <c r="AE684" s="366"/>
      <c r="AF684" s="366"/>
      <c r="AG684" s="366"/>
      <c r="AH684" s="366"/>
      <c r="AI684" s="366"/>
      <c r="AJ684" s="366"/>
      <c r="AK684" s="366"/>
      <c r="AL684" s="366"/>
      <c r="AM684" s="366"/>
      <c r="AN684" s="366"/>
      <c r="AO684" s="366"/>
      <c r="AP684" s="366"/>
      <c r="AQ684" s="366"/>
      <c r="AR684" s="366"/>
      <c r="AS684" s="366"/>
      <c r="AT684" s="366"/>
      <c r="AU684" s="366"/>
      <c r="AV684" s="366"/>
      <c r="AW684" s="366"/>
      <c r="AX684" s="367"/>
      <c r="AY684" s="366"/>
      <c r="AZ684" s="366"/>
      <c r="BA684" s="366"/>
      <c r="BB684" s="366"/>
      <c r="BC684" s="366"/>
      <c r="BD684" s="366"/>
      <c r="BE684" s="366"/>
      <c r="BF684" s="366"/>
      <c r="BG684" s="366"/>
      <c r="BH684" s="366"/>
      <c r="BI684" s="366"/>
      <c r="BJ684" s="366"/>
      <c r="BK684" s="366"/>
      <c r="BL684" s="124"/>
      <c r="BM684" s="2"/>
      <c r="BN684" s="124"/>
      <c r="BO684" s="6"/>
      <c r="BP684" s="124"/>
      <c r="BQ684" s="124"/>
      <c r="BR684" s="124"/>
      <c r="BS684" s="124"/>
      <c r="BT684" s="124"/>
      <c r="BU684" s="124"/>
      <c r="BV684" s="124"/>
      <c r="BW684" s="124"/>
      <c r="BX684" s="6"/>
      <c r="BY684" s="124"/>
      <c r="BZ684" s="124"/>
      <c r="CA684" s="124"/>
      <c r="CB684" s="124"/>
      <c r="CC684" s="124"/>
      <c r="CD684" s="124"/>
      <c r="CE684" s="124"/>
      <c r="CF684" s="124"/>
      <c r="CG684" s="124"/>
      <c r="CH684" s="124"/>
      <c r="CI684" s="124"/>
      <c r="CJ684" s="124"/>
      <c r="CK684" s="124"/>
      <c r="CL684" s="124"/>
      <c r="CM684" s="124"/>
      <c r="CN684" s="124"/>
      <c r="CO684" s="124"/>
      <c r="CP684" s="124"/>
      <c r="CQ684" s="124"/>
      <c r="CR684" s="124"/>
      <c r="CS684" s="124"/>
      <c r="CT684" s="124"/>
      <c r="CU684" s="124"/>
      <c r="CV684" s="124"/>
      <c r="CW684" s="124"/>
      <c r="CX684" s="124"/>
      <c r="CY684" s="124"/>
      <c r="CZ684" s="124"/>
      <c r="DA684" s="124"/>
      <c r="DB684" s="124"/>
      <c r="DC684" s="124"/>
      <c r="DD684" s="124"/>
      <c r="DE684" s="124"/>
      <c r="DF684" s="124"/>
      <c r="DG684" s="124"/>
      <c r="DH684" s="124"/>
      <c r="DI684" s="124"/>
      <c r="DJ684" s="124"/>
      <c r="DK684" s="6"/>
      <c r="DL684" s="6"/>
      <c r="DM684" s="6"/>
      <c r="DN684" s="6"/>
      <c r="DO684" s="6"/>
      <c r="DP684" s="6"/>
      <c r="DQ684" s="6"/>
      <c r="DR684" s="6"/>
      <c r="DS684" s="6"/>
      <c r="DT684" s="2"/>
      <c r="DU684" s="2"/>
      <c r="DV684" s="2"/>
      <c r="DW684" s="2"/>
      <c r="DX684" s="2"/>
      <c r="DY684" s="2"/>
      <c r="DZ684" s="2"/>
      <c r="EA684" s="2"/>
      <c r="EB684" s="125"/>
      <c r="EC684" s="6"/>
      <c r="ED684" s="6"/>
      <c r="EE684" s="6"/>
      <c r="EF684" s="124"/>
      <c r="EG684" s="124"/>
      <c r="EH684" s="125"/>
      <c r="EI684" s="125"/>
      <c r="EJ684" s="124"/>
      <c r="EK684" s="2"/>
      <c r="EL684" s="2"/>
    </row>
    <row x14ac:dyDescent="0.25" r="685" customHeight="1" ht="12.75">
      <c r="A685" s="376" t="s">
        <v>176</v>
      </c>
      <c r="B685" s="366"/>
      <c r="C685" s="366"/>
      <c r="D685" s="366"/>
      <c r="E685" s="366"/>
      <c r="F685" s="366"/>
      <c r="G685" s="366"/>
      <c r="H685" s="366"/>
      <c r="I685" s="366"/>
      <c r="J685" s="366"/>
      <c r="K685" s="366"/>
      <c r="L685" s="366"/>
      <c r="M685" s="366"/>
      <c r="N685" s="366"/>
      <c r="O685" s="366"/>
      <c r="P685" s="366"/>
      <c r="Q685" s="366"/>
      <c r="R685" s="366"/>
      <c r="S685" s="366"/>
      <c r="T685" s="366"/>
      <c r="U685" s="366"/>
      <c r="V685" s="366"/>
      <c r="W685" s="366"/>
      <c r="X685" s="366"/>
      <c r="Y685" s="366"/>
      <c r="Z685" s="366"/>
      <c r="AA685" s="366"/>
      <c r="AB685" s="366"/>
      <c r="AC685" s="366"/>
      <c r="AD685" s="366"/>
      <c r="AE685" s="366"/>
      <c r="AF685" s="366"/>
      <c r="AG685" s="366"/>
      <c r="AH685" s="366"/>
      <c r="AI685" s="366"/>
      <c r="AJ685" s="366"/>
      <c r="AK685" s="366"/>
      <c r="AL685" s="366"/>
      <c r="AM685" s="366"/>
      <c r="AN685" s="366"/>
      <c r="AO685" s="366"/>
      <c r="AP685" s="366"/>
      <c r="AQ685" s="366"/>
      <c r="AR685" s="366"/>
      <c r="AS685" s="366"/>
      <c r="AT685" s="366"/>
      <c r="AU685" s="366"/>
      <c r="AV685" s="366"/>
      <c r="AW685" s="366"/>
      <c r="AX685" s="367"/>
      <c r="AY685" s="366"/>
      <c r="AZ685" s="366"/>
      <c r="BA685" s="366"/>
      <c r="BB685" s="366"/>
      <c r="BC685" s="366"/>
      <c r="BD685" s="366"/>
      <c r="BE685" s="366"/>
      <c r="BF685" s="366"/>
      <c r="BG685" s="366"/>
      <c r="BH685" s="366"/>
      <c r="BI685" s="366"/>
      <c r="BJ685" s="366"/>
      <c r="BK685" s="366"/>
      <c r="BL685" s="124"/>
      <c r="BM685" s="2"/>
      <c r="BN685" s="124"/>
      <c r="BO685" s="6"/>
      <c r="BP685" s="124"/>
      <c r="BQ685" s="124"/>
      <c r="BR685" s="124"/>
      <c r="BS685" s="124"/>
      <c r="BT685" s="124"/>
      <c r="BU685" s="124"/>
      <c r="BV685" s="124"/>
      <c r="BW685" s="124"/>
      <c r="BX685" s="6"/>
      <c r="BY685" s="124"/>
      <c r="BZ685" s="124"/>
      <c r="CA685" s="124"/>
      <c r="CB685" s="124"/>
      <c r="CC685" s="124"/>
      <c r="CD685" s="124"/>
      <c r="CE685" s="124"/>
      <c r="CF685" s="124"/>
      <c r="CG685" s="124"/>
      <c r="CH685" s="124"/>
      <c r="CI685" s="124"/>
      <c r="CJ685" s="124"/>
      <c r="CK685" s="124"/>
      <c r="CL685" s="124"/>
      <c r="CM685" s="124"/>
      <c r="CN685" s="124"/>
      <c r="CO685" s="124"/>
      <c r="CP685" s="124"/>
      <c r="CQ685" s="124"/>
      <c r="CR685" s="124"/>
      <c r="CS685" s="124"/>
      <c r="CT685" s="124"/>
      <c r="CU685" s="124"/>
      <c r="CV685" s="124"/>
      <c r="CW685" s="124"/>
      <c r="CX685" s="124"/>
      <c r="CY685" s="124"/>
      <c r="CZ685" s="124"/>
      <c r="DA685" s="124"/>
      <c r="DB685" s="124"/>
      <c r="DC685" s="124"/>
      <c r="DD685" s="124"/>
      <c r="DE685" s="124"/>
      <c r="DF685" s="124"/>
      <c r="DG685" s="124"/>
      <c r="DH685" s="124"/>
      <c r="DI685" s="124"/>
      <c r="DJ685" s="124"/>
      <c r="DK685" s="6"/>
      <c r="DL685" s="6"/>
      <c r="DM685" s="6"/>
      <c r="DN685" s="6"/>
      <c r="DO685" s="6"/>
      <c r="DP685" s="6"/>
      <c r="DQ685" s="6"/>
      <c r="DR685" s="6"/>
      <c r="DS685" s="6"/>
      <c r="DT685" s="2"/>
      <c r="DU685" s="2"/>
      <c r="DV685" s="2"/>
      <c r="DW685" s="2"/>
      <c r="DX685" s="2"/>
      <c r="DY685" s="2"/>
      <c r="DZ685" s="2"/>
      <c r="EA685" s="2"/>
      <c r="EB685" s="125"/>
      <c r="EC685" s="6"/>
      <c r="ED685" s="6"/>
      <c r="EE685" s="6"/>
      <c r="EF685" s="124"/>
      <c r="EG685" s="124"/>
      <c r="EH685" s="125"/>
      <c r="EI685" s="125"/>
      <c r="EJ685" s="124"/>
      <c r="EK685" s="2"/>
      <c r="EL685" s="2"/>
    </row>
    <row x14ac:dyDescent="0.25" r="686" customHeight="1" ht="12.75">
      <c r="A686" s="376" t="s">
        <v>199</v>
      </c>
      <c r="B686" s="366"/>
      <c r="C686" s="366"/>
      <c r="D686" s="366"/>
      <c r="E686" s="366"/>
      <c r="F686" s="366"/>
      <c r="G686" s="366"/>
      <c r="H686" s="366"/>
      <c r="I686" s="366"/>
      <c r="J686" s="366"/>
      <c r="K686" s="366"/>
      <c r="L686" s="366"/>
      <c r="M686" s="366"/>
      <c r="N686" s="366"/>
      <c r="O686" s="366"/>
      <c r="P686" s="366"/>
      <c r="Q686" s="366"/>
      <c r="R686" s="366"/>
      <c r="S686" s="366"/>
      <c r="T686" s="366"/>
      <c r="U686" s="366"/>
      <c r="V686" s="366"/>
      <c r="W686" s="366"/>
      <c r="X686" s="366"/>
      <c r="Y686" s="366"/>
      <c r="Z686" s="366"/>
      <c r="AA686" s="366"/>
      <c r="AB686" s="366"/>
      <c r="AC686" s="366"/>
      <c r="AD686" s="366"/>
      <c r="AE686" s="366"/>
      <c r="AF686" s="366"/>
      <c r="AG686" s="366"/>
      <c r="AH686" s="366"/>
      <c r="AI686" s="366"/>
      <c r="AJ686" s="366"/>
      <c r="AK686" s="366"/>
      <c r="AL686" s="366"/>
      <c r="AM686" s="366"/>
      <c r="AN686" s="366"/>
      <c r="AO686" s="366"/>
      <c r="AP686" s="366"/>
      <c r="AQ686" s="366"/>
      <c r="AR686" s="366"/>
      <c r="AS686" s="366"/>
      <c r="AT686" s="366"/>
      <c r="AU686" s="366"/>
      <c r="AV686" s="366"/>
      <c r="AW686" s="366"/>
      <c r="AX686" s="367"/>
      <c r="AY686" s="366"/>
      <c r="AZ686" s="366"/>
      <c r="BA686" s="366"/>
      <c r="BB686" s="366"/>
      <c r="BC686" s="366"/>
      <c r="BD686" s="366"/>
      <c r="BE686" s="366"/>
      <c r="BF686" s="366"/>
      <c r="BG686" s="366"/>
      <c r="BH686" s="366"/>
      <c r="BI686" s="366"/>
      <c r="BJ686" s="366"/>
      <c r="BK686" s="366"/>
      <c r="BL686" s="124"/>
      <c r="BM686" s="2"/>
      <c r="BN686" s="124"/>
      <c r="BO686" s="6"/>
      <c r="BP686" s="124"/>
      <c r="BQ686" s="124"/>
      <c r="BR686" s="124"/>
      <c r="BS686" s="124"/>
      <c r="BT686" s="124"/>
      <c r="BU686" s="124"/>
      <c r="BV686" s="124"/>
      <c r="BW686" s="124"/>
      <c r="BX686" s="6"/>
      <c r="BY686" s="124"/>
      <c r="BZ686" s="124"/>
      <c r="CA686" s="124"/>
      <c r="CB686" s="124"/>
      <c r="CC686" s="124"/>
      <c r="CD686" s="124"/>
      <c r="CE686" s="124"/>
      <c r="CF686" s="124"/>
      <c r="CG686" s="124"/>
      <c r="CH686" s="124"/>
      <c r="CI686" s="124"/>
      <c r="CJ686" s="124"/>
      <c r="CK686" s="124"/>
      <c r="CL686" s="124"/>
      <c r="CM686" s="124"/>
      <c r="CN686" s="124"/>
      <c r="CO686" s="124"/>
      <c r="CP686" s="124"/>
      <c r="CQ686" s="124"/>
      <c r="CR686" s="124"/>
      <c r="CS686" s="124"/>
      <c r="CT686" s="124"/>
      <c r="CU686" s="124"/>
      <c r="CV686" s="124"/>
      <c r="CW686" s="124"/>
      <c r="CX686" s="124"/>
      <c r="CY686" s="124"/>
      <c r="CZ686" s="124"/>
      <c r="DA686" s="124"/>
      <c r="DB686" s="124"/>
      <c r="DC686" s="124"/>
      <c r="DD686" s="124"/>
      <c r="DE686" s="124"/>
      <c r="DF686" s="124"/>
      <c r="DG686" s="124"/>
      <c r="DH686" s="124"/>
      <c r="DI686" s="124"/>
      <c r="DJ686" s="124"/>
      <c r="DK686" s="6"/>
      <c r="DL686" s="6"/>
      <c r="DM686" s="6"/>
      <c r="DN686" s="6"/>
      <c r="DO686" s="6"/>
      <c r="DP686" s="6"/>
      <c r="DQ686" s="6"/>
      <c r="DR686" s="6"/>
      <c r="DS686" s="6"/>
      <c r="DT686" s="2"/>
      <c r="DU686" s="2"/>
      <c r="DV686" s="2"/>
      <c r="DW686" s="2"/>
      <c r="DX686" s="2"/>
      <c r="DY686" s="2"/>
      <c r="DZ686" s="2"/>
      <c r="EA686" s="2"/>
      <c r="EB686" s="125"/>
      <c r="EC686" s="6"/>
      <c r="ED686" s="6"/>
      <c r="EE686" s="6"/>
      <c r="EF686" s="124"/>
      <c r="EG686" s="124"/>
      <c r="EH686" s="125"/>
      <c r="EI686" s="125"/>
      <c r="EJ686" s="124"/>
      <c r="EK686" s="2"/>
      <c r="EL686" s="2"/>
    </row>
    <row x14ac:dyDescent="0.25" r="687" customHeight="1" ht="12.75">
      <c r="A687" s="376" t="s">
        <v>200</v>
      </c>
      <c r="B687" s="366"/>
      <c r="C687" s="366"/>
      <c r="D687" s="366"/>
      <c r="E687" s="366"/>
      <c r="F687" s="366"/>
      <c r="G687" s="366"/>
      <c r="H687" s="366"/>
      <c r="I687" s="366"/>
      <c r="J687" s="366"/>
      <c r="K687" s="366"/>
      <c r="L687" s="366"/>
      <c r="M687" s="366"/>
      <c r="N687" s="366"/>
      <c r="O687" s="366"/>
      <c r="P687" s="366"/>
      <c r="Q687" s="366"/>
      <c r="R687" s="366"/>
      <c r="S687" s="366"/>
      <c r="T687" s="366"/>
      <c r="U687" s="366"/>
      <c r="V687" s="366"/>
      <c r="W687" s="366"/>
      <c r="X687" s="366"/>
      <c r="Y687" s="366"/>
      <c r="Z687" s="366"/>
      <c r="AA687" s="366"/>
      <c r="AB687" s="366"/>
      <c r="AC687" s="366"/>
      <c r="AD687" s="366"/>
      <c r="AE687" s="366"/>
      <c r="AF687" s="366"/>
      <c r="AG687" s="366"/>
      <c r="AH687" s="366"/>
      <c r="AI687" s="366"/>
      <c r="AJ687" s="366"/>
      <c r="AK687" s="366"/>
      <c r="AL687" s="366"/>
      <c r="AM687" s="366"/>
      <c r="AN687" s="366"/>
      <c r="AO687" s="366"/>
      <c r="AP687" s="366"/>
      <c r="AQ687" s="366"/>
      <c r="AR687" s="366"/>
      <c r="AS687" s="366"/>
      <c r="AT687" s="366"/>
      <c r="AU687" s="366"/>
      <c r="AV687" s="366"/>
      <c r="AW687" s="366"/>
      <c r="AX687" s="367"/>
      <c r="AY687" s="366"/>
      <c r="AZ687" s="366"/>
      <c r="BA687" s="366"/>
      <c r="BB687" s="366"/>
      <c r="BC687" s="366"/>
      <c r="BD687" s="366"/>
      <c r="BE687" s="366"/>
      <c r="BF687" s="366"/>
      <c r="BG687" s="366"/>
      <c r="BH687" s="366"/>
      <c r="BI687" s="366"/>
      <c r="BJ687" s="366"/>
      <c r="BK687" s="366"/>
      <c r="BL687" s="124"/>
      <c r="BM687" s="2"/>
      <c r="BN687" s="124"/>
      <c r="BO687" s="6"/>
      <c r="BP687" s="124"/>
      <c r="BQ687" s="124"/>
      <c r="BR687" s="124"/>
      <c r="BS687" s="124"/>
      <c r="BT687" s="124"/>
      <c r="BU687" s="124"/>
      <c r="BV687" s="124"/>
      <c r="BW687" s="124"/>
      <c r="BX687" s="6"/>
      <c r="BY687" s="124"/>
      <c r="BZ687" s="124"/>
      <c r="CA687" s="124"/>
      <c r="CB687" s="124"/>
      <c r="CC687" s="124"/>
      <c r="CD687" s="124"/>
      <c r="CE687" s="124"/>
      <c r="CF687" s="124"/>
      <c r="CG687" s="124"/>
      <c r="CH687" s="124"/>
      <c r="CI687" s="124"/>
      <c r="CJ687" s="124"/>
      <c r="CK687" s="124"/>
      <c r="CL687" s="124"/>
      <c r="CM687" s="124"/>
      <c r="CN687" s="124"/>
      <c r="CO687" s="124"/>
      <c r="CP687" s="124"/>
      <c r="CQ687" s="124"/>
      <c r="CR687" s="124"/>
      <c r="CS687" s="124"/>
      <c r="CT687" s="124"/>
      <c r="CU687" s="124"/>
      <c r="CV687" s="124"/>
      <c r="CW687" s="124"/>
      <c r="CX687" s="124"/>
      <c r="CY687" s="124"/>
      <c r="CZ687" s="124"/>
      <c r="DA687" s="124"/>
      <c r="DB687" s="124"/>
      <c r="DC687" s="124"/>
      <c r="DD687" s="124"/>
      <c r="DE687" s="124"/>
      <c r="DF687" s="124"/>
      <c r="DG687" s="124"/>
      <c r="DH687" s="124"/>
      <c r="DI687" s="124"/>
      <c r="DJ687" s="124"/>
      <c r="DK687" s="6"/>
      <c r="DL687" s="6"/>
      <c r="DM687" s="6"/>
      <c r="DN687" s="6"/>
      <c r="DO687" s="6"/>
      <c r="DP687" s="6"/>
      <c r="DQ687" s="6"/>
      <c r="DR687" s="6"/>
      <c r="DS687" s="6"/>
      <c r="DT687" s="2"/>
      <c r="DU687" s="2"/>
      <c r="DV687" s="2"/>
      <c r="DW687" s="2"/>
      <c r="DX687" s="2"/>
      <c r="DY687" s="2"/>
      <c r="DZ687" s="2"/>
      <c r="EA687" s="2"/>
      <c r="EB687" s="125"/>
      <c r="EC687" s="6"/>
      <c r="ED687" s="6"/>
      <c r="EE687" s="6"/>
      <c r="EF687" s="124"/>
      <c r="EG687" s="124"/>
      <c r="EH687" s="125"/>
      <c r="EI687" s="125"/>
      <c r="EJ687" s="124"/>
      <c r="EK687" s="2"/>
      <c r="EL687" s="2"/>
    </row>
    <row x14ac:dyDescent="0.25" r="688" customHeight="1" ht="12.75">
      <c r="A688" s="376" t="s">
        <v>201</v>
      </c>
      <c r="B688" s="366"/>
      <c r="C688" s="366"/>
      <c r="D688" s="366"/>
      <c r="E688" s="366"/>
      <c r="F688" s="366"/>
      <c r="G688" s="366"/>
      <c r="H688" s="366"/>
      <c r="I688" s="366"/>
      <c r="J688" s="366"/>
      <c r="K688" s="366"/>
      <c r="L688" s="366"/>
      <c r="M688" s="366"/>
      <c r="N688" s="366"/>
      <c r="O688" s="366"/>
      <c r="P688" s="366"/>
      <c r="Q688" s="366"/>
      <c r="R688" s="366"/>
      <c r="S688" s="366"/>
      <c r="T688" s="366"/>
      <c r="U688" s="366"/>
      <c r="V688" s="366"/>
      <c r="W688" s="366"/>
      <c r="X688" s="366"/>
      <c r="Y688" s="366"/>
      <c r="Z688" s="366"/>
      <c r="AA688" s="366"/>
      <c r="AB688" s="366"/>
      <c r="AC688" s="366"/>
      <c r="AD688" s="366"/>
      <c r="AE688" s="366"/>
      <c r="AF688" s="366"/>
      <c r="AG688" s="366"/>
      <c r="AH688" s="366"/>
      <c r="AI688" s="366"/>
      <c r="AJ688" s="366"/>
      <c r="AK688" s="366"/>
      <c r="AL688" s="366"/>
      <c r="AM688" s="366"/>
      <c r="AN688" s="366"/>
      <c r="AO688" s="366"/>
      <c r="AP688" s="366"/>
      <c r="AQ688" s="366"/>
      <c r="AR688" s="366"/>
      <c r="AS688" s="366"/>
      <c r="AT688" s="366"/>
      <c r="AU688" s="366"/>
      <c r="AV688" s="366"/>
      <c r="AW688" s="366"/>
      <c r="AX688" s="367"/>
      <c r="AY688" s="366"/>
      <c r="AZ688" s="366"/>
      <c r="BA688" s="366"/>
      <c r="BB688" s="366"/>
      <c r="BC688" s="366"/>
      <c r="BD688" s="366"/>
      <c r="BE688" s="366"/>
      <c r="BF688" s="366"/>
      <c r="BG688" s="366"/>
      <c r="BH688" s="366"/>
      <c r="BI688" s="366"/>
      <c r="BJ688" s="366"/>
      <c r="BK688" s="366"/>
      <c r="BL688" s="124"/>
      <c r="BM688" s="2"/>
      <c r="BN688" s="124"/>
      <c r="BO688" s="6"/>
      <c r="BP688" s="124"/>
      <c r="BQ688" s="124"/>
      <c r="BR688" s="124"/>
      <c r="BS688" s="124"/>
      <c r="BT688" s="124"/>
      <c r="BU688" s="124"/>
      <c r="BV688" s="124"/>
      <c r="BW688" s="124"/>
      <c r="BX688" s="6"/>
      <c r="BY688" s="124"/>
      <c r="BZ688" s="124"/>
      <c r="CA688" s="124"/>
      <c r="CB688" s="124"/>
      <c r="CC688" s="124"/>
      <c r="CD688" s="124"/>
      <c r="CE688" s="124"/>
      <c r="CF688" s="124"/>
      <c r="CG688" s="124"/>
      <c r="CH688" s="124"/>
      <c r="CI688" s="124"/>
      <c r="CJ688" s="124"/>
      <c r="CK688" s="124"/>
      <c r="CL688" s="124"/>
      <c r="CM688" s="124"/>
      <c r="CN688" s="124"/>
      <c r="CO688" s="124"/>
      <c r="CP688" s="124"/>
      <c r="CQ688" s="124"/>
      <c r="CR688" s="124"/>
      <c r="CS688" s="124"/>
      <c r="CT688" s="124"/>
      <c r="CU688" s="124"/>
      <c r="CV688" s="124"/>
      <c r="CW688" s="124"/>
      <c r="CX688" s="124"/>
      <c r="CY688" s="124"/>
      <c r="CZ688" s="124"/>
      <c r="DA688" s="124"/>
      <c r="DB688" s="124"/>
      <c r="DC688" s="124"/>
      <c r="DD688" s="124"/>
      <c r="DE688" s="124"/>
      <c r="DF688" s="124"/>
      <c r="DG688" s="124"/>
      <c r="DH688" s="124"/>
      <c r="DI688" s="124"/>
      <c r="DJ688" s="124"/>
      <c r="DK688" s="6"/>
      <c r="DL688" s="6"/>
      <c r="DM688" s="6"/>
      <c r="DN688" s="6"/>
      <c r="DO688" s="6"/>
      <c r="DP688" s="6"/>
      <c r="DQ688" s="6"/>
      <c r="DR688" s="6"/>
      <c r="DS688" s="6"/>
      <c r="DT688" s="2"/>
      <c r="DU688" s="2"/>
      <c r="DV688" s="2"/>
      <c r="DW688" s="2"/>
      <c r="DX688" s="2"/>
      <c r="DY688" s="2"/>
      <c r="DZ688" s="2"/>
      <c r="EA688" s="2"/>
      <c r="EB688" s="125"/>
      <c r="EC688" s="6"/>
      <c r="ED688" s="6"/>
      <c r="EE688" s="6"/>
      <c r="EF688" s="124"/>
      <c r="EG688" s="124"/>
      <c r="EH688" s="125"/>
      <c r="EI688" s="125"/>
      <c r="EJ688" s="124"/>
      <c r="EK688" s="2"/>
      <c r="EL688" s="2"/>
    </row>
    <row x14ac:dyDescent="0.25" r="689" customHeight="1" ht="12.75">
      <c r="A689" s="376" t="s">
        <v>195</v>
      </c>
      <c r="B689" s="366"/>
      <c r="C689" s="366"/>
      <c r="D689" s="366"/>
      <c r="E689" s="366"/>
      <c r="F689" s="366"/>
      <c r="G689" s="366"/>
      <c r="H689" s="366"/>
      <c r="I689" s="366"/>
      <c r="J689" s="366"/>
      <c r="K689" s="366"/>
      <c r="L689" s="366"/>
      <c r="M689" s="366"/>
      <c r="N689" s="366"/>
      <c r="O689" s="366"/>
      <c r="P689" s="366"/>
      <c r="Q689" s="366"/>
      <c r="R689" s="366"/>
      <c r="S689" s="366"/>
      <c r="T689" s="366"/>
      <c r="U689" s="366"/>
      <c r="V689" s="366"/>
      <c r="W689" s="366"/>
      <c r="X689" s="366"/>
      <c r="Y689" s="366"/>
      <c r="Z689" s="366"/>
      <c r="AA689" s="366"/>
      <c r="AB689" s="366"/>
      <c r="AC689" s="366"/>
      <c r="AD689" s="366"/>
      <c r="AE689" s="366"/>
      <c r="AF689" s="366"/>
      <c r="AG689" s="366"/>
      <c r="AH689" s="366"/>
      <c r="AI689" s="366"/>
      <c r="AJ689" s="366"/>
      <c r="AK689" s="366"/>
      <c r="AL689" s="366"/>
      <c r="AM689" s="366"/>
      <c r="AN689" s="366"/>
      <c r="AO689" s="366"/>
      <c r="AP689" s="366"/>
      <c r="AQ689" s="366"/>
      <c r="AR689" s="366"/>
      <c r="AS689" s="366"/>
      <c r="AT689" s="366"/>
      <c r="AU689" s="366"/>
      <c r="AV689" s="366"/>
      <c r="AW689" s="366"/>
      <c r="AX689" s="367"/>
      <c r="AY689" s="366"/>
      <c r="AZ689" s="366"/>
      <c r="BA689" s="366"/>
      <c r="BB689" s="366"/>
      <c r="BC689" s="366"/>
      <c r="BD689" s="366"/>
      <c r="BE689" s="366"/>
      <c r="BF689" s="366"/>
      <c r="BG689" s="366"/>
      <c r="BH689" s="366"/>
      <c r="BI689" s="366"/>
      <c r="BJ689" s="366"/>
      <c r="BK689" s="366"/>
      <c r="BL689" s="124"/>
      <c r="BM689" s="2"/>
      <c r="BN689" s="124"/>
      <c r="BO689" s="6"/>
      <c r="BP689" s="124"/>
      <c r="BQ689" s="124"/>
      <c r="BR689" s="124"/>
      <c r="BS689" s="124"/>
      <c r="BT689" s="124"/>
      <c r="BU689" s="124"/>
      <c r="BV689" s="124"/>
      <c r="BW689" s="124"/>
      <c r="BX689" s="6"/>
      <c r="BY689" s="124"/>
      <c r="BZ689" s="124"/>
      <c r="CA689" s="124"/>
      <c r="CB689" s="124"/>
      <c r="CC689" s="124"/>
      <c r="CD689" s="124"/>
      <c r="CE689" s="124"/>
      <c r="CF689" s="124"/>
      <c r="CG689" s="124"/>
      <c r="CH689" s="124"/>
      <c r="CI689" s="124"/>
      <c r="CJ689" s="124"/>
      <c r="CK689" s="124"/>
      <c r="CL689" s="124"/>
      <c r="CM689" s="124"/>
      <c r="CN689" s="124"/>
      <c r="CO689" s="124"/>
      <c r="CP689" s="124"/>
      <c r="CQ689" s="124"/>
      <c r="CR689" s="124"/>
      <c r="CS689" s="124"/>
      <c r="CT689" s="124"/>
      <c r="CU689" s="124"/>
      <c r="CV689" s="124"/>
      <c r="CW689" s="124"/>
      <c r="CX689" s="124"/>
      <c r="CY689" s="124"/>
      <c r="CZ689" s="124"/>
      <c r="DA689" s="124"/>
      <c r="DB689" s="124"/>
      <c r="DC689" s="124"/>
      <c r="DD689" s="124"/>
      <c r="DE689" s="124"/>
      <c r="DF689" s="124"/>
      <c r="DG689" s="124"/>
      <c r="DH689" s="124"/>
      <c r="DI689" s="124"/>
      <c r="DJ689" s="124"/>
      <c r="DK689" s="6"/>
      <c r="DL689" s="6"/>
      <c r="DM689" s="6"/>
      <c r="DN689" s="6"/>
      <c r="DO689" s="6"/>
      <c r="DP689" s="6"/>
      <c r="DQ689" s="6"/>
      <c r="DR689" s="6"/>
      <c r="DS689" s="6"/>
      <c r="DT689" s="2"/>
      <c r="DU689" s="2"/>
      <c r="DV689" s="2"/>
      <c r="DW689" s="2"/>
      <c r="DX689" s="2"/>
      <c r="DY689" s="2"/>
      <c r="DZ689" s="2"/>
      <c r="EA689" s="2"/>
      <c r="EB689" s="125"/>
      <c r="EC689" s="6"/>
      <c r="ED689" s="6"/>
      <c r="EE689" s="6"/>
      <c r="EF689" s="124"/>
      <c r="EG689" s="124"/>
      <c r="EH689" s="125"/>
      <c r="EI689" s="125"/>
      <c r="EJ689" s="124"/>
      <c r="EK689" s="2"/>
      <c r="EL689" s="2"/>
    </row>
  </sheetData>
  <mergeCells count="20">
    <mergeCell ref="B1:M1"/>
    <mergeCell ref="N1:Y1"/>
    <mergeCell ref="Z1:AK1"/>
    <mergeCell ref="AL1:AW1"/>
    <mergeCell ref="AY1:BJ1"/>
    <mergeCell ref="BL1:BW1"/>
    <mergeCell ref="BY1:CJ1"/>
    <mergeCell ref="CK1:CV1"/>
    <mergeCell ref="CW1:DH1"/>
    <mergeCell ref="Z157:AK157"/>
    <mergeCell ref="AL157:AW157"/>
    <mergeCell ref="AY157:BJ157"/>
    <mergeCell ref="BL157:BW157"/>
    <mergeCell ref="BY157:CJ157"/>
    <mergeCell ref="CK157:CV157"/>
    <mergeCell ref="CW157:DH157"/>
    <mergeCell ref="AY221:BA221"/>
    <mergeCell ref="BB221:BD221"/>
    <mergeCell ref="BE221:BG221"/>
    <mergeCell ref="BH221:BJ2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V23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06" width="6.005" customWidth="1" bestFit="1"/>
    <col min="2" max="2" style="106" width="6.005" customWidth="1" bestFit="1"/>
    <col min="3" max="3" style="106" width="36.14785714285715" customWidth="1" bestFit="1"/>
    <col min="4" max="4" style="107" width="14.005" customWidth="1" bestFit="1"/>
    <col min="5" max="5" style="107" width="10.719285714285713" customWidth="1" bestFit="1"/>
    <col min="6" max="6" style="107" width="10.719285714285713" customWidth="1" bestFit="1"/>
    <col min="7" max="7" style="107" width="10.147857142857141" customWidth="1" bestFit="1"/>
    <col min="8" max="8" style="107" width="10.147857142857141" customWidth="1" bestFit="1"/>
    <col min="9" max="9" style="107" width="10.147857142857141" customWidth="1" bestFit="1"/>
    <col min="10" max="10" style="107" width="7.862142857142857" customWidth="1" bestFit="1"/>
    <col min="11" max="11" style="107" width="11.290714285714287" customWidth="1" bestFit="1"/>
    <col min="12" max="12" style="107" width="11.147857142857141" customWidth="1" bestFit="1"/>
    <col min="13" max="13" style="107" width="11.147857142857141" customWidth="1" bestFit="1"/>
    <col min="14" max="14" style="107" width="11.147857142857141" customWidth="1" bestFit="1"/>
    <col min="15" max="15" style="107" width="10.147857142857141" customWidth="1" bestFit="1"/>
    <col min="16" max="16" style="107" width="11.147857142857141" customWidth="1" bestFit="1"/>
    <col min="17" max="17" style="107" width="13.576428571428572" customWidth="1" bestFit="1" hidden="1"/>
    <col min="18" max="18" style="107" width="13.576428571428572" customWidth="1" bestFit="1" hidden="1"/>
    <col min="19" max="19" style="107" width="13.576428571428572" customWidth="1" bestFit="1" hidden="1"/>
    <col min="20" max="20" style="107" width="13.576428571428572" customWidth="1" bestFit="1" hidden="1"/>
    <col min="21" max="21" style="107" width="13.576428571428572" customWidth="1" bestFit="1" hidden="1"/>
    <col min="22" max="22" style="107" width="13.576428571428572" customWidth="1" bestFit="1" hidden="1"/>
    <col min="23" max="23" style="107" width="13.576428571428572" customWidth="1" bestFit="1" hidden="1"/>
    <col min="24" max="24" style="107" width="13.576428571428572" customWidth="1" bestFit="1" hidden="1"/>
    <col min="25" max="25" style="107" width="13.576428571428572" customWidth="1" bestFit="1" hidden="1"/>
    <col min="26" max="26" style="107" width="13.576428571428572" customWidth="1" bestFit="1" hidden="1"/>
    <col min="27" max="27" style="107" width="13.576428571428572" customWidth="1" bestFit="1" hidden="1"/>
    <col min="28" max="28" style="107" width="13.576428571428572" customWidth="1" bestFit="1" hidden="1"/>
    <col min="29" max="29" style="107" width="11.147857142857141" customWidth="1" bestFit="1"/>
    <col min="30" max="30" style="108" width="13.576428571428572" customWidth="1" bestFit="1" hidden="1"/>
    <col min="31" max="31" style="108" width="13.576428571428572" customWidth="1" bestFit="1" hidden="1"/>
    <col min="32" max="32" style="108" width="13.576428571428572" customWidth="1" bestFit="1" hidden="1"/>
    <col min="33" max="33" style="108" width="13.576428571428572" customWidth="1" bestFit="1" hidden="1"/>
    <col min="34" max="34" style="108" width="13.576428571428572" customWidth="1" bestFit="1" hidden="1"/>
    <col min="35" max="35" style="108" width="13.576428571428572" customWidth="1" bestFit="1" hidden="1"/>
    <col min="36" max="36" style="108" width="13.576428571428572" customWidth="1" bestFit="1" hidden="1"/>
    <col min="37" max="37" style="108" width="13.576428571428572" customWidth="1" bestFit="1" hidden="1"/>
    <col min="38" max="38" style="108" width="13.576428571428572" customWidth="1" bestFit="1" hidden="1"/>
    <col min="39" max="39" style="108" width="13.576428571428572" customWidth="1" bestFit="1" hidden="1"/>
    <col min="40" max="40" style="108" width="13.576428571428572" customWidth="1" bestFit="1" hidden="1"/>
    <col min="41" max="41" style="108" width="13.576428571428572" customWidth="1" bestFit="1" hidden="1"/>
    <col min="42" max="42" style="108" width="11.147857142857141" customWidth="1" bestFit="1"/>
    <col min="43" max="43" style="108" width="13.576428571428572" customWidth="1" bestFit="1" hidden="1"/>
    <col min="44" max="44" style="108" width="13.576428571428572" customWidth="1" bestFit="1" hidden="1"/>
    <col min="45" max="45" style="108" width="13.576428571428572" customWidth="1" bestFit="1" hidden="1"/>
    <col min="46" max="46" style="108" width="13.576428571428572" customWidth="1" bestFit="1" hidden="1"/>
    <col min="47" max="47" style="108" width="13.576428571428572" customWidth="1" bestFit="1" hidden="1"/>
    <col min="48" max="48" style="108" width="13.576428571428572" customWidth="1" bestFit="1" hidden="1"/>
    <col min="49" max="49" style="108" width="13.576428571428572" customWidth="1" bestFit="1" hidden="1"/>
    <col min="50" max="50" style="108" width="13.576428571428572" customWidth="1" bestFit="1" hidden="1"/>
    <col min="51" max="51" style="108" width="13.576428571428572" customWidth="1" bestFit="1" hidden="1"/>
    <col min="52" max="52" style="108" width="13.576428571428572" customWidth="1" bestFit="1" hidden="1"/>
    <col min="53" max="53" style="108" width="13.576428571428572" customWidth="1" bestFit="1" hidden="1"/>
    <col min="54" max="54" style="108" width="13.576428571428572" customWidth="1" bestFit="1" hidden="1"/>
    <col min="55" max="55" style="108" width="11.147857142857141" customWidth="1" bestFit="1"/>
    <col min="56" max="56" style="107" width="11.147857142857141" customWidth="1" bestFit="1"/>
    <col min="57" max="57" style="108" width="13.576428571428572" customWidth="1" bestFit="1" hidden="1"/>
    <col min="58" max="58" style="107" width="13.576428571428572" customWidth="1" bestFit="1" hidden="1"/>
    <col min="59" max="59" style="107" width="13.576428571428572" customWidth="1" bestFit="1" hidden="1"/>
    <col min="60" max="60" style="107" width="13.576428571428572" customWidth="1" bestFit="1" hidden="1"/>
    <col min="61" max="61" style="107" width="13.576428571428572" customWidth="1" bestFit="1" hidden="1"/>
    <col min="62" max="62" style="107" width="13.576428571428572" customWidth="1" bestFit="1" hidden="1"/>
    <col min="63" max="63" style="107" width="13.576428571428572" customWidth="1" bestFit="1" hidden="1"/>
    <col min="64" max="64" style="107" width="13.576428571428572" customWidth="1" bestFit="1" hidden="1"/>
    <col min="65" max="65" style="107" width="13.576428571428572" customWidth="1" bestFit="1" hidden="1"/>
    <col min="66" max="66" style="107" width="13.576428571428572" customWidth="1" bestFit="1" hidden="1"/>
    <col min="67" max="67" style="107" width="13.576428571428572" customWidth="1" bestFit="1" hidden="1"/>
    <col min="68" max="68" style="107" width="13.576428571428572" customWidth="1" bestFit="1" hidden="1"/>
    <col min="69" max="69" style="107" width="9.147857142857141" customWidth="1" bestFit="1"/>
    <col min="70" max="70" style="106" width="9.005" customWidth="1" bestFit="1"/>
    <col min="71" max="71" style="107" width="10.862142857142858" customWidth="1" bestFit="1"/>
    <col min="72" max="72" style="107" width="9.005" customWidth="1" bestFit="1"/>
    <col min="73" max="73" style="107" width="9.005" customWidth="1" bestFit="1"/>
    <col min="74" max="74" style="107" width="10.147857142857141" customWidth="1" bestFit="1"/>
    <col min="75" max="75" style="107" width="9.005" customWidth="1" bestFit="1"/>
    <col min="76" max="76" style="107" width="9.005" customWidth="1" bestFit="1"/>
    <col min="77" max="77" style="109" width="9.005" customWidth="1" bestFit="1"/>
    <col min="78" max="78" style="107" width="11.147857142857141" customWidth="1" bestFit="1"/>
    <col min="79" max="79" style="106" width="13.576428571428572" customWidth="1" bestFit="1"/>
    <col min="80" max="80" style="107" width="13.576428571428572" customWidth="1" bestFit="1"/>
    <col min="81" max="81" style="106" width="13.576428571428572" customWidth="1" bestFit="1"/>
    <col min="82" max="82" style="106" width="13.576428571428572" customWidth="1" bestFit="1"/>
    <col min="83" max="83" style="106" width="13.576428571428572" customWidth="1" bestFit="1"/>
    <col min="84" max="84" style="106" width="13.576428571428572" customWidth="1" bestFit="1"/>
    <col min="85" max="85" style="106" width="13.576428571428572" customWidth="1" bestFit="1"/>
    <col min="86" max="86" style="106" width="13.576428571428572" customWidth="1" bestFit="1"/>
    <col min="87" max="87" style="106" width="13.576428571428572" customWidth="1" bestFit="1"/>
    <col min="88" max="88" style="106" width="13.576428571428572" customWidth="1" bestFit="1"/>
    <col min="89" max="89" style="106" width="13.576428571428572" customWidth="1" bestFit="1"/>
    <col min="90" max="90" style="106" width="13.576428571428572" customWidth="1" bestFit="1"/>
    <col min="91" max="91" style="106" width="13.576428571428572" customWidth="1" bestFit="1"/>
    <col min="92" max="92" style="106" width="13.576428571428572" customWidth="1" bestFit="1"/>
    <col min="93" max="93" style="106" width="13.576428571428572" customWidth="1" bestFit="1"/>
    <col min="94" max="94" style="106" width="13.576428571428572" customWidth="1" bestFit="1"/>
    <col min="95" max="95" style="106" width="13.576428571428572" customWidth="1" bestFit="1"/>
    <col min="96" max="96" style="106" width="13.576428571428572" customWidth="1" bestFit="1"/>
    <col min="97" max="97" style="106" width="13.576428571428572" customWidth="1" bestFit="1"/>
    <col min="98" max="98" style="106" width="13.576428571428572" customWidth="1" bestFit="1"/>
    <col min="99" max="99" style="106" width="13.576428571428572" customWidth="1" bestFit="1"/>
    <col min="100" max="100" style="106" width="13.576428571428572" customWidth="1" bestFit="1"/>
  </cols>
  <sheetData>
    <row x14ac:dyDescent="0.25" r="1" customHeight="1" ht="18.75">
      <c r="A1" s="1"/>
      <c r="B1" s="1"/>
      <c r="C1" s="1"/>
      <c r="D1" s="2"/>
      <c r="E1" s="3">
        <f>+E6+E7</f>
      </c>
      <c r="F1" s="3"/>
      <c r="G1" s="3"/>
      <c r="H1" s="3"/>
      <c r="I1" s="3"/>
      <c r="J1" s="3"/>
      <c r="K1" s="3"/>
      <c r="L1" s="3"/>
      <c r="M1" s="3"/>
      <c r="N1" s="3"/>
      <c r="O1" s="3">
        <f>+O6+O7</f>
      </c>
      <c r="P1" s="4">
        <f>+O1/E1-1</f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6"/>
      <c r="BE1" s="7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2"/>
      <c r="BR1" s="1"/>
      <c r="BS1" s="6"/>
      <c r="BT1" s="6"/>
      <c r="BU1" s="6"/>
      <c r="BV1" s="6"/>
      <c r="BW1" s="6"/>
      <c r="BX1" s="6"/>
      <c r="BY1" s="6"/>
      <c r="BZ1" s="6"/>
      <c r="CA1" s="1"/>
      <c r="CB1" s="6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x14ac:dyDescent="0.25" r="2" customHeight="1" ht="12">
      <c r="A2" s="1"/>
      <c r="B2" s="1"/>
      <c r="C2" s="8" t="s">
        <v>0</v>
      </c>
      <c r="D2" s="9" t="s">
        <v>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>
        <v>2022</v>
      </c>
      <c r="Q2" s="12" t="s">
        <v>2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>
        <v>2023</v>
      </c>
      <c r="AD2" s="15" t="s">
        <v>3</v>
      </c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7">
        <v>2024</v>
      </c>
      <c r="AQ2" s="18" t="s">
        <v>4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20">
        <v>2025</v>
      </c>
      <c r="BD2" s="6"/>
      <c r="BE2" s="21" t="s">
        <v>5</v>
      </c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3">
        <v>2025</v>
      </c>
      <c r="BR2" s="1"/>
      <c r="BS2" s="6"/>
      <c r="BT2" s="6"/>
      <c r="BU2" s="6"/>
      <c r="BV2" s="6"/>
      <c r="BW2" s="6"/>
      <c r="BX2" s="6"/>
      <c r="BY2" s="6"/>
      <c r="BZ2" s="6"/>
      <c r="CA2" s="1"/>
      <c r="CB2" s="6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x14ac:dyDescent="0.25" r="3" customHeight="1" ht="18.75">
      <c r="A3" s="1"/>
      <c r="B3" s="1"/>
      <c r="C3" s="24"/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15</v>
      </c>
      <c r="N3" s="25" t="s">
        <v>16</v>
      </c>
      <c r="O3" s="25" t="s">
        <v>17</v>
      </c>
      <c r="P3" s="25" t="s">
        <v>18</v>
      </c>
      <c r="Q3" s="25" t="s">
        <v>6</v>
      </c>
      <c r="R3" s="25" t="s">
        <v>7</v>
      </c>
      <c r="S3" s="25" t="s">
        <v>8</v>
      </c>
      <c r="T3" s="25" t="s">
        <v>9</v>
      </c>
      <c r="U3" s="25" t="s">
        <v>10</v>
      </c>
      <c r="V3" s="25" t="s">
        <v>11</v>
      </c>
      <c r="W3" s="25" t="s">
        <v>12</v>
      </c>
      <c r="X3" s="25" t="s">
        <v>13</v>
      </c>
      <c r="Y3" s="25" t="s">
        <v>14</v>
      </c>
      <c r="Z3" s="25" t="s">
        <v>15</v>
      </c>
      <c r="AA3" s="25" t="s">
        <v>16</v>
      </c>
      <c r="AB3" s="25" t="s">
        <v>17</v>
      </c>
      <c r="AC3" s="25" t="s">
        <v>18</v>
      </c>
      <c r="AD3" s="25" t="s">
        <v>6</v>
      </c>
      <c r="AE3" s="25" t="s">
        <v>7</v>
      </c>
      <c r="AF3" s="25" t="s">
        <v>8</v>
      </c>
      <c r="AG3" s="25" t="s">
        <v>9</v>
      </c>
      <c r="AH3" s="25" t="s">
        <v>10</v>
      </c>
      <c r="AI3" s="25" t="s">
        <v>11</v>
      </c>
      <c r="AJ3" s="25" t="s">
        <v>12</v>
      </c>
      <c r="AK3" s="25" t="s">
        <v>13</v>
      </c>
      <c r="AL3" s="25" t="s">
        <v>14</v>
      </c>
      <c r="AM3" s="25" t="s">
        <v>15</v>
      </c>
      <c r="AN3" s="25" t="s">
        <v>16</v>
      </c>
      <c r="AO3" s="25" t="s">
        <v>17</v>
      </c>
      <c r="AP3" s="25" t="s">
        <v>18</v>
      </c>
      <c r="AQ3" s="25" t="s">
        <v>6</v>
      </c>
      <c r="AR3" s="25" t="s">
        <v>7</v>
      </c>
      <c r="AS3" s="25" t="s">
        <v>8</v>
      </c>
      <c r="AT3" s="25" t="s">
        <v>9</v>
      </c>
      <c r="AU3" s="25" t="s">
        <v>10</v>
      </c>
      <c r="AV3" s="25" t="s">
        <v>11</v>
      </c>
      <c r="AW3" s="25" t="s">
        <v>12</v>
      </c>
      <c r="AX3" s="25" t="s">
        <v>13</v>
      </c>
      <c r="AY3" s="25" t="s">
        <v>14</v>
      </c>
      <c r="AZ3" s="25" t="s">
        <v>15</v>
      </c>
      <c r="BA3" s="25" t="s">
        <v>16</v>
      </c>
      <c r="BB3" s="25" t="s">
        <v>17</v>
      </c>
      <c r="BC3" s="25" t="s">
        <v>18</v>
      </c>
      <c r="BD3" s="6"/>
      <c r="BE3" s="26" t="s">
        <v>6</v>
      </c>
      <c r="BF3" s="26" t="s">
        <v>7</v>
      </c>
      <c r="BG3" s="26" t="s">
        <v>8</v>
      </c>
      <c r="BH3" s="26" t="s">
        <v>9</v>
      </c>
      <c r="BI3" s="26" t="s">
        <v>10</v>
      </c>
      <c r="BJ3" s="26" t="s">
        <v>11</v>
      </c>
      <c r="BK3" s="26" t="s">
        <v>12</v>
      </c>
      <c r="BL3" s="26" t="s">
        <v>13</v>
      </c>
      <c r="BM3" s="26" t="s">
        <v>14</v>
      </c>
      <c r="BN3" s="26" t="s">
        <v>15</v>
      </c>
      <c r="BO3" s="26" t="s">
        <v>16</v>
      </c>
      <c r="BP3" s="26" t="s">
        <v>17</v>
      </c>
      <c r="BQ3" s="26" t="s">
        <v>18</v>
      </c>
      <c r="BR3" s="1"/>
      <c r="BS3" s="26" t="s">
        <v>19</v>
      </c>
      <c r="BT3" s="25" t="s">
        <v>20</v>
      </c>
      <c r="BU3" s="25" t="s">
        <v>21</v>
      </c>
      <c r="BV3" s="6"/>
      <c r="BW3" s="6"/>
      <c r="BX3" s="6"/>
      <c r="BY3" s="6"/>
      <c r="BZ3" s="6"/>
      <c r="CA3" s="1"/>
      <c r="CB3" s="6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x14ac:dyDescent="0.25" r="4" customHeight="1" ht="18.75" hidden="1">
      <c r="A4" s="27" t="s">
        <v>22</v>
      </c>
      <c r="B4" s="27" t="s">
        <v>23</v>
      </c>
      <c r="C4" s="27" t="s">
        <v>24</v>
      </c>
      <c r="D4" s="28">
        <v>111.6375</v>
      </c>
      <c r="E4" s="28">
        <v>114.1625</v>
      </c>
      <c r="F4" s="28">
        <v>115</v>
      </c>
      <c r="G4" s="28">
        <v>115</v>
      </c>
      <c r="H4" s="28">
        <v>115</v>
      </c>
      <c r="I4" s="28">
        <v>115</v>
      </c>
      <c r="J4" s="28">
        <v>115</v>
      </c>
      <c r="K4" s="28">
        <v>116</v>
      </c>
      <c r="L4" s="28">
        <v>116</v>
      </c>
      <c r="M4" s="28">
        <v>116</v>
      </c>
      <c r="N4" s="28">
        <v>116</v>
      </c>
      <c r="O4" s="28">
        <v>116</v>
      </c>
      <c r="P4" s="29">
        <f>O4</f>
      </c>
      <c r="Q4" s="28">
        <f>+O4</f>
      </c>
      <c r="R4" s="28">
        <f>+P4-1</f>
      </c>
      <c r="S4" s="28">
        <f>+R4</f>
      </c>
      <c r="T4" s="28">
        <f>+S4</f>
      </c>
      <c r="U4" s="28">
        <v>121</v>
      </c>
      <c r="V4" s="28">
        <f>+U4-1</f>
      </c>
      <c r="W4" s="28">
        <v>119</v>
      </c>
      <c r="X4" s="28">
        <v>118</v>
      </c>
      <c r="Y4" s="28">
        <v>115</v>
      </c>
      <c r="Z4" s="28">
        <v>115</v>
      </c>
      <c r="AA4" s="28">
        <v>115</v>
      </c>
      <c r="AB4" s="28">
        <v>115</v>
      </c>
      <c r="AC4" s="29">
        <f>AB4</f>
      </c>
      <c r="AD4" s="30">
        <f>+AB4</f>
      </c>
      <c r="AE4" s="30">
        <f>+AD4</f>
      </c>
      <c r="AF4" s="30">
        <v>110</v>
      </c>
      <c r="AG4" s="30">
        <f>+AF4</f>
      </c>
      <c r="AH4" s="30">
        <v>105</v>
      </c>
      <c r="AI4" s="30">
        <v>100</v>
      </c>
      <c r="AJ4" s="30">
        <v>95</v>
      </c>
      <c r="AK4" s="30">
        <v>95</v>
      </c>
      <c r="AL4" s="30">
        <v>92</v>
      </c>
      <c r="AM4" s="30">
        <f>+AL4</f>
      </c>
      <c r="AN4" s="30">
        <v>90</v>
      </c>
      <c r="AO4" s="30">
        <f>+AN4</f>
      </c>
      <c r="AP4" s="29">
        <f>AO4</f>
      </c>
      <c r="AQ4" s="30">
        <f>+AO4</f>
      </c>
      <c r="AR4" s="30">
        <f>+AQ4</f>
      </c>
      <c r="AS4" s="30">
        <v>88</v>
      </c>
      <c r="AT4" s="30">
        <f>+AS4</f>
      </c>
      <c r="AU4" s="30">
        <f>+AT4</f>
      </c>
      <c r="AV4" s="30">
        <v>82</v>
      </c>
      <c r="AW4" s="30">
        <f>+AV4</f>
      </c>
      <c r="AX4" s="30">
        <v>80</v>
      </c>
      <c r="AY4" s="30">
        <v>75</v>
      </c>
      <c r="AZ4" s="30">
        <f>+AY4</f>
      </c>
      <c r="BA4" s="30">
        <v>70</v>
      </c>
      <c r="BB4" s="30">
        <f>+BA4</f>
      </c>
      <c r="BC4" s="29">
        <f>BB4</f>
      </c>
      <c r="BD4" s="6"/>
      <c r="BE4" s="28">
        <v>105</v>
      </c>
      <c r="BF4" s="28">
        <v>105</v>
      </c>
      <c r="BG4" s="28">
        <v>103</v>
      </c>
      <c r="BH4" s="28">
        <v>102</v>
      </c>
      <c r="BI4" s="28">
        <v>101</v>
      </c>
      <c r="BJ4" s="28">
        <v>101</v>
      </c>
      <c r="BK4" s="28">
        <v>101</v>
      </c>
      <c r="BL4" s="28">
        <v>101</v>
      </c>
      <c r="BM4" s="28">
        <v>101</v>
      </c>
      <c r="BN4" s="28">
        <v>101</v>
      </c>
      <c r="BO4" s="28">
        <v>101</v>
      </c>
      <c r="BP4" s="28">
        <v>101</v>
      </c>
      <c r="BQ4" s="29">
        <f>BP4</f>
      </c>
      <c r="BR4" s="1"/>
      <c r="BS4" s="31">
        <f>AC4-P4</f>
      </c>
      <c r="BT4" s="32">
        <f>AP4-AC4</f>
      </c>
      <c r="BU4" s="32">
        <f>BC4-AP4</f>
      </c>
      <c r="BV4" s="6"/>
      <c r="BW4" s="6"/>
      <c r="BX4" s="6"/>
      <c r="BY4" s="6"/>
      <c r="BZ4" s="6"/>
      <c r="CA4" s="1"/>
      <c r="CB4" s="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x14ac:dyDescent="0.25" r="5" customHeight="1" ht="18.75" hidden="1">
      <c r="A5" s="27" t="s">
        <v>25</v>
      </c>
      <c r="B5" s="27" t="s">
        <v>23</v>
      </c>
      <c r="C5" s="27" t="s">
        <v>26</v>
      </c>
      <c r="D5" s="28">
        <f>+D67/D36</f>
      </c>
      <c r="E5" s="28">
        <f>+E67/E36</f>
      </c>
      <c r="F5" s="28">
        <f>+F67/F36</f>
      </c>
      <c r="G5" s="28">
        <f>+G67/G36</f>
      </c>
      <c r="H5" s="28">
        <v>27.5</v>
      </c>
      <c r="I5" s="28">
        <v>29.375</v>
      </c>
      <c r="J5" s="28">
        <v>4</v>
      </c>
      <c r="K5" s="28">
        <v>5</v>
      </c>
      <c r="L5" s="28">
        <v>7</v>
      </c>
      <c r="M5" s="28">
        <v>8</v>
      </c>
      <c r="N5" s="28">
        <v>10</v>
      </c>
      <c r="O5" s="28">
        <v>12</v>
      </c>
      <c r="P5" s="29">
        <f>O5</f>
      </c>
      <c r="Q5" s="28">
        <f>+O5</f>
      </c>
      <c r="R5" s="28">
        <v>14</v>
      </c>
      <c r="S5" s="28">
        <v>14</v>
      </c>
      <c r="T5" s="28">
        <v>14</v>
      </c>
      <c r="U5" s="28">
        <v>13</v>
      </c>
      <c r="V5" s="28">
        <v>13</v>
      </c>
      <c r="W5" s="28">
        <v>12</v>
      </c>
      <c r="X5" s="28">
        <v>12</v>
      </c>
      <c r="Y5" s="28">
        <v>12</v>
      </c>
      <c r="Z5" s="28">
        <v>10</v>
      </c>
      <c r="AA5" s="28">
        <v>10</v>
      </c>
      <c r="AB5" s="28">
        <v>10</v>
      </c>
      <c r="AC5" s="29">
        <f>AB5</f>
      </c>
      <c r="AD5" s="30">
        <f>+AB5</f>
      </c>
      <c r="AE5" s="30">
        <f>+AD5</f>
      </c>
      <c r="AF5" s="30">
        <f>+AE5</f>
      </c>
      <c r="AG5" s="30">
        <f>+AF5</f>
      </c>
      <c r="AH5" s="30">
        <f>+AG5</f>
      </c>
      <c r="AI5" s="30">
        <f>+AH5</f>
      </c>
      <c r="AJ5" s="30">
        <f>+AI5</f>
      </c>
      <c r="AK5" s="30">
        <v>10</v>
      </c>
      <c r="AL5" s="30">
        <f>+AK5</f>
      </c>
      <c r="AM5" s="30">
        <f>+AL5</f>
      </c>
      <c r="AN5" s="30">
        <f>+AM5</f>
      </c>
      <c r="AO5" s="30">
        <f>+AN5</f>
      </c>
      <c r="AP5" s="29">
        <f>AO5</f>
      </c>
      <c r="AQ5" s="30">
        <f>+AO5</f>
      </c>
      <c r="AR5" s="30">
        <f>+AQ5</f>
      </c>
      <c r="AS5" s="30">
        <f>+AR5</f>
      </c>
      <c r="AT5" s="30">
        <f>+AS5</f>
      </c>
      <c r="AU5" s="30">
        <f>+AT5</f>
      </c>
      <c r="AV5" s="30">
        <v>8</v>
      </c>
      <c r="AW5" s="30">
        <f>+AV5</f>
      </c>
      <c r="AX5" s="30">
        <f>+AW5</f>
      </c>
      <c r="AY5" s="30">
        <v>5</v>
      </c>
      <c r="AZ5" s="30">
        <f>+AY5</f>
      </c>
      <c r="BA5" s="30">
        <f>+AZ5</f>
      </c>
      <c r="BB5" s="30">
        <f>+BA5</f>
      </c>
      <c r="BC5" s="29">
        <f>BB5</f>
      </c>
      <c r="BD5" s="6"/>
      <c r="BE5" s="28">
        <v>30</v>
      </c>
      <c r="BF5" s="28">
        <v>30</v>
      </c>
      <c r="BG5" s="28">
        <v>30</v>
      </c>
      <c r="BH5" s="28">
        <v>31</v>
      </c>
      <c r="BI5" s="28">
        <v>31</v>
      </c>
      <c r="BJ5" s="28">
        <v>31</v>
      </c>
      <c r="BK5" s="28">
        <v>32</v>
      </c>
      <c r="BL5" s="28">
        <v>32</v>
      </c>
      <c r="BM5" s="28">
        <v>33</v>
      </c>
      <c r="BN5" s="28">
        <v>33</v>
      </c>
      <c r="BO5" s="28">
        <v>33</v>
      </c>
      <c r="BP5" s="28">
        <v>33</v>
      </c>
      <c r="BQ5" s="29">
        <f>BP5</f>
      </c>
      <c r="BR5" s="1"/>
      <c r="BS5" s="31">
        <f>AC5-P5</f>
      </c>
      <c r="BT5" s="32">
        <f>AP5-AC5</f>
      </c>
      <c r="BU5" s="32">
        <f>BC5-AP5</f>
      </c>
      <c r="BV5" s="6"/>
      <c r="BW5" s="6"/>
      <c r="BX5" s="6"/>
      <c r="BY5" s="6"/>
      <c r="BZ5" s="6"/>
      <c r="CA5" s="1"/>
      <c r="CB5" s="6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x14ac:dyDescent="0.25" r="6" customHeight="1" ht="18.75" hidden="1">
      <c r="A6" s="33" t="s">
        <v>27</v>
      </c>
      <c r="B6" s="33" t="s">
        <v>28</v>
      </c>
      <c r="C6" s="33" t="s">
        <v>29</v>
      </c>
      <c r="D6" s="28">
        <f>+D68/D37</f>
      </c>
      <c r="E6" s="28">
        <f>+E68/E37</f>
      </c>
      <c r="F6" s="28">
        <f>+F68/F37</f>
      </c>
      <c r="G6" s="28">
        <f>+G68/G37</f>
      </c>
      <c r="H6" s="28">
        <v>12.272727272727273</v>
      </c>
      <c r="I6" s="28">
        <v>12.272727272727273</v>
      </c>
      <c r="J6" s="28">
        <v>16</v>
      </c>
      <c r="K6" s="28">
        <v>17</v>
      </c>
      <c r="L6" s="28">
        <v>18</v>
      </c>
      <c r="M6" s="28">
        <v>18</v>
      </c>
      <c r="N6" s="28">
        <v>18</v>
      </c>
      <c r="O6" s="28">
        <v>18</v>
      </c>
      <c r="P6" s="29">
        <f>O6</f>
      </c>
      <c r="Q6" s="28">
        <v>18</v>
      </c>
      <c r="R6" s="28">
        <v>18</v>
      </c>
      <c r="S6" s="28">
        <f>+R6</f>
      </c>
      <c r="T6" s="28">
        <v>17</v>
      </c>
      <c r="U6" s="28">
        <v>17</v>
      </c>
      <c r="V6" s="28">
        <v>16</v>
      </c>
      <c r="W6" s="28">
        <f>+V6</f>
      </c>
      <c r="X6" s="28">
        <v>15</v>
      </c>
      <c r="Y6" s="28">
        <v>15</v>
      </c>
      <c r="Z6" s="28">
        <v>13</v>
      </c>
      <c r="AA6" s="28">
        <v>12</v>
      </c>
      <c r="AB6" s="28">
        <f>+AA6</f>
      </c>
      <c r="AC6" s="29">
        <f>AB6</f>
      </c>
      <c r="AD6" s="30">
        <f>+AB6</f>
      </c>
      <c r="AE6" s="30">
        <f>+AD6</f>
      </c>
      <c r="AF6" s="30">
        <f>+AE6</f>
      </c>
      <c r="AG6" s="30">
        <v>10</v>
      </c>
      <c r="AH6" s="30">
        <f>+AG6</f>
      </c>
      <c r="AI6" s="30">
        <f>+AH6</f>
      </c>
      <c r="AJ6" s="30">
        <f>+AI6</f>
      </c>
      <c r="AK6" s="30">
        <v>9</v>
      </c>
      <c r="AL6" s="30">
        <f>+AK6</f>
      </c>
      <c r="AM6" s="30">
        <v>8</v>
      </c>
      <c r="AN6" s="30">
        <f>+AM6</f>
      </c>
      <c r="AO6" s="30">
        <f>+AN6</f>
      </c>
      <c r="AP6" s="29">
        <f>AO6</f>
      </c>
      <c r="AQ6" s="30">
        <f>+AO6</f>
      </c>
      <c r="AR6" s="30">
        <f>+AQ6</f>
      </c>
      <c r="AS6" s="30">
        <v>7</v>
      </c>
      <c r="AT6" s="30">
        <f>+AS6</f>
      </c>
      <c r="AU6" s="30">
        <f>+AT6</f>
      </c>
      <c r="AV6" s="30">
        <v>6</v>
      </c>
      <c r="AW6" s="30">
        <f>+AV6</f>
      </c>
      <c r="AX6" s="30">
        <v>5</v>
      </c>
      <c r="AY6" s="30">
        <f>+AX6</f>
      </c>
      <c r="AZ6" s="30">
        <f>+AY6</f>
      </c>
      <c r="BA6" s="30">
        <f>+AZ6</f>
      </c>
      <c r="BB6" s="30">
        <f>+BA6</f>
      </c>
      <c r="BC6" s="29">
        <f>BB6</f>
      </c>
      <c r="BD6" s="6"/>
      <c r="BE6" s="28">
        <v>12</v>
      </c>
      <c r="BF6" s="28">
        <v>13</v>
      </c>
      <c r="BG6" s="28">
        <v>15</v>
      </c>
      <c r="BH6" s="28">
        <v>16</v>
      </c>
      <c r="BI6" s="28">
        <v>17</v>
      </c>
      <c r="BJ6" s="28">
        <v>18</v>
      </c>
      <c r="BK6" s="28">
        <v>20</v>
      </c>
      <c r="BL6" s="28">
        <v>20</v>
      </c>
      <c r="BM6" s="28">
        <v>22</v>
      </c>
      <c r="BN6" s="28">
        <v>22</v>
      </c>
      <c r="BO6" s="28">
        <v>24</v>
      </c>
      <c r="BP6" s="28">
        <v>25</v>
      </c>
      <c r="BQ6" s="29">
        <f>BP6</f>
      </c>
      <c r="BR6" s="1"/>
      <c r="BS6" s="31">
        <f>AC6-P6</f>
      </c>
      <c r="BT6" s="32">
        <f>AP6-AC6</f>
      </c>
      <c r="BU6" s="32">
        <f>BC6-AP6</f>
      </c>
      <c r="BV6" s="6"/>
      <c r="BW6" s="6"/>
      <c r="BX6" s="6"/>
      <c r="BY6" s="6"/>
      <c r="BZ6" s="6"/>
      <c r="CA6" s="1"/>
      <c r="CB6" s="6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x14ac:dyDescent="0.25" r="7" customHeight="1" ht="18.75" hidden="1">
      <c r="A7" s="33" t="s">
        <v>30</v>
      </c>
      <c r="B7" s="33" t="s">
        <v>28</v>
      </c>
      <c r="C7" s="33" t="s">
        <v>31</v>
      </c>
      <c r="D7" s="28">
        <f>+D69/D38</f>
      </c>
      <c r="E7" s="28">
        <f>+E69/E38</f>
      </c>
      <c r="F7" s="28">
        <f>+F69/F38</f>
      </c>
      <c r="G7" s="28">
        <f>+G69/G38</f>
      </c>
      <c r="H7" s="28">
        <v>11.5</v>
      </c>
      <c r="I7" s="28">
        <v>11.975</v>
      </c>
      <c r="J7" s="28">
        <v>12.5</v>
      </c>
      <c r="K7" s="28">
        <v>14</v>
      </c>
      <c r="L7" s="28">
        <v>14.5</v>
      </c>
      <c r="M7" s="28">
        <v>15</v>
      </c>
      <c r="N7" s="28">
        <v>16.25</v>
      </c>
      <c r="O7" s="28">
        <v>16.25</v>
      </c>
      <c r="P7" s="29">
        <f>O7</f>
      </c>
      <c r="Q7" s="28">
        <f>+O7</f>
      </c>
      <c r="R7" s="28">
        <v>16</v>
      </c>
      <c r="S7" s="28">
        <v>16</v>
      </c>
      <c r="T7" s="28">
        <f>16-1</f>
      </c>
      <c r="U7" s="28">
        <v>15</v>
      </c>
      <c r="V7" s="28">
        <v>15</v>
      </c>
      <c r="W7" s="28">
        <f>+V7</f>
      </c>
      <c r="X7" s="28">
        <v>14</v>
      </c>
      <c r="Y7" s="28">
        <v>14</v>
      </c>
      <c r="Z7" s="28">
        <f>+Y7-1</f>
      </c>
      <c r="AA7" s="28">
        <f>+Z7</f>
      </c>
      <c r="AB7" s="28">
        <f>+AA7</f>
      </c>
      <c r="AC7" s="29">
        <f>AB7</f>
      </c>
      <c r="AD7" s="30">
        <f>+AB7</f>
      </c>
      <c r="AE7" s="30">
        <f>+AD7</f>
      </c>
      <c r="AF7" s="30">
        <f>+AE7</f>
      </c>
      <c r="AG7" s="30">
        <f>+AF7</f>
      </c>
      <c r="AH7" s="30">
        <f>+AG7</f>
      </c>
      <c r="AI7" s="30">
        <v>12</v>
      </c>
      <c r="AJ7" s="30">
        <f>+AI7</f>
      </c>
      <c r="AK7" s="30">
        <f>+AJ7</f>
      </c>
      <c r="AL7" s="30">
        <v>10</v>
      </c>
      <c r="AM7" s="30">
        <v>8</v>
      </c>
      <c r="AN7" s="30">
        <f>+AM7</f>
      </c>
      <c r="AO7" s="30">
        <f>+AN7</f>
      </c>
      <c r="AP7" s="29">
        <f>AO7</f>
      </c>
      <c r="AQ7" s="30">
        <f>+AO7</f>
      </c>
      <c r="AR7" s="30">
        <f>+AQ7</f>
      </c>
      <c r="AS7" s="30">
        <f>+AR7</f>
      </c>
      <c r="AT7" s="30">
        <v>8</v>
      </c>
      <c r="AU7" s="30">
        <f>+AT7</f>
      </c>
      <c r="AV7" s="30">
        <f>+AU7</f>
      </c>
      <c r="AW7" s="30">
        <v>7</v>
      </c>
      <c r="AX7" s="30">
        <v>7</v>
      </c>
      <c r="AY7" s="30">
        <f>+AX7</f>
      </c>
      <c r="AZ7" s="30">
        <f>+AY7</f>
      </c>
      <c r="BA7" s="30">
        <f>+AZ7</f>
      </c>
      <c r="BB7" s="30">
        <f>+BA7</f>
      </c>
      <c r="BC7" s="29">
        <f>BB7</f>
      </c>
      <c r="BD7" s="6"/>
      <c r="BE7" s="28">
        <v>25</v>
      </c>
      <c r="BF7" s="28">
        <v>25</v>
      </c>
      <c r="BG7" s="28">
        <v>25</v>
      </c>
      <c r="BH7" s="28">
        <v>25</v>
      </c>
      <c r="BI7" s="28">
        <v>25</v>
      </c>
      <c r="BJ7" s="28">
        <v>25</v>
      </c>
      <c r="BK7" s="28">
        <v>25</v>
      </c>
      <c r="BL7" s="28">
        <v>25</v>
      </c>
      <c r="BM7" s="28">
        <v>25</v>
      </c>
      <c r="BN7" s="28">
        <v>25</v>
      </c>
      <c r="BO7" s="28">
        <v>25</v>
      </c>
      <c r="BP7" s="28">
        <v>25</v>
      </c>
      <c r="BQ7" s="29">
        <f>BP7</f>
      </c>
      <c r="BR7" s="1"/>
      <c r="BS7" s="31">
        <f>AC7-P7</f>
      </c>
      <c r="BT7" s="32">
        <f>AP7-AC7</f>
      </c>
      <c r="BU7" s="32">
        <f>BC7-AP7</f>
      </c>
      <c r="BV7" s="6"/>
      <c r="BW7" s="6"/>
      <c r="BX7" s="6"/>
      <c r="BY7" s="6"/>
      <c r="BZ7" s="6"/>
      <c r="CA7" s="1"/>
      <c r="CB7" s="6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x14ac:dyDescent="0.25" r="8" customHeight="1" ht="18.75" hidden="1">
      <c r="A8" s="33" t="s">
        <v>27</v>
      </c>
      <c r="B8" s="33" t="s">
        <v>28</v>
      </c>
      <c r="C8" s="33" t="s">
        <v>32</v>
      </c>
      <c r="D8" s="28">
        <f>+D70/D39</f>
      </c>
      <c r="E8" s="28">
        <f>+E70/E39</f>
      </c>
      <c r="F8" s="28">
        <f>+F70/F39</f>
      </c>
      <c r="G8" s="28">
        <f>+G70/G39</f>
      </c>
      <c r="H8" s="28">
        <v>12.5</v>
      </c>
      <c r="I8" s="28">
        <v>13.75</v>
      </c>
      <c r="J8" s="28">
        <v>14</v>
      </c>
      <c r="K8" s="28">
        <v>15</v>
      </c>
      <c r="L8" s="28">
        <v>20</v>
      </c>
      <c r="M8" s="28">
        <v>20</v>
      </c>
      <c r="N8" s="28">
        <v>20</v>
      </c>
      <c r="O8" s="28">
        <v>20</v>
      </c>
      <c r="P8" s="29">
        <f>O8</f>
      </c>
      <c r="Q8" s="28">
        <f>+O8</f>
      </c>
      <c r="R8" s="28">
        <f>+P8</f>
      </c>
      <c r="S8" s="28">
        <f>+Q8</f>
      </c>
      <c r="T8" s="28">
        <v>19</v>
      </c>
      <c r="U8" s="28">
        <v>19</v>
      </c>
      <c r="V8" s="28">
        <v>19</v>
      </c>
      <c r="W8" s="28">
        <f>V8-1</f>
      </c>
      <c r="X8" s="28">
        <f>+W8</f>
      </c>
      <c r="Y8" s="28">
        <f>X8-1</f>
      </c>
      <c r="Z8" s="28">
        <v>15</v>
      </c>
      <c r="AA8" s="28">
        <f>+Z8</f>
      </c>
      <c r="AB8" s="28">
        <f>+AA8</f>
      </c>
      <c r="AC8" s="29">
        <f>AB8</f>
      </c>
      <c r="AD8" s="30">
        <f>+AB8</f>
      </c>
      <c r="AE8" s="30">
        <f>+AD8</f>
      </c>
      <c r="AF8" s="30">
        <f>+AE8</f>
      </c>
      <c r="AG8" s="30">
        <f>+AF8</f>
      </c>
      <c r="AH8" s="30">
        <f>+AG8</f>
      </c>
      <c r="AI8" s="30">
        <v>14</v>
      </c>
      <c r="AJ8" s="30">
        <f>+AI8</f>
      </c>
      <c r="AK8" s="30">
        <f>+AJ8</f>
      </c>
      <c r="AL8" s="30">
        <v>13</v>
      </c>
      <c r="AM8" s="30">
        <f>+AL8</f>
      </c>
      <c r="AN8" s="30">
        <f>+AM8</f>
      </c>
      <c r="AO8" s="30">
        <f>+AN8</f>
      </c>
      <c r="AP8" s="29">
        <f>AO8</f>
      </c>
      <c r="AQ8" s="30">
        <f>+AO8</f>
      </c>
      <c r="AR8" s="30">
        <f>+AQ8</f>
      </c>
      <c r="AS8" s="30">
        <f>+AR8</f>
      </c>
      <c r="AT8" s="30">
        <f>+AS8</f>
      </c>
      <c r="AU8" s="30">
        <f>+AT8</f>
      </c>
      <c r="AV8" s="30">
        <v>12</v>
      </c>
      <c r="AW8" s="30">
        <f>+AV8</f>
      </c>
      <c r="AX8" s="30">
        <f>+AW8</f>
      </c>
      <c r="AY8" s="30">
        <v>10</v>
      </c>
      <c r="AZ8" s="30">
        <f>+AY8</f>
      </c>
      <c r="BA8" s="30">
        <f>+AZ8</f>
      </c>
      <c r="BB8" s="30">
        <f>+BA8</f>
      </c>
      <c r="BC8" s="29">
        <f>BB8</f>
      </c>
      <c r="BD8" s="6"/>
      <c r="BE8" s="28">
        <v>10</v>
      </c>
      <c r="BF8" s="28">
        <v>10</v>
      </c>
      <c r="BG8" s="28">
        <v>10</v>
      </c>
      <c r="BH8" s="28">
        <v>11</v>
      </c>
      <c r="BI8" s="28">
        <v>11</v>
      </c>
      <c r="BJ8" s="28">
        <v>11</v>
      </c>
      <c r="BK8" s="28">
        <v>11</v>
      </c>
      <c r="BL8" s="28">
        <v>12</v>
      </c>
      <c r="BM8" s="28">
        <v>12</v>
      </c>
      <c r="BN8" s="28">
        <v>12</v>
      </c>
      <c r="BO8" s="28">
        <v>12</v>
      </c>
      <c r="BP8" s="28">
        <v>12</v>
      </c>
      <c r="BQ8" s="29">
        <f>BP8</f>
      </c>
      <c r="BR8" s="1"/>
      <c r="BS8" s="31">
        <f>AC8-P8</f>
      </c>
      <c r="BT8" s="32">
        <f>AP8-AC8</f>
      </c>
      <c r="BU8" s="32">
        <f>BC8-AP8</f>
      </c>
      <c r="BV8" s="6"/>
      <c r="BW8" s="6"/>
      <c r="BX8" s="6"/>
      <c r="BY8" s="6"/>
      <c r="BZ8" s="6"/>
      <c r="CA8" s="1"/>
      <c r="CB8" s="6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x14ac:dyDescent="0.25" r="9" customHeight="1" ht="18.75" hidden="1">
      <c r="A9" s="33" t="s">
        <v>30</v>
      </c>
      <c r="B9" s="33" t="s">
        <v>28</v>
      </c>
      <c r="C9" s="33" t="s">
        <v>33</v>
      </c>
      <c r="D9" s="28">
        <f>+D71/D40</f>
      </c>
      <c r="E9" s="28">
        <f>+E71/E40</f>
      </c>
      <c r="F9" s="28">
        <f>+F71/F40</f>
      </c>
      <c r="G9" s="28">
        <f>+G71/G40</f>
      </c>
      <c r="H9" s="28">
        <v>0</v>
      </c>
      <c r="I9" s="28">
        <v>10</v>
      </c>
      <c r="J9" s="28">
        <v>10</v>
      </c>
      <c r="K9" s="28">
        <v>10</v>
      </c>
      <c r="L9" s="28">
        <v>10</v>
      </c>
      <c r="M9" s="28">
        <v>10</v>
      </c>
      <c r="N9" s="28">
        <v>10</v>
      </c>
      <c r="O9" s="28">
        <v>10</v>
      </c>
      <c r="P9" s="29">
        <f>O9</f>
      </c>
      <c r="Q9" s="28">
        <f>+O9</f>
      </c>
      <c r="R9" s="28">
        <f>+Q9</f>
      </c>
      <c r="S9" s="28">
        <f>+R9</f>
      </c>
      <c r="T9" s="28">
        <v>10</v>
      </c>
      <c r="U9" s="28">
        <f>+T9</f>
      </c>
      <c r="V9" s="28">
        <v>9</v>
      </c>
      <c r="W9" s="28">
        <f>+V9</f>
      </c>
      <c r="X9" s="28">
        <f>+W9</f>
      </c>
      <c r="Y9" s="28">
        <v>9</v>
      </c>
      <c r="Z9" s="28">
        <v>8</v>
      </c>
      <c r="AA9" s="28">
        <f>+Z9</f>
      </c>
      <c r="AB9" s="28">
        <f>+AA9</f>
      </c>
      <c r="AC9" s="29">
        <f>AB9</f>
      </c>
      <c r="AD9" s="30">
        <f>+AB9</f>
      </c>
      <c r="AE9" s="30">
        <f>+AD9</f>
      </c>
      <c r="AF9" s="30">
        <f>+AE9</f>
      </c>
      <c r="AG9" s="30">
        <v>8</v>
      </c>
      <c r="AH9" s="30">
        <f>+AG9</f>
      </c>
      <c r="AI9" s="30">
        <f>+AH9</f>
      </c>
      <c r="AJ9" s="30">
        <v>8</v>
      </c>
      <c r="AK9" s="30">
        <f>+AJ9</f>
      </c>
      <c r="AL9" s="30">
        <v>7</v>
      </c>
      <c r="AM9" s="30">
        <f>+AL9</f>
      </c>
      <c r="AN9" s="30">
        <f>+AM9</f>
      </c>
      <c r="AO9" s="30">
        <f>+AN9</f>
      </c>
      <c r="AP9" s="29">
        <f>AO9</f>
      </c>
      <c r="AQ9" s="30">
        <f>+AO9</f>
      </c>
      <c r="AR9" s="30">
        <f>+AQ9</f>
      </c>
      <c r="AS9" s="30">
        <f>+AR9</f>
      </c>
      <c r="AT9" s="30">
        <v>7</v>
      </c>
      <c r="AU9" s="30">
        <f>+AT9</f>
      </c>
      <c r="AV9" s="30">
        <f>+AU9</f>
      </c>
      <c r="AW9" s="30">
        <f>+AV9</f>
      </c>
      <c r="AX9" s="30">
        <f>+AW9</f>
      </c>
      <c r="AY9" s="30">
        <v>6</v>
      </c>
      <c r="AZ9" s="30">
        <f>+AY9</f>
      </c>
      <c r="BA9" s="30">
        <f>+AZ9</f>
      </c>
      <c r="BB9" s="30">
        <f>+BA9</f>
      </c>
      <c r="BC9" s="29">
        <f>BB9</f>
      </c>
      <c r="BD9" s="6"/>
      <c r="BE9" s="28">
        <v>0</v>
      </c>
      <c r="BF9" s="28">
        <v>1</v>
      </c>
      <c r="BG9" s="28">
        <v>1</v>
      </c>
      <c r="BH9" s="28">
        <v>1</v>
      </c>
      <c r="BI9" s="28">
        <v>2</v>
      </c>
      <c r="BJ9" s="28">
        <v>2</v>
      </c>
      <c r="BK9" s="28">
        <v>2</v>
      </c>
      <c r="BL9" s="28">
        <v>3</v>
      </c>
      <c r="BM9" s="28">
        <v>3</v>
      </c>
      <c r="BN9" s="28">
        <v>3</v>
      </c>
      <c r="BO9" s="28">
        <v>3</v>
      </c>
      <c r="BP9" s="28">
        <v>3</v>
      </c>
      <c r="BQ9" s="29">
        <f>BP9</f>
      </c>
      <c r="BR9" s="1"/>
      <c r="BS9" s="31">
        <f>AC9-P9</f>
      </c>
      <c r="BT9" s="32">
        <f>AP9-AC9</f>
      </c>
      <c r="BU9" s="32">
        <f>BC9-AP9</f>
      </c>
      <c r="BV9" s="6"/>
      <c r="BW9" s="6"/>
      <c r="BX9" s="6"/>
      <c r="BY9" s="6"/>
      <c r="BZ9" s="6"/>
      <c r="CA9" s="1"/>
      <c r="CB9" s="6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x14ac:dyDescent="0.25" r="10" customHeight="1" ht="18.75" hidden="1">
      <c r="A10" s="33" t="s">
        <v>25</v>
      </c>
      <c r="B10" s="33" t="s">
        <v>28</v>
      </c>
      <c r="C10" s="33" t="s">
        <v>34</v>
      </c>
      <c r="D10" s="28">
        <f>+D72/D41</f>
      </c>
      <c r="E10" s="28">
        <f>+E72/E41</f>
      </c>
      <c r="F10" s="28">
        <f>+F72/F41</f>
      </c>
      <c r="G10" s="28">
        <f>+G72/G41</f>
      </c>
      <c r="H10" s="28">
        <v>2.6</v>
      </c>
      <c r="I10" s="28">
        <v>2.5</v>
      </c>
      <c r="J10" s="28">
        <v>6.35</v>
      </c>
      <c r="K10" s="28">
        <v>6.35</v>
      </c>
      <c r="L10" s="28">
        <v>6.35</v>
      </c>
      <c r="M10" s="28">
        <v>6.35</v>
      </c>
      <c r="N10" s="28">
        <v>6.35</v>
      </c>
      <c r="O10" s="28">
        <v>6.35</v>
      </c>
      <c r="P10" s="29">
        <f>O10</f>
      </c>
      <c r="Q10" s="28">
        <f>O10</f>
      </c>
      <c r="R10" s="28">
        <v>5</v>
      </c>
      <c r="S10" s="28">
        <v>5</v>
      </c>
      <c r="T10" s="28">
        <f>+S10</f>
      </c>
      <c r="U10" s="28">
        <f>+T10</f>
      </c>
      <c r="V10" s="28">
        <f>+U10</f>
      </c>
      <c r="W10" s="28">
        <f>+U10</f>
      </c>
      <c r="X10" s="28">
        <v>5</v>
      </c>
      <c r="Y10" s="28">
        <f>+W10</f>
      </c>
      <c r="Z10" s="28">
        <f>+X10</f>
      </c>
      <c r="AA10" s="28">
        <f>+Y10</f>
      </c>
      <c r="AB10" s="28">
        <f>+Z10</f>
      </c>
      <c r="AC10" s="29">
        <f>AB10</f>
      </c>
      <c r="AD10" s="30">
        <f>+AB10</f>
      </c>
      <c r="AE10" s="30">
        <f>+AD10</f>
      </c>
      <c r="AF10" s="30">
        <f>+AE10</f>
      </c>
      <c r="AG10" s="30">
        <f>+AF10</f>
      </c>
      <c r="AH10" s="30">
        <f>+AG10</f>
      </c>
      <c r="AI10" s="30">
        <f>+AH10</f>
      </c>
      <c r="AJ10" s="30">
        <f>+AI10</f>
      </c>
      <c r="AK10" s="30">
        <v>4</v>
      </c>
      <c r="AL10" s="30">
        <f>+AK10</f>
      </c>
      <c r="AM10" s="30">
        <f>+AL10</f>
      </c>
      <c r="AN10" s="30">
        <f>+AM10</f>
      </c>
      <c r="AO10" s="30">
        <f>+AN10</f>
      </c>
      <c r="AP10" s="29">
        <f>AO10</f>
      </c>
      <c r="AQ10" s="30">
        <f>+AO10</f>
      </c>
      <c r="AR10" s="30">
        <f>+AQ10</f>
      </c>
      <c r="AS10" s="30">
        <f>+AR10</f>
      </c>
      <c r="AT10" s="30">
        <f>+AS10</f>
      </c>
      <c r="AU10" s="30">
        <f>+AT10</f>
      </c>
      <c r="AV10" s="30">
        <f>+AU10</f>
      </c>
      <c r="AW10" s="30">
        <v>3</v>
      </c>
      <c r="AX10" s="30">
        <f>+AW10</f>
      </c>
      <c r="AY10" s="30">
        <f>+AX10</f>
      </c>
      <c r="AZ10" s="30">
        <f>+AY10</f>
      </c>
      <c r="BA10" s="30">
        <f>+AZ10</f>
      </c>
      <c r="BB10" s="30">
        <f>+BA10</f>
      </c>
      <c r="BC10" s="29">
        <f>BB10</f>
      </c>
      <c r="BD10" s="6"/>
      <c r="BE10" s="28">
        <v>2</v>
      </c>
      <c r="BF10" s="28">
        <v>2</v>
      </c>
      <c r="BG10" s="28">
        <v>2</v>
      </c>
      <c r="BH10" s="28">
        <v>2</v>
      </c>
      <c r="BI10" s="28">
        <v>2</v>
      </c>
      <c r="BJ10" s="28">
        <v>2</v>
      </c>
      <c r="BK10" s="28">
        <v>2</v>
      </c>
      <c r="BL10" s="28">
        <v>2</v>
      </c>
      <c r="BM10" s="28">
        <v>2</v>
      </c>
      <c r="BN10" s="28">
        <v>2</v>
      </c>
      <c r="BO10" s="28">
        <v>2</v>
      </c>
      <c r="BP10" s="28">
        <v>2</v>
      </c>
      <c r="BQ10" s="29">
        <f>BP10</f>
      </c>
      <c r="BR10" s="1"/>
      <c r="BS10" s="31">
        <f>AC10-P10</f>
      </c>
      <c r="BT10" s="32">
        <f>AP10-AC10</f>
      </c>
      <c r="BU10" s="32">
        <f>BC10-AP10</f>
      </c>
      <c r="BV10" s="6"/>
      <c r="BW10" s="6"/>
      <c r="BX10" s="6"/>
      <c r="BY10" s="6"/>
      <c r="BZ10" s="6"/>
      <c r="CA10" s="1"/>
      <c r="CB10" s="6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x14ac:dyDescent="0.25" r="11" customHeight="1" ht="18.75" hidden="1">
      <c r="A11" s="34" t="s">
        <v>25</v>
      </c>
      <c r="B11" s="34" t="s">
        <v>35</v>
      </c>
      <c r="C11" s="34" t="s">
        <v>36</v>
      </c>
      <c r="D11" s="28">
        <f>+D73/D42</f>
      </c>
      <c r="E11" s="28">
        <f>+E73/E42</f>
      </c>
      <c r="F11" s="28">
        <f>+F73/F42</f>
      </c>
      <c r="G11" s="28">
        <f>+G73/G42</f>
      </c>
      <c r="H11" s="28">
        <v>0</v>
      </c>
      <c r="I11" s="28">
        <v>1.025</v>
      </c>
      <c r="J11" s="28">
        <v>0</v>
      </c>
      <c r="K11" s="28">
        <v>1</v>
      </c>
      <c r="L11" s="28">
        <v>1.025</v>
      </c>
      <c r="M11" s="28">
        <v>1.025</v>
      </c>
      <c r="N11" s="28">
        <v>1.025</v>
      </c>
      <c r="O11" s="28">
        <v>1.025</v>
      </c>
      <c r="P11" s="29">
        <f>O11</f>
      </c>
      <c r="Q11" s="28">
        <f>O11</f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2</v>
      </c>
      <c r="Z11" s="28">
        <v>2</v>
      </c>
      <c r="AA11" s="28">
        <v>2</v>
      </c>
      <c r="AB11" s="28">
        <v>2</v>
      </c>
      <c r="AC11" s="29">
        <f>AB11</f>
      </c>
      <c r="AD11" s="30">
        <f>+AB11</f>
      </c>
      <c r="AE11" s="30">
        <f>+AD11</f>
      </c>
      <c r="AF11" s="30">
        <f>+AE11</f>
      </c>
      <c r="AG11" s="30">
        <f>+AF11</f>
      </c>
      <c r="AH11" s="30">
        <f>+AG11</f>
      </c>
      <c r="AI11" s="30">
        <f>+AH11</f>
      </c>
      <c r="AJ11" s="30">
        <f>+AI11</f>
      </c>
      <c r="AK11" s="30">
        <f>+AJ11</f>
      </c>
      <c r="AL11" s="30">
        <f>+AK11</f>
      </c>
      <c r="AM11" s="30">
        <f>+AL11</f>
      </c>
      <c r="AN11" s="30">
        <f>+AM11</f>
      </c>
      <c r="AO11" s="30">
        <f>+AN11</f>
      </c>
      <c r="AP11" s="29">
        <f>AO11</f>
      </c>
      <c r="AQ11" s="30">
        <f>+AO11</f>
      </c>
      <c r="AR11" s="30">
        <f>+AQ11</f>
      </c>
      <c r="AS11" s="30">
        <f>+AR11</f>
      </c>
      <c r="AT11" s="30">
        <f>+AS11</f>
      </c>
      <c r="AU11" s="30">
        <f>+AT11</f>
      </c>
      <c r="AV11" s="30">
        <f>+AU11</f>
      </c>
      <c r="AW11" s="30">
        <f>+AV11</f>
      </c>
      <c r="AX11" s="30">
        <f>+AW11</f>
      </c>
      <c r="AY11" s="30">
        <f>+AX11</f>
      </c>
      <c r="AZ11" s="30">
        <f>+AY11</f>
      </c>
      <c r="BA11" s="30">
        <f>+AZ11</f>
      </c>
      <c r="BB11" s="30">
        <f>+BA11</f>
      </c>
      <c r="BC11" s="29">
        <f>BB11</f>
      </c>
      <c r="BD11" s="6"/>
      <c r="BE11" s="28">
        <v>2</v>
      </c>
      <c r="BF11" s="28">
        <v>2</v>
      </c>
      <c r="BG11" s="28">
        <v>2</v>
      </c>
      <c r="BH11" s="28">
        <v>3</v>
      </c>
      <c r="BI11" s="28">
        <v>3</v>
      </c>
      <c r="BJ11" s="28">
        <v>3</v>
      </c>
      <c r="BK11" s="28">
        <v>3</v>
      </c>
      <c r="BL11" s="28">
        <v>4</v>
      </c>
      <c r="BM11" s="28">
        <v>4</v>
      </c>
      <c r="BN11" s="28">
        <v>4</v>
      </c>
      <c r="BO11" s="28">
        <v>4</v>
      </c>
      <c r="BP11" s="28">
        <v>4</v>
      </c>
      <c r="BQ11" s="29">
        <f>BP11</f>
      </c>
      <c r="BR11" s="1"/>
      <c r="BS11" s="31">
        <f>AC11-P11</f>
      </c>
      <c r="BT11" s="32">
        <f>AP11-AC11</f>
      </c>
      <c r="BU11" s="32">
        <f>BC11-AP11</f>
      </c>
      <c r="BV11" s="6"/>
      <c r="BW11" s="6"/>
      <c r="BX11" s="6"/>
      <c r="BY11" s="6"/>
      <c r="BZ11" s="6"/>
      <c r="CA11" s="1"/>
      <c r="CB11" s="6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x14ac:dyDescent="0.25" r="12" customHeight="1" ht="18.75" hidden="1">
      <c r="A12" s="34" t="s">
        <v>30</v>
      </c>
      <c r="B12" s="34" t="s">
        <v>35</v>
      </c>
      <c r="C12" s="34" t="s">
        <v>37</v>
      </c>
      <c r="D12" s="28">
        <f>+D74/D43</f>
      </c>
      <c r="E12" s="28">
        <f>+E74/E43</f>
      </c>
      <c r="F12" s="28">
        <f>+F74/F43</f>
      </c>
      <c r="G12" s="28">
        <f>+G74/G43</f>
      </c>
      <c r="H12" s="28">
        <v>2</v>
      </c>
      <c r="I12" s="28">
        <v>2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9">
        <f>O12</f>
      </c>
      <c r="Q12" s="28">
        <f>O12</f>
      </c>
      <c r="R12" s="28">
        <f>P12</f>
      </c>
      <c r="S12" s="28">
        <f>Q12</f>
      </c>
      <c r="T12" s="28">
        <f>R12</f>
      </c>
      <c r="U12" s="28">
        <f>S12</f>
      </c>
      <c r="V12" s="28">
        <f>T12</f>
      </c>
      <c r="W12" s="28">
        <f>U12</f>
      </c>
      <c r="X12" s="28">
        <f>V12</f>
      </c>
      <c r="Y12" s="28">
        <f>W12</f>
      </c>
      <c r="Z12" s="28">
        <f>X12</f>
      </c>
      <c r="AA12" s="28">
        <f>Y12</f>
      </c>
      <c r="AB12" s="28">
        <f>Z12</f>
      </c>
      <c r="AC12" s="29">
        <f>AB12</f>
      </c>
      <c r="AD12" s="30">
        <f>+AB12</f>
      </c>
      <c r="AE12" s="30">
        <f>+AD12</f>
      </c>
      <c r="AF12" s="30">
        <f>+AE12</f>
      </c>
      <c r="AG12" s="30">
        <f>+AF12</f>
      </c>
      <c r="AH12" s="30">
        <f>+AG12</f>
      </c>
      <c r="AI12" s="30">
        <f>+AH12</f>
      </c>
      <c r="AJ12" s="30">
        <f>+AI12</f>
      </c>
      <c r="AK12" s="30">
        <f>+AJ12</f>
      </c>
      <c r="AL12" s="30">
        <f>+AK12</f>
      </c>
      <c r="AM12" s="30">
        <f>+AL12</f>
      </c>
      <c r="AN12" s="30">
        <f>+AM12</f>
      </c>
      <c r="AO12" s="30">
        <f>+AN12</f>
      </c>
      <c r="AP12" s="29">
        <f>AO12</f>
      </c>
      <c r="AQ12" s="30">
        <f>+AO12</f>
      </c>
      <c r="AR12" s="30">
        <f>+AQ12</f>
      </c>
      <c r="AS12" s="30">
        <f>+AR12</f>
      </c>
      <c r="AT12" s="30">
        <f>+AS12</f>
      </c>
      <c r="AU12" s="30">
        <f>+AT12</f>
      </c>
      <c r="AV12" s="30">
        <f>+AU12</f>
      </c>
      <c r="AW12" s="30">
        <f>+AV12</f>
      </c>
      <c r="AX12" s="30">
        <f>+AW12</f>
      </c>
      <c r="AY12" s="30">
        <f>+AX12</f>
      </c>
      <c r="AZ12" s="30">
        <f>+AY12</f>
      </c>
      <c r="BA12" s="30">
        <f>+AZ12</f>
      </c>
      <c r="BB12" s="30">
        <f>+BA12</f>
      </c>
      <c r="BC12" s="29">
        <f>BB12</f>
      </c>
      <c r="BD12" s="6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9">
        <f>BP12</f>
      </c>
      <c r="BR12" s="1"/>
      <c r="BS12" s="31">
        <f>AC12-P12</f>
      </c>
      <c r="BT12" s="32">
        <f>AP12-AC12</f>
      </c>
      <c r="BU12" s="32">
        <f>BC12-AP12</f>
      </c>
      <c r="BV12" s="6"/>
      <c r="BW12" s="6"/>
      <c r="BX12" s="6"/>
      <c r="BY12" s="6"/>
      <c r="BZ12" s="6"/>
      <c r="CA12" s="1"/>
      <c r="CB12" s="6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x14ac:dyDescent="0.25" r="13" customHeight="1" ht="18.75" hidden="1">
      <c r="A13" s="34" t="s">
        <v>22</v>
      </c>
      <c r="B13" s="34" t="s">
        <v>35</v>
      </c>
      <c r="C13" s="34" t="s">
        <v>38</v>
      </c>
      <c r="D13" s="28">
        <f>+D75/D44</f>
      </c>
      <c r="E13" s="28">
        <f>+E75/E44</f>
      </c>
      <c r="F13" s="28">
        <f>+F75/F44</f>
      </c>
      <c r="G13" s="28">
        <f>+G75/G44</f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9">
        <f>O13</f>
      </c>
      <c r="Q13" s="28">
        <f>+O13</f>
      </c>
      <c r="R13" s="28">
        <f>Q13</f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>
        <f>AB13</f>
      </c>
      <c r="AD13" s="30">
        <f>+AB13</f>
      </c>
      <c r="AE13" s="30">
        <f>+AD13</f>
      </c>
      <c r="AF13" s="30">
        <f>+AE13</f>
      </c>
      <c r="AG13" s="30">
        <f>+AF13</f>
      </c>
      <c r="AH13" s="30">
        <f>+AG13</f>
      </c>
      <c r="AI13" s="30">
        <f>+AH13</f>
      </c>
      <c r="AJ13" s="30">
        <f>+AI13</f>
      </c>
      <c r="AK13" s="30">
        <f>+AJ13</f>
      </c>
      <c r="AL13" s="30">
        <f>+AK13</f>
      </c>
      <c r="AM13" s="30">
        <f>+AL13</f>
      </c>
      <c r="AN13" s="30">
        <f>+AM13</f>
      </c>
      <c r="AO13" s="30">
        <f>+AN13</f>
      </c>
      <c r="AP13" s="29">
        <f>AO13</f>
      </c>
      <c r="AQ13" s="30">
        <f>+AO13</f>
      </c>
      <c r="AR13" s="30">
        <f>+AQ13</f>
      </c>
      <c r="AS13" s="30">
        <f>+AR13</f>
      </c>
      <c r="AT13" s="30">
        <f>+AS13</f>
      </c>
      <c r="AU13" s="30">
        <f>+AT13</f>
      </c>
      <c r="AV13" s="30">
        <f>+AU13</f>
      </c>
      <c r="AW13" s="30">
        <f>+AV13</f>
      </c>
      <c r="AX13" s="30">
        <f>+AW13</f>
      </c>
      <c r="AY13" s="30">
        <f>+AX13</f>
      </c>
      <c r="AZ13" s="30">
        <f>+AY13</f>
      </c>
      <c r="BA13" s="30">
        <f>+AZ13</f>
      </c>
      <c r="BB13" s="30">
        <f>+BA13</f>
      </c>
      <c r="BC13" s="29">
        <f>BB13</f>
      </c>
      <c r="BD13" s="6"/>
      <c r="BE13" s="28">
        <v>0</v>
      </c>
      <c r="BF13" s="28">
        <v>0</v>
      </c>
      <c r="BG13" s="28">
        <v>1</v>
      </c>
      <c r="BH13" s="28">
        <v>1</v>
      </c>
      <c r="BI13" s="28">
        <v>1</v>
      </c>
      <c r="BJ13" s="28">
        <v>2</v>
      </c>
      <c r="BK13" s="28">
        <v>2</v>
      </c>
      <c r="BL13" s="28">
        <v>2</v>
      </c>
      <c r="BM13" s="28">
        <v>2</v>
      </c>
      <c r="BN13" s="28">
        <v>2</v>
      </c>
      <c r="BO13" s="28">
        <v>2</v>
      </c>
      <c r="BP13" s="28">
        <v>2</v>
      </c>
      <c r="BQ13" s="29">
        <f>BP13</f>
      </c>
      <c r="BR13" s="1"/>
      <c r="BS13" s="31">
        <f>AC13-P13</f>
      </c>
      <c r="BT13" s="32">
        <f>AP13-AC13</f>
      </c>
      <c r="BU13" s="32">
        <f>BC13-AP13</f>
      </c>
      <c r="BV13" s="6"/>
      <c r="BW13" s="6"/>
      <c r="BX13" s="6"/>
      <c r="BY13" s="6"/>
      <c r="BZ13" s="6"/>
      <c r="CA13" s="1"/>
      <c r="CB13" s="6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x14ac:dyDescent="0.25" r="14" customHeight="1" ht="18.75" hidden="1">
      <c r="A14" s="34" t="s">
        <v>22</v>
      </c>
      <c r="B14" s="34" t="s">
        <v>35</v>
      </c>
      <c r="C14" s="34" t="s">
        <v>39</v>
      </c>
      <c r="D14" s="28">
        <f>+D76/D45</f>
      </c>
      <c r="E14" s="28">
        <f>+E76/E45</f>
      </c>
      <c r="F14" s="28">
        <f>+F76/F45</f>
      </c>
      <c r="G14" s="28">
        <f>+G76/G45</f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f>O14</f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9">
        <f>AB14</f>
      </c>
      <c r="AD14" s="30">
        <f>+AB14</f>
      </c>
      <c r="AE14" s="30">
        <f>+AD14</f>
      </c>
      <c r="AF14" s="30">
        <f>+AE14</f>
      </c>
      <c r="AG14" s="30">
        <f>+AF14</f>
      </c>
      <c r="AH14" s="30">
        <f>+AG14</f>
      </c>
      <c r="AI14" s="30">
        <f>+AH14</f>
      </c>
      <c r="AJ14" s="30">
        <f>+AI14</f>
      </c>
      <c r="AK14" s="30">
        <f>+AJ14</f>
      </c>
      <c r="AL14" s="30">
        <f>+AK14</f>
      </c>
      <c r="AM14" s="30">
        <f>+AL14</f>
      </c>
      <c r="AN14" s="30">
        <f>+AM14</f>
      </c>
      <c r="AO14" s="30">
        <f>+AN14</f>
      </c>
      <c r="AP14" s="29">
        <f>AO14</f>
      </c>
      <c r="AQ14" s="30">
        <f>+AO14</f>
      </c>
      <c r="AR14" s="30">
        <f>+AQ14</f>
      </c>
      <c r="AS14" s="30">
        <f>+AR14</f>
      </c>
      <c r="AT14" s="30">
        <f>+AS14</f>
      </c>
      <c r="AU14" s="30">
        <f>+AT14</f>
      </c>
      <c r="AV14" s="30">
        <f>+AU14</f>
      </c>
      <c r="AW14" s="30">
        <f>+AV14</f>
      </c>
      <c r="AX14" s="30">
        <f>+AW14</f>
      </c>
      <c r="AY14" s="30">
        <f>+AX14</f>
      </c>
      <c r="AZ14" s="30">
        <f>+AY14</f>
      </c>
      <c r="BA14" s="30">
        <f>+AZ14</f>
      </c>
      <c r="BB14" s="30">
        <f>+BA14</f>
      </c>
      <c r="BC14" s="29">
        <f>BB14</f>
      </c>
      <c r="BD14" s="6"/>
      <c r="BE14" s="28">
        <v>2</v>
      </c>
      <c r="BF14" s="28">
        <v>2</v>
      </c>
      <c r="BG14" s="28">
        <v>2</v>
      </c>
      <c r="BH14" s="28">
        <v>2</v>
      </c>
      <c r="BI14" s="28">
        <v>2</v>
      </c>
      <c r="BJ14" s="28">
        <v>3</v>
      </c>
      <c r="BK14" s="28">
        <v>3</v>
      </c>
      <c r="BL14" s="28">
        <v>3</v>
      </c>
      <c r="BM14" s="28">
        <v>4</v>
      </c>
      <c r="BN14" s="28">
        <v>4</v>
      </c>
      <c r="BO14" s="28">
        <v>4</v>
      </c>
      <c r="BP14" s="28">
        <v>4</v>
      </c>
      <c r="BQ14" s="29">
        <f>BP14</f>
      </c>
      <c r="BR14" s="1"/>
      <c r="BS14" s="31">
        <f>AC14-P14</f>
      </c>
      <c r="BT14" s="32">
        <f>AP14-AC14</f>
      </c>
      <c r="BU14" s="32">
        <f>BC14-AP14</f>
      </c>
      <c r="BV14" s="6"/>
      <c r="BW14" s="6"/>
      <c r="BX14" s="6"/>
      <c r="BY14" s="6"/>
      <c r="BZ14" s="6"/>
      <c r="CA14" s="1"/>
      <c r="CB14" s="6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x14ac:dyDescent="0.25" r="15" customHeight="1" ht="18.75" hidden="1">
      <c r="A15" s="34" t="s">
        <v>30</v>
      </c>
      <c r="B15" s="34" t="s">
        <v>35</v>
      </c>
      <c r="C15" s="34" t="s">
        <v>40</v>
      </c>
      <c r="D15" s="28">
        <f>+D77/D46</f>
      </c>
      <c r="E15" s="28">
        <f>+E77/E46</f>
      </c>
      <c r="F15" s="28">
        <f>+F77/F46</f>
      </c>
      <c r="G15" s="28">
        <f>+G77/G46</f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f>O15</f>
      </c>
      <c r="Q15" s="28">
        <f>P15</f>
      </c>
      <c r="R15" s="28">
        <f>Q15</f>
      </c>
      <c r="S15" s="28">
        <f>R15</f>
      </c>
      <c r="T15" s="28">
        <f>S15</f>
      </c>
      <c r="U15" s="28">
        <v>1</v>
      </c>
      <c r="V15" s="28">
        <f>U15</f>
      </c>
      <c r="W15" s="28">
        <f>V15</f>
      </c>
      <c r="X15" s="28">
        <f>W15+1</f>
      </c>
      <c r="Y15" s="28">
        <f>X15</f>
      </c>
      <c r="Z15" s="28">
        <f>Y15</f>
      </c>
      <c r="AA15" s="28">
        <v>2</v>
      </c>
      <c r="AB15" s="28">
        <v>2</v>
      </c>
      <c r="AC15" s="29">
        <f>AB15</f>
      </c>
      <c r="AD15" s="30">
        <f>+AB15</f>
      </c>
      <c r="AE15" s="30">
        <f>+AD15</f>
      </c>
      <c r="AF15" s="30">
        <f>+AE15</f>
      </c>
      <c r="AG15" s="30">
        <f>+AF15</f>
      </c>
      <c r="AH15" s="30">
        <f>+AG15</f>
      </c>
      <c r="AI15" s="30">
        <f>+AH15</f>
      </c>
      <c r="AJ15" s="30">
        <f>+AI15</f>
      </c>
      <c r="AK15" s="30">
        <f>+AJ15</f>
      </c>
      <c r="AL15" s="30">
        <f>+AK15</f>
      </c>
      <c r="AM15" s="30">
        <f>+AL15</f>
      </c>
      <c r="AN15" s="30">
        <f>+AM15</f>
      </c>
      <c r="AO15" s="30">
        <f>+AN15</f>
      </c>
      <c r="AP15" s="29">
        <f>AO15</f>
      </c>
      <c r="AQ15" s="30">
        <f>+AO15</f>
      </c>
      <c r="AR15" s="30">
        <f>+AQ15</f>
      </c>
      <c r="AS15" s="30">
        <f>+AR15</f>
      </c>
      <c r="AT15" s="30">
        <f>+AS15</f>
      </c>
      <c r="AU15" s="30">
        <f>+AT15</f>
      </c>
      <c r="AV15" s="30">
        <f>+AU15</f>
      </c>
      <c r="AW15" s="30">
        <v>2</v>
      </c>
      <c r="AX15" s="30">
        <f>+AW15</f>
      </c>
      <c r="AY15" s="30">
        <f>+AX15</f>
      </c>
      <c r="AZ15" s="30">
        <f>+AY15</f>
      </c>
      <c r="BA15" s="30">
        <f>+AZ15</f>
      </c>
      <c r="BB15" s="30">
        <f>+BA15</f>
      </c>
      <c r="BC15" s="29">
        <f>BB15</f>
      </c>
      <c r="BD15" s="6"/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1</v>
      </c>
      <c r="BL15" s="28">
        <v>1</v>
      </c>
      <c r="BM15" s="28">
        <v>1</v>
      </c>
      <c r="BN15" s="28">
        <v>1</v>
      </c>
      <c r="BO15" s="28">
        <v>1</v>
      </c>
      <c r="BP15" s="28">
        <v>1</v>
      </c>
      <c r="BQ15" s="29">
        <f>BP15</f>
      </c>
      <c r="BR15" s="1"/>
      <c r="BS15" s="31">
        <f>AC15-P15</f>
      </c>
      <c r="BT15" s="32">
        <f>AP15-AC15</f>
      </c>
      <c r="BU15" s="32">
        <f>BC15-AP15</f>
      </c>
      <c r="BV15" s="6"/>
      <c r="BW15" s="6"/>
      <c r="BX15" s="6"/>
      <c r="BY15" s="6"/>
      <c r="BZ15" s="6"/>
      <c r="CA15" s="1"/>
      <c r="CB15" s="6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x14ac:dyDescent="0.25" r="16" customHeight="1" ht="18.75" hidden="1">
      <c r="A16" s="34" t="s">
        <v>22</v>
      </c>
      <c r="B16" s="34" t="s">
        <v>35</v>
      </c>
      <c r="C16" s="34" t="s">
        <v>41</v>
      </c>
      <c r="D16" s="28">
        <f>+D78/D47</f>
      </c>
      <c r="E16" s="28">
        <f>+E78/E47</f>
      </c>
      <c r="F16" s="28">
        <f>+F78/F47</f>
      </c>
      <c r="G16" s="28">
        <f>+G78/G47</f>
      </c>
      <c r="H16" s="28">
        <v>0</v>
      </c>
      <c r="I16" s="28">
        <v>0</v>
      </c>
      <c r="J16" s="28">
        <v>0</v>
      </c>
      <c r="K16" s="28">
        <v>1</v>
      </c>
      <c r="L16" s="28">
        <v>2</v>
      </c>
      <c r="M16" s="28">
        <v>2</v>
      </c>
      <c r="N16" s="28">
        <v>2</v>
      </c>
      <c r="O16" s="28">
        <v>2</v>
      </c>
      <c r="P16" s="29">
        <f>O16</f>
      </c>
      <c r="Q16" s="28">
        <v>2</v>
      </c>
      <c r="R16" s="28">
        <v>3</v>
      </c>
      <c r="S16" s="28">
        <v>3</v>
      </c>
      <c r="T16" s="28">
        <v>3</v>
      </c>
      <c r="U16" s="28">
        <v>3</v>
      </c>
      <c r="V16" s="28">
        <v>3</v>
      </c>
      <c r="W16" s="28">
        <v>3</v>
      </c>
      <c r="X16" s="28">
        <v>3</v>
      </c>
      <c r="Y16" s="28">
        <v>3</v>
      </c>
      <c r="Z16" s="28">
        <v>3</v>
      </c>
      <c r="AA16" s="28">
        <v>3</v>
      </c>
      <c r="AB16" s="28">
        <v>3</v>
      </c>
      <c r="AC16" s="29">
        <f>AB16</f>
      </c>
      <c r="AD16" s="30">
        <f>+AB16</f>
      </c>
      <c r="AE16" s="30">
        <f>+AD16</f>
      </c>
      <c r="AF16" s="30">
        <f>+AE16</f>
      </c>
      <c r="AG16" s="30">
        <f>+AF16</f>
      </c>
      <c r="AH16" s="30">
        <f>+AG16</f>
      </c>
      <c r="AI16" s="30">
        <f>+AH16</f>
      </c>
      <c r="AJ16" s="30">
        <f>+AI16</f>
      </c>
      <c r="AK16" s="30">
        <f>+AJ16</f>
      </c>
      <c r="AL16" s="30">
        <f>+AK16</f>
      </c>
      <c r="AM16" s="30">
        <f>+AL16</f>
      </c>
      <c r="AN16" s="30">
        <f>+AM16</f>
      </c>
      <c r="AO16" s="30">
        <f>+AN16</f>
      </c>
      <c r="AP16" s="29">
        <f>AO16</f>
      </c>
      <c r="AQ16" s="30">
        <f>+AO16</f>
      </c>
      <c r="AR16" s="30">
        <f>+AQ16</f>
      </c>
      <c r="AS16" s="30">
        <f>+AR16</f>
      </c>
      <c r="AT16" s="30">
        <f>+AS16</f>
      </c>
      <c r="AU16" s="30">
        <f>+AT16</f>
      </c>
      <c r="AV16" s="30">
        <f>+AU16</f>
      </c>
      <c r="AW16" s="30">
        <f>+AV16</f>
      </c>
      <c r="AX16" s="30">
        <f>+AW16</f>
      </c>
      <c r="AY16" s="30">
        <f>+AX16</f>
      </c>
      <c r="AZ16" s="30">
        <f>+AY16</f>
      </c>
      <c r="BA16" s="30">
        <f>+AZ16</f>
      </c>
      <c r="BB16" s="30">
        <f>+BA16</f>
      </c>
      <c r="BC16" s="29">
        <f>BB16</f>
      </c>
      <c r="BD16" s="6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9">
        <f>BP16</f>
      </c>
      <c r="BR16" s="1"/>
      <c r="BS16" s="31">
        <f>AC16-P16</f>
      </c>
      <c r="BT16" s="32">
        <f>AP16-AC16</f>
      </c>
      <c r="BU16" s="32">
        <f>BC16-AP16</f>
      </c>
      <c r="BV16" s="6"/>
      <c r="BW16" s="6"/>
      <c r="BX16" s="6"/>
      <c r="BY16" s="6"/>
      <c r="BZ16" s="6"/>
      <c r="CA16" s="1"/>
      <c r="CB16" s="6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x14ac:dyDescent="0.25" r="17" customHeight="1" ht="18.75" hidden="1">
      <c r="A17" s="34" t="s">
        <v>30</v>
      </c>
      <c r="B17" s="34" t="s">
        <v>35</v>
      </c>
      <c r="C17" s="34" t="s">
        <v>42</v>
      </c>
      <c r="D17" s="28">
        <f>+D79/D48</f>
      </c>
      <c r="E17" s="28">
        <f>+E79/E48</f>
      </c>
      <c r="F17" s="28">
        <f>+F79/F48</f>
      </c>
      <c r="G17" s="28">
        <f>+G79/G48</f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f>O17</f>
      </c>
      <c r="Q17" s="28">
        <f>+O17</f>
      </c>
      <c r="R17" s="28">
        <f>+P17</f>
      </c>
      <c r="S17" s="28">
        <f>+Q17</f>
      </c>
      <c r="T17" s="28">
        <f>+R17</f>
      </c>
      <c r="U17" s="28">
        <f>+S17</f>
      </c>
      <c r="V17" s="28">
        <f>+T17</f>
      </c>
      <c r="W17" s="28">
        <f>+U17</f>
      </c>
      <c r="X17" s="28">
        <f>+V17</f>
      </c>
      <c r="Y17" s="28">
        <f>+W17</f>
      </c>
      <c r="Z17" s="28">
        <f>+X17</f>
      </c>
      <c r="AA17" s="28">
        <f>+Y17</f>
      </c>
      <c r="AB17" s="28">
        <f>+Z17</f>
      </c>
      <c r="AC17" s="29">
        <f>AB17</f>
      </c>
      <c r="AD17" s="30">
        <f>+AB17</f>
      </c>
      <c r="AE17" s="30">
        <f>+AD17</f>
      </c>
      <c r="AF17" s="30">
        <f>+AE17</f>
      </c>
      <c r="AG17" s="30">
        <f>+AF17</f>
      </c>
      <c r="AH17" s="30">
        <f>+AG17</f>
      </c>
      <c r="AI17" s="30">
        <f>+AH17</f>
      </c>
      <c r="AJ17" s="30">
        <f>+AI17</f>
      </c>
      <c r="AK17" s="30">
        <f>+AJ17</f>
      </c>
      <c r="AL17" s="30">
        <f>+AK17</f>
      </c>
      <c r="AM17" s="30">
        <f>+AL17</f>
      </c>
      <c r="AN17" s="30">
        <f>+AM17</f>
      </c>
      <c r="AO17" s="30">
        <f>+AN17</f>
      </c>
      <c r="AP17" s="29">
        <f>AO17</f>
      </c>
      <c r="AQ17" s="30">
        <f>+AO17</f>
      </c>
      <c r="AR17" s="30">
        <f>+AQ17</f>
      </c>
      <c r="AS17" s="30">
        <f>+AR17</f>
      </c>
      <c r="AT17" s="30">
        <f>+AS17</f>
      </c>
      <c r="AU17" s="30">
        <f>+AT17</f>
      </c>
      <c r="AV17" s="30">
        <f>+AU17</f>
      </c>
      <c r="AW17" s="30">
        <f>+AV17</f>
      </c>
      <c r="AX17" s="30">
        <f>+AW17</f>
      </c>
      <c r="AY17" s="30">
        <f>+AX17</f>
      </c>
      <c r="AZ17" s="30">
        <f>+AY17</f>
      </c>
      <c r="BA17" s="30">
        <f>+AZ17</f>
      </c>
      <c r="BB17" s="30">
        <f>+BA17</f>
      </c>
      <c r="BC17" s="29">
        <f>BB17</f>
      </c>
      <c r="BD17" s="6"/>
      <c r="BE17" s="28">
        <v>1</v>
      </c>
      <c r="BF17" s="28">
        <v>1</v>
      </c>
      <c r="BG17" s="28">
        <v>1</v>
      </c>
      <c r="BH17" s="28">
        <v>1</v>
      </c>
      <c r="BI17" s="28">
        <v>1</v>
      </c>
      <c r="BJ17" s="28">
        <v>1</v>
      </c>
      <c r="BK17" s="28">
        <v>1</v>
      </c>
      <c r="BL17" s="28">
        <v>1</v>
      </c>
      <c r="BM17" s="28">
        <v>1</v>
      </c>
      <c r="BN17" s="28">
        <v>1</v>
      </c>
      <c r="BO17" s="28">
        <v>1</v>
      </c>
      <c r="BP17" s="28">
        <v>1</v>
      </c>
      <c r="BQ17" s="29">
        <f>BP17</f>
      </c>
      <c r="BR17" s="1"/>
      <c r="BS17" s="31">
        <f>AC17-P17</f>
      </c>
      <c r="BT17" s="32">
        <f>AP17-AC17</f>
      </c>
      <c r="BU17" s="32">
        <f>BC17-AP17</f>
      </c>
      <c r="BV17" s="6"/>
      <c r="BW17" s="6"/>
      <c r="BX17" s="6"/>
      <c r="BY17" s="6"/>
      <c r="BZ17" s="6"/>
      <c r="CA17" s="1"/>
      <c r="CB17" s="6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x14ac:dyDescent="0.25" r="18" customHeight="1" ht="18.75" hidden="1">
      <c r="A18" s="34" t="s">
        <v>30</v>
      </c>
      <c r="B18" s="34" t="s">
        <v>35</v>
      </c>
      <c r="C18" s="34" t="s">
        <v>43</v>
      </c>
      <c r="D18" s="28">
        <f>+D80/D49</f>
      </c>
      <c r="E18" s="28">
        <f>+E80/E49</f>
      </c>
      <c r="F18" s="28">
        <f>+F80/F49</f>
      </c>
      <c r="G18" s="28">
        <f>+G80/G49</f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f>O18</f>
      </c>
      <c r="Q18" s="28">
        <f>+O18</f>
      </c>
      <c r="R18" s="28">
        <f>+P18</f>
      </c>
      <c r="S18" s="28">
        <f>+Q18</f>
      </c>
      <c r="T18" s="28">
        <f>+R18</f>
      </c>
      <c r="U18" s="28">
        <f>+S18</f>
      </c>
      <c r="V18" s="28">
        <f>+T18</f>
      </c>
      <c r="W18" s="28">
        <f>+U18</f>
      </c>
      <c r="X18" s="28">
        <f>+V18</f>
      </c>
      <c r="Y18" s="28">
        <f>+W18</f>
      </c>
      <c r="Z18" s="28">
        <f>+X18</f>
      </c>
      <c r="AA18" s="28">
        <f>+Y18</f>
      </c>
      <c r="AB18" s="28">
        <f>+Z18</f>
      </c>
      <c r="AC18" s="29">
        <f>AB18</f>
      </c>
      <c r="AD18" s="30">
        <f>+AB18</f>
      </c>
      <c r="AE18" s="30">
        <f>+AD18</f>
      </c>
      <c r="AF18" s="30">
        <f>+AE18</f>
      </c>
      <c r="AG18" s="30">
        <f>+AF18</f>
      </c>
      <c r="AH18" s="30">
        <f>+AG18</f>
      </c>
      <c r="AI18" s="30">
        <f>+AH18</f>
      </c>
      <c r="AJ18" s="30">
        <f>+AI18</f>
      </c>
      <c r="AK18" s="30">
        <f>+AJ18</f>
      </c>
      <c r="AL18" s="30">
        <f>+AK18</f>
      </c>
      <c r="AM18" s="30">
        <f>+AL18</f>
      </c>
      <c r="AN18" s="30">
        <f>+AM18</f>
      </c>
      <c r="AO18" s="30">
        <f>+AN18</f>
      </c>
      <c r="AP18" s="29">
        <f>AO18</f>
      </c>
      <c r="AQ18" s="30">
        <f>+AO18</f>
      </c>
      <c r="AR18" s="30">
        <f>+AQ18</f>
      </c>
      <c r="AS18" s="30">
        <f>+AR18</f>
      </c>
      <c r="AT18" s="30">
        <f>+AS18</f>
      </c>
      <c r="AU18" s="30">
        <f>+AT18</f>
      </c>
      <c r="AV18" s="30">
        <f>+AU18</f>
      </c>
      <c r="AW18" s="30">
        <f>+AV18</f>
      </c>
      <c r="AX18" s="30">
        <f>+AW18</f>
      </c>
      <c r="AY18" s="30">
        <f>+AX18</f>
      </c>
      <c r="AZ18" s="30">
        <f>+AY18</f>
      </c>
      <c r="BA18" s="30">
        <f>+AZ18</f>
      </c>
      <c r="BB18" s="30">
        <f>+BA18</f>
      </c>
      <c r="BC18" s="29">
        <f>BB18</f>
      </c>
      <c r="BD18" s="6"/>
      <c r="BE18" s="28">
        <v>1</v>
      </c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2</v>
      </c>
      <c r="BL18" s="28">
        <v>2</v>
      </c>
      <c r="BM18" s="28">
        <v>2</v>
      </c>
      <c r="BN18" s="28">
        <v>2</v>
      </c>
      <c r="BO18" s="28">
        <v>2</v>
      </c>
      <c r="BP18" s="28">
        <v>2</v>
      </c>
      <c r="BQ18" s="29">
        <f>BP18</f>
      </c>
      <c r="BR18" s="1"/>
      <c r="BS18" s="31">
        <f>AC18-P18</f>
      </c>
      <c r="BT18" s="32">
        <f>AP18-AC18</f>
      </c>
      <c r="BU18" s="32">
        <f>BC18-AP18</f>
      </c>
      <c r="BV18" s="6"/>
      <c r="BW18" s="6"/>
      <c r="BX18" s="6"/>
      <c r="BY18" s="6"/>
      <c r="BZ18" s="6"/>
      <c r="CA18" s="1"/>
      <c r="CB18" s="6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x14ac:dyDescent="0.25" r="19" customHeight="1" ht="18.75" hidden="1">
      <c r="A19" s="35" t="s">
        <v>22</v>
      </c>
      <c r="B19" s="35" t="s">
        <v>44</v>
      </c>
      <c r="C19" s="35" t="s">
        <v>45</v>
      </c>
      <c r="D19" s="28">
        <f>+D81/D50</f>
      </c>
      <c r="E19" s="28">
        <f>+E81/E50</f>
      </c>
      <c r="F19" s="28">
        <f>+F81/F50</f>
      </c>
      <c r="G19" s="28">
        <f>+G81/G50</f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f>O19</f>
      </c>
      <c r="Q19" s="28">
        <f>+O19</f>
      </c>
      <c r="R19" s="28">
        <f>+P19</f>
      </c>
      <c r="S19" s="28">
        <f>+Q19</f>
      </c>
      <c r="T19" s="28">
        <f>+R19</f>
      </c>
      <c r="U19" s="28">
        <f>+S19</f>
      </c>
      <c r="V19" s="28">
        <f>+T19</f>
      </c>
      <c r="W19" s="28">
        <f>+U19</f>
      </c>
      <c r="X19" s="28">
        <f>+V19</f>
      </c>
      <c r="Y19" s="28">
        <f>+W19</f>
      </c>
      <c r="Z19" s="28">
        <f>+X19</f>
      </c>
      <c r="AA19" s="28">
        <f>+Y19</f>
      </c>
      <c r="AB19" s="28">
        <f>+Z19</f>
      </c>
      <c r="AC19" s="29">
        <f>AB19</f>
      </c>
      <c r="AD19" s="30">
        <f>+AB19</f>
      </c>
      <c r="AE19" s="30">
        <f>+AD19</f>
      </c>
      <c r="AF19" s="30">
        <f>+AE19</f>
      </c>
      <c r="AG19" s="30">
        <f>+AF19</f>
      </c>
      <c r="AH19" s="30">
        <f>+AG19</f>
      </c>
      <c r="AI19" s="30">
        <f>+AH19</f>
      </c>
      <c r="AJ19" s="30">
        <f>+AI19</f>
      </c>
      <c r="AK19" s="30">
        <f>+AJ19</f>
      </c>
      <c r="AL19" s="30">
        <f>+AK19</f>
      </c>
      <c r="AM19" s="30">
        <f>+AL19</f>
      </c>
      <c r="AN19" s="30">
        <f>+AM19</f>
      </c>
      <c r="AO19" s="30">
        <f>+AN19</f>
      </c>
      <c r="AP19" s="29">
        <f>AO19</f>
      </c>
      <c r="AQ19" s="30">
        <f>+AO19</f>
      </c>
      <c r="AR19" s="30">
        <f>+AQ19</f>
      </c>
      <c r="AS19" s="30">
        <f>+AR19</f>
      </c>
      <c r="AT19" s="30">
        <f>+AS19</f>
      </c>
      <c r="AU19" s="30">
        <f>+AT19</f>
      </c>
      <c r="AV19" s="30">
        <f>+AU19</f>
      </c>
      <c r="AW19" s="30">
        <f>+AV19</f>
      </c>
      <c r="AX19" s="30">
        <f>+AW19</f>
      </c>
      <c r="AY19" s="30">
        <f>+AX19</f>
      </c>
      <c r="AZ19" s="30">
        <f>+AY19</f>
      </c>
      <c r="BA19" s="30">
        <f>+AZ19</f>
      </c>
      <c r="BB19" s="30">
        <f>+BA19</f>
      </c>
      <c r="BC19" s="29">
        <f>BB19</f>
      </c>
      <c r="BD19" s="6"/>
      <c r="BE19" s="28">
        <v>4</v>
      </c>
      <c r="BF19" s="28">
        <v>4</v>
      </c>
      <c r="BG19" s="28">
        <v>4</v>
      </c>
      <c r="BH19" s="28">
        <v>4</v>
      </c>
      <c r="BI19" s="28">
        <v>4</v>
      </c>
      <c r="BJ19" s="28">
        <v>4</v>
      </c>
      <c r="BK19" s="28">
        <v>4</v>
      </c>
      <c r="BL19" s="28">
        <v>4</v>
      </c>
      <c r="BM19" s="28">
        <v>4</v>
      </c>
      <c r="BN19" s="28">
        <v>4</v>
      </c>
      <c r="BO19" s="28">
        <v>4</v>
      </c>
      <c r="BP19" s="28">
        <v>4</v>
      </c>
      <c r="BQ19" s="29">
        <f>BP19</f>
      </c>
      <c r="BR19" s="1"/>
      <c r="BS19" s="31">
        <f>AC19-P19</f>
      </c>
      <c r="BT19" s="32">
        <f>AP19-AC19</f>
      </c>
      <c r="BU19" s="32">
        <f>BC19-AP19</f>
      </c>
      <c r="BV19" s="6"/>
      <c r="BW19" s="6"/>
      <c r="BX19" s="6"/>
      <c r="BY19" s="6"/>
      <c r="BZ19" s="6"/>
      <c r="CA19" s="1"/>
      <c r="CB19" s="6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x14ac:dyDescent="0.25" r="20" customHeight="1" ht="18.75" hidden="1">
      <c r="A20" s="35" t="s">
        <v>25</v>
      </c>
      <c r="B20" s="35" t="s">
        <v>44</v>
      </c>
      <c r="C20" s="35" t="s">
        <v>46</v>
      </c>
      <c r="D20" s="28">
        <f>+D82/D51</f>
      </c>
      <c r="E20" s="28">
        <f>+E82/E51</f>
      </c>
      <c r="F20" s="28">
        <f>+F82/F51</f>
      </c>
      <c r="G20" s="28">
        <f>+G82/G51</f>
      </c>
      <c r="H20" s="28"/>
      <c r="I20" s="28"/>
      <c r="J20" s="28"/>
      <c r="K20" s="28"/>
      <c r="L20" s="28"/>
      <c r="M20" s="28"/>
      <c r="N20" s="28"/>
      <c r="O20" s="28"/>
      <c r="P20" s="29">
        <f>O20</f>
      </c>
      <c r="Q20" s="28">
        <f>+O20</f>
      </c>
      <c r="R20" s="28">
        <f>+P20</f>
      </c>
      <c r="S20" s="28">
        <f>+Q20</f>
      </c>
      <c r="T20" s="28">
        <f>+R20</f>
      </c>
      <c r="U20" s="28">
        <f>+S20</f>
      </c>
      <c r="V20" s="28">
        <f>+T20</f>
      </c>
      <c r="W20" s="28">
        <f>+U20</f>
      </c>
      <c r="X20" s="28">
        <f>+V20</f>
      </c>
      <c r="Y20" s="28">
        <f>+W20</f>
      </c>
      <c r="Z20" s="28">
        <f>+X20</f>
      </c>
      <c r="AA20" s="28">
        <f>+Y20</f>
      </c>
      <c r="AB20" s="28">
        <f>+Z20</f>
      </c>
      <c r="AC20" s="29">
        <f>AB20</f>
      </c>
      <c r="AD20" s="30">
        <f>+AB20</f>
      </c>
      <c r="AE20" s="30">
        <f>+AD20</f>
      </c>
      <c r="AF20" s="30">
        <f>+AE20</f>
      </c>
      <c r="AG20" s="30">
        <f>+AF20</f>
      </c>
      <c r="AH20" s="30">
        <f>+AG20</f>
      </c>
      <c r="AI20" s="30">
        <f>+AH20</f>
      </c>
      <c r="AJ20" s="30">
        <f>+AI20</f>
      </c>
      <c r="AK20" s="30">
        <f>+AJ20</f>
      </c>
      <c r="AL20" s="30">
        <f>+AK20</f>
      </c>
      <c r="AM20" s="30">
        <f>+AL20</f>
      </c>
      <c r="AN20" s="30">
        <f>+AM20</f>
      </c>
      <c r="AO20" s="30">
        <f>+AN20</f>
      </c>
      <c r="AP20" s="29">
        <f>AO20</f>
      </c>
      <c r="AQ20" s="30">
        <f>+AO20</f>
      </c>
      <c r="AR20" s="30">
        <f>+AQ20</f>
      </c>
      <c r="AS20" s="30">
        <f>+AR20</f>
      </c>
      <c r="AT20" s="30">
        <f>+AS20</f>
      </c>
      <c r="AU20" s="30">
        <f>+AT20</f>
      </c>
      <c r="AV20" s="30">
        <f>+AU20</f>
      </c>
      <c r="AW20" s="30">
        <f>+AV20</f>
      </c>
      <c r="AX20" s="30">
        <f>+AW20</f>
      </c>
      <c r="AY20" s="30">
        <f>+AX20</f>
      </c>
      <c r="AZ20" s="30">
        <f>+AY20</f>
      </c>
      <c r="BA20" s="30">
        <f>+AZ20</f>
      </c>
      <c r="BB20" s="30">
        <f>+BA20</f>
      </c>
      <c r="BC20" s="29">
        <f>BB20</f>
      </c>
      <c r="BD20" s="6"/>
      <c r="BE20" s="28">
        <v>3</v>
      </c>
      <c r="BF20" s="28">
        <v>3</v>
      </c>
      <c r="BG20" s="28">
        <v>3</v>
      </c>
      <c r="BH20" s="28">
        <v>3</v>
      </c>
      <c r="BI20" s="28">
        <v>3</v>
      </c>
      <c r="BJ20" s="28">
        <v>3</v>
      </c>
      <c r="BK20" s="28">
        <v>3</v>
      </c>
      <c r="BL20" s="28">
        <v>3</v>
      </c>
      <c r="BM20" s="28">
        <v>3</v>
      </c>
      <c r="BN20" s="28">
        <v>3</v>
      </c>
      <c r="BO20" s="28">
        <v>3</v>
      </c>
      <c r="BP20" s="28">
        <v>3</v>
      </c>
      <c r="BQ20" s="29">
        <f>BP20</f>
      </c>
      <c r="BR20" s="1"/>
      <c r="BS20" s="31">
        <f>AC20-P20</f>
      </c>
      <c r="BT20" s="32">
        <f>AP20-AC20</f>
      </c>
      <c r="BU20" s="32">
        <f>BC20-AP20</f>
      </c>
      <c r="BV20" s="6"/>
      <c r="BW20" s="6"/>
      <c r="BX20" s="6"/>
      <c r="BY20" s="6"/>
      <c r="BZ20" s="6"/>
      <c r="CA20" s="1"/>
      <c r="CB20" s="6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x14ac:dyDescent="0.25" r="21" customHeight="1" ht="18.75" hidden="1">
      <c r="A21" s="35" t="s">
        <v>30</v>
      </c>
      <c r="B21" s="35" t="s">
        <v>44</v>
      </c>
      <c r="C21" s="35" t="s">
        <v>47</v>
      </c>
      <c r="D21" s="28">
        <f>+D83/D52</f>
      </c>
      <c r="E21" s="28">
        <f>+E83/E52</f>
      </c>
      <c r="F21" s="28">
        <f>+F83/F52</f>
      </c>
      <c r="G21" s="28">
        <f>+G83/G52</f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9">
        <f>O21</f>
      </c>
      <c r="Q21" s="28">
        <f>+O21</f>
      </c>
      <c r="R21" s="28">
        <f>+P21</f>
      </c>
      <c r="S21" s="28">
        <f>+Q21</f>
      </c>
      <c r="T21" s="28">
        <f>+R21</f>
      </c>
      <c r="U21" s="28">
        <f>+S21</f>
      </c>
      <c r="V21" s="28">
        <f>+T21</f>
      </c>
      <c r="W21" s="28">
        <f>+U21</f>
      </c>
      <c r="X21" s="28">
        <f>+V21</f>
      </c>
      <c r="Y21" s="28">
        <f>+W21</f>
      </c>
      <c r="Z21" s="28">
        <f>+X21</f>
      </c>
      <c r="AA21" s="28">
        <f>+Y21</f>
      </c>
      <c r="AB21" s="28">
        <f>+Z21</f>
      </c>
      <c r="AC21" s="29">
        <f>AB21</f>
      </c>
      <c r="AD21" s="30">
        <f>+AB21</f>
      </c>
      <c r="AE21" s="30">
        <f>+AD21</f>
      </c>
      <c r="AF21" s="30">
        <f>+AE21</f>
      </c>
      <c r="AG21" s="30">
        <f>+AF21</f>
      </c>
      <c r="AH21" s="30">
        <f>+AG21</f>
      </c>
      <c r="AI21" s="30">
        <f>+AH21</f>
      </c>
      <c r="AJ21" s="30">
        <f>+AI21</f>
      </c>
      <c r="AK21" s="30">
        <f>+AJ21</f>
      </c>
      <c r="AL21" s="30">
        <f>+AK21</f>
      </c>
      <c r="AM21" s="30">
        <f>+AL21</f>
      </c>
      <c r="AN21" s="30">
        <f>+AM21</f>
      </c>
      <c r="AO21" s="30">
        <f>+AN21</f>
      </c>
      <c r="AP21" s="29">
        <f>AO21</f>
      </c>
      <c r="AQ21" s="30">
        <f>+AO21</f>
      </c>
      <c r="AR21" s="30">
        <f>+AQ21</f>
      </c>
      <c r="AS21" s="30">
        <f>+AR21</f>
      </c>
      <c r="AT21" s="30">
        <f>+AS21</f>
      </c>
      <c r="AU21" s="30">
        <f>+AT21</f>
      </c>
      <c r="AV21" s="30">
        <f>+AU21</f>
      </c>
      <c r="AW21" s="30">
        <f>+AV21</f>
      </c>
      <c r="AX21" s="30">
        <f>+AW21</f>
      </c>
      <c r="AY21" s="30">
        <f>+AX21</f>
      </c>
      <c r="AZ21" s="30">
        <f>+AY21</f>
      </c>
      <c r="BA21" s="30">
        <f>+AZ21</f>
      </c>
      <c r="BB21" s="30">
        <f>+BA21</f>
      </c>
      <c r="BC21" s="29">
        <f>BB21</f>
      </c>
      <c r="BD21" s="6"/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9">
        <f>BP21</f>
      </c>
      <c r="BR21" s="1"/>
      <c r="BS21" s="31">
        <f>AC21-P21</f>
      </c>
      <c r="BT21" s="32">
        <f>AP21-AC21</f>
      </c>
      <c r="BU21" s="32">
        <f>BC21-AP21</f>
      </c>
      <c r="BV21" s="6"/>
      <c r="BW21" s="6"/>
      <c r="BX21" s="6"/>
      <c r="BY21" s="6"/>
      <c r="BZ21" s="6"/>
      <c r="CA21" s="1"/>
      <c r="CB21" s="6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x14ac:dyDescent="0.25" r="22" customHeight="1" ht="18.75" hidden="1">
      <c r="A22" s="35" t="s">
        <v>30</v>
      </c>
      <c r="B22" s="35" t="s">
        <v>44</v>
      </c>
      <c r="C22" s="35" t="s">
        <v>48</v>
      </c>
      <c r="D22" s="28">
        <f>+D84/D53</f>
      </c>
      <c r="E22" s="28">
        <f>+E84/E53</f>
      </c>
      <c r="F22" s="28">
        <f>+F84/F53</f>
      </c>
      <c r="G22" s="28">
        <f>+G84/G53</f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9">
        <f>O22</f>
      </c>
      <c r="Q22" s="28">
        <f>+O22</f>
      </c>
      <c r="R22" s="28">
        <f>+P22</f>
      </c>
      <c r="S22" s="28">
        <f>+Q22</f>
      </c>
      <c r="T22" s="28">
        <f>+R22</f>
      </c>
      <c r="U22" s="28">
        <f>+S22</f>
      </c>
      <c r="V22" s="28">
        <f>+T22</f>
      </c>
      <c r="W22" s="28">
        <f>+U22</f>
      </c>
      <c r="X22" s="28">
        <f>+V22</f>
      </c>
      <c r="Y22" s="28">
        <f>+W22</f>
      </c>
      <c r="Z22" s="28">
        <f>+X22</f>
      </c>
      <c r="AA22" s="28">
        <f>+Y22</f>
      </c>
      <c r="AB22" s="28">
        <f>+Z22</f>
      </c>
      <c r="AC22" s="29">
        <f>AB22</f>
      </c>
      <c r="AD22" s="30">
        <f>+AB22</f>
      </c>
      <c r="AE22" s="30">
        <f>+AD22</f>
      </c>
      <c r="AF22" s="30">
        <f>+AE22</f>
      </c>
      <c r="AG22" s="30">
        <f>+AF22</f>
      </c>
      <c r="AH22" s="30">
        <f>+AG22</f>
      </c>
      <c r="AI22" s="30">
        <f>+AH22</f>
      </c>
      <c r="AJ22" s="30">
        <f>+AI22</f>
      </c>
      <c r="AK22" s="30">
        <f>+AJ22</f>
      </c>
      <c r="AL22" s="30">
        <f>+AK22</f>
      </c>
      <c r="AM22" s="30">
        <f>+AL22</f>
      </c>
      <c r="AN22" s="30">
        <f>+AM22</f>
      </c>
      <c r="AO22" s="30">
        <f>+AN22</f>
      </c>
      <c r="AP22" s="29">
        <f>AO22</f>
      </c>
      <c r="AQ22" s="30">
        <f>+AO22</f>
      </c>
      <c r="AR22" s="30">
        <f>+AQ22</f>
      </c>
      <c r="AS22" s="30">
        <f>+AR22</f>
      </c>
      <c r="AT22" s="30">
        <f>+AS22</f>
      </c>
      <c r="AU22" s="30">
        <f>+AT22</f>
      </c>
      <c r="AV22" s="30">
        <f>+AU22</f>
      </c>
      <c r="AW22" s="30">
        <f>+AV22</f>
      </c>
      <c r="AX22" s="30">
        <f>+AW22</f>
      </c>
      <c r="AY22" s="30">
        <f>+AX22</f>
      </c>
      <c r="AZ22" s="30">
        <f>+AY22</f>
      </c>
      <c r="BA22" s="30">
        <f>+AZ22</f>
      </c>
      <c r="BB22" s="30">
        <f>+BA22</f>
      </c>
      <c r="BC22" s="29">
        <f>BB22</f>
      </c>
      <c r="BD22" s="6"/>
      <c r="BE22" s="28">
        <v>1</v>
      </c>
      <c r="BF22" s="28">
        <v>1</v>
      </c>
      <c r="BG22" s="28">
        <v>1</v>
      </c>
      <c r="BH22" s="28">
        <v>1</v>
      </c>
      <c r="BI22" s="28">
        <v>1</v>
      </c>
      <c r="BJ22" s="28">
        <v>1</v>
      </c>
      <c r="BK22" s="28">
        <v>1</v>
      </c>
      <c r="BL22" s="28">
        <v>1</v>
      </c>
      <c r="BM22" s="28">
        <v>1</v>
      </c>
      <c r="BN22" s="28">
        <v>2</v>
      </c>
      <c r="BO22" s="28">
        <v>2</v>
      </c>
      <c r="BP22" s="28">
        <v>2</v>
      </c>
      <c r="BQ22" s="29"/>
      <c r="BR22" s="1"/>
      <c r="BS22" s="31">
        <f>AC22-P22</f>
      </c>
      <c r="BT22" s="32">
        <f>AP22-AC22</f>
      </c>
      <c r="BU22" s="32">
        <f>BC22-AP22</f>
      </c>
      <c r="BV22" s="6"/>
      <c r="BW22" s="6"/>
      <c r="BX22" s="6"/>
      <c r="BY22" s="6"/>
      <c r="BZ22" s="6"/>
      <c r="CA22" s="1"/>
      <c r="CB22" s="6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x14ac:dyDescent="0.25" r="23" customHeight="1" ht="18.75" hidden="1">
      <c r="A23" s="35" t="s">
        <v>30</v>
      </c>
      <c r="B23" s="35" t="s">
        <v>44</v>
      </c>
      <c r="C23" s="35" t="s">
        <v>49</v>
      </c>
      <c r="D23" s="28">
        <f>+D85/D54</f>
      </c>
      <c r="E23" s="28">
        <f>+E85/E54</f>
      </c>
      <c r="F23" s="28">
        <f>+F85/F54</f>
      </c>
      <c r="G23" s="28">
        <f>+G85/G54</f>
      </c>
      <c r="H23" s="28"/>
      <c r="I23" s="28"/>
      <c r="J23" s="28"/>
      <c r="K23" s="28"/>
      <c r="L23" s="28"/>
      <c r="M23" s="28"/>
      <c r="N23" s="28"/>
      <c r="O23" s="28"/>
      <c r="P23" s="29">
        <f>O23</f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>
        <f>AB23</f>
      </c>
      <c r="AD23" s="30">
        <f>+AB23</f>
      </c>
      <c r="AE23" s="30">
        <f>+AD23</f>
      </c>
      <c r="AF23" s="30">
        <f>+AE23</f>
      </c>
      <c r="AG23" s="30">
        <f>+AF23</f>
      </c>
      <c r="AH23" s="30">
        <f>+AG23</f>
      </c>
      <c r="AI23" s="30">
        <f>+AH23</f>
      </c>
      <c r="AJ23" s="30">
        <f>+AI23</f>
      </c>
      <c r="AK23" s="30">
        <f>+AJ23</f>
      </c>
      <c r="AL23" s="30">
        <f>+AK23</f>
      </c>
      <c r="AM23" s="30">
        <f>+AL23</f>
      </c>
      <c r="AN23" s="30">
        <f>+AM23</f>
      </c>
      <c r="AO23" s="30">
        <f>+AN23</f>
      </c>
      <c r="AP23" s="29">
        <f>AO23</f>
      </c>
      <c r="AQ23" s="30">
        <f>+AO23</f>
      </c>
      <c r="AR23" s="30">
        <f>+AQ23</f>
      </c>
      <c r="AS23" s="30">
        <f>+AR23</f>
      </c>
      <c r="AT23" s="30">
        <f>+AS23</f>
      </c>
      <c r="AU23" s="30">
        <f>+AT23</f>
      </c>
      <c r="AV23" s="30">
        <f>+AU23</f>
      </c>
      <c r="AW23" s="30">
        <f>+AV23</f>
      </c>
      <c r="AX23" s="30">
        <f>+AW23</f>
      </c>
      <c r="AY23" s="30">
        <f>+AX23</f>
      </c>
      <c r="AZ23" s="30">
        <f>+AY23</f>
      </c>
      <c r="BA23" s="30">
        <f>+AZ23</f>
      </c>
      <c r="BB23" s="30">
        <f>+BA23</f>
      </c>
      <c r="BC23" s="29">
        <f>BB23</f>
      </c>
      <c r="BD23" s="6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9"/>
      <c r="BR23" s="1"/>
      <c r="BS23" s="31">
        <f>AC23-P23</f>
      </c>
      <c r="BT23" s="32">
        <f>AP23-AC23</f>
      </c>
      <c r="BU23" s="32">
        <f>BC23-AP23</f>
      </c>
      <c r="BV23" s="6"/>
      <c r="BW23" s="6"/>
      <c r="BX23" s="6"/>
      <c r="BY23" s="6"/>
      <c r="BZ23" s="6"/>
      <c r="CA23" s="1"/>
      <c r="CB23" s="6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x14ac:dyDescent="0.25" r="24" customHeight="1" ht="18.75" hidden="1">
      <c r="A24" s="35" t="s">
        <v>30</v>
      </c>
      <c r="B24" s="35" t="s">
        <v>44</v>
      </c>
      <c r="C24" s="35" t="s">
        <v>50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>
        <f>O24</f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9">
        <f>AB24</f>
      </c>
      <c r="AD24" s="30">
        <f>+AB24</f>
      </c>
      <c r="AE24" s="30">
        <f>+AD24</f>
      </c>
      <c r="AF24" s="30">
        <f>+AE24</f>
      </c>
      <c r="AG24" s="30">
        <f>+AF24</f>
      </c>
      <c r="AH24" s="30">
        <f>+AG24</f>
      </c>
      <c r="AI24" s="30">
        <f>+AH24</f>
      </c>
      <c r="AJ24" s="30">
        <f>+AI24</f>
      </c>
      <c r="AK24" s="30">
        <f>+AJ24</f>
      </c>
      <c r="AL24" s="30">
        <f>+AK24</f>
      </c>
      <c r="AM24" s="30">
        <f>+AL24</f>
      </c>
      <c r="AN24" s="30">
        <f>+AM24</f>
      </c>
      <c r="AO24" s="30">
        <f>+AN24</f>
      </c>
      <c r="AP24" s="29">
        <f>AO24</f>
      </c>
      <c r="AQ24" s="30">
        <f>+AO24</f>
      </c>
      <c r="AR24" s="30">
        <f>+AQ24</f>
      </c>
      <c r="AS24" s="30">
        <f>+AR24</f>
      </c>
      <c r="AT24" s="30">
        <f>+AS24</f>
      </c>
      <c r="AU24" s="30">
        <f>+AT24</f>
      </c>
      <c r="AV24" s="30">
        <f>+AU24</f>
      </c>
      <c r="AW24" s="30">
        <f>+AV24</f>
      </c>
      <c r="AX24" s="30">
        <f>+AW24</f>
      </c>
      <c r="AY24" s="30">
        <f>+AX24</f>
      </c>
      <c r="AZ24" s="30">
        <f>+AY24</f>
      </c>
      <c r="BA24" s="30">
        <f>+AZ24</f>
      </c>
      <c r="BB24" s="30">
        <f>+BA24</f>
      </c>
      <c r="BC24" s="29">
        <f>BB24</f>
      </c>
      <c r="BD24" s="6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9"/>
      <c r="BR24" s="1"/>
      <c r="BS24" s="31">
        <f>AC24-P24</f>
      </c>
      <c r="BT24" s="32">
        <f>AP24-AC24</f>
      </c>
      <c r="BU24" s="32">
        <f>BC24-AP24</f>
      </c>
      <c r="BV24" s="6"/>
      <c r="BW24" s="6"/>
      <c r="BX24" s="6"/>
      <c r="BY24" s="6"/>
      <c r="BZ24" s="6"/>
      <c r="CA24" s="1"/>
      <c r="CB24" s="6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x14ac:dyDescent="0.25" r="25" customHeight="1" ht="18.75" hidden="1">
      <c r="A25" s="35" t="s">
        <v>22</v>
      </c>
      <c r="B25" s="35" t="s">
        <v>44</v>
      </c>
      <c r="C25" s="35" t="s">
        <v>51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>
        <f>O25</f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>
        <f>AB25</f>
      </c>
      <c r="AD25" s="30">
        <f>+AB25</f>
      </c>
      <c r="AE25" s="30">
        <f>+AD25</f>
      </c>
      <c r="AF25" s="30">
        <f>+AE25</f>
      </c>
      <c r="AG25" s="30">
        <f>+AF25</f>
      </c>
      <c r="AH25" s="30">
        <f>+AG25</f>
      </c>
      <c r="AI25" s="30">
        <f>+AH25</f>
      </c>
      <c r="AJ25" s="30">
        <f>+AI25</f>
      </c>
      <c r="AK25" s="30">
        <f>+AJ25</f>
      </c>
      <c r="AL25" s="30">
        <f>+AK25</f>
      </c>
      <c r="AM25" s="30">
        <f>+AL25</f>
      </c>
      <c r="AN25" s="30">
        <f>+AM25</f>
      </c>
      <c r="AO25" s="30">
        <f>+AN25</f>
      </c>
      <c r="AP25" s="29">
        <f>AO25</f>
      </c>
      <c r="AQ25" s="30">
        <f>+AO25</f>
      </c>
      <c r="AR25" s="30">
        <f>+AQ25</f>
      </c>
      <c r="AS25" s="30">
        <f>+AR25</f>
      </c>
      <c r="AT25" s="30">
        <f>+AS25</f>
      </c>
      <c r="AU25" s="30">
        <f>+AT25</f>
      </c>
      <c r="AV25" s="30">
        <f>+AU25</f>
      </c>
      <c r="AW25" s="30">
        <f>+AV25</f>
      </c>
      <c r="AX25" s="30">
        <f>+AW25</f>
      </c>
      <c r="AY25" s="30">
        <f>+AX25</f>
      </c>
      <c r="AZ25" s="30">
        <f>+AY25</f>
      </c>
      <c r="BA25" s="30">
        <f>+AZ25</f>
      </c>
      <c r="BB25" s="30">
        <f>+BA25</f>
      </c>
      <c r="BC25" s="29">
        <f>BB25</f>
      </c>
      <c r="BD25" s="6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9">
        <f>BP25</f>
      </c>
      <c r="BR25" s="36"/>
      <c r="BS25" s="31">
        <f>AC25-P25</f>
      </c>
      <c r="BT25" s="32">
        <f>AP25-AC25</f>
      </c>
      <c r="BU25" s="32">
        <f>BC25-AP25</f>
      </c>
      <c r="BV25" s="37"/>
      <c r="BW25" s="37"/>
      <c r="BX25" s="37"/>
      <c r="BY25" s="37"/>
      <c r="BZ25" s="37"/>
      <c r="CA25" s="36"/>
      <c r="CB25" s="37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</row>
    <row x14ac:dyDescent="0.25" r="26" customHeight="1" ht="18.75" hidden="1">
      <c r="A26" s="35"/>
      <c r="B26" s="35" t="s">
        <v>44</v>
      </c>
      <c r="C26" s="35" t="s">
        <v>52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29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29"/>
      <c r="BD26" s="6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36"/>
      <c r="BS26" s="31"/>
      <c r="BT26" s="32"/>
      <c r="BU26" s="32"/>
      <c r="BV26" s="37"/>
      <c r="BW26" s="37"/>
      <c r="BX26" s="37"/>
      <c r="BY26" s="37"/>
      <c r="BZ26" s="37"/>
      <c r="CA26" s="36"/>
      <c r="CB26" s="37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</row>
    <row x14ac:dyDescent="0.25" r="27" customHeight="1" ht="18.75" hidden="1">
      <c r="A27" s="36" t="s">
        <v>27</v>
      </c>
      <c r="B27" s="36" t="s">
        <v>44</v>
      </c>
      <c r="C27" s="36" t="s">
        <v>53</v>
      </c>
      <c r="D27" s="28"/>
      <c r="E27" s="28"/>
      <c r="F27" s="28"/>
      <c r="G27" s="28"/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9">
        <f>O27</f>
      </c>
      <c r="Q27" s="28">
        <f>+O27</f>
      </c>
      <c r="R27" s="28">
        <f>+P27</f>
      </c>
      <c r="S27" s="28">
        <f>+Q27</f>
      </c>
      <c r="T27" s="28">
        <f>+R27</f>
      </c>
      <c r="U27" s="28">
        <f>+S27</f>
      </c>
      <c r="V27" s="28">
        <f>+T27</f>
      </c>
      <c r="W27" s="28">
        <f>+U27</f>
      </c>
      <c r="X27" s="28">
        <f>+V27</f>
      </c>
      <c r="Y27" s="28">
        <f>+W27</f>
      </c>
      <c r="Z27" s="28">
        <f>+X27</f>
      </c>
      <c r="AA27" s="28">
        <f>+Y27</f>
      </c>
      <c r="AB27" s="28">
        <f>+Z27</f>
      </c>
      <c r="AC27" s="29">
        <f>AB27</f>
      </c>
      <c r="AD27" s="30">
        <f>+AB27</f>
      </c>
      <c r="AE27" s="30">
        <f>+AD27</f>
      </c>
      <c r="AF27" s="30">
        <f>+AE27</f>
      </c>
      <c r="AG27" s="30">
        <f>+AF27</f>
      </c>
      <c r="AH27" s="30">
        <f>+AG27</f>
      </c>
      <c r="AI27" s="30">
        <f>+AH27</f>
      </c>
      <c r="AJ27" s="30">
        <f>+AI27</f>
      </c>
      <c r="AK27" s="30">
        <f>+AJ27</f>
      </c>
      <c r="AL27" s="30">
        <f>+AK27</f>
      </c>
      <c r="AM27" s="30">
        <f>+AL27</f>
      </c>
      <c r="AN27" s="30">
        <f>+AM27</f>
      </c>
      <c r="AO27" s="30">
        <f>+AN27</f>
      </c>
      <c r="AP27" s="29">
        <f>AO27</f>
      </c>
      <c r="AQ27" s="30">
        <f>+AO27</f>
      </c>
      <c r="AR27" s="30">
        <f>+AQ27</f>
      </c>
      <c r="AS27" s="30">
        <f>+AR27</f>
      </c>
      <c r="AT27" s="30">
        <f>+AS27</f>
      </c>
      <c r="AU27" s="30">
        <f>+AT27</f>
      </c>
      <c r="AV27" s="30">
        <f>+AU27</f>
      </c>
      <c r="AW27" s="30">
        <f>+AV27</f>
      </c>
      <c r="AX27" s="30">
        <f>+AW27</f>
      </c>
      <c r="AY27" s="30">
        <f>+AX27</f>
      </c>
      <c r="AZ27" s="30">
        <f>+AY27</f>
      </c>
      <c r="BA27" s="30">
        <f>+AZ27</f>
      </c>
      <c r="BB27" s="30">
        <f>+BA27</f>
      </c>
      <c r="BC27" s="29">
        <f>BB27</f>
      </c>
      <c r="BD27" s="6"/>
      <c r="BE27" s="28">
        <v>1</v>
      </c>
      <c r="BF27" s="28">
        <v>1</v>
      </c>
      <c r="BG27" s="28">
        <v>1</v>
      </c>
      <c r="BH27" s="28">
        <v>1</v>
      </c>
      <c r="BI27" s="28">
        <v>2</v>
      </c>
      <c r="BJ27" s="28">
        <v>2</v>
      </c>
      <c r="BK27" s="28">
        <v>2</v>
      </c>
      <c r="BL27" s="28">
        <v>2</v>
      </c>
      <c r="BM27" s="28">
        <v>2</v>
      </c>
      <c r="BN27" s="28">
        <v>3</v>
      </c>
      <c r="BO27" s="28">
        <v>3</v>
      </c>
      <c r="BP27" s="28">
        <v>3</v>
      </c>
      <c r="BQ27" s="38">
        <f>BP27</f>
      </c>
      <c r="BR27" s="1"/>
      <c r="BS27" s="31">
        <f>AC27-P27</f>
      </c>
      <c r="BT27" s="32">
        <f>AP27-AC27</f>
      </c>
      <c r="BU27" s="32">
        <f>BC27-AP27</f>
      </c>
      <c r="BV27" s="6"/>
      <c r="BW27" s="6"/>
      <c r="BX27" s="6"/>
      <c r="BY27" s="6"/>
      <c r="BZ27" s="6"/>
      <c r="CA27" s="1"/>
      <c r="CB27" s="6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x14ac:dyDescent="0.25" r="28" customHeight="1" ht="18.75" hidden="1">
      <c r="A28" s="36" t="s">
        <v>27</v>
      </c>
      <c r="B28" s="36" t="s">
        <v>44</v>
      </c>
      <c r="C28" s="36" t="s">
        <v>54</v>
      </c>
      <c r="D28" s="28"/>
      <c r="E28" s="28"/>
      <c r="F28" s="28"/>
      <c r="G28" s="28"/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9">
        <f>O28</f>
      </c>
      <c r="Q28" s="28">
        <f>+O28</f>
      </c>
      <c r="R28" s="28">
        <f>+P28</f>
      </c>
      <c r="S28" s="28">
        <f>+Q28</f>
      </c>
      <c r="T28" s="28">
        <f>+R28</f>
      </c>
      <c r="U28" s="28">
        <f>+S28</f>
      </c>
      <c r="V28" s="28">
        <f>+T28</f>
      </c>
      <c r="W28" s="28">
        <f>+U28</f>
      </c>
      <c r="X28" s="28">
        <f>+V28</f>
      </c>
      <c r="Y28" s="28">
        <f>+W28</f>
      </c>
      <c r="Z28" s="28">
        <f>+X28</f>
      </c>
      <c r="AA28" s="28">
        <f>+Y28</f>
      </c>
      <c r="AB28" s="28">
        <f>+Z28</f>
      </c>
      <c r="AC28" s="29">
        <f>AB28</f>
      </c>
      <c r="AD28" s="30">
        <f>+AB28</f>
      </c>
      <c r="AE28" s="30">
        <f>+AD28</f>
      </c>
      <c r="AF28" s="30">
        <f>+AE28</f>
      </c>
      <c r="AG28" s="30">
        <f>+AF28</f>
      </c>
      <c r="AH28" s="30">
        <f>+AG28</f>
      </c>
      <c r="AI28" s="30">
        <f>+AH28</f>
      </c>
      <c r="AJ28" s="30">
        <f>+AI28</f>
      </c>
      <c r="AK28" s="30">
        <f>+AJ28</f>
      </c>
      <c r="AL28" s="30">
        <f>+AK28</f>
      </c>
      <c r="AM28" s="30">
        <f>+AL28</f>
      </c>
      <c r="AN28" s="30">
        <f>+AM28</f>
      </c>
      <c r="AO28" s="30">
        <f>+AN28</f>
      </c>
      <c r="AP28" s="29">
        <f>AO28</f>
      </c>
      <c r="AQ28" s="30">
        <f>+AO28</f>
      </c>
      <c r="AR28" s="30">
        <f>+AQ28</f>
      </c>
      <c r="AS28" s="30">
        <f>+AR28</f>
      </c>
      <c r="AT28" s="30">
        <f>+AS28</f>
      </c>
      <c r="AU28" s="30">
        <f>+AT28</f>
      </c>
      <c r="AV28" s="30">
        <f>+AU28</f>
      </c>
      <c r="AW28" s="30">
        <f>+AV28</f>
      </c>
      <c r="AX28" s="30">
        <f>+AW28</f>
      </c>
      <c r="AY28" s="30">
        <f>+AX28</f>
      </c>
      <c r="AZ28" s="30">
        <f>+AY28</f>
      </c>
      <c r="BA28" s="30">
        <f>+AZ28</f>
      </c>
      <c r="BB28" s="30">
        <f>+BA28</f>
      </c>
      <c r="BC28" s="29">
        <f>BB28</f>
      </c>
      <c r="BD28" s="6"/>
      <c r="BE28" s="28">
        <v>1</v>
      </c>
      <c r="BF28" s="28">
        <v>1</v>
      </c>
      <c r="BG28" s="28">
        <v>1</v>
      </c>
      <c r="BH28" s="28">
        <v>1</v>
      </c>
      <c r="BI28" s="28">
        <v>1</v>
      </c>
      <c r="BJ28" s="28">
        <v>1</v>
      </c>
      <c r="BK28" s="28">
        <v>1</v>
      </c>
      <c r="BL28" s="28">
        <v>1</v>
      </c>
      <c r="BM28" s="28">
        <v>2</v>
      </c>
      <c r="BN28" s="28">
        <v>2</v>
      </c>
      <c r="BO28" s="28">
        <v>2</v>
      </c>
      <c r="BP28" s="28">
        <v>2</v>
      </c>
      <c r="BQ28" s="38">
        <f>BP28</f>
      </c>
      <c r="BR28" s="1"/>
      <c r="BS28" s="31">
        <f>AC28-P28</f>
      </c>
      <c r="BT28" s="32">
        <f>AP28-AC28</f>
      </c>
      <c r="BU28" s="32">
        <f>BC28-AP28</f>
      </c>
      <c r="BV28" s="6"/>
      <c r="BW28" s="6"/>
      <c r="BX28" s="6"/>
      <c r="BY28" s="6"/>
      <c r="BZ28" s="6"/>
      <c r="CA28" s="1"/>
      <c r="CB28" s="6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x14ac:dyDescent="0.25" r="29" customHeight="1" ht="18.75" hidden="1">
      <c r="A29" s="36" t="s">
        <v>27</v>
      </c>
      <c r="B29" s="36" t="s">
        <v>44</v>
      </c>
      <c r="C29" s="36" t="s">
        <v>55</v>
      </c>
      <c r="D29" s="28"/>
      <c r="E29" s="28"/>
      <c r="F29" s="28"/>
      <c r="G29" s="28"/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9">
        <f>O29</f>
      </c>
      <c r="Q29" s="28">
        <f>+O29</f>
      </c>
      <c r="R29" s="28">
        <f>+P29</f>
      </c>
      <c r="S29" s="28">
        <f>+Q29</f>
      </c>
      <c r="T29" s="28">
        <f>+R29</f>
      </c>
      <c r="U29" s="28">
        <f>+S29</f>
      </c>
      <c r="V29" s="28">
        <f>+T29</f>
      </c>
      <c r="W29" s="28">
        <f>+U29</f>
      </c>
      <c r="X29" s="28">
        <f>+V29</f>
      </c>
      <c r="Y29" s="28">
        <f>+W29</f>
      </c>
      <c r="Z29" s="28">
        <f>+X29</f>
      </c>
      <c r="AA29" s="28">
        <f>+Y29</f>
      </c>
      <c r="AB29" s="28">
        <f>+Z29</f>
      </c>
      <c r="AC29" s="29">
        <f>AB29</f>
      </c>
      <c r="AD29" s="30">
        <f>+AB29</f>
      </c>
      <c r="AE29" s="30">
        <f>+AD29</f>
      </c>
      <c r="AF29" s="30">
        <f>+AE29</f>
      </c>
      <c r="AG29" s="30">
        <f>+AF29</f>
      </c>
      <c r="AH29" s="30">
        <f>+AG29</f>
      </c>
      <c r="AI29" s="30">
        <f>+AH29</f>
      </c>
      <c r="AJ29" s="30">
        <f>+AI29</f>
      </c>
      <c r="AK29" s="30">
        <f>+AJ29</f>
      </c>
      <c r="AL29" s="30">
        <f>+AK29</f>
      </c>
      <c r="AM29" s="30">
        <f>+AL29</f>
      </c>
      <c r="AN29" s="30">
        <f>+AM29</f>
      </c>
      <c r="AO29" s="30">
        <f>+AN29</f>
      </c>
      <c r="AP29" s="29">
        <f>AO29</f>
      </c>
      <c r="AQ29" s="30">
        <f>+AO29</f>
      </c>
      <c r="AR29" s="30">
        <f>+AQ29</f>
      </c>
      <c r="AS29" s="30">
        <f>+AR29</f>
      </c>
      <c r="AT29" s="30">
        <f>+AS29</f>
      </c>
      <c r="AU29" s="30">
        <f>+AT29</f>
      </c>
      <c r="AV29" s="30">
        <f>+AU29</f>
      </c>
      <c r="AW29" s="30">
        <f>+AV29</f>
      </c>
      <c r="AX29" s="30">
        <f>+AW29</f>
      </c>
      <c r="AY29" s="30">
        <f>+AX29</f>
      </c>
      <c r="AZ29" s="30">
        <f>+AY29</f>
      </c>
      <c r="BA29" s="30">
        <f>+AZ29</f>
      </c>
      <c r="BB29" s="30">
        <f>+BA29</f>
      </c>
      <c r="BC29" s="29">
        <f>BB29</f>
      </c>
      <c r="BD29" s="6"/>
      <c r="BE29" s="28">
        <v>0</v>
      </c>
      <c r="BF29" s="28">
        <v>0</v>
      </c>
      <c r="BG29" s="28">
        <v>0</v>
      </c>
      <c r="BH29" s="28">
        <v>0</v>
      </c>
      <c r="BI29" s="28">
        <v>1</v>
      </c>
      <c r="BJ29" s="28">
        <v>1</v>
      </c>
      <c r="BK29" s="28">
        <v>1</v>
      </c>
      <c r="BL29" s="28">
        <v>1</v>
      </c>
      <c r="BM29" s="28">
        <v>1</v>
      </c>
      <c r="BN29" s="28">
        <v>1</v>
      </c>
      <c r="BO29" s="28">
        <v>1</v>
      </c>
      <c r="BP29" s="28">
        <v>1</v>
      </c>
      <c r="BQ29" s="38"/>
      <c r="BR29" s="24"/>
      <c r="BS29" s="31">
        <f>AC29-P29</f>
      </c>
      <c r="BT29" s="32">
        <f>AP29-AC29</f>
      </c>
      <c r="BU29" s="32">
        <f>BC29-AP29</f>
      </c>
      <c r="BV29" s="39"/>
      <c r="BW29" s="39"/>
      <c r="BX29" s="39"/>
      <c r="BY29" s="39"/>
      <c r="BZ29" s="39"/>
      <c r="CA29" s="24"/>
      <c r="CB29" s="39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</row>
    <row x14ac:dyDescent="0.25" r="30" customHeight="1" ht="18.75" hidden="1">
      <c r="A30" s="36" t="s">
        <v>22</v>
      </c>
      <c r="B30" s="36" t="s">
        <v>44</v>
      </c>
      <c r="C30" s="36" t="s">
        <v>56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f>O30</f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>
        <f>AB30</f>
      </c>
      <c r="AD30" s="30">
        <f>+AB30</f>
      </c>
      <c r="AE30" s="30">
        <f>+AD30</f>
      </c>
      <c r="AF30" s="30">
        <f>+AE30</f>
      </c>
      <c r="AG30" s="30">
        <f>+AF30</f>
      </c>
      <c r="AH30" s="30">
        <f>+AG30</f>
      </c>
      <c r="AI30" s="30">
        <f>+AH30</f>
      </c>
      <c r="AJ30" s="30">
        <f>+AI30</f>
      </c>
      <c r="AK30" s="30">
        <f>+AJ30</f>
      </c>
      <c r="AL30" s="30">
        <f>+AK30</f>
      </c>
      <c r="AM30" s="30">
        <f>+AL30</f>
      </c>
      <c r="AN30" s="30">
        <f>+AM30</f>
      </c>
      <c r="AO30" s="30">
        <f>+AN30</f>
      </c>
      <c r="AP30" s="29">
        <f>AO30</f>
      </c>
      <c r="AQ30" s="30">
        <f>+AO30</f>
      </c>
      <c r="AR30" s="30">
        <f>+AQ30</f>
      </c>
      <c r="AS30" s="30">
        <f>+AR30</f>
      </c>
      <c r="AT30" s="30">
        <f>+AS30</f>
      </c>
      <c r="AU30" s="30">
        <f>+AT30</f>
      </c>
      <c r="AV30" s="30">
        <f>+AU30</f>
      </c>
      <c r="AW30" s="30">
        <f>+AV30</f>
      </c>
      <c r="AX30" s="30">
        <f>+AW30</f>
      </c>
      <c r="AY30" s="30">
        <f>+AX30</f>
      </c>
      <c r="AZ30" s="30">
        <f>+AY30</f>
      </c>
      <c r="BA30" s="30">
        <f>+AZ30</f>
      </c>
      <c r="BB30" s="30">
        <f>+BA30</f>
      </c>
      <c r="BC30" s="29">
        <f>BB30</f>
      </c>
      <c r="BD30" s="6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8"/>
      <c r="BR30" s="24"/>
      <c r="BS30" s="31"/>
      <c r="BT30" s="32"/>
      <c r="BU30" s="32"/>
      <c r="BV30" s="39"/>
      <c r="BW30" s="39"/>
      <c r="BX30" s="39"/>
      <c r="BY30" s="39"/>
      <c r="BZ30" s="39"/>
      <c r="CA30" s="24"/>
      <c r="CB30" s="39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</row>
    <row x14ac:dyDescent="0.25" r="31" customHeight="1" ht="18.75">
      <c r="A31" s="1"/>
      <c r="B31" s="1"/>
      <c r="C31" s="1"/>
      <c r="D31" s="40">
        <f>SUM(D4:D29)</f>
      </c>
      <c r="E31" s="40">
        <f>SUM(E4:E29)</f>
      </c>
      <c r="F31" s="40">
        <f>SUM(F4:F29)</f>
      </c>
      <c r="G31" s="40">
        <f>SUM(G4:G29)</f>
      </c>
      <c r="H31" s="40">
        <f>SUM(H4:H29)</f>
      </c>
      <c r="I31" s="40">
        <f>SUM(I4:I29)</f>
      </c>
      <c r="J31" s="40">
        <f>SUM(J4:J29)</f>
      </c>
      <c r="K31" s="40">
        <f>SUM(K4:K29)</f>
      </c>
      <c r="L31" s="40">
        <f>SUM(L4:L29)</f>
      </c>
      <c r="M31" s="40">
        <f>SUM(M4:M29)</f>
      </c>
      <c r="N31" s="40">
        <f>SUM(N4:N29)</f>
      </c>
      <c r="O31" s="40">
        <f>SUM(O4:O29)</f>
      </c>
      <c r="P31" s="40">
        <f>SUM(P4:P29)</f>
      </c>
      <c r="Q31" s="40">
        <f>SUM(Q4:Q29)</f>
      </c>
      <c r="R31" s="40">
        <f>SUM(R4:R29)</f>
      </c>
      <c r="S31" s="40">
        <f>SUM(S4:S29)</f>
      </c>
      <c r="T31" s="40">
        <f>SUM(T4:T29)</f>
      </c>
      <c r="U31" s="40">
        <f>SUM(U4:U29)</f>
      </c>
      <c r="V31" s="40">
        <f>SUM(V4:V29)</f>
      </c>
      <c r="W31" s="40">
        <f>SUM(W4:W29)</f>
      </c>
      <c r="X31" s="40">
        <f>SUM(X4:X29)</f>
      </c>
      <c r="Y31" s="40">
        <f>SUM(Y4:Y29)</f>
      </c>
      <c r="Z31" s="40">
        <f>SUM(Z4:Z29)</f>
      </c>
      <c r="AA31" s="40">
        <f>SUM(AA4:AA29)</f>
      </c>
      <c r="AB31" s="40">
        <f>SUM(AB4:AB29)</f>
      </c>
      <c r="AC31" s="40">
        <f>SUM(AC4:AC29)</f>
      </c>
      <c r="AD31" s="40">
        <f>SUM(AD4:AD29)</f>
      </c>
      <c r="AE31" s="40">
        <f>SUM(AE4:AE29)</f>
      </c>
      <c r="AF31" s="40">
        <f>SUM(AF4:AF29)</f>
      </c>
      <c r="AG31" s="40">
        <f>SUM(AG4:AG29)</f>
      </c>
      <c r="AH31" s="40">
        <f>SUM(AH4:AH29)</f>
      </c>
      <c r="AI31" s="40">
        <f>SUM(AI4:AI29)</f>
      </c>
      <c r="AJ31" s="40">
        <f>SUM(AJ4:AJ29)</f>
      </c>
      <c r="AK31" s="40">
        <f>SUM(AK4:AK29)</f>
      </c>
      <c r="AL31" s="40">
        <f>SUM(AL4:AL29)</f>
      </c>
      <c r="AM31" s="40">
        <f>SUM(AM4:AM29)</f>
      </c>
      <c r="AN31" s="40">
        <f>SUM(AN4:AN29)</f>
      </c>
      <c r="AO31" s="40">
        <f>SUM(AO4:AO29)</f>
      </c>
      <c r="AP31" s="40">
        <f>SUM(AP4:AP29)</f>
      </c>
      <c r="AQ31" s="40">
        <f>SUM(AQ4:AQ29)</f>
      </c>
      <c r="AR31" s="40">
        <f>SUM(AR4:AR29)</f>
      </c>
      <c r="AS31" s="40">
        <f>SUM(AS4:AS29)</f>
      </c>
      <c r="AT31" s="40">
        <f>SUM(AT4:AT29)</f>
      </c>
      <c r="AU31" s="40">
        <f>SUM(AU4:AU29)</f>
      </c>
      <c r="AV31" s="40">
        <f>SUM(AV4:AV29)</f>
      </c>
      <c r="AW31" s="40">
        <f>SUM(AW4:AW29)</f>
      </c>
      <c r="AX31" s="40">
        <f>SUM(AX4:AX29)</f>
      </c>
      <c r="AY31" s="40">
        <f>SUM(AY4:AY29)</f>
      </c>
      <c r="AZ31" s="40">
        <f>SUM(AZ4:AZ29)</f>
      </c>
      <c r="BA31" s="40">
        <f>SUM(BA4:BA29)</f>
      </c>
      <c r="BB31" s="40">
        <f>SUM(BB4:BB29)</f>
      </c>
      <c r="BC31" s="40">
        <f>SUM(BC4:BC29)</f>
      </c>
      <c r="BD31" s="6"/>
      <c r="BE31" s="40">
        <f>SUM(BE4:BE29)</f>
      </c>
      <c r="BF31" s="40">
        <f>SUM(BF4:BF29)</f>
      </c>
      <c r="BG31" s="40">
        <f>SUM(BG4:BG29)</f>
      </c>
      <c r="BH31" s="40">
        <f>SUM(BH4:BH29)</f>
      </c>
      <c r="BI31" s="40">
        <f>SUM(BI4:BI29)</f>
      </c>
      <c r="BJ31" s="40">
        <f>SUM(BJ4:BJ29)</f>
      </c>
      <c r="BK31" s="40">
        <f>SUM(BK4:BK29)</f>
      </c>
      <c r="BL31" s="40">
        <f>SUM(BL4:BL29)</f>
      </c>
      <c r="BM31" s="40">
        <f>SUM(BM4:BM29)</f>
      </c>
      <c r="BN31" s="40">
        <f>SUM(BN4:BN29)</f>
      </c>
      <c r="BO31" s="40">
        <f>SUM(BO4:BO29)</f>
      </c>
      <c r="BP31" s="40">
        <f>SUM(BP4:BP29)</f>
      </c>
      <c r="BQ31" s="40">
        <f>SUM(BQ4:BQ29)</f>
      </c>
      <c r="BR31" s="24" t="s">
        <v>57</v>
      </c>
      <c r="BS31" s="41">
        <f>+AC31-P31</f>
      </c>
      <c r="BT31" s="6"/>
      <c r="BU31" s="6"/>
      <c r="BV31" s="42">
        <f>(BC31/P31)^(1/3)-1</f>
      </c>
      <c r="BW31" s="6"/>
      <c r="BX31" s="6"/>
      <c r="BY31" s="6"/>
      <c r="BZ31" s="6"/>
      <c r="CA31" s="1"/>
      <c r="CB31" s="6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x14ac:dyDescent="0.25" r="32" customHeight="1" ht="18.75">
      <c r="A32" s="1"/>
      <c r="B32" s="1"/>
      <c r="C32" s="1"/>
      <c r="D32" s="42">
        <f>+D4/D31</f>
      </c>
      <c r="E32" s="2"/>
      <c r="F32" s="2"/>
      <c r="G32" s="2"/>
      <c r="H32" s="2"/>
      <c r="I32" s="2"/>
      <c r="J32" s="2"/>
      <c r="K32" s="42">
        <f>+K4/K31</f>
      </c>
      <c r="L32" s="2"/>
      <c r="M32" s="2"/>
      <c r="N32" s="32">
        <f>+O31-K31</f>
      </c>
      <c r="O32" s="42">
        <f>+O4/O31</f>
      </c>
      <c r="P32" s="43">
        <f>+P31-D31</f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  <c r="BE32" s="7"/>
      <c r="BF32" s="44">
        <f>+AC31-P31</f>
      </c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2"/>
      <c r="BR32" s="1"/>
      <c r="BS32" s="6"/>
      <c r="BT32" s="6"/>
      <c r="BU32" s="6"/>
      <c r="BV32" s="6"/>
      <c r="BW32" s="6"/>
      <c r="BX32" s="6"/>
      <c r="BY32" s="6"/>
      <c r="BZ32" s="6"/>
      <c r="CA32" s="1"/>
      <c r="CB32" s="6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x14ac:dyDescent="0.25" r="33" customHeight="1" ht="18.75">
      <c r="A33" s="1"/>
      <c r="B33" s="1"/>
      <c r="C33" s="8" t="s">
        <v>58</v>
      </c>
      <c r="D33" s="9" t="s">
        <v>59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45">
        <v>2022</v>
      </c>
      <c r="Q33" s="12" t="s">
        <v>60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>
        <v>2023</v>
      </c>
      <c r="AD33" s="15" t="s">
        <v>60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7">
        <v>2024</v>
      </c>
      <c r="AQ33" s="18" t="s">
        <v>61</v>
      </c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20">
        <v>2025</v>
      </c>
      <c r="BD33" s="6"/>
      <c r="BE33" s="21" t="s">
        <v>62</v>
      </c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21" t="s">
        <v>63</v>
      </c>
      <c r="BR33" s="1"/>
      <c r="BS33" s="6"/>
      <c r="BT33" s="6"/>
      <c r="BU33" s="6"/>
      <c r="BV33" s="6"/>
      <c r="BW33" s="6"/>
      <c r="BX33" s="6"/>
      <c r="BY33" s="6"/>
      <c r="BZ33" s="6"/>
      <c r="CA33" s="1"/>
      <c r="CB33" s="6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x14ac:dyDescent="0.25" r="34" customHeight="1" ht="18.75" hidden="1">
      <c r="A34" s="1"/>
      <c r="B34" s="1"/>
      <c r="C34" s="24"/>
      <c r="D34" s="25" t="s">
        <v>6</v>
      </c>
      <c r="E34" s="25" t="s">
        <v>7</v>
      </c>
      <c r="F34" s="25" t="s">
        <v>8</v>
      </c>
      <c r="G34" s="25" t="s">
        <v>9</v>
      </c>
      <c r="H34" s="25" t="s">
        <v>10</v>
      </c>
      <c r="I34" s="25" t="s">
        <v>11</v>
      </c>
      <c r="J34" s="25" t="s">
        <v>12</v>
      </c>
      <c r="K34" s="25" t="s">
        <v>13</v>
      </c>
      <c r="L34" s="25" t="s">
        <v>14</v>
      </c>
      <c r="M34" s="25" t="s">
        <v>15</v>
      </c>
      <c r="N34" s="25" t="s">
        <v>16</v>
      </c>
      <c r="O34" s="25" t="s">
        <v>17</v>
      </c>
      <c r="P34" s="25" t="s">
        <v>18</v>
      </c>
      <c r="Q34" s="25" t="s">
        <v>6</v>
      </c>
      <c r="R34" s="25" t="s">
        <v>7</v>
      </c>
      <c r="S34" s="25" t="s">
        <v>8</v>
      </c>
      <c r="T34" s="25" t="s">
        <v>9</v>
      </c>
      <c r="U34" s="25" t="s">
        <v>10</v>
      </c>
      <c r="V34" s="25" t="s">
        <v>11</v>
      </c>
      <c r="W34" s="25" t="s">
        <v>12</v>
      </c>
      <c r="X34" s="25" t="s">
        <v>13</v>
      </c>
      <c r="Y34" s="25" t="s">
        <v>14</v>
      </c>
      <c r="Z34" s="25" t="s">
        <v>15</v>
      </c>
      <c r="AA34" s="25" t="s">
        <v>16</v>
      </c>
      <c r="AB34" s="25" t="s">
        <v>17</v>
      </c>
      <c r="AC34" s="25" t="s">
        <v>18</v>
      </c>
      <c r="AD34" s="25" t="s">
        <v>6</v>
      </c>
      <c r="AE34" s="25" t="s">
        <v>7</v>
      </c>
      <c r="AF34" s="25" t="s">
        <v>8</v>
      </c>
      <c r="AG34" s="25" t="s">
        <v>9</v>
      </c>
      <c r="AH34" s="25" t="s">
        <v>10</v>
      </c>
      <c r="AI34" s="25" t="s">
        <v>11</v>
      </c>
      <c r="AJ34" s="25" t="s">
        <v>12</v>
      </c>
      <c r="AK34" s="25" t="s">
        <v>13</v>
      </c>
      <c r="AL34" s="25" t="s">
        <v>14</v>
      </c>
      <c r="AM34" s="25" t="s">
        <v>15</v>
      </c>
      <c r="AN34" s="25" t="s">
        <v>16</v>
      </c>
      <c r="AO34" s="25" t="s">
        <v>17</v>
      </c>
      <c r="AP34" s="25" t="s">
        <v>18</v>
      </c>
      <c r="AQ34" s="25" t="s">
        <v>6</v>
      </c>
      <c r="AR34" s="25" t="s">
        <v>7</v>
      </c>
      <c r="AS34" s="25" t="s">
        <v>8</v>
      </c>
      <c r="AT34" s="25" t="s">
        <v>9</v>
      </c>
      <c r="AU34" s="25" t="s">
        <v>10</v>
      </c>
      <c r="AV34" s="25" t="s">
        <v>11</v>
      </c>
      <c r="AW34" s="25" t="s">
        <v>12</v>
      </c>
      <c r="AX34" s="25" t="s">
        <v>13</v>
      </c>
      <c r="AY34" s="25" t="s">
        <v>14</v>
      </c>
      <c r="AZ34" s="25" t="s">
        <v>15</v>
      </c>
      <c r="BA34" s="25" t="s">
        <v>16</v>
      </c>
      <c r="BB34" s="25" t="s">
        <v>17</v>
      </c>
      <c r="BC34" s="25" t="s">
        <v>18</v>
      </c>
      <c r="BD34" s="31"/>
      <c r="BE34" s="25" t="s">
        <v>6</v>
      </c>
      <c r="BF34" s="25" t="s">
        <v>7</v>
      </c>
      <c r="BG34" s="25" t="s">
        <v>8</v>
      </c>
      <c r="BH34" s="25" t="s">
        <v>9</v>
      </c>
      <c r="BI34" s="25" t="s">
        <v>10</v>
      </c>
      <c r="BJ34" s="25" t="s">
        <v>11</v>
      </c>
      <c r="BK34" s="25" t="s">
        <v>12</v>
      </c>
      <c r="BL34" s="25" t="s">
        <v>13</v>
      </c>
      <c r="BM34" s="25" t="s">
        <v>14</v>
      </c>
      <c r="BN34" s="25" t="s">
        <v>15</v>
      </c>
      <c r="BO34" s="25" t="s">
        <v>16</v>
      </c>
      <c r="BP34" s="25" t="s">
        <v>17</v>
      </c>
      <c r="BQ34" s="25" t="s">
        <v>18</v>
      </c>
      <c r="BR34" s="1"/>
      <c r="BS34" s="26" t="s">
        <v>19</v>
      </c>
      <c r="BT34" s="25" t="s">
        <v>20</v>
      </c>
      <c r="BU34" s="25" t="s">
        <v>21</v>
      </c>
      <c r="BV34" s="6"/>
      <c r="BW34" s="6"/>
      <c r="BX34" s="6"/>
      <c r="BY34" s="6"/>
      <c r="BZ34" s="6"/>
      <c r="CA34" s="1"/>
      <c r="CB34" s="6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x14ac:dyDescent="0.25" r="35" customHeight="1" ht="18.75" hidden="1">
      <c r="A35" s="47">
        <f>$A4</f>
      </c>
      <c r="B35" s="47">
        <f>$B4</f>
      </c>
      <c r="C35" s="47">
        <f>$C4</f>
      </c>
      <c r="D35" s="48">
        <v>20000</v>
      </c>
      <c r="E35" s="48">
        <v>20000</v>
      </c>
      <c r="F35" s="48">
        <v>20000</v>
      </c>
      <c r="G35" s="48">
        <v>20000</v>
      </c>
      <c r="H35" s="48">
        <v>20000</v>
      </c>
      <c r="I35" s="48">
        <v>20000</v>
      </c>
      <c r="J35" s="48">
        <v>20000</v>
      </c>
      <c r="K35" s="48">
        <v>20000</v>
      </c>
      <c r="L35" s="48">
        <v>20000</v>
      </c>
      <c r="M35" s="48">
        <v>20000</v>
      </c>
      <c r="N35" s="48">
        <v>20000</v>
      </c>
      <c r="O35" s="48">
        <v>20000</v>
      </c>
      <c r="P35" s="29">
        <f>AVERAGE(D35:O35)</f>
      </c>
      <c r="Q35" s="48">
        <v>20000</v>
      </c>
      <c r="R35" s="48">
        <v>20000</v>
      </c>
      <c r="S35" s="48">
        <v>20000</v>
      </c>
      <c r="T35" s="48">
        <v>20000</v>
      </c>
      <c r="U35" s="48">
        <v>20000</v>
      </c>
      <c r="V35" s="48">
        <v>20000</v>
      </c>
      <c r="W35" s="48">
        <v>20000</v>
      </c>
      <c r="X35" s="48">
        <v>20000</v>
      </c>
      <c r="Y35" s="48">
        <v>20000</v>
      </c>
      <c r="Z35" s="48">
        <v>20000</v>
      </c>
      <c r="AA35" s="48">
        <v>20000</v>
      </c>
      <c r="AB35" s="48">
        <v>20000</v>
      </c>
      <c r="AC35" s="29">
        <f>AVERAGE(Q35:AB35)</f>
      </c>
      <c r="AD35" s="48">
        <v>20000</v>
      </c>
      <c r="AE35" s="48">
        <v>20000</v>
      </c>
      <c r="AF35" s="48">
        <v>20000</v>
      </c>
      <c r="AG35" s="48">
        <v>20000</v>
      </c>
      <c r="AH35" s="48">
        <v>20000</v>
      </c>
      <c r="AI35" s="48">
        <v>20000</v>
      </c>
      <c r="AJ35" s="48">
        <v>20000</v>
      </c>
      <c r="AK35" s="48">
        <v>20000</v>
      </c>
      <c r="AL35" s="48">
        <v>20000</v>
      </c>
      <c r="AM35" s="48">
        <v>20000</v>
      </c>
      <c r="AN35" s="48">
        <v>20000</v>
      </c>
      <c r="AO35" s="48">
        <v>20000</v>
      </c>
      <c r="AP35" s="29">
        <f>AVERAGE(AD35:AO35)</f>
      </c>
      <c r="AQ35" s="48">
        <v>20000</v>
      </c>
      <c r="AR35" s="48">
        <v>20000</v>
      </c>
      <c r="AS35" s="48">
        <v>20000</v>
      </c>
      <c r="AT35" s="48">
        <v>20000</v>
      </c>
      <c r="AU35" s="48">
        <v>20000</v>
      </c>
      <c r="AV35" s="48">
        <v>20000</v>
      </c>
      <c r="AW35" s="48">
        <v>20000</v>
      </c>
      <c r="AX35" s="48">
        <v>20000</v>
      </c>
      <c r="AY35" s="48">
        <v>20000</v>
      </c>
      <c r="AZ35" s="48">
        <v>20000</v>
      </c>
      <c r="BA35" s="48">
        <v>20000</v>
      </c>
      <c r="BB35" s="48">
        <v>20000</v>
      </c>
      <c r="BC35" s="29">
        <f>AVERAGE(AQ35:BB35)</f>
      </c>
      <c r="BD35" s="31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9">
        <f>AVERAGE(BE35:BP35)</f>
      </c>
      <c r="BR35" s="1"/>
      <c r="BS35" s="31">
        <f>AC35-P35</f>
      </c>
      <c r="BT35" s="32">
        <f>AP35-AC35</f>
      </c>
      <c r="BU35" s="32">
        <f>BC35-AP35</f>
      </c>
      <c r="BV35" s="6"/>
      <c r="BW35" s="6"/>
      <c r="BX35" s="6"/>
      <c r="BY35" s="6"/>
      <c r="BZ35" s="6"/>
      <c r="CA35" s="1"/>
      <c r="CB35" s="6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x14ac:dyDescent="0.25" r="36" customHeight="1" ht="18.75" hidden="1">
      <c r="A36" s="47">
        <f>$A5</f>
      </c>
      <c r="B36" s="47">
        <f>$B5</f>
      </c>
      <c r="C36" s="47">
        <f>$C5</f>
      </c>
      <c r="D36" s="48">
        <v>8000</v>
      </c>
      <c r="E36" s="48">
        <v>8000</v>
      </c>
      <c r="F36" s="48">
        <v>8000</v>
      </c>
      <c r="G36" s="48">
        <v>8000</v>
      </c>
      <c r="H36" s="48">
        <v>8000</v>
      </c>
      <c r="I36" s="48">
        <v>8000</v>
      </c>
      <c r="J36" s="48">
        <v>8000</v>
      </c>
      <c r="K36" s="48">
        <v>8000</v>
      </c>
      <c r="L36" s="48">
        <v>8000</v>
      </c>
      <c r="M36" s="48">
        <v>8000</v>
      </c>
      <c r="N36" s="48">
        <v>8000</v>
      </c>
      <c r="O36" s="48">
        <v>8000</v>
      </c>
      <c r="P36" s="29">
        <f>AVERAGE(D36:O36)</f>
      </c>
      <c r="Q36" s="48">
        <v>8000</v>
      </c>
      <c r="R36" s="48">
        <v>8000</v>
      </c>
      <c r="S36" s="48">
        <v>8000</v>
      </c>
      <c r="T36" s="48">
        <v>8000</v>
      </c>
      <c r="U36" s="48">
        <v>8000</v>
      </c>
      <c r="V36" s="48">
        <v>8000</v>
      </c>
      <c r="W36" s="48">
        <v>8000</v>
      </c>
      <c r="X36" s="48">
        <v>8000</v>
      </c>
      <c r="Y36" s="48">
        <v>8000</v>
      </c>
      <c r="Z36" s="48">
        <v>8000</v>
      </c>
      <c r="AA36" s="48">
        <v>8000</v>
      </c>
      <c r="AB36" s="48">
        <v>8000</v>
      </c>
      <c r="AC36" s="29">
        <f>AVERAGE(Q36:AB36)</f>
      </c>
      <c r="AD36" s="48">
        <v>8000</v>
      </c>
      <c r="AE36" s="48">
        <v>8000</v>
      </c>
      <c r="AF36" s="48">
        <v>8000</v>
      </c>
      <c r="AG36" s="48">
        <v>8000</v>
      </c>
      <c r="AH36" s="48">
        <v>8000</v>
      </c>
      <c r="AI36" s="48">
        <v>8000</v>
      </c>
      <c r="AJ36" s="48">
        <v>8000</v>
      </c>
      <c r="AK36" s="48">
        <v>8000</v>
      </c>
      <c r="AL36" s="48">
        <v>8000</v>
      </c>
      <c r="AM36" s="48">
        <v>8000</v>
      </c>
      <c r="AN36" s="48">
        <v>8000</v>
      </c>
      <c r="AO36" s="48">
        <v>8000</v>
      </c>
      <c r="AP36" s="29">
        <f>AVERAGE(AD36:AO36)</f>
      </c>
      <c r="AQ36" s="48">
        <v>8000</v>
      </c>
      <c r="AR36" s="48">
        <v>8000</v>
      </c>
      <c r="AS36" s="48">
        <v>8000</v>
      </c>
      <c r="AT36" s="48">
        <v>8000</v>
      </c>
      <c r="AU36" s="48">
        <v>8000</v>
      </c>
      <c r="AV36" s="48">
        <v>8000</v>
      </c>
      <c r="AW36" s="48">
        <v>8000</v>
      </c>
      <c r="AX36" s="48">
        <v>8000</v>
      </c>
      <c r="AY36" s="48">
        <v>8000</v>
      </c>
      <c r="AZ36" s="48">
        <v>8000</v>
      </c>
      <c r="BA36" s="48">
        <v>8000</v>
      </c>
      <c r="BB36" s="48">
        <v>8000</v>
      </c>
      <c r="BC36" s="29">
        <f>AVERAGE(AQ36:BB36)</f>
      </c>
      <c r="BD36" s="31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9">
        <f>AVERAGE(BE36:BP36)</f>
      </c>
      <c r="BR36" s="1"/>
      <c r="BS36" s="31">
        <f>AC36-P36</f>
      </c>
      <c r="BT36" s="32">
        <f>AP36-AC36</f>
      </c>
      <c r="BU36" s="32">
        <f>BC36-AP36</f>
      </c>
      <c r="BV36" s="6"/>
      <c r="BW36" s="6"/>
      <c r="BX36" s="6"/>
      <c r="BY36" s="6"/>
      <c r="BZ36" s="6"/>
      <c r="CA36" s="1"/>
      <c r="CB36" s="6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x14ac:dyDescent="0.25" r="37" customHeight="1" ht="18.75" hidden="1">
      <c r="A37" s="50">
        <f>$A6</f>
      </c>
      <c r="B37" s="50">
        <f>$B6</f>
      </c>
      <c r="C37" s="50">
        <f>$C6</f>
      </c>
      <c r="D37" s="48">
        <v>20000</v>
      </c>
      <c r="E37" s="48">
        <v>20000</v>
      </c>
      <c r="F37" s="48">
        <v>20000</v>
      </c>
      <c r="G37" s="48">
        <v>20000</v>
      </c>
      <c r="H37" s="48">
        <v>20000</v>
      </c>
      <c r="I37" s="48">
        <v>20000</v>
      </c>
      <c r="J37" s="48">
        <v>20000</v>
      </c>
      <c r="K37" s="48">
        <v>20000</v>
      </c>
      <c r="L37" s="48">
        <v>20000</v>
      </c>
      <c r="M37" s="48">
        <v>20000</v>
      </c>
      <c r="N37" s="48">
        <v>20000</v>
      </c>
      <c r="O37" s="48">
        <v>20000</v>
      </c>
      <c r="P37" s="29">
        <f>AVERAGE(D37:O37)</f>
      </c>
      <c r="Q37" s="48">
        <v>20000</v>
      </c>
      <c r="R37" s="48">
        <v>20000</v>
      </c>
      <c r="S37" s="48">
        <v>20000</v>
      </c>
      <c r="T37" s="48">
        <v>20000</v>
      </c>
      <c r="U37" s="48">
        <v>20000</v>
      </c>
      <c r="V37" s="48">
        <v>20000</v>
      </c>
      <c r="W37" s="48">
        <v>20000</v>
      </c>
      <c r="X37" s="48">
        <v>20000</v>
      </c>
      <c r="Y37" s="48">
        <v>20000</v>
      </c>
      <c r="Z37" s="48">
        <v>20000</v>
      </c>
      <c r="AA37" s="48">
        <v>20000</v>
      </c>
      <c r="AB37" s="48">
        <v>20000</v>
      </c>
      <c r="AC37" s="29">
        <f>AVERAGE(Q37:AB37)</f>
      </c>
      <c r="AD37" s="48">
        <v>20000</v>
      </c>
      <c r="AE37" s="48">
        <v>20000</v>
      </c>
      <c r="AF37" s="48">
        <v>20000</v>
      </c>
      <c r="AG37" s="48">
        <v>20000</v>
      </c>
      <c r="AH37" s="48">
        <v>20000</v>
      </c>
      <c r="AI37" s="48">
        <v>20000</v>
      </c>
      <c r="AJ37" s="48">
        <v>20000</v>
      </c>
      <c r="AK37" s="48">
        <v>20000</v>
      </c>
      <c r="AL37" s="48">
        <v>20000</v>
      </c>
      <c r="AM37" s="48">
        <v>20000</v>
      </c>
      <c r="AN37" s="48">
        <v>20000</v>
      </c>
      <c r="AO37" s="48">
        <v>20000</v>
      </c>
      <c r="AP37" s="29">
        <f>AVERAGE(AD37:AO37)</f>
      </c>
      <c r="AQ37" s="48">
        <v>20000</v>
      </c>
      <c r="AR37" s="48">
        <v>20000</v>
      </c>
      <c r="AS37" s="48">
        <v>20000</v>
      </c>
      <c r="AT37" s="48">
        <v>20000</v>
      </c>
      <c r="AU37" s="48">
        <v>20000</v>
      </c>
      <c r="AV37" s="48">
        <v>20000</v>
      </c>
      <c r="AW37" s="48">
        <v>20000</v>
      </c>
      <c r="AX37" s="48">
        <v>20000</v>
      </c>
      <c r="AY37" s="48">
        <v>20000</v>
      </c>
      <c r="AZ37" s="48">
        <v>20000</v>
      </c>
      <c r="BA37" s="48">
        <v>20000</v>
      </c>
      <c r="BB37" s="48">
        <v>20000</v>
      </c>
      <c r="BC37" s="29">
        <f>AVERAGE(AQ37:BB37)</f>
      </c>
      <c r="BD37" s="31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9">
        <f>AVERAGE(BE37:BP37)</f>
      </c>
      <c r="BR37" s="1"/>
      <c r="BS37" s="31">
        <f>AC37-P37</f>
      </c>
      <c r="BT37" s="32">
        <f>AP37-AC37</f>
      </c>
      <c r="BU37" s="32">
        <f>BC37-AP37</f>
      </c>
      <c r="BV37" s="6"/>
      <c r="BW37" s="6"/>
      <c r="BX37" s="6"/>
      <c r="BY37" s="6"/>
      <c r="BZ37" s="6"/>
      <c r="CA37" s="1"/>
      <c r="CB37" s="6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x14ac:dyDescent="0.25" r="38" customHeight="1" ht="18.75" hidden="1">
      <c r="A38" s="50">
        <f>$A7</f>
      </c>
      <c r="B38" s="50">
        <f>$B7</f>
      </c>
      <c r="C38" s="50">
        <f>$C7</f>
      </c>
      <c r="D38" s="48">
        <v>20000</v>
      </c>
      <c r="E38" s="48">
        <v>20000</v>
      </c>
      <c r="F38" s="48">
        <v>20000</v>
      </c>
      <c r="G38" s="48">
        <v>20000</v>
      </c>
      <c r="H38" s="48">
        <v>20000</v>
      </c>
      <c r="I38" s="48">
        <v>20000</v>
      </c>
      <c r="J38" s="48">
        <v>20000</v>
      </c>
      <c r="K38" s="48">
        <v>20000</v>
      </c>
      <c r="L38" s="48">
        <v>20000</v>
      </c>
      <c r="M38" s="48">
        <v>20000</v>
      </c>
      <c r="N38" s="48">
        <v>20000</v>
      </c>
      <c r="O38" s="48">
        <v>20000</v>
      </c>
      <c r="P38" s="29">
        <f>AVERAGE(D38:O38)</f>
      </c>
      <c r="Q38" s="48">
        <v>20000</v>
      </c>
      <c r="R38" s="48">
        <v>20000</v>
      </c>
      <c r="S38" s="48">
        <v>20000</v>
      </c>
      <c r="T38" s="48">
        <v>20000</v>
      </c>
      <c r="U38" s="48">
        <v>20000</v>
      </c>
      <c r="V38" s="48">
        <v>20000</v>
      </c>
      <c r="W38" s="48">
        <v>20000</v>
      </c>
      <c r="X38" s="48">
        <v>20000</v>
      </c>
      <c r="Y38" s="48">
        <v>20000</v>
      </c>
      <c r="Z38" s="48">
        <v>20000</v>
      </c>
      <c r="AA38" s="48">
        <v>20000</v>
      </c>
      <c r="AB38" s="48">
        <v>20000</v>
      </c>
      <c r="AC38" s="29">
        <f>AVERAGE(Q38:AB38)</f>
      </c>
      <c r="AD38" s="48">
        <v>20000</v>
      </c>
      <c r="AE38" s="48">
        <v>20000</v>
      </c>
      <c r="AF38" s="48">
        <v>20000</v>
      </c>
      <c r="AG38" s="48">
        <v>20000</v>
      </c>
      <c r="AH38" s="48">
        <v>20000</v>
      </c>
      <c r="AI38" s="48">
        <v>20000</v>
      </c>
      <c r="AJ38" s="48">
        <v>20000</v>
      </c>
      <c r="AK38" s="48">
        <v>20000</v>
      </c>
      <c r="AL38" s="48">
        <v>20000</v>
      </c>
      <c r="AM38" s="48">
        <v>20000</v>
      </c>
      <c r="AN38" s="48">
        <v>20000</v>
      </c>
      <c r="AO38" s="48">
        <v>20000</v>
      </c>
      <c r="AP38" s="29">
        <f>AVERAGE(AD38:AO38)</f>
      </c>
      <c r="AQ38" s="48">
        <v>20000</v>
      </c>
      <c r="AR38" s="48">
        <v>20000</v>
      </c>
      <c r="AS38" s="48">
        <v>20000</v>
      </c>
      <c r="AT38" s="48">
        <v>20000</v>
      </c>
      <c r="AU38" s="48">
        <v>20000</v>
      </c>
      <c r="AV38" s="48">
        <v>20000</v>
      </c>
      <c r="AW38" s="48">
        <v>20000</v>
      </c>
      <c r="AX38" s="48">
        <v>20000</v>
      </c>
      <c r="AY38" s="48">
        <v>20000</v>
      </c>
      <c r="AZ38" s="48">
        <v>20000</v>
      </c>
      <c r="BA38" s="48">
        <v>20000</v>
      </c>
      <c r="BB38" s="48">
        <v>20000</v>
      </c>
      <c r="BC38" s="29">
        <f>AVERAGE(AQ38:BB38)</f>
      </c>
      <c r="BD38" s="31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9">
        <f>AVERAGE(BE38:BP38)</f>
      </c>
      <c r="BR38" s="1"/>
      <c r="BS38" s="31">
        <f>AC38-P38</f>
      </c>
      <c r="BT38" s="32">
        <f>AP38-AC38</f>
      </c>
      <c r="BU38" s="32">
        <f>BC38-AP38</f>
      </c>
      <c r="BV38" s="6"/>
      <c r="BW38" s="6"/>
      <c r="BX38" s="6"/>
      <c r="BY38" s="6"/>
      <c r="BZ38" s="6"/>
      <c r="CA38" s="1"/>
      <c r="CB38" s="6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x14ac:dyDescent="0.25" r="39" customHeight="1" ht="18.75" hidden="1">
      <c r="A39" s="50">
        <f>$A8</f>
      </c>
      <c r="B39" s="50">
        <f>$B8</f>
      </c>
      <c r="C39" s="50">
        <f>$C8</f>
      </c>
      <c r="D39" s="48">
        <v>20000</v>
      </c>
      <c r="E39" s="48">
        <v>20000</v>
      </c>
      <c r="F39" s="48">
        <v>20000</v>
      </c>
      <c r="G39" s="48">
        <v>20000</v>
      </c>
      <c r="H39" s="48">
        <v>20000</v>
      </c>
      <c r="I39" s="48">
        <v>20000</v>
      </c>
      <c r="J39" s="48">
        <v>20000</v>
      </c>
      <c r="K39" s="48">
        <v>20000</v>
      </c>
      <c r="L39" s="48">
        <v>20000</v>
      </c>
      <c r="M39" s="48">
        <v>20000</v>
      </c>
      <c r="N39" s="48">
        <v>20000</v>
      </c>
      <c r="O39" s="48">
        <v>20000</v>
      </c>
      <c r="P39" s="29">
        <f>AVERAGE(D39:O39)</f>
      </c>
      <c r="Q39" s="48">
        <v>20000</v>
      </c>
      <c r="R39" s="48">
        <v>20000</v>
      </c>
      <c r="S39" s="48">
        <v>20000</v>
      </c>
      <c r="T39" s="48">
        <v>20000</v>
      </c>
      <c r="U39" s="48">
        <v>20000</v>
      </c>
      <c r="V39" s="48">
        <v>20000</v>
      </c>
      <c r="W39" s="48">
        <v>20000</v>
      </c>
      <c r="X39" s="48">
        <v>20000</v>
      </c>
      <c r="Y39" s="48">
        <v>20000</v>
      </c>
      <c r="Z39" s="48">
        <v>20000</v>
      </c>
      <c r="AA39" s="48">
        <v>20000</v>
      </c>
      <c r="AB39" s="48">
        <v>20000</v>
      </c>
      <c r="AC39" s="29">
        <f>AVERAGE(Q39:AB39)</f>
      </c>
      <c r="AD39" s="48">
        <v>20000</v>
      </c>
      <c r="AE39" s="48">
        <v>20000</v>
      </c>
      <c r="AF39" s="48">
        <v>20000</v>
      </c>
      <c r="AG39" s="48">
        <v>20000</v>
      </c>
      <c r="AH39" s="48">
        <v>20000</v>
      </c>
      <c r="AI39" s="48">
        <v>20000</v>
      </c>
      <c r="AJ39" s="48">
        <v>20000</v>
      </c>
      <c r="AK39" s="48">
        <v>20000</v>
      </c>
      <c r="AL39" s="48">
        <v>20000</v>
      </c>
      <c r="AM39" s="48">
        <v>20000</v>
      </c>
      <c r="AN39" s="48">
        <v>20000</v>
      </c>
      <c r="AO39" s="48">
        <v>20000</v>
      </c>
      <c r="AP39" s="29">
        <f>AVERAGE(AD39:AO39)</f>
      </c>
      <c r="AQ39" s="48">
        <v>20000</v>
      </c>
      <c r="AR39" s="48">
        <v>20000</v>
      </c>
      <c r="AS39" s="48">
        <v>20000</v>
      </c>
      <c r="AT39" s="48">
        <v>20000</v>
      </c>
      <c r="AU39" s="48">
        <v>20000</v>
      </c>
      <c r="AV39" s="48">
        <v>20000</v>
      </c>
      <c r="AW39" s="48">
        <v>20000</v>
      </c>
      <c r="AX39" s="48">
        <v>20000</v>
      </c>
      <c r="AY39" s="48">
        <v>20000</v>
      </c>
      <c r="AZ39" s="48">
        <v>20000</v>
      </c>
      <c r="BA39" s="48">
        <v>20000</v>
      </c>
      <c r="BB39" s="48">
        <v>20000</v>
      </c>
      <c r="BC39" s="29">
        <f>AVERAGE(AQ39:BB39)</f>
      </c>
      <c r="BD39" s="31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9">
        <f>AVERAGE(BE39:BP39)</f>
      </c>
      <c r="BR39" s="1"/>
      <c r="BS39" s="31">
        <f>AC39-P39</f>
      </c>
      <c r="BT39" s="32">
        <f>AP39-AC39</f>
      </c>
      <c r="BU39" s="32">
        <f>BC39-AP39</f>
      </c>
      <c r="BV39" s="6"/>
      <c r="BW39" s="6"/>
      <c r="BX39" s="6"/>
      <c r="BY39" s="6"/>
      <c r="BZ39" s="6"/>
      <c r="CA39" s="1"/>
      <c r="CB39" s="6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x14ac:dyDescent="0.25" r="40" customHeight="1" ht="18.75" hidden="1">
      <c r="A40" s="50">
        <f>$A9</f>
      </c>
      <c r="B40" s="50">
        <f>$B9</f>
      </c>
      <c r="C40" s="50">
        <f>$C9</f>
      </c>
      <c r="D40" s="48">
        <v>20000</v>
      </c>
      <c r="E40" s="48">
        <v>20000</v>
      </c>
      <c r="F40" s="48">
        <v>20000</v>
      </c>
      <c r="G40" s="48">
        <v>20000</v>
      </c>
      <c r="H40" s="48">
        <v>20000</v>
      </c>
      <c r="I40" s="48">
        <v>20000</v>
      </c>
      <c r="J40" s="48">
        <v>20000</v>
      </c>
      <c r="K40" s="48">
        <v>20000</v>
      </c>
      <c r="L40" s="48">
        <v>20000</v>
      </c>
      <c r="M40" s="48">
        <v>20000</v>
      </c>
      <c r="N40" s="48">
        <v>20000</v>
      </c>
      <c r="O40" s="48">
        <v>20000</v>
      </c>
      <c r="P40" s="29">
        <f>AVERAGE(D40:O40)</f>
      </c>
      <c r="Q40" s="48">
        <v>20000</v>
      </c>
      <c r="R40" s="48">
        <v>20000</v>
      </c>
      <c r="S40" s="48">
        <v>20000</v>
      </c>
      <c r="T40" s="48">
        <v>20000</v>
      </c>
      <c r="U40" s="48">
        <v>20000</v>
      </c>
      <c r="V40" s="48">
        <v>20000</v>
      </c>
      <c r="W40" s="48">
        <v>20000</v>
      </c>
      <c r="X40" s="48">
        <v>20000</v>
      </c>
      <c r="Y40" s="48">
        <v>20000</v>
      </c>
      <c r="Z40" s="48">
        <v>20000</v>
      </c>
      <c r="AA40" s="48">
        <v>20000</v>
      </c>
      <c r="AB40" s="48">
        <v>20000</v>
      </c>
      <c r="AC40" s="29">
        <f>AVERAGE(Q40:AB40)</f>
      </c>
      <c r="AD40" s="48">
        <v>20000</v>
      </c>
      <c r="AE40" s="48">
        <v>20000</v>
      </c>
      <c r="AF40" s="48">
        <v>20000</v>
      </c>
      <c r="AG40" s="48">
        <v>20000</v>
      </c>
      <c r="AH40" s="48">
        <v>20000</v>
      </c>
      <c r="AI40" s="48">
        <v>20000</v>
      </c>
      <c r="AJ40" s="48">
        <v>20000</v>
      </c>
      <c r="AK40" s="48">
        <v>20000</v>
      </c>
      <c r="AL40" s="48">
        <v>20000</v>
      </c>
      <c r="AM40" s="48">
        <v>20000</v>
      </c>
      <c r="AN40" s="48">
        <v>20000</v>
      </c>
      <c r="AO40" s="48">
        <v>20000</v>
      </c>
      <c r="AP40" s="29">
        <f>AVERAGE(AD40:AO40)</f>
      </c>
      <c r="AQ40" s="48">
        <v>20000</v>
      </c>
      <c r="AR40" s="48">
        <v>20000</v>
      </c>
      <c r="AS40" s="48">
        <v>20000</v>
      </c>
      <c r="AT40" s="48">
        <v>20000</v>
      </c>
      <c r="AU40" s="48">
        <v>20000</v>
      </c>
      <c r="AV40" s="48">
        <v>20000</v>
      </c>
      <c r="AW40" s="48">
        <v>20000</v>
      </c>
      <c r="AX40" s="48">
        <v>20000</v>
      </c>
      <c r="AY40" s="48">
        <v>20000</v>
      </c>
      <c r="AZ40" s="48">
        <v>20000</v>
      </c>
      <c r="BA40" s="48">
        <v>20000</v>
      </c>
      <c r="BB40" s="48">
        <v>20000</v>
      </c>
      <c r="BC40" s="29">
        <f>AVERAGE(AQ40:BB40)</f>
      </c>
      <c r="BD40" s="31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9">
        <f>AVERAGE(BE40:BP40)</f>
      </c>
      <c r="BR40" s="1"/>
      <c r="BS40" s="31">
        <f>AC40-P40</f>
      </c>
      <c r="BT40" s="32">
        <f>AP40-AC40</f>
      </c>
      <c r="BU40" s="32">
        <f>BC40-AP40</f>
      </c>
      <c r="BV40" s="6"/>
      <c r="BW40" s="6"/>
      <c r="BX40" s="6"/>
      <c r="BY40" s="6"/>
      <c r="BZ40" s="6"/>
      <c r="CA40" s="1"/>
      <c r="CB40" s="6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x14ac:dyDescent="0.25" r="41" customHeight="1" ht="18.75" hidden="1">
      <c r="A41" s="50">
        <f>$A10</f>
      </c>
      <c r="B41" s="50">
        <f>$B10</f>
      </c>
      <c r="C41" s="50">
        <f>$C10</f>
      </c>
      <c r="D41" s="48">
        <v>20000</v>
      </c>
      <c r="E41" s="48">
        <v>20000</v>
      </c>
      <c r="F41" s="48">
        <v>20000</v>
      </c>
      <c r="G41" s="48">
        <v>20000</v>
      </c>
      <c r="H41" s="48">
        <v>20000</v>
      </c>
      <c r="I41" s="48">
        <v>20000</v>
      </c>
      <c r="J41" s="48">
        <v>20000</v>
      </c>
      <c r="K41" s="48">
        <v>20000</v>
      </c>
      <c r="L41" s="48">
        <v>20000</v>
      </c>
      <c r="M41" s="48">
        <v>20000</v>
      </c>
      <c r="N41" s="48">
        <v>20000</v>
      </c>
      <c r="O41" s="48">
        <v>20000</v>
      </c>
      <c r="P41" s="29">
        <f>AVERAGE(D41:O41)</f>
      </c>
      <c r="Q41" s="48">
        <v>20000</v>
      </c>
      <c r="R41" s="48">
        <v>20000</v>
      </c>
      <c r="S41" s="48">
        <v>20000</v>
      </c>
      <c r="T41" s="48">
        <v>20000</v>
      </c>
      <c r="U41" s="48">
        <v>20000</v>
      </c>
      <c r="V41" s="48">
        <v>20000</v>
      </c>
      <c r="W41" s="48">
        <v>20000</v>
      </c>
      <c r="X41" s="48">
        <v>20000</v>
      </c>
      <c r="Y41" s="48">
        <v>20000</v>
      </c>
      <c r="Z41" s="48">
        <v>20000</v>
      </c>
      <c r="AA41" s="48">
        <v>20000</v>
      </c>
      <c r="AB41" s="48">
        <v>20000</v>
      </c>
      <c r="AC41" s="29">
        <f>AVERAGE(Q41:AB41)</f>
      </c>
      <c r="AD41" s="48">
        <v>20000</v>
      </c>
      <c r="AE41" s="48">
        <v>20000</v>
      </c>
      <c r="AF41" s="48">
        <v>20000</v>
      </c>
      <c r="AG41" s="48">
        <v>20000</v>
      </c>
      <c r="AH41" s="48">
        <v>20000</v>
      </c>
      <c r="AI41" s="48">
        <v>20000</v>
      </c>
      <c r="AJ41" s="48">
        <v>20000</v>
      </c>
      <c r="AK41" s="48">
        <v>20000</v>
      </c>
      <c r="AL41" s="48">
        <v>20000</v>
      </c>
      <c r="AM41" s="48">
        <v>20000</v>
      </c>
      <c r="AN41" s="48">
        <v>20000</v>
      </c>
      <c r="AO41" s="48">
        <v>20000</v>
      </c>
      <c r="AP41" s="29">
        <f>AVERAGE(AD41:AO41)</f>
      </c>
      <c r="AQ41" s="48">
        <v>20000</v>
      </c>
      <c r="AR41" s="48">
        <v>20000</v>
      </c>
      <c r="AS41" s="48">
        <v>20000</v>
      </c>
      <c r="AT41" s="48">
        <v>20000</v>
      </c>
      <c r="AU41" s="48">
        <v>20000</v>
      </c>
      <c r="AV41" s="48">
        <v>20000</v>
      </c>
      <c r="AW41" s="48">
        <v>20000</v>
      </c>
      <c r="AX41" s="48">
        <v>20000</v>
      </c>
      <c r="AY41" s="48">
        <v>20000</v>
      </c>
      <c r="AZ41" s="48">
        <v>20000</v>
      </c>
      <c r="BA41" s="48">
        <v>20000</v>
      </c>
      <c r="BB41" s="48">
        <v>20000</v>
      </c>
      <c r="BC41" s="29">
        <f>AVERAGE(AQ41:BB41)</f>
      </c>
      <c r="BD41" s="31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9">
        <f>AVERAGE(BE41:BP41)</f>
      </c>
      <c r="BR41" s="1"/>
      <c r="BS41" s="31">
        <f>AC41-P41</f>
      </c>
      <c r="BT41" s="32">
        <f>AP41-AC41</f>
      </c>
      <c r="BU41" s="32">
        <f>BC41-AP41</f>
      </c>
      <c r="BV41" s="6"/>
      <c r="BW41" s="6"/>
      <c r="BX41" s="6"/>
      <c r="BY41" s="6"/>
      <c r="BZ41" s="6"/>
      <c r="CA41" s="1"/>
      <c r="CB41" s="6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x14ac:dyDescent="0.25" r="42" customHeight="1" ht="18.75" hidden="1">
      <c r="A42" s="51">
        <f>$A11</f>
      </c>
      <c r="B42" s="51">
        <f>$B11</f>
      </c>
      <c r="C42" s="51">
        <f>$C11</f>
      </c>
      <c r="D42" s="48">
        <v>20000</v>
      </c>
      <c r="E42" s="48">
        <v>20000</v>
      </c>
      <c r="F42" s="48">
        <v>20000</v>
      </c>
      <c r="G42" s="48">
        <v>20000</v>
      </c>
      <c r="H42" s="48">
        <v>20000</v>
      </c>
      <c r="I42" s="48">
        <v>20000</v>
      </c>
      <c r="J42" s="48">
        <v>20000</v>
      </c>
      <c r="K42" s="48">
        <v>20000</v>
      </c>
      <c r="L42" s="48">
        <v>20000</v>
      </c>
      <c r="M42" s="48">
        <v>20000</v>
      </c>
      <c r="N42" s="48">
        <v>20000</v>
      </c>
      <c r="O42" s="48">
        <v>20000</v>
      </c>
      <c r="P42" s="29">
        <f>AVERAGE(D42:O42)</f>
      </c>
      <c r="Q42" s="48">
        <v>20000</v>
      </c>
      <c r="R42" s="48">
        <v>20000</v>
      </c>
      <c r="S42" s="48">
        <v>20000</v>
      </c>
      <c r="T42" s="48">
        <v>20000</v>
      </c>
      <c r="U42" s="48">
        <v>20000</v>
      </c>
      <c r="V42" s="48">
        <v>20000</v>
      </c>
      <c r="W42" s="48">
        <v>20000</v>
      </c>
      <c r="X42" s="48">
        <v>20000</v>
      </c>
      <c r="Y42" s="48">
        <v>20000</v>
      </c>
      <c r="Z42" s="48">
        <v>20000</v>
      </c>
      <c r="AA42" s="48">
        <v>20000</v>
      </c>
      <c r="AB42" s="48">
        <v>20000</v>
      </c>
      <c r="AC42" s="29">
        <f>AVERAGE(Q42:AB42)</f>
      </c>
      <c r="AD42" s="48">
        <v>20000</v>
      </c>
      <c r="AE42" s="48">
        <v>20000</v>
      </c>
      <c r="AF42" s="48">
        <v>20000</v>
      </c>
      <c r="AG42" s="48">
        <v>20000</v>
      </c>
      <c r="AH42" s="48">
        <v>20000</v>
      </c>
      <c r="AI42" s="48">
        <v>20000</v>
      </c>
      <c r="AJ42" s="48">
        <v>20000</v>
      </c>
      <c r="AK42" s="48">
        <v>20000</v>
      </c>
      <c r="AL42" s="48">
        <v>20000</v>
      </c>
      <c r="AM42" s="48">
        <v>20000</v>
      </c>
      <c r="AN42" s="48">
        <v>20000</v>
      </c>
      <c r="AO42" s="48">
        <v>20000</v>
      </c>
      <c r="AP42" s="29">
        <f>AVERAGE(AD42:AO42)</f>
      </c>
      <c r="AQ42" s="48">
        <v>20000</v>
      </c>
      <c r="AR42" s="48">
        <v>20000</v>
      </c>
      <c r="AS42" s="48">
        <v>20000</v>
      </c>
      <c r="AT42" s="48">
        <v>20000</v>
      </c>
      <c r="AU42" s="48">
        <v>20000</v>
      </c>
      <c r="AV42" s="48">
        <v>20000</v>
      </c>
      <c r="AW42" s="48">
        <v>20000</v>
      </c>
      <c r="AX42" s="48">
        <v>20000</v>
      </c>
      <c r="AY42" s="48">
        <v>20000</v>
      </c>
      <c r="AZ42" s="48">
        <v>20000</v>
      </c>
      <c r="BA42" s="48">
        <v>20000</v>
      </c>
      <c r="BB42" s="48">
        <v>20000</v>
      </c>
      <c r="BC42" s="29">
        <f>AVERAGE(AQ42:BB42)</f>
      </c>
      <c r="BD42" s="31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9">
        <f>AVERAGE(BE42:BP42)</f>
      </c>
      <c r="BR42" s="1"/>
      <c r="BS42" s="31">
        <f>AC42-P42</f>
      </c>
      <c r="BT42" s="32">
        <f>AP42-AC42</f>
      </c>
      <c r="BU42" s="32">
        <f>BC42-AP42</f>
      </c>
      <c r="BV42" s="6"/>
      <c r="BW42" s="6"/>
      <c r="BX42" s="6"/>
      <c r="BY42" s="6"/>
      <c r="BZ42" s="6"/>
      <c r="CA42" s="1"/>
      <c r="CB42" s="6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x14ac:dyDescent="0.25" r="43" customHeight="1" ht="18.75" hidden="1">
      <c r="A43" s="51">
        <f>$A12</f>
      </c>
      <c r="B43" s="51">
        <f>$B12</f>
      </c>
      <c r="C43" s="51">
        <f>$C12</f>
      </c>
      <c r="D43" s="48">
        <v>14000</v>
      </c>
      <c r="E43" s="48">
        <v>14000</v>
      </c>
      <c r="F43" s="48">
        <v>14000</v>
      </c>
      <c r="G43" s="48">
        <v>14000</v>
      </c>
      <c r="H43" s="48">
        <v>14000</v>
      </c>
      <c r="I43" s="48">
        <v>14000</v>
      </c>
      <c r="J43" s="48">
        <v>27000</v>
      </c>
      <c r="K43" s="48">
        <v>27000</v>
      </c>
      <c r="L43" s="48">
        <v>27000</v>
      </c>
      <c r="M43" s="48">
        <v>27000</v>
      </c>
      <c r="N43" s="48">
        <v>27000</v>
      </c>
      <c r="O43" s="48">
        <v>27000</v>
      </c>
      <c r="P43" s="29">
        <f>AVERAGE(D43:O43)</f>
      </c>
      <c r="Q43" s="48">
        <v>27000</v>
      </c>
      <c r="R43" s="48">
        <v>27000</v>
      </c>
      <c r="S43" s="48">
        <v>27000</v>
      </c>
      <c r="T43" s="48">
        <v>27000</v>
      </c>
      <c r="U43" s="48">
        <v>27000</v>
      </c>
      <c r="V43" s="48">
        <v>27000</v>
      </c>
      <c r="W43" s="48">
        <v>27000</v>
      </c>
      <c r="X43" s="48">
        <v>27000</v>
      </c>
      <c r="Y43" s="48">
        <v>27000</v>
      </c>
      <c r="Z43" s="48">
        <v>27000</v>
      </c>
      <c r="AA43" s="48">
        <v>27000</v>
      </c>
      <c r="AB43" s="48">
        <v>27000</v>
      </c>
      <c r="AC43" s="29">
        <f>AVERAGE(Q43:AB43)</f>
      </c>
      <c r="AD43" s="48">
        <v>27000</v>
      </c>
      <c r="AE43" s="48">
        <v>27000</v>
      </c>
      <c r="AF43" s="48">
        <v>27000</v>
      </c>
      <c r="AG43" s="48">
        <v>27000</v>
      </c>
      <c r="AH43" s="48">
        <v>27000</v>
      </c>
      <c r="AI43" s="48">
        <v>27000</v>
      </c>
      <c r="AJ43" s="48">
        <v>27000</v>
      </c>
      <c r="AK43" s="48">
        <v>27000</v>
      </c>
      <c r="AL43" s="48">
        <v>27000</v>
      </c>
      <c r="AM43" s="48">
        <v>27000</v>
      </c>
      <c r="AN43" s="48">
        <v>27000</v>
      </c>
      <c r="AO43" s="48">
        <v>27000</v>
      </c>
      <c r="AP43" s="29">
        <f>AVERAGE(AD43:AO43)</f>
      </c>
      <c r="AQ43" s="48">
        <v>27000</v>
      </c>
      <c r="AR43" s="48">
        <v>27000</v>
      </c>
      <c r="AS43" s="48">
        <v>27000</v>
      </c>
      <c r="AT43" s="48">
        <v>27000</v>
      </c>
      <c r="AU43" s="48">
        <v>27000</v>
      </c>
      <c r="AV43" s="48">
        <v>27000</v>
      </c>
      <c r="AW43" s="48">
        <v>27000</v>
      </c>
      <c r="AX43" s="48">
        <v>27000</v>
      </c>
      <c r="AY43" s="48">
        <v>27000</v>
      </c>
      <c r="AZ43" s="48">
        <v>27000</v>
      </c>
      <c r="BA43" s="48">
        <v>27000</v>
      </c>
      <c r="BB43" s="48">
        <v>27000</v>
      </c>
      <c r="BC43" s="29">
        <f>AVERAGE(AQ43:BB43)</f>
      </c>
      <c r="BD43" s="31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9">
        <f>AVERAGE(BE43:BP43)</f>
      </c>
      <c r="BR43" s="1"/>
      <c r="BS43" s="31">
        <f>AC43-P43</f>
      </c>
      <c r="BT43" s="32">
        <f>AP43-AC43</f>
      </c>
      <c r="BU43" s="32">
        <f>BC43-AP43</f>
      </c>
      <c r="BV43" s="6"/>
      <c r="BW43" s="6"/>
      <c r="BX43" s="6"/>
      <c r="BY43" s="6"/>
      <c r="BZ43" s="6"/>
      <c r="CA43" s="1"/>
      <c r="CB43" s="6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x14ac:dyDescent="0.25" r="44" customHeight="1" ht="18.75" hidden="1">
      <c r="A44" s="51">
        <f>$A13</f>
      </c>
      <c r="B44" s="51">
        <f>$B13</f>
      </c>
      <c r="C44" s="51">
        <f>$C13</f>
      </c>
      <c r="D44" s="48">
        <v>20000</v>
      </c>
      <c r="E44" s="48">
        <v>20000</v>
      </c>
      <c r="F44" s="48">
        <v>20000</v>
      </c>
      <c r="G44" s="48">
        <v>20000</v>
      </c>
      <c r="H44" s="48">
        <v>20000</v>
      </c>
      <c r="I44" s="48">
        <v>20000</v>
      </c>
      <c r="J44" s="48">
        <v>20000</v>
      </c>
      <c r="K44" s="48">
        <v>20000</v>
      </c>
      <c r="L44" s="48">
        <v>20000</v>
      </c>
      <c r="M44" s="48">
        <v>20000</v>
      </c>
      <c r="N44" s="48">
        <v>20000</v>
      </c>
      <c r="O44" s="48">
        <v>20000</v>
      </c>
      <c r="P44" s="29">
        <f>AVERAGE(D44:O44)</f>
      </c>
      <c r="Q44" s="48">
        <v>20000</v>
      </c>
      <c r="R44" s="48">
        <v>20000</v>
      </c>
      <c r="S44" s="48">
        <v>20000</v>
      </c>
      <c r="T44" s="48">
        <v>20000</v>
      </c>
      <c r="U44" s="48">
        <v>20000</v>
      </c>
      <c r="V44" s="48">
        <v>20000</v>
      </c>
      <c r="W44" s="48">
        <v>20000</v>
      </c>
      <c r="X44" s="48">
        <v>20000</v>
      </c>
      <c r="Y44" s="48">
        <v>20000</v>
      </c>
      <c r="Z44" s="48">
        <v>20000</v>
      </c>
      <c r="AA44" s="48">
        <v>20000</v>
      </c>
      <c r="AB44" s="48">
        <v>20000</v>
      </c>
      <c r="AC44" s="29">
        <f>AVERAGE(Q44:AB44)</f>
      </c>
      <c r="AD44" s="48">
        <v>20000</v>
      </c>
      <c r="AE44" s="48">
        <v>20000</v>
      </c>
      <c r="AF44" s="48">
        <v>20000</v>
      </c>
      <c r="AG44" s="48">
        <v>20000</v>
      </c>
      <c r="AH44" s="48">
        <v>20000</v>
      </c>
      <c r="AI44" s="48">
        <v>20000</v>
      </c>
      <c r="AJ44" s="48">
        <v>20000</v>
      </c>
      <c r="AK44" s="48">
        <v>20000</v>
      </c>
      <c r="AL44" s="48">
        <v>20000</v>
      </c>
      <c r="AM44" s="48">
        <v>20000</v>
      </c>
      <c r="AN44" s="48">
        <v>20000</v>
      </c>
      <c r="AO44" s="48">
        <v>20000</v>
      </c>
      <c r="AP44" s="29">
        <f>AVERAGE(AD44:AO44)</f>
      </c>
      <c r="AQ44" s="48">
        <v>20000</v>
      </c>
      <c r="AR44" s="48">
        <v>20000</v>
      </c>
      <c r="AS44" s="48">
        <v>20000</v>
      </c>
      <c r="AT44" s="48">
        <v>20000</v>
      </c>
      <c r="AU44" s="48">
        <v>20000</v>
      </c>
      <c r="AV44" s="48">
        <v>20000</v>
      </c>
      <c r="AW44" s="48">
        <v>20000</v>
      </c>
      <c r="AX44" s="48">
        <v>20000</v>
      </c>
      <c r="AY44" s="48">
        <v>20000</v>
      </c>
      <c r="AZ44" s="48">
        <v>20000</v>
      </c>
      <c r="BA44" s="48">
        <v>20000</v>
      </c>
      <c r="BB44" s="48">
        <v>20000</v>
      </c>
      <c r="BC44" s="29">
        <f>AVERAGE(AQ44:BB44)</f>
      </c>
      <c r="BD44" s="31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9">
        <f>AVERAGE(BE44:BP44)</f>
      </c>
      <c r="BR44" s="1"/>
      <c r="BS44" s="31">
        <f>AC44-P44</f>
      </c>
      <c r="BT44" s="32">
        <f>AP44-AC44</f>
      </c>
      <c r="BU44" s="32">
        <f>BC44-AP44</f>
      </c>
      <c r="BV44" s="6"/>
      <c r="BW44" s="6"/>
      <c r="BX44" s="6"/>
      <c r="BY44" s="6"/>
      <c r="BZ44" s="6"/>
      <c r="CA44" s="1"/>
      <c r="CB44" s="6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x14ac:dyDescent="0.25" r="45" customHeight="1" ht="18.75" hidden="1">
      <c r="A45" s="51">
        <f>$A14</f>
      </c>
      <c r="B45" s="51">
        <f>$B14</f>
      </c>
      <c r="C45" s="51">
        <f>$C14</f>
      </c>
      <c r="D45" s="48">
        <v>20000</v>
      </c>
      <c r="E45" s="48">
        <v>20000</v>
      </c>
      <c r="F45" s="48">
        <v>20000</v>
      </c>
      <c r="G45" s="48">
        <v>20000</v>
      </c>
      <c r="H45" s="48">
        <v>20000</v>
      </c>
      <c r="I45" s="48">
        <v>20000</v>
      </c>
      <c r="J45" s="48">
        <v>20000</v>
      </c>
      <c r="K45" s="48">
        <v>20000</v>
      </c>
      <c r="L45" s="48">
        <v>20000</v>
      </c>
      <c r="M45" s="48">
        <v>20000</v>
      </c>
      <c r="N45" s="48">
        <v>20000</v>
      </c>
      <c r="O45" s="48">
        <v>20000</v>
      </c>
      <c r="P45" s="29">
        <f>AVERAGE(D45:O45)</f>
      </c>
      <c r="Q45" s="48">
        <v>20000</v>
      </c>
      <c r="R45" s="48">
        <v>20000</v>
      </c>
      <c r="S45" s="48">
        <v>20000</v>
      </c>
      <c r="T45" s="48">
        <v>20000</v>
      </c>
      <c r="U45" s="48">
        <v>20000</v>
      </c>
      <c r="V45" s="48">
        <v>20000</v>
      </c>
      <c r="W45" s="48">
        <v>20000</v>
      </c>
      <c r="X45" s="48">
        <v>20000</v>
      </c>
      <c r="Y45" s="48">
        <v>20000</v>
      </c>
      <c r="Z45" s="48">
        <v>20000</v>
      </c>
      <c r="AA45" s="48">
        <v>20000</v>
      </c>
      <c r="AB45" s="48">
        <v>20000</v>
      </c>
      <c r="AC45" s="29">
        <f>AVERAGE(Q45:AB45)</f>
      </c>
      <c r="AD45" s="48">
        <v>20000</v>
      </c>
      <c r="AE45" s="48">
        <v>20000</v>
      </c>
      <c r="AF45" s="48">
        <v>20000</v>
      </c>
      <c r="AG45" s="48">
        <v>20000</v>
      </c>
      <c r="AH45" s="48">
        <v>20000</v>
      </c>
      <c r="AI45" s="48">
        <v>20000</v>
      </c>
      <c r="AJ45" s="48">
        <v>20000</v>
      </c>
      <c r="AK45" s="48">
        <v>20000</v>
      </c>
      <c r="AL45" s="48">
        <v>20000</v>
      </c>
      <c r="AM45" s="48">
        <v>20000</v>
      </c>
      <c r="AN45" s="48">
        <v>20000</v>
      </c>
      <c r="AO45" s="48">
        <v>20000</v>
      </c>
      <c r="AP45" s="29">
        <f>AVERAGE(AD45:AO45)</f>
      </c>
      <c r="AQ45" s="48">
        <v>20000</v>
      </c>
      <c r="AR45" s="48">
        <v>20000</v>
      </c>
      <c r="AS45" s="48">
        <v>20000</v>
      </c>
      <c r="AT45" s="48">
        <v>20000</v>
      </c>
      <c r="AU45" s="48">
        <v>20000</v>
      </c>
      <c r="AV45" s="48">
        <v>20000</v>
      </c>
      <c r="AW45" s="48">
        <v>20000</v>
      </c>
      <c r="AX45" s="48">
        <v>20000</v>
      </c>
      <c r="AY45" s="48">
        <v>20000</v>
      </c>
      <c r="AZ45" s="48">
        <v>20000</v>
      </c>
      <c r="BA45" s="48">
        <v>20000</v>
      </c>
      <c r="BB45" s="48">
        <v>20000</v>
      </c>
      <c r="BC45" s="29">
        <f>AVERAGE(AQ45:BB45)</f>
      </c>
      <c r="BD45" s="31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9">
        <f>AVERAGE(BE45:BP45)</f>
      </c>
      <c r="BR45" s="1"/>
      <c r="BS45" s="31">
        <f>AC45-P45</f>
      </c>
      <c r="BT45" s="32">
        <f>AP45-AC45</f>
      </c>
      <c r="BU45" s="32">
        <f>BC45-AP45</f>
      </c>
      <c r="BV45" s="6"/>
      <c r="BW45" s="6"/>
      <c r="BX45" s="6"/>
      <c r="BY45" s="6"/>
      <c r="BZ45" s="6"/>
      <c r="CA45" s="1"/>
      <c r="CB45" s="6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x14ac:dyDescent="0.25" r="46" customHeight="1" ht="18.75" hidden="1">
      <c r="A46" s="51">
        <f>$A15</f>
      </c>
      <c r="B46" s="51">
        <f>$B15</f>
      </c>
      <c r="C46" s="51">
        <f>$C15</f>
      </c>
      <c r="D46" s="48">
        <v>20000</v>
      </c>
      <c r="E46" s="48">
        <v>20000</v>
      </c>
      <c r="F46" s="48">
        <v>20000</v>
      </c>
      <c r="G46" s="48">
        <v>20000</v>
      </c>
      <c r="H46" s="48">
        <v>20000</v>
      </c>
      <c r="I46" s="48">
        <v>20000</v>
      </c>
      <c r="J46" s="48">
        <v>20000</v>
      </c>
      <c r="K46" s="48">
        <v>20000</v>
      </c>
      <c r="L46" s="48">
        <v>20000</v>
      </c>
      <c r="M46" s="48">
        <v>20000</v>
      </c>
      <c r="N46" s="48">
        <v>20000</v>
      </c>
      <c r="O46" s="48">
        <v>20000</v>
      </c>
      <c r="P46" s="29">
        <f>AVERAGE(D46:O46)</f>
      </c>
      <c r="Q46" s="48">
        <v>20000</v>
      </c>
      <c r="R46" s="48">
        <v>20000</v>
      </c>
      <c r="S46" s="48">
        <v>20000</v>
      </c>
      <c r="T46" s="48">
        <v>20000</v>
      </c>
      <c r="U46" s="48">
        <v>20000</v>
      </c>
      <c r="V46" s="48">
        <v>20000</v>
      </c>
      <c r="W46" s="48">
        <v>20000</v>
      </c>
      <c r="X46" s="48">
        <v>20000</v>
      </c>
      <c r="Y46" s="48">
        <v>20000</v>
      </c>
      <c r="Z46" s="48">
        <v>20000</v>
      </c>
      <c r="AA46" s="48">
        <v>20000</v>
      </c>
      <c r="AB46" s="48">
        <v>20000</v>
      </c>
      <c r="AC46" s="29">
        <f>AVERAGE(Q46:AB46)</f>
      </c>
      <c r="AD46" s="48">
        <v>20000</v>
      </c>
      <c r="AE46" s="48">
        <v>20000</v>
      </c>
      <c r="AF46" s="48">
        <v>20000</v>
      </c>
      <c r="AG46" s="48">
        <v>20000</v>
      </c>
      <c r="AH46" s="48">
        <v>20000</v>
      </c>
      <c r="AI46" s="48">
        <v>20000</v>
      </c>
      <c r="AJ46" s="48">
        <v>20000</v>
      </c>
      <c r="AK46" s="48">
        <v>20000</v>
      </c>
      <c r="AL46" s="48">
        <v>20000</v>
      </c>
      <c r="AM46" s="48">
        <v>20000</v>
      </c>
      <c r="AN46" s="48">
        <v>20000</v>
      </c>
      <c r="AO46" s="48">
        <v>20000</v>
      </c>
      <c r="AP46" s="29">
        <f>AVERAGE(AD46:AO46)</f>
      </c>
      <c r="AQ46" s="48">
        <v>20000</v>
      </c>
      <c r="AR46" s="48">
        <v>20000</v>
      </c>
      <c r="AS46" s="48">
        <v>20000</v>
      </c>
      <c r="AT46" s="48">
        <v>20000</v>
      </c>
      <c r="AU46" s="48">
        <v>20000</v>
      </c>
      <c r="AV46" s="48">
        <v>20000</v>
      </c>
      <c r="AW46" s="48">
        <v>20000</v>
      </c>
      <c r="AX46" s="48">
        <v>20000</v>
      </c>
      <c r="AY46" s="48">
        <v>20000</v>
      </c>
      <c r="AZ46" s="48">
        <v>20000</v>
      </c>
      <c r="BA46" s="48">
        <v>20000</v>
      </c>
      <c r="BB46" s="48">
        <v>20000</v>
      </c>
      <c r="BC46" s="29">
        <f>AVERAGE(AQ46:BB46)</f>
      </c>
      <c r="BD46" s="52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9">
        <f>AVERAGE(BE46:BP46)</f>
      </c>
      <c r="BR46" s="1"/>
      <c r="BS46" s="31">
        <f>AC46-P46</f>
      </c>
      <c r="BT46" s="32">
        <f>AP46-AC46</f>
      </c>
      <c r="BU46" s="32">
        <f>BC46-AP46</f>
      </c>
      <c r="BV46" s="6"/>
      <c r="BW46" s="6"/>
      <c r="BX46" s="6"/>
      <c r="BY46" s="6"/>
      <c r="BZ46" s="6"/>
      <c r="CA46" s="1"/>
      <c r="CB46" s="6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x14ac:dyDescent="0.25" r="47" customHeight="1" ht="18.75" hidden="1">
      <c r="A47" s="51">
        <f>$A16</f>
      </c>
      <c r="B47" s="51">
        <f>$B16</f>
      </c>
      <c r="C47" s="51">
        <f>$C16</f>
      </c>
      <c r="D47" s="48">
        <v>20000</v>
      </c>
      <c r="E47" s="48">
        <v>20000</v>
      </c>
      <c r="F47" s="48">
        <v>20000</v>
      </c>
      <c r="G47" s="48">
        <v>20000</v>
      </c>
      <c r="H47" s="48">
        <v>20000</v>
      </c>
      <c r="I47" s="48">
        <v>20000</v>
      </c>
      <c r="J47" s="48">
        <v>20000</v>
      </c>
      <c r="K47" s="48">
        <v>20000</v>
      </c>
      <c r="L47" s="48">
        <v>20000</v>
      </c>
      <c r="M47" s="48">
        <v>20000</v>
      </c>
      <c r="N47" s="48">
        <v>20000</v>
      </c>
      <c r="O47" s="48">
        <v>20000</v>
      </c>
      <c r="P47" s="29">
        <f>AVERAGE(D47:O47)</f>
      </c>
      <c r="Q47" s="48">
        <v>20000</v>
      </c>
      <c r="R47" s="48">
        <v>20000</v>
      </c>
      <c r="S47" s="48">
        <v>20000</v>
      </c>
      <c r="T47" s="48">
        <v>20000</v>
      </c>
      <c r="U47" s="48">
        <v>20000</v>
      </c>
      <c r="V47" s="48">
        <v>20000</v>
      </c>
      <c r="W47" s="48">
        <v>20000</v>
      </c>
      <c r="X47" s="48">
        <v>20000</v>
      </c>
      <c r="Y47" s="48">
        <v>20000</v>
      </c>
      <c r="Z47" s="48">
        <v>20000</v>
      </c>
      <c r="AA47" s="48">
        <v>20000</v>
      </c>
      <c r="AB47" s="48">
        <v>20000</v>
      </c>
      <c r="AC47" s="29">
        <f>AVERAGE(Q47:AB47)</f>
      </c>
      <c r="AD47" s="48">
        <v>20000</v>
      </c>
      <c r="AE47" s="48">
        <v>20000</v>
      </c>
      <c r="AF47" s="48">
        <v>20000</v>
      </c>
      <c r="AG47" s="48">
        <v>20000</v>
      </c>
      <c r="AH47" s="48">
        <v>20000</v>
      </c>
      <c r="AI47" s="48">
        <v>20000</v>
      </c>
      <c r="AJ47" s="48">
        <v>20000</v>
      </c>
      <c r="AK47" s="48">
        <v>20000</v>
      </c>
      <c r="AL47" s="48">
        <v>20000</v>
      </c>
      <c r="AM47" s="48">
        <v>20000</v>
      </c>
      <c r="AN47" s="48">
        <v>20000</v>
      </c>
      <c r="AO47" s="48">
        <v>20000</v>
      </c>
      <c r="AP47" s="29">
        <f>AVERAGE(AD47:AO47)</f>
      </c>
      <c r="AQ47" s="48">
        <v>20000</v>
      </c>
      <c r="AR47" s="48">
        <v>20000</v>
      </c>
      <c r="AS47" s="48">
        <v>20000</v>
      </c>
      <c r="AT47" s="48">
        <v>20000</v>
      </c>
      <c r="AU47" s="48">
        <v>20000</v>
      </c>
      <c r="AV47" s="48">
        <v>20000</v>
      </c>
      <c r="AW47" s="48">
        <v>20000</v>
      </c>
      <c r="AX47" s="48">
        <v>20000</v>
      </c>
      <c r="AY47" s="48">
        <v>20000</v>
      </c>
      <c r="AZ47" s="48">
        <v>20000</v>
      </c>
      <c r="BA47" s="48">
        <v>20000</v>
      </c>
      <c r="BB47" s="48">
        <v>20000</v>
      </c>
      <c r="BC47" s="29">
        <f>AVERAGE(AQ47:BB47)</f>
      </c>
      <c r="BD47" s="31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9">
        <f>AVERAGE(BE47:BP47)</f>
      </c>
      <c r="BR47" s="1"/>
      <c r="BS47" s="31">
        <f>AC47-P47</f>
      </c>
      <c r="BT47" s="32">
        <f>AP47-AC47</f>
      </c>
      <c r="BU47" s="32">
        <f>BC47-AP47</f>
      </c>
      <c r="BV47" s="6"/>
      <c r="BW47" s="6"/>
      <c r="BX47" s="6"/>
      <c r="BY47" s="6"/>
      <c r="BZ47" s="6"/>
      <c r="CA47" s="1"/>
      <c r="CB47" s="6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x14ac:dyDescent="0.25" r="48" customHeight="1" ht="18.75" hidden="1">
      <c r="A48" s="51">
        <f>$A17</f>
      </c>
      <c r="B48" s="51">
        <f>$B17</f>
      </c>
      <c r="C48" s="51">
        <f>$C17</f>
      </c>
      <c r="D48" s="48">
        <v>20000</v>
      </c>
      <c r="E48" s="48">
        <v>20000</v>
      </c>
      <c r="F48" s="48">
        <v>20000</v>
      </c>
      <c r="G48" s="48">
        <v>20000</v>
      </c>
      <c r="H48" s="48">
        <v>20000</v>
      </c>
      <c r="I48" s="48">
        <v>20000</v>
      </c>
      <c r="J48" s="48">
        <v>20000</v>
      </c>
      <c r="K48" s="48">
        <v>20000</v>
      </c>
      <c r="L48" s="48">
        <v>20000</v>
      </c>
      <c r="M48" s="48">
        <v>20000</v>
      </c>
      <c r="N48" s="48">
        <v>20000</v>
      </c>
      <c r="O48" s="48">
        <v>20000</v>
      </c>
      <c r="P48" s="29">
        <f>AVERAGE(D48:O48)</f>
      </c>
      <c r="Q48" s="48">
        <v>20000</v>
      </c>
      <c r="R48" s="48">
        <v>20000</v>
      </c>
      <c r="S48" s="48">
        <v>20000</v>
      </c>
      <c r="T48" s="48">
        <v>20000</v>
      </c>
      <c r="U48" s="48">
        <v>20000</v>
      </c>
      <c r="V48" s="48">
        <v>20000</v>
      </c>
      <c r="W48" s="48">
        <v>20000</v>
      </c>
      <c r="X48" s="48">
        <v>20000</v>
      </c>
      <c r="Y48" s="48">
        <v>20000</v>
      </c>
      <c r="Z48" s="48">
        <v>20000</v>
      </c>
      <c r="AA48" s="48">
        <v>20000</v>
      </c>
      <c r="AB48" s="48">
        <v>20000</v>
      </c>
      <c r="AC48" s="29">
        <f>AVERAGE(Q48:AB48)</f>
      </c>
      <c r="AD48" s="48">
        <v>20000</v>
      </c>
      <c r="AE48" s="48">
        <v>20000</v>
      </c>
      <c r="AF48" s="48">
        <v>20000</v>
      </c>
      <c r="AG48" s="48">
        <v>20000</v>
      </c>
      <c r="AH48" s="48">
        <v>20000</v>
      </c>
      <c r="AI48" s="48">
        <v>20000</v>
      </c>
      <c r="AJ48" s="48">
        <v>20000</v>
      </c>
      <c r="AK48" s="48">
        <v>20000</v>
      </c>
      <c r="AL48" s="48">
        <v>20000</v>
      </c>
      <c r="AM48" s="48">
        <v>20000</v>
      </c>
      <c r="AN48" s="48">
        <v>20000</v>
      </c>
      <c r="AO48" s="48">
        <v>20000</v>
      </c>
      <c r="AP48" s="29">
        <f>AVERAGE(AD48:AO48)</f>
      </c>
      <c r="AQ48" s="48">
        <v>20000</v>
      </c>
      <c r="AR48" s="48">
        <v>20000</v>
      </c>
      <c r="AS48" s="48">
        <v>20000</v>
      </c>
      <c r="AT48" s="48">
        <v>20000</v>
      </c>
      <c r="AU48" s="48">
        <v>20000</v>
      </c>
      <c r="AV48" s="48">
        <v>20000</v>
      </c>
      <c r="AW48" s="48">
        <v>20000</v>
      </c>
      <c r="AX48" s="48">
        <v>20000</v>
      </c>
      <c r="AY48" s="48">
        <v>20000</v>
      </c>
      <c r="AZ48" s="48">
        <v>20000</v>
      </c>
      <c r="BA48" s="48">
        <v>20000</v>
      </c>
      <c r="BB48" s="48">
        <v>20000</v>
      </c>
      <c r="BC48" s="29">
        <f>AVERAGE(AQ48:BB48)</f>
      </c>
      <c r="BD48" s="31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9">
        <f>AVERAGE(BE48:BP48)</f>
      </c>
      <c r="BR48" s="1"/>
      <c r="BS48" s="31">
        <f>AC48-P48</f>
      </c>
      <c r="BT48" s="32">
        <f>AP48-AC48</f>
      </c>
      <c r="BU48" s="32">
        <f>BC48-AP48</f>
      </c>
      <c r="BV48" s="6"/>
      <c r="BW48" s="6"/>
      <c r="BX48" s="6"/>
      <c r="BY48" s="6"/>
      <c r="BZ48" s="6"/>
      <c r="CA48" s="1"/>
      <c r="CB48" s="6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x14ac:dyDescent="0.25" r="49" customHeight="1" ht="18.75" hidden="1">
      <c r="A49" s="51">
        <f>$A18</f>
      </c>
      <c r="B49" s="51">
        <f>$B18</f>
      </c>
      <c r="C49" s="51">
        <f>$C18</f>
      </c>
      <c r="D49" s="48">
        <v>20000</v>
      </c>
      <c r="E49" s="48">
        <v>20000</v>
      </c>
      <c r="F49" s="48">
        <v>20000</v>
      </c>
      <c r="G49" s="48">
        <v>20000</v>
      </c>
      <c r="H49" s="48">
        <v>20000</v>
      </c>
      <c r="I49" s="48">
        <v>20000</v>
      </c>
      <c r="J49" s="48">
        <v>20000</v>
      </c>
      <c r="K49" s="48">
        <v>20000</v>
      </c>
      <c r="L49" s="48">
        <v>20000</v>
      </c>
      <c r="M49" s="48">
        <v>20000</v>
      </c>
      <c r="N49" s="48">
        <v>20000</v>
      </c>
      <c r="O49" s="48">
        <v>20000</v>
      </c>
      <c r="P49" s="29">
        <f>AVERAGE(D49:O49)</f>
      </c>
      <c r="Q49" s="48">
        <v>20000</v>
      </c>
      <c r="R49" s="48">
        <v>20000</v>
      </c>
      <c r="S49" s="48">
        <v>20000</v>
      </c>
      <c r="T49" s="48">
        <v>20000</v>
      </c>
      <c r="U49" s="48">
        <v>20000</v>
      </c>
      <c r="V49" s="48">
        <v>20000</v>
      </c>
      <c r="W49" s="48">
        <v>20000</v>
      </c>
      <c r="X49" s="48">
        <v>20000</v>
      </c>
      <c r="Y49" s="48">
        <v>20000</v>
      </c>
      <c r="Z49" s="48">
        <v>20000</v>
      </c>
      <c r="AA49" s="48">
        <v>20000</v>
      </c>
      <c r="AB49" s="48">
        <v>20000</v>
      </c>
      <c r="AC49" s="29">
        <f>AVERAGE(Q49:AB49)</f>
      </c>
      <c r="AD49" s="48">
        <v>20000</v>
      </c>
      <c r="AE49" s="48">
        <v>20000</v>
      </c>
      <c r="AF49" s="48">
        <v>20000</v>
      </c>
      <c r="AG49" s="48">
        <v>20000</v>
      </c>
      <c r="AH49" s="48">
        <v>20000</v>
      </c>
      <c r="AI49" s="48">
        <v>20000</v>
      </c>
      <c r="AJ49" s="48">
        <v>20000</v>
      </c>
      <c r="AK49" s="48">
        <v>20000</v>
      </c>
      <c r="AL49" s="48">
        <v>20000</v>
      </c>
      <c r="AM49" s="48">
        <v>20000</v>
      </c>
      <c r="AN49" s="48">
        <v>20000</v>
      </c>
      <c r="AO49" s="48">
        <v>20000</v>
      </c>
      <c r="AP49" s="29">
        <f>AVERAGE(AD49:AO49)</f>
      </c>
      <c r="AQ49" s="48">
        <v>20000</v>
      </c>
      <c r="AR49" s="48">
        <v>20000</v>
      </c>
      <c r="AS49" s="48">
        <v>20000</v>
      </c>
      <c r="AT49" s="48">
        <v>20000</v>
      </c>
      <c r="AU49" s="48">
        <v>20000</v>
      </c>
      <c r="AV49" s="48">
        <v>20000</v>
      </c>
      <c r="AW49" s="48">
        <v>20000</v>
      </c>
      <c r="AX49" s="48">
        <v>20000</v>
      </c>
      <c r="AY49" s="48">
        <v>20000</v>
      </c>
      <c r="AZ49" s="48">
        <v>20000</v>
      </c>
      <c r="BA49" s="48">
        <v>20000</v>
      </c>
      <c r="BB49" s="48">
        <v>20000</v>
      </c>
      <c r="BC49" s="29">
        <f>AVERAGE(AQ49:BB49)</f>
      </c>
      <c r="BD49" s="31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9">
        <f>AVERAGE(BE49:BP49)</f>
      </c>
      <c r="BR49" s="1"/>
      <c r="BS49" s="31">
        <f>AC49-P49</f>
      </c>
      <c r="BT49" s="32">
        <f>AP49-AC49</f>
      </c>
      <c r="BU49" s="32">
        <f>BC49-AP49</f>
      </c>
      <c r="BV49" s="6"/>
      <c r="BW49" s="6"/>
      <c r="BX49" s="6"/>
      <c r="BY49" s="6"/>
      <c r="BZ49" s="6"/>
      <c r="CA49" s="1"/>
      <c r="CB49" s="6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x14ac:dyDescent="0.25" r="50" customHeight="1" ht="18.75" hidden="1">
      <c r="A50" s="53">
        <f>$A19</f>
      </c>
      <c r="B50" s="53">
        <f>$B19</f>
      </c>
      <c r="C50" s="53">
        <f>$C19</f>
      </c>
      <c r="D50" s="48">
        <v>10000</v>
      </c>
      <c r="E50" s="48">
        <v>10000</v>
      </c>
      <c r="F50" s="48">
        <v>10000</v>
      </c>
      <c r="G50" s="48">
        <v>10000</v>
      </c>
      <c r="H50" s="48">
        <v>10000</v>
      </c>
      <c r="I50" s="48">
        <v>10000</v>
      </c>
      <c r="J50" s="48">
        <v>10000</v>
      </c>
      <c r="K50" s="48">
        <v>10000</v>
      </c>
      <c r="L50" s="48">
        <v>10000</v>
      </c>
      <c r="M50" s="48">
        <v>10000</v>
      </c>
      <c r="N50" s="48">
        <v>10000</v>
      </c>
      <c r="O50" s="48">
        <v>10000</v>
      </c>
      <c r="P50" s="29">
        <f>AVERAGE(D50:O50)</f>
      </c>
      <c r="Q50" s="48">
        <v>10000</v>
      </c>
      <c r="R50" s="48">
        <v>10000</v>
      </c>
      <c r="S50" s="48">
        <v>10000</v>
      </c>
      <c r="T50" s="48">
        <v>10000</v>
      </c>
      <c r="U50" s="48">
        <v>10000</v>
      </c>
      <c r="V50" s="48">
        <v>10000</v>
      </c>
      <c r="W50" s="48">
        <v>10000</v>
      </c>
      <c r="X50" s="48">
        <v>10000</v>
      </c>
      <c r="Y50" s="48">
        <v>10000</v>
      </c>
      <c r="Z50" s="48">
        <v>10000</v>
      </c>
      <c r="AA50" s="48">
        <v>10000</v>
      </c>
      <c r="AB50" s="48">
        <v>10000</v>
      </c>
      <c r="AC50" s="29">
        <f>AVERAGE(Q50:AB50)</f>
      </c>
      <c r="AD50" s="48">
        <v>10000</v>
      </c>
      <c r="AE50" s="48">
        <v>10000</v>
      </c>
      <c r="AF50" s="48">
        <v>10000</v>
      </c>
      <c r="AG50" s="48">
        <v>10000</v>
      </c>
      <c r="AH50" s="48">
        <v>10000</v>
      </c>
      <c r="AI50" s="48">
        <v>10000</v>
      </c>
      <c r="AJ50" s="48">
        <v>10000</v>
      </c>
      <c r="AK50" s="48">
        <v>10000</v>
      </c>
      <c r="AL50" s="48">
        <v>10000</v>
      </c>
      <c r="AM50" s="48">
        <v>10000</v>
      </c>
      <c r="AN50" s="48">
        <v>10000</v>
      </c>
      <c r="AO50" s="48">
        <v>10000</v>
      </c>
      <c r="AP50" s="29">
        <f>AVERAGE(AD50:AO50)</f>
      </c>
      <c r="AQ50" s="48">
        <v>10000</v>
      </c>
      <c r="AR50" s="48">
        <v>10000</v>
      </c>
      <c r="AS50" s="48">
        <v>10000</v>
      </c>
      <c r="AT50" s="48">
        <v>10000</v>
      </c>
      <c r="AU50" s="48">
        <v>10000</v>
      </c>
      <c r="AV50" s="48">
        <v>10000</v>
      </c>
      <c r="AW50" s="48">
        <v>10000</v>
      </c>
      <c r="AX50" s="48">
        <v>10000</v>
      </c>
      <c r="AY50" s="48">
        <v>10000</v>
      </c>
      <c r="AZ50" s="48">
        <v>10000</v>
      </c>
      <c r="BA50" s="48">
        <v>10000</v>
      </c>
      <c r="BB50" s="48">
        <v>10000</v>
      </c>
      <c r="BC50" s="29">
        <f>AVERAGE(AQ50:BB50)</f>
      </c>
      <c r="BD50" s="31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9">
        <f>AVERAGE(BE50:BP50)</f>
      </c>
      <c r="BR50" s="1"/>
      <c r="BS50" s="31">
        <f>AC50-P50</f>
      </c>
      <c r="BT50" s="32">
        <f>AP50-AC50</f>
      </c>
      <c r="BU50" s="32">
        <f>BC50-AP50</f>
      </c>
      <c r="BV50" s="6"/>
      <c r="BW50" s="6"/>
      <c r="BX50" s="6"/>
      <c r="BY50" s="6"/>
      <c r="BZ50" s="6"/>
      <c r="CA50" s="1"/>
      <c r="CB50" s="6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x14ac:dyDescent="0.25" r="51" customHeight="1" ht="18.75" hidden="1">
      <c r="A51" s="53">
        <f>$A20</f>
      </c>
      <c r="B51" s="53">
        <f>$B20</f>
      </c>
      <c r="C51" s="53">
        <f>$C20</f>
      </c>
      <c r="D51" s="48">
        <v>10000</v>
      </c>
      <c r="E51" s="48">
        <v>10000</v>
      </c>
      <c r="F51" s="48">
        <v>10000</v>
      </c>
      <c r="G51" s="48">
        <v>10000</v>
      </c>
      <c r="H51" s="48">
        <v>10000</v>
      </c>
      <c r="I51" s="48">
        <v>10000</v>
      </c>
      <c r="J51" s="48">
        <v>10000</v>
      </c>
      <c r="K51" s="48">
        <v>10000</v>
      </c>
      <c r="L51" s="48">
        <v>10000</v>
      </c>
      <c r="M51" s="48">
        <v>10000</v>
      </c>
      <c r="N51" s="48">
        <v>10000</v>
      </c>
      <c r="O51" s="48">
        <v>10000</v>
      </c>
      <c r="P51" s="29">
        <f>AVERAGE(D51:O51)</f>
      </c>
      <c r="Q51" s="48">
        <v>10000</v>
      </c>
      <c r="R51" s="48">
        <v>10000</v>
      </c>
      <c r="S51" s="48">
        <v>10000</v>
      </c>
      <c r="T51" s="48">
        <v>10000</v>
      </c>
      <c r="U51" s="48">
        <v>10000</v>
      </c>
      <c r="V51" s="48">
        <v>10000</v>
      </c>
      <c r="W51" s="48">
        <v>10000</v>
      </c>
      <c r="X51" s="48">
        <v>10000</v>
      </c>
      <c r="Y51" s="48">
        <v>10000</v>
      </c>
      <c r="Z51" s="48">
        <v>10000</v>
      </c>
      <c r="AA51" s="48">
        <v>10000</v>
      </c>
      <c r="AB51" s="48">
        <v>10000</v>
      </c>
      <c r="AC51" s="29">
        <f>AVERAGE(Q51:AB51)</f>
      </c>
      <c r="AD51" s="48">
        <v>10000</v>
      </c>
      <c r="AE51" s="48">
        <v>10000</v>
      </c>
      <c r="AF51" s="48">
        <v>10000</v>
      </c>
      <c r="AG51" s="48">
        <v>10000</v>
      </c>
      <c r="AH51" s="48">
        <v>10000</v>
      </c>
      <c r="AI51" s="48">
        <v>10000</v>
      </c>
      <c r="AJ51" s="48">
        <v>10000</v>
      </c>
      <c r="AK51" s="48">
        <v>10000</v>
      </c>
      <c r="AL51" s="48">
        <v>10000</v>
      </c>
      <c r="AM51" s="48">
        <v>10000</v>
      </c>
      <c r="AN51" s="48">
        <v>10000</v>
      </c>
      <c r="AO51" s="48">
        <v>10000</v>
      </c>
      <c r="AP51" s="29">
        <f>AVERAGE(AD51:AO51)</f>
      </c>
      <c r="AQ51" s="48">
        <v>10000</v>
      </c>
      <c r="AR51" s="48">
        <v>10000</v>
      </c>
      <c r="AS51" s="48">
        <v>10000</v>
      </c>
      <c r="AT51" s="48">
        <v>10000</v>
      </c>
      <c r="AU51" s="48">
        <v>10000</v>
      </c>
      <c r="AV51" s="48">
        <v>10000</v>
      </c>
      <c r="AW51" s="48">
        <v>10000</v>
      </c>
      <c r="AX51" s="48">
        <v>10000</v>
      </c>
      <c r="AY51" s="48">
        <v>10000</v>
      </c>
      <c r="AZ51" s="48">
        <v>10000</v>
      </c>
      <c r="BA51" s="48">
        <v>10000</v>
      </c>
      <c r="BB51" s="48">
        <v>10000</v>
      </c>
      <c r="BC51" s="29">
        <f>AVERAGE(AQ51:BB51)</f>
      </c>
      <c r="BD51" s="31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9">
        <f>AVERAGE(BE51:BP51)</f>
      </c>
      <c r="BR51" s="1"/>
      <c r="BS51" s="31">
        <f>AC51-P51</f>
      </c>
      <c r="BT51" s="32">
        <f>AP51-AC51</f>
      </c>
      <c r="BU51" s="32">
        <f>BC51-AP51</f>
      </c>
      <c r="BV51" s="6"/>
      <c r="BW51" s="6"/>
      <c r="BX51" s="6"/>
      <c r="BY51" s="6"/>
      <c r="BZ51" s="6"/>
      <c r="CA51" s="1"/>
      <c r="CB51" s="6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x14ac:dyDescent="0.25" r="52" customHeight="1" ht="18.75" hidden="1">
      <c r="A52" s="53">
        <f>$A21</f>
      </c>
      <c r="B52" s="53">
        <f>$B21</f>
      </c>
      <c r="C52" s="53">
        <f>$C21</f>
      </c>
      <c r="D52" s="48">
        <v>10000</v>
      </c>
      <c r="E52" s="48">
        <v>10000</v>
      </c>
      <c r="F52" s="48">
        <v>10000</v>
      </c>
      <c r="G52" s="48">
        <v>10000</v>
      </c>
      <c r="H52" s="48">
        <v>10000</v>
      </c>
      <c r="I52" s="48">
        <v>10000</v>
      </c>
      <c r="J52" s="48">
        <v>10000</v>
      </c>
      <c r="K52" s="48">
        <v>10000</v>
      </c>
      <c r="L52" s="48">
        <v>10000</v>
      </c>
      <c r="M52" s="48">
        <v>10000</v>
      </c>
      <c r="N52" s="48">
        <v>10000</v>
      </c>
      <c r="O52" s="48">
        <v>10000</v>
      </c>
      <c r="P52" s="29">
        <f>AVERAGE(D52:O52)</f>
      </c>
      <c r="Q52" s="48">
        <v>10000</v>
      </c>
      <c r="R52" s="48">
        <v>10000</v>
      </c>
      <c r="S52" s="48">
        <v>10000</v>
      </c>
      <c r="T52" s="48">
        <v>10000</v>
      </c>
      <c r="U52" s="48">
        <v>10000</v>
      </c>
      <c r="V52" s="48">
        <v>10000</v>
      </c>
      <c r="W52" s="48">
        <v>10000</v>
      </c>
      <c r="X52" s="48">
        <v>10000</v>
      </c>
      <c r="Y52" s="48">
        <v>10000</v>
      </c>
      <c r="Z52" s="48">
        <v>10000</v>
      </c>
      <c r="AA52" s="48">
        <v>10000</v>
      </c>
      <c r="AB52" s="48">
        <v>10000</v>
      </c>
      <c r="AC52" s="29">
        <f>AVERAGE(Q52:AB52)</f>
      </c>
      <c r="AD52" s="48">
        <v>10000</v>
      </c>
      <c r="AE52" s="48">
        <v>10000</v>
      </c>
      <c r="AF52" s="48">
        <v>10000</v>
      </c>
      <c r="AG52" s="48">
        <v>10000</v>
      </c>
      <c r="AH52" s="48">
        <v>10000</v>
      </c>
      <c r="AI52" s="48">
        <v>10000</v>
      </c>
      <c r="AJ52" s="48">
        <v>10000</v>
      </c>
      <c r="AK52" s="48">
        <v>10000</v>
      </c>
      <c r="AL52" s="48">
        <v>10000</v>
      </c>
      <c r="AM52" s="48">
        <v>10000</v>
      </c>
      <c r="AN52" s="48">
        <v>10000</v>
      </c>
      <c r="AO52" s="48">
        <v>10000</v>
      </c>
      <c r="AP52" s="29">
        <f>AVERAGE(AD52:AO52)</f>
      </c>
      <c r="AQ52" s="48">
        <v>10000</v>
      </c>
      <c r="AR52" s="48">
        <v>10000</v>
      </c>
      <c r="AS52" s="48">
        <v>10000</v>
      </c>
      <c r="AT52" s="48">
        <v>10000</v>
      </c>
      <c r="AU52" s="48">
        <v>10000</v>
      </c>
      <c r="AV52" s="48">
        <v>10000</v>
      </c>
      <c r="AW52" s="48">
        <v>10000</v>
      </c>
      <c r="AX52" s="48">
        <v>10000</v>
      </c>
      <c r="AY52" s="48">
        <v>10000</v>
      </c>
      <c r="AZ52" s="48">
        <v>10000</v>
      </c>
      <c r="BA52" s="48">
        <v>10000</v>
      </c>
      <c r="BB52" s="48">
        <v>10000</v>
      </c>
      <c r="BC52" s="29">
        <f>AVERAGE(AQ52:BB52)</f>
      </c>
      <c r="BD52" s="31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9">
        <f>AVERAGE(BE52:BP52)</f>
      </c>
      <c r="BR52" s="1"/>
      <c r="BS52" s="31">
        <f>AC52-P52</f>
      </c>
      <c r="BT52" s="32">
        <f>AP52-AC52</f>
      </c>
      <c r="BU52" s="32">
        <f>BC52-AP52</f>
      </c>
      <c r="BV52" s="6"/>
      <c r="BW52" s="6"/>
      <c r="BX52" s="6"/>
      <c r="BY52" s="6"/>
      <c r="BZ52" s="6"/>
      <c r="CA52" s="1"/>
      <c r="CB52" s="6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x14ac:dyDescent="0.25" r="53" customHeight="1" ht="18.75" hidden="1">
      <c r="A53" s="53">
        <f>$A22</f>
      </c>
      <c r="B53" s="53">
        <f>$B22</f>
      </c>
      <c r="C53" s="53">
        <f>$C22</f>
      </c>
      <c r="D53" s="48">
        <v>10000</v>
      </c>
      <c r="E53" s="48">
        <v>10000</v>
      </c>
      <c r="F53" s="48">
        <v>10000</v>
      </c>
      <c r="G53" s="48">
        <v>10000</v>
      </c>
      <c r="H53" s="48">
        <v>10000</v>
      </c>
      <c r="I53" s="48">
        <v>10000</v>
      </c>
      <c r="J53" s="48">
        <v>10000</v>
      </c>
      <c r="K53" s="48">
        <v>10000</v>
      </c>
      <c r="L53" s="48">
        <v>10000</v>
      </c>
      <c r="M53" s="48">
        <v>10000</v>
      </c>
      <c r="N53" s="48">
        <v>10000</v>
      </c>
      <c r="O53" s="48">
        <v>10000</v>
      </c>
      <c r="P53" s="29">
        <f>AVERAGE(D53:O53)</f>
      </c>
      <c r="Q53" s="48">
        <v>10000</v>
      </c>
      <c r="R53" s="48">
        <v>10000</v>
      </c>
      <c r="S53" s="48">
        <v>10000</v>
      </c>
      <c r="T53" s="48">
        <v>10000</v>
      </c>
      <c r="U53" s="48">
        <v>10000</v>
      </c>
      <c r="V53" s="48">
        <v>10000</v>
      </c>
      <c r="W53" s="48">
        <v>10000</v>
      </c>
      <c r="X53" s="48">
        <v>10000</v>
      </c>
      <c r="Y53" s="48">
        <v>10000</v>
      </c>
      <c r="Z53" s="48">
        <v>10000</v>
      </c>
      <c r="AA53" s="48">
        <v>10000</v>
      </c>
      <c r="AB53" s="48">
        <v>10000</v>
      </c>
      <c r="AC53" s="29">
        <f>AVERAGE(Q53:AB53)</f>
      </c>
      <c r="AD53" s="48">
        <v>10000</v>
      </c>
      <c r="AE53" s="48">
        <v>10000</v>
      </c>
      <c r="AF53" s="48">
        <v>10000</v>
      </c>
      <c r="AG53" s="48">
        <v>10000</v>
      </c>
      <c r="AH53" s="48">
        <v>10000</v>
      </c>
      <c r="AI53" s="48">
        <v>10000</v>
      </c>
      <c r="AJ53" s="48">
        <v>10000</v>
      </c>
      <c r="AK53" s="48">
        <v>10000</v>
      </c>
      <c r="AL53" s="48">
        <v>10000</v>
      </c>
      <c r="AM53" s="48">
        <v>10000</v>
      </c>
      <c r="AN53" s="48">
        <v>10000</v>
      </c>
      <c r="AO53" s="48">
        <v>10000</v>
      </c>
      <c r="AP53" s="29">
        <f>AVERAGE(AD53:AO53)</f>
      </c>
      <c r="AQ53" s="48">
        <v>10000</v>
      </c>
      <c r="AR53" s="48">
        <v>10000</v>
      </c>
      <c r="AS53" s="48">
        <v>10000</v>
      </c>
      <c r="AT53" s="48">
        <v>10000</v>
      </c>
      <c r="AU53" s="48">
        <v>10000</v>
      </c>
      <c r="AV53" s="48">
        <v>10000</v>
      </c>
      <c r="AW53" s="48">
        <v>10000</v>
      </c>
      <c r="AX53" s="48">
        <v>10000</v>
      </c>
      <c r="AY53" s="48">
        <v>10000</v>
      </c>
      <c r="AZ53" s="48">
        <v>10000</v>
      </c>
      <c r="BA53" s="48">
        <v>10000</v>
      </c>
      <c r="BB53" s="48">
        <v>10000</v>
      </c>
      <c r="BC53" s="29">
        <f>AVERAGE(AQ53:BB53)</f>
      </c>
      <c r="BD53" s="31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9">
        <f>AVERAGE(BE53:BP53)</f>
      </c>
      <c r="BR53" s="1"/>
      <c r="BS53" s="31">
        <f>AC53-P53</f>
      </c>
      <c r="BT53" s="32">
        <f>AP53-AC53</f>
      </c>
      <c r="BU53" s="32">
        <f>BC53-AP53</f>
      </c>
      <c r="BV53" s="6"/>
      <c r="BW53" s="6"/>
      <c r="BX53" s="6"/>
      <c r="BY53" s="6"/>
      <c r="BZ53" s="6"/>
      <c r="CA53" s="1"/>
      <c r="CB53" s="6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x14ac:dyDescent="0.25" r="54" customHeight="1" ht="18.75" hidden="1">
      <c r="A54" s="53">
        <f>$A23</f>
      </c>
      <c r="B54" s="53">
        <f>$B23</f>
      </c>
      <c r="C54" s="53">
        <f>$C23</f>
      </c>
      <c r="D54" s="48">
        <v>10000</v>
      </c>
      <c r="E54" s="48">
        <v>10000</v>
      </c>
      <c r="F54" s="48">
        <v>10000</v>
      </c>
      <c r="G54" s="48">
        <v>10000</v>
      </c>
      <c r="H54" s="48">
        <v>10000</v>
      </c>
      <c r="I54" s="48">
        <v>10000</v>
      </c>
      <c r="J54" s="48">
        <v>10000</v>
      </c>
      <c r="K54" s="48">
        <v>10000</v>
      </c>
      <c r="L54" s="48">
        <v>10000</v>
      </c>
      <c r="M54" s="48">
        <v>10000</v>
      </c>
      <c r="N54" s="48">
        <v>10000</v>
      </c>
      <c r="O54" s="48">
        <v>10000</v>
      </c>
      <c r="P54" s="29">
        <f>AVERAGE(D54:O54)</f>
      </c>
      <c r="Q54" s="48">
        <v>10000</v>
      </c>
      <c r="R54" s="48">
        <v>10000</v>
      </c>
      <c r="S54" s="48">
        <v>10000</v>
      </c>
      <c r="T54" s="48">
        <v>10000</v>
      </c>
      <c r="U54" s="48">
        <v>10000</v>
      </c>
      <c r="V54" s="48">
        <v>10000</v>
      </c>
      <c r="W54" s="48">
        <v>10000</v>
      </c>
      <c r="X54" s="48">
        <v>10000</v>
      </c>
      <c r="Y54" s="48">
        <v>10000</v>
      </c>
      <c r="Z54" s="48">
        <v>10000</v>
      </c>
      <c r="AA54" s="48">
        <v>10000</v>
      </c>
      <c r="AB54" s="48">
        <v>10000</v>
      </c>
      <c r="AC54" s="29">
        <f>AVERAGE(Q54:AB54)</f>
      </c>
      <c r="AD54" s="48">
        <v>10000</v>
      </c>
      <c r="AE54" s="48">
        <v>10000</v>
      </c>
      <c r="AF54" s="48">
        <v>10000</v>
      </c>
      <c r="AG54" s="48">
        <v>10000</v>
      </c>
      <c r="AH54" s="48">
        <v>10000</v>
      </c>
      <c r="AI54" s="48">
        <v>10000</v>
      </c>
      <c r="AJ54" s="48">
        <v>10000</v>
      </c>
      <c r="AK54" s="48">
        <v>10000</v>
      </c>
      <c r="AL54" s="48">
        <v>10000</v>
      </c>
      <c r="AM54" s="48">
        <v>10000</v>
      </c>
      <c r="AN54" s="48">
        <v>10000</v>
      </c>
      <c r="AO54" s="48">
        <v>10000</v>
      </c>
      <c r="AP54" s="29">
        <f>AVERAGE(AD54:AO54)</f>
      </c>
      <c r="AQ54" s="48">
        <v>10000</v>
      </c>
      <c r="AR54" s="48">
        <v>10000</v>
      </c>
      <c r="AS54" s="48">
        <v>10000</v>
      </c>
      <c r="AT54" s="48">
        <v>10000</v>
      </c>
      <c r="AU54" s="48">
        <v>10000</v>
      </c>
      <c r="AV54" s="48">
        <v>10000</v>
      </c>
      <c r="AW54" s="48">
        <v>10000</v>
      </c>
      <c r="AX54" s="48">
        <v>10000</v>
      </c>
      <c r="AY54" s="48">
        <v>10000</v>
      </c>
      <c r="AZ54" s="48">
        <v>10000</v>
      </c>
      <c r="BA54" s="48">
        <v>10000</v>
      </c>
      <c r="BB54" s="48">
        <v>10000</v>
      </c>
      <c r="BC54" s="29">
        <f>AVERAGE(AQ54:BB54)</f>
      </c>
      <c r="BD54" s="31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9">
        <f>AVERAGE(BE54:BP54)</f>
      </c>
      <c r="BR54" s="1"/>
      <c r="BS54" s="31">
        <f>AC54-P54</f>
      </c>
      <c r="BT54" s="32">
        <f>AP54-AC54</f>
      </c>
      <c r="BU54" s="32">
        <f>BC54-AP54</f>
      </c>
      <c r="BV54" s="6"/>
      <c r="BW54" s="6"/>
      <c r="BX54" s="6"/>
      <c r="BY54" s="6"/>
      <c r="BZ54" s="6"/>
      <c r="CA54" s="1"/>
      <c r="CB54" s="6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x14ac:dyDescent="0.25" r="55" customHeight="1" ht="18.75" hidden="1">
      <c r="A55" s="53">
        <f>$A24</f>
      </c>
      <c r="B55" s="53">
        <f>$B24</f>
      </c>
      <c r="C55" s="53">
        <f>$C24</f>
      </c>
      <c r="D55" s="48">
        <v>10000</v>
      </c>
      <c r="E55" s="48">
        <v>10000</v>
      </c>
      <c r="F55" s="48">
        <v>10000</v>
      </c>
      <c r="G55" s="48">
        <v>10000</v>
      </c>
      <c r="H55" s="48">
        <v>10000</v>
      </c>
      <c r="I55" s="48">
        <v>10000</v>
      </c>
      <c r="J55" s="48">
        <v>10000</v>
      </c>
      <c r="K55" s="48">
        <v>10000</v>
      </c>
      <c r="L55" s="48">
        <v>10000</v>
      </c>
      <c r="M55" s="48">
        <v>10000</v>
      </c>
      <c r="N55" s="48">
        <v>10000</v>
      </c>
      <c r="O55" s="48">
        <v>10000</v>
      </c>
      <c r="P55" s="29">
        <f>AVERAGE(D55:O55)</f>
      </c>
      <c r="Q55" s="48">
        <v>10000</v>
      </c>
      <c r="R55" s="48">
        <v>10000</v>
      </c>
      <c r="S55" s="48">
        <v>10000</v>
      </c>
      <c r="T55" s="48">
        <v>10000</v>
      </c>
      <c r="U55" s="48">
        <v>10000</v>
      </c>
      <c r="V55" s="48">
        <v>10000</v>
      </c>
      <c r="W55" s="48">
        <v>10000</v>
      </c>
      <c r="X55" s="48">
        <v>10000</v>
      </c>
      <c r="Y55" s="48">
        <v>10000</v>
      </c>
      <c r="Z55" s="48">
        <v>10000</v>
      </c>
      <c r="AA55" s="48">
        <v>10000</v>
      </c>
      <c r="AB55" s="48">
        <v>10000</v>
      </c>
      <c r="AC55" s="29">
        <f>AVERAGE(Q55:AB55)</f>
      </c>
      <c r="AD55" s="48">
        <v>10000</v>
      </c>
      <c r="AE55" s="48">
        <v>10000</v>
      </c>
      <c r="AF55" s="48">
        <v>10000</v>
      </c>
      <c r="AG55" s="48">
        <v>10000</v>
      </c>
      <c r="AH55" s="48">
        <v>10000</v>
      </c>
      <c r="AI55" s="48">
        <v>10000</v>
      </c>
      <c r="AJ55" s="48">
        <v>10000</v>
      </c>
      <c r="AK55" s="48">
        <v>10000</v>
      </c>
      <c r="AL55" s="48">
        <v>10000</v>
      </c>
      <c r="AM55" s="48">
        <v>10000</v>
      </c>
      <c r="AN55" s="48">
        <v>10000</v>
      </c>
      <c r="AO55" s="48">
        <v>10000</v>
      </c>
      <c r="AP55" s="29">
        <f>AVERAGE(AD55:AO55)</f>
      </c>
      <c r="AQ55" s="48">
        <v>10000</v>
      </c>
      <c r="AR55" s="48">
        <v>10000</v>
      </c>
      <c r="AS55" s="48">
        <v>10000</v>
      </c>
      <c r="AT55" s="48">
        <v>10000</v>
      </c>
      <c r="AU55" s="48">
        <v>10000</v>
      </c>
      <c r="AV55" s="48">
        <v>10000</v>
      </c>
      <c r="AW55" s="48">
        <v>10000</v>
      </c>
      <c r="AX55" s="48">
        <v>10000</v>
      </c>
      <c r="AY55" s="48">
        <v>10000</v>
      </c>
      <c r="AZ55" s="48">
        <v>10000</v>
      </c>
      <c r="BA55" s="48">
        <v>10000</v>
      </c>
      <c r="BB55" s="48">
        <v>10000</v>
      </c>
      <c r="BC55" s="29">
        <f>AVERAGE(AQ55:BB55)</f>
      </c>
      <c r="BD55" s="31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9">
        <f>AVERAGE(BE55:BP55)</f>
      </c>
      <c r="BR55" s="1"/>
      <c r="BS55" s="31">
        <f>AC55-P55</f>
      </c>
      <c r="BT55" s="32">
        <f>AP55-AC55</f>
      </c>
      <c r="BU55" s="32">
        <f>BC55-AP55</f>
      </c>
      <c r="BV55" s="6"/>
      <c r="BW55" s="6"/>
      <c r="BX55" s="6"/>
      <c r="BY55" s="6"/>
      <c r="BZ55" s="6"/>
      <c r="CA55" s="1"/>
      <c r="CB55" s="6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x14ac:dyDescent="0.25" r="56" customHeight="1" ht="18.75" hidden="1">
      <c r="A56" s="53">
        <f>$A25</f>
      </c>
      <c r="B56" s="53">
        <f>$B25</f>
      </c>
      <c r="C56" s="53">
        <f>$C25</f>
      </c>
      <c r="D56" s="48">
        <v>10000</v>
      </c>
      <c r="E56" s="48">
        <v>10000</v>
      </c>
      <c r="F56" s="48">
        <v>10000</v>
      </c>
      <c r="G56" s="48">
        <v>10000</v>
      </c>
      <c r="H56" s="48">
        <v>10000</v>
      </c>
      <c r="I56" s="48">
        <v>10000</v>
      </c>
      <c r="J56" s="48">
        <v>10000</v>
      </c>
      <c r="K56" s="48">
        <v>10000</v>
      </c>
      <c r="L56" s="48">
        <v>10000</v>
      </c>
      <c r="M56" s="48">
        <v>10000</v>
      </c>
      <c r="N56" s="48">
        <v>10000</v>
      </c>
      <c r="O56" s="48">
        <v>10000</v>
      </c>
      <c r="P56" s="29">
        <f>AVERAGE(D56:O56)</f>
      </c>
      <c r="Q56" s="48">
        <v>10000</v>
      </c>
      <c r="R56" s="48">
        <v>10000</v>
      </c>
      <c r="S56" s="48">
        <v>10000</v>
      </c>
      <c r="T56" s="48">
        <v>10000</v>
      </c>
      <c r="U56" s="48">
        <v>10000</v>
      </c>
      <c r="V56" s="48">
        <v>10000</v>
      </c>
      <c r="W56" s="48">
        <v>10000</v>
      </c>
      <c r="X56" s="48">
        <v>10000</v>
      </c>
      <c r="Y56" s="48">
        <v>10000</v>
      </c>
      <c r="Z56" s="48">
        <v>10000</v>
      </c>
      <c r="AA56" s="48">
        <v>10000</v>
      </c>
      <c r="AB56" s="48">
        <v>10000</v>
      </c>
      <c r="AC56" s="29">
        <f>AVERAGE(Q56:AB56)</f>
      </c>
      <c r="AD56" s="48">
        <v>10000</v>
      </c>
      <c r="AE56" s="48">
        <v>10000</v>
      </c>
      <c r="AF56" s="48">
        <v>10000</v>
      </c>
      <c r="AG56" s="48">
        <v>10000</v>
      </c>
      <c r="AH56" s="48">
        <v>10000</v>
      </c>
      <c r="AI56" s="48">
        <v>10000</v>
      </c>
      <c r="AJ56" s="48">
        <v>10000</v>
      </c>
      <c r="AK56" s="48">
        <v>10000</v>
      </c>
      <c r="AL56" s="48">
        <v>10000</v>
      </c>
      <c r="AM56" s="48">
        <v>10000</v>
      </c>
      <c r="AN56" s="48">
        <v>10000</v>
      </c>
      <c r="AO56" s="48">
        <v>10000</v>
      </c>
      <c r="AP56" s="29">
        <f>AVERAGE(AD56:AO56)</f>
      </c>
      <c r="AQ56" s="48">
        <v>10000</v>
      </c>
      <c r="AR56" s="48">
        <v>10000</v>
      </c>
      <c r="AS56" s="48">
        <v>10000</v>
      </c>
      <c r="AT56" s="48">
        <v>10000</v>
      </c>
      <c r="AU56" s="48">
        <v>10000</v>
      </c>
      <c r="AV56" s="48">
        <v>10000</v>
      </c>
      <c r="AW56" s="48">
        <v>10000</v>
      </c>
      <c r="AX56" s="48">
        <v>10000</v>
      </c>
      <c r="AY56" s="48">
        <v>10000</v>
      </c>
      <c r="AZ56" s="48">
        <v>10000</v>
      </c>
      <c r="BA56" s="48">
        <v>10000</v>
      </c>
      <c r="BB56" s="48">
        <v>10000</v>
      </c>
      <c r="BC56" s="29">
        <f>AVERAGE(AQ56:BB56)</f>
      </c>
      <c r="BD56" s="31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9">
        <f>AVERAGE(BE56:BP56)</f>
      </c>
      <c r="BR56" s="1"/>
      <c r="BS56" s="31">
        <f>AC56-P56</f>
      </c>
      <c r="BT56" s="32">
        <f>AP56-AC56</f>
      </c>
      <c r="BU56" s="32">
        <f>BC56-AP56</f>
      </c>
      <c r="BV56" s="6"/>
      <c r="BW56" s="6"/>
      <c r="BX56" s="6"/>
      <c r="BY56" s="6"/>
      <c r="BZ56" s="6"/>
      <c r="CA56" s="1"/>
      <c r="CB56" s="6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x14ac:dyDescent="0.25" r="57" customHeight="1" ht="18.75" hidden="1">
      <c r="A57" s="35"/>
      <c r="B57" s="35"/>
      <c r="C57" s="53">
        <f>$C26</f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29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29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29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29"/>
      <c r="BD57" s="31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29"/>
      <c r="BR57" s="1"/>
      <c r="BS57" s="31"/>
      <c r="BT57" s="32"/>
      <c r="BU57" s="32"/>
      <c r="BV57" s="6"/>
      <c r="BW57" s="6"/>
      <c r="BX57" s="6"/>
      <c r="BY57" s="6"/>
      <c r="BZ57" s="6"/>
      <c r="CA57" s="1"/>
      <c r="CB57" s="6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x14ac:dyDescent="0.25" r="58" customHeight="1" ht="18.75" hidden="1">
      <c r="A58" s="54">
        <f>$A27</f>
      </c>
      <c r="B58" s="54">
        <f>$B27</f>
      </c>
      <c r="C58" s="54">
        <f>$C27</f>
      </c>
      <c r="D58" s="48">
        <v>10000</v>
      </c>
      <c r="E58" s="48">
        <v>10000</v>
      </c>
      <c r="F58" s="48">
        <v>10000</v>
      </c>
      <c r="G58" s="48">
        <v>10000</v>
      </c>
      <c r="H58" s="48">
        <v>10000</v>
      </c>
      <c r="I58" s="48">
        <v>10000</v>
      </c>
      <c r="J58" s="48">
        <v>10000</v>
      </c>
      <c r="K58" s="48">
        <v>10000</v>
      </c>
      <c r="L58" s="48">
        <v>10000</v>
      </c>
      <c r="M58" s="48">
        <v>10000</v>
      </c>
      <c r="N58" s="48">
        <v>10000</v>
      </c>
      <c r="O58" s="48">
        <v>10000</v>
      </c>
      <c r="P58" s="29">
        <f>AVERAGE(D58:O58)</f>
      </c>
      <c r="Q58" s="48">
        <v>10000</v>
      </c>
      <c r="R58" s="48">
        <v>10000</v>
      </c>
      <c r="S58" s="48">
        <v>10000</v>
      </c>
      <c r="T58" s="48">
        <v>10000</v>
      </c>
      <c r="U58" s="48">
        <v>10000</v>
      </c>
      <c r="V58" s="48">
        <v>10000</v>
      </c>
      <c r="W58" s="48">
        <v>10000</v>
      </c>
      <c r="X58" s="48">
        <v>10000</v>
      </c>
      <c r="Y58" s="48">
        <v>10000</v>
      </c>
      <c r="Z58" s="48">
        <v>10000</v>
      </c>
      <c r="AA58" s="48">
        <v>10000</v>
      </c>
      <c r="AB58" s="48">
        <v>10000</v>
      </c>
      <c r="AC58" s="29">
        <f>AVERAGE(Q58:AB58)</f>
      </c>
      <c r="AD58" s="48">
        <v>10000</v>
      </c>
      <c r="AE58" s="48">
        <v>10000</v>
      </c>
      <c r="AF58" s="48">
        <v>10000</v>
      </c>
      <c r="AG58" s="48">
        <v>10000</v>
      </c>
      <c r="AH58" s="48">
        <v>10000</v>
      </c>
      <c r="AI58" s="48">
        <v>10000</v>
      </c>
      <c r="AJ58" s="48">
        <v>10000</v>
      </c>
      <c r="AK58" s="48">
        <v>10000</v>
      </c>
      <c r="AL58" s="48">
        <v>10000</v>
      </c>
      <c r="AM58" s="48">
        <v>10000</v>
      </c>
      <c r="AN58" s="48">
        <v>10000</v>
      </c>
      <c r="AO58" s="48">
        <v>10000</v>
      </c>
      <c r="AP58" s="29">
        <f>AVERAGE(AD58:AO58)</f>
      </c>
      <c r="AQ58" s="48">
        <v>10000</v>
      </c>
      <c r="AR58" s="48">
        <v>10000</v>
      </c>
      <c r="AS58" s="48">
        <v>10000</v>
      </c>
      <c r="AT58" s="48">
        <v>10000</v>
      </c>
      <c r="AU58" s="48">
        <v>10000</v>
      </c>
      <c r="AV58" s="48">
        <v>10000</v>
      </c>
      <c r="AW58" s="48">
        <v>10000</v>
      </c>
      <c r="AX58" s="48">
        <v>10000</v>
      </c>
      <c r="AY58" s="48">
        <v>10000</v>
      </c>
      <c r="AZ58" s="48">
        <v>10000</v>
      </c>
      <c r="BA58" s="48">
        <v>10000</v>
      </c>
      <c r="BB58" s="48">
        <v>10000</v>
      </c>
      <c r="BC58" s="29">
        <f>AVERAGE(AQ58:BB58)</f>
      </c>
      <c r="BD58" s="31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9">
        <f>AVERAGE(BE58:BP58)</f>
      </c>
      <c r="BR58" s="1"/>
      <c r="BS58" s="31">
        <f>AC58-P58</f>
      </c>
      <c r="BT58" s="32">
        <f>AP58-AC58</f>
      </c>
      <c r="BU58" s="32">
        <f>BC58-AP58</f>
      </c>
      <c r="BV58" s="6"/>
      <c r="BW58" s="6"/>
      <c r="BX58" s="6"/>
      <c r="BY58" s="6"/>
      <c r="BZ58" s="6"/>
      <c r="CA58" s="1"/>
      <c r="CB58" s="6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x14ac:dyDescent="0.25" r="59" customHeight="1" ht="18.75" hidden="1">
      <c r="A59" s="54">
        <f>$A28</f>
      </c>
      <c r="B59" s="54">
        <f>$B28</f>
      </c>
      <c r="C59" s="54">
        <f>$C28</f>
      </c>
      <c r="D59" s="48">
        <v>10000</v>
      </c>
      <c r="E59" s="48">
        <v>10000</v>
      </c>
      <c r="F59" s="48">
        <v>10000</v>
      </c>
      <c r="G59" s="48">
        <v>10000</v>
      </c>
      <c r="H59" s="48">
        <v>10000</v>
      </c>
      <c r="I59" s="48">
        <v>10000</v>
      </c>
      <c r="J59" s="48">
        <v>10000</v>
      </c>
      <c r="K59" s="48">
        <v>10000</v>
      </c>
      <c r="L59" s="48">
        <v>10000</v>
      </c>
      <c r="M59" s="48">
        <v>10000</v>
      </c>
      <c r="N59" s="48">
        <v>10000</v>
      </c>
      <c r="O59" s="48">
        <v>10000</v>
      </c>
      <c r="P59" s="29">
        <f>AVERAGE(D59:O59)</f>
      </c>
      <c r="Q59" s="48">
        <v>10000</v>
      </c>
      <c r="R59" s="48">
        <v>10000</v>
      </c>
      <c r="S59" s="48">
        <v>10000</v>
      </c>
      <c r="T59" s="48">
        <v>10000</v>
      </c>
      <c r="U59" s="48">
        <v>10000</v>
      </c>
      <c r="V59" s="48">
        <v>10000</v>
      </c>
      <c r="W59" s="48">
        <v>10000</v>
      </c>
      <c r="X59" s="48">
        <v>10000</v>
      </c>
      <c r="Y59" s="48">
        <v>10000</v>
      </c>
      <c r="Z59" s="48">
        <v>10000</v>
      </c>
      <c r="AA59" s="48">
        <v>10000</v>
      </c>
      <c r="AB59" s="48">
        <v>10000</v>
      </c>
      <c r="AC59" s="29">
        <f>AVERAGE(Q59:AB59)</f>
      </c>
      <c r="AD59" s="48">
        <v>10000</v>
      </c>
      <c r="AE59" s="48">
        <v>10000</v>
      </c>
      <c r="AF59" s="48">
        <v>10000</v>
      </c>
      <c r="AG59" s="48">
        <v>10000</v>
      </c>
      <c r="AH59" s="48">
        <v>10000</v>
      </c>
      <c r="AI59" s="48">
        <v>10000</v>
      </c>
      <c r="AJ59" s="48">
        <v>10000</v>
      </c>
      <c r="AK59" s="48">
        <v>10000</v>
      </c>
      <c r="AL59" s="48">
        <v>10000</v>
      </c>
      <c r="AM59" s="48">
        <v>10000</v>
      </c>
      <c r="AN59" s="48">
        <v>10000</v>
      </c>
      <c r="AO59" s="48">
        <v>10000</v>
      </c>
      <c r="AP59" s="29">
        <f>AVERAGE(AD59:AO59)</f>
      </c>
      <c r="AQ59" s="48">
        <v>10000</v>
      </c>
      <c r="AR59" s="48">
        <v>10000</v>
      </c>
      <c r="AS59" s="48">
        <v>10000</v>
      </c>
      <c r="AT59" s="48">
        <v>10000</v>
      </c>
      <c r="AU59" s="48">
        <v>10000</v>
      </c>
      <c r="AV59" s="48">
        <v>10000</v>
      </c>
      <c r="AW59" s="48">
        <v>10000</v>
      </c>
      <c r="AX59" s="48">
        <v>10000</v>
      </c>
      <c r="AY59" s="48">
        <v>10000</v>
      </c>
      <c r="AZ59" s="48">
        <v>10000</v>
      </c>
      <c r="BA59" s="48">
        <v>10000</v>
      </c>
      <c r="BB59" s="48">
        <v>10000</v>
      </c>
      <c r="BC59" s="29">
        <f>AVERAGE(AQ59:BB59)</f>
      </c>
      <c r="BD59" s="31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9">
        <f>AVERAGE(BE59:BP59)</f>
      </c>
      <c r="BR59" s="1"/>
      <c r="BS59" s="31">
        <f>AC59-P59</f>
      </c>
      <c r="BT59" s="32">
        <f>AP59-AC59</f>
      </c>
      <c r="BU59" s="32">
        <f>BC59-AP59</f>
      </c>
      <c r="BV59" s="6"/>
      <c r="BW59" s="6"/>
      <c r="BX59" s="6"/>
      <c r="BY59" s="6"/>
      <c r="BZ59" s="6"/>
      <c r="CA59" s="1"/>
      <c r="CB59" s="6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x14ac:dyDescent="0.25" r="60" customHeight="1" ht="18.75" hidden="1">
      <c r="A60" s="54">
        <f>$A29</f>
      </c>
      <c r="B60" s="54">
        <f>$B29</f>
      </c>
      <c r="C60" s="54">
        <f>$C29</f>
      </c>
      <c r="D60" s="48">
        <v>10000</v>
      </c>
      <c r="E60" s="48">
        <v>10000</v>
      </c>
      <c r="F60" s="48">
        <v>10000</v>
      </c>
      <c r="G60" s="48">
        <v>10000</v>
      </c>
      <c r="H60" s="48">
        <v>10000</v>
      </c>
      <c r="I60" s="48">
        <v>10000</v>
      </c>
      <c r="J60" s="48">
        <v>10000</v>
      </c>
      <c r="K60" s="48">
        <v>10000</v>
      </c>
      <c r="L60" s="48">
        <v>10000</v>
      </c>
      <c r="M60" s="48">
        <v>10000</v>
      </c>
      <c r="N60" s="48">
        <v>10000</v>
      </c>
      <c r="O60" s="48">
        <v>10000</v>
      </c>
      <c r="P60" s="29">
        <f>AVERAGE(D60:O60)</f>
      </c>
      <c r="Q60" s="48">
        <v>10000</v>
      </c>
      <c r="R60" s="48">
        <v>10000</v>
      </c>
      <c r="S60" s="48">
        <v>10000</v>
      </c>
      <c r="T60" s="48">
        <v>10000</v>
      </c>
      <c r="U60" s="48">
        <v>10000</v>
      </c>
      <c r="V60" s="48">
        <v>10000</v>
      </c>
      <c r="W60" s="48">
        <v>10000</v>
      </c>
      <c r="X60" s="48">
        <v>10000</v>
      </c>
      <c r="Y60" s="48">
        <v>10000</v>
      </c>
      <c r="Z60" s="48">
        <v>10000</v>
      </c>
      <c r="AA60" s="48">
        <v>10000</v>
      </c>
      <c r="AB60" s="48">
        <v>10000</v>
      </c>
      <c r="AC60" s="29">
        <f>AVERAGE(Q60:AB60)</f>
      </c>
      <c r="AD60" s="48">
        <v>10000</v>
      </c>
      <c r="AE60" s="48">
        <v>10000</v>
      </c>
      <c r="AF60" s="48">
        <v>10000</v>
      </c>
      <c r="AG60" s="48">
        <v>10000</v>
      </c>
      <c r="AH60" s="48">
        <v>10000</v>
      </c>
      <c r="AI60" s="48">
        <v>10000</v>
      </c>
      <c r="AJ60" s="48">
        <v>10000</v>
      </c>
      <c r="AK60" s="48">
        <v>10000</v>
      </c>
      <c r="AL60" s="48">
        <v>10000</v>
      </c>
      <c r="AM60" s="48">
        <v>10000</v>
      </c>
      <c r="AN60" s="48">
        <v>10000</v>
      </c>
      <c r="AO60" s="48">
        <v>10000</v>
      </c>
      <c r="AP60" s="29">
        <f>AVERAGE(AD60:AO60)</f>
      </c>
      <c r="AQ60" s="48">
        <v>10000</v>
      </c>
      <c r="AR60" s="48">
        <v>10000</v>
      </c>
      <c r="AS60" s="48">
        <v>10000</v>
      </c>
      <c r="AT60" s="48">
        <v>10000</v>
      </c>
      <c r="AU60" s="48">
        <v>10000</v>
      </c>
      <c r="AV60" s="48">
        <v>10000</v>
      </c>
      <c r="AW60" s="48">
        <v>10000</v>
      </c>
      <c r="AX60" s="48">
        <v>10000</v>
      </c>
      <c r="AY60" s="48">
        <v>10000</v>
      </c>
      <c r="AZ60" s="48">
        <v>10000</v>
      </c>
      <c r="BA60" s="48">
        <v>10000</v>
      </c>
      <c r="BB60" s="48">
        <v>10000</v>
      </c>
      <c r="BC60" s="29">
        <f>AVERAGE(AQ60:BB60)</f>
      </c>
      <c r="BD60" s="31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9">
        <f>AVERAGE(BE60:BP60)</f>
      </c>
      <c r="BR60" s="1"/>
      <c r="BS60" s="31">
        <f>AC60-P60</f>
      </c>
      <c r="BT60" s="32">
        <f>AP60-AC60</f>
      </c>
      <c r="BU60" s="32">
        <f>BC60-AP60</f>
      </c>
      <c r="BV60" s="6"/>
      <c r="BW60" s="6"/>
      <c r="BX60" s="6"/>
      <c r="BY60" s="6"/>
      <c r="BZ60" s="6"/>
      <c r="CA60" s="1"/>
      <c r="CB60" s="6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x14ac:dyDescent="0.25" r="61" customHeight="1" ht="18.75" hidden="1">
      <c r="A61" s="1"/>
      <c r="B61" s="1"/>
      <c r="C61" s="1"/>
      <c r="D61" s="48">
        <v>10000</v>
      </c>
      <c r="E61" s="48">
        <v>10000</v>
      </c>
      <c r="F61" s="48">
        <v>10000</v>
      </c>
      <c r="G61" s="48">
        <v>10000</v>
      </c>
      <c r="H61" s="48">
        <v>10000</v>
      </c>
      <c r="I61" s="48">
        <v>10000</v>
      </c>
      <c r="J61" s="48">
        <v>10000</v>
      </c>
      <c r="K61" s="48">
        <v>10000</v>
      </c>
      <c r="L61" s="48">
        <v>10000</v>
      </c>
      <c r="M61" s="48">
        <v>10000</v>
      </c>
      <c r="N61" s="48">
        <v>10000</v>
      </c>
      <c r="O61" s="48">
        <v>10000</v>
      </c>
      <c r="P61" s="29">
        <f>AVERAGE(D61:O61)</f>
      </c>
      <c r="Q61" s="48">
        <v>10000</v>
      </c>
      <c r="R61" s="48">
        <v>10000</v>
      </c>
      <c r="S61" s="48">
        <v>10000</v>
      </c>
      <c r="T61" s="48">
        <v>10000</v>
      </c>
      <c r="U61" s="48">
        <v>10000</v>
      </c>
      <c r="V61" s="48">
        <v>10000</v>
      </c>
      <c r="W61" s="48">
        <v>10000</v>
      </c>
      <c r="X61" s="48">
        <v>10000</v>
      </c>
      <c r="Y61" s="48">
        <v>10000</v>
      </c>
      <c r="Z61" s="48">
        <v>10000</v>
      </c>
      <c r="AA61" s="48">
        <v>10000</v>
      </c>
      <c r="AB61" s="48">
        <v>10000</v>
      </c>
      <c r="AC61" s="38"/>
      <c r="AD61" s="48">
        <v>10000</v>
      </c>
      <c r="AE61" s="48">
        <v>10000</v>
      </c>
      <c r="AF61" s="48">
        <v>10000</v>
      </c>
      <c r="AG61" s="48">
        <v>10000</v>
      </c>
      <c r="AH61" s="48">
        <v>10000</v>
      </c>
      <c r="AI61" s="48">
        <v>10000</v>
      </c>
      <c r="AJ61" s="48">
        <v>10000</v>
      </c>
      <c r="AK61" s="48">
        <v>10000</v>
      </c>
      <c r="AL61" s="48">
        <v>10000</v>
      </c>
      <c r="AM61" s="48">
        <v>10000</v>
      </c>
      <c r="AN61" s="48">
        <v>10000</v>
      </c>
      <c r="AO61" s="48">
        <v>10000</v>
      </c>
      <c r="AP61" s="29">
        <f>AVERAGE(AD61:AO61)</f>
      </c>
      <c r="AQ61" s="48">
        <v>10000</v>
      </c>
      <c r="AR61" s="48">
        <v>10000</v>
      </c>
      <c r="AS61" s="48">
        <v>10000</v>
      </c>
      <c r="AT61" s="48">
        <v>10000</v>
      </c>
      <c r="AU61" s="48">
        <v>10000</v>
      </c>
      <c r="AV61" s="48">
        <v>10000</v>
      </c>
      <c r="AW61" s="48">
        <v>10000</v>
      </c>
      <c r="AX61" s="48">
        <v>10000</v>
      </c>
      <c r="AY61" s="48">
        <v>10000</v>
      </c>
      <c r="AZ61" s="48">
        <v>10000</v>
      </c>
      <c r="BA61" s="48">
        <v>10000</v>
      </c>
      <c r="BB61" s="48">
        <v>10000</v>
      </c>
      <c r="BC61" s="29">
        <f>AVERAGE(AQ61:BB61)</f>
      </c>
      <c r="BD61" s="6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8"/>
      <c r="BR61" s="24"/>
      <c r="BS61" s="31"/>
      <c r="BT61" s="32"/>
      <c r="BU61" s="32"/>
      <c r="BV61" s="39"/>
      <c r="BW61" s="39"/>
      <c r="BX61" s="39"/>
      <c r="BY61" s="39"/>
      <c r="BZ61" s="39"/>
      <c r="CA61" s="24"/>
      <c r="CB61" s="39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</row>
    <row x14ac:dyDescent="0.25" r="62" customHeight="1" ht="18.75">
      <c r="A62" s="1"/>
      <c r="B62" s="1"/>
      <c r="C62" s="1"/>
      <c r="D62" s="40">
        <f>AVERAGE(D35:D60)</f>
      </c>
      <c r="E62" s="40">
        <f>AVERAGE(E35:E60)</f>
      </c>
      <c r="F62" s="40">
        <f>AVERAGE(F35:F60)</f>
      </c>
      <c r="G62" s="40">
        <f>AVERAGE(G35:G60)</f>
      </c>
      <c r="H62" s="40">
        <f>AVERAGE(H35:H60)</f>
      </c>
      <c r="I62" s="40">
        <f>AVERAGE(I35:I60)</f>
      </c>
      <c r="J62" s="40">
        <f>AVERAGE(J35:J60)</f>
      </c>
      <c r="K62" s="40">
        <f>AVERAGE(K35:K60)</f>
      </c>
      <c r="L62" s="40">
        <f>AVERAGE(L35:L60)</f>
      </c>
      <c r="M62" s="40">
        <f>AVERAGE(M35:M60)</f>
      </c>
      <c r="N62" s="40">
        <f>AVERAGE(N35:N60)</f>
      </c>
      <c r="O62" s="40">
        <f>AVERAGE(O35:O60)</f>
      </c>
      <c r="P62" s="40">
        <f>AVERAGE(P35:P60)</f>
      </c>
      <c r="Q62" s="40">
        <f>AVERAGE(Q35:Q60)</f>
      </c>
      <c r="R62" s="40">
        <f>AVERAGE(R35:R60)</f>
      </c>
      <c r="S62" s="40">
        <f>AVERAGE(S35:S60)</f>
      </c>
      <c r="T62" s="40">
        <f>AVERAGE(T35:T60)</f>
      </c>
      <c r="U62" s="40">
        <f>AVERAGE(U35:U60)</f>
      </c>
      <c r="V62" s="40">
        <f>AVERAGE(V35:V60)</f>
      </c>
      <c r="W62" s="40">
        <f>AVERAGE(W35:W60)</f>
      </c>
      <c r="X62" s="40">
        <f>AVERAGE(X35:X60)</f>
      </c>
      <c r="Y62" s="40">
        <f>AVERAGE(Y35:Y60)</f>
      </c>
      <c r="Z62" s="40">
        <f>AVERAGE(Z35:Z60)</f>
      </c>
      <c r="AA62" s="40">
        <f>AVERAGE(AA35:AA60)</f>
      </c>
      <c r="AB62" s="40">
        <f>AVERAGE(AB35:AB60)</f>
      </c>
      <c r="AC62" s="40">
        <f>AVERAGE(AC35:AC60)</f>
      </c>
      <c r="AD62" s="40">
        <f>AVERAGE(AD35:AD60)</f>
      </c>
      <c r="AE62" s="40">
        <f>AVERAGE(AE35:AE60)</f>
      </c>
      <c r="AF62" s="40">
        <f>AVERAGE(AF35:AF60)</f>
      </c>
      <c r="AG62" s="40">
        <f>AVERAGE(AG35:AG60)</f>
      </c>
      <c r="AH62" s="40">
        <f>AVERAGE(AH35:AH60)</f>
      </c>
      <c r="AI62" s="40">
        <f>AVERAGE(AI35:AI60)</f>
      </c>
      <c r="AJ62" s="40">
        <f>AVERAGE(AJ35:AJ60)</f>
      </c>
      <c r="AK62" s="40">
        <f>AVERAGE(AK35:AK60)</f>
      </c>
      <c r="AL62" s="40">
        <f>AVERAGE(AL35:AL60)</f>
      </c>
      <c r="AM62" s="40">
        <f>AVERAGE(AM35:AM60)</f>
      </c>
      <c r="AN62" s="40">
        <f>AVERAGE(AN35:AN60)</f>
      </c>
      <c r="AO62" s="40">
        <f>AVERAGE(AO35:AO60)</f>
      </c>
      <c r="AP62" s="40">
        <f>AVERAGE(AP35:AP60)</f>
      </c>
      <c r="AQ62" s="40">
        <f>AVERAGE(AQ35:AQ60)</f>
      </c>
      <c r="AR62" s="40">
        <f>AVERAGE(AR35:AR60)</f>
      </c>
      <c r="AS62" s="40">
        <f>AVERAGE(AS35:AS60)</f>
      </c>
      <c r="AT62" s="40">
        <f>AVERAGE(AT35:AT60)</f>
      </c>
      <c r="AU62" s="40">
        <f>AVERAGE(AU35:AU60)</f>
      </c>
      <c r="AV62" s="40">
        <f>AVERAGE(AV35:AV60)</f>
      </c>
      <c r="AW62" s="40">
        <f>AVERAGE(AW35:AW60)</f>
      </c>
      <c r="AX62" s="40">
        <f>AVERAGE(AX35:AX60)</f>
      </c>
      <c r="AY62" s="40">
        <f>AVERAGE(AY35:AY60)</f>
      </c>
      <c r="AZ62" s="40">
        <f>AVERAGE(AZ35:AZ60)</f>
      </c>
      <c r="BA62" s="40">
        <f>AVERAGE(BA35:BA60)</f>
      </c>
      <c r="BB62" s="40">
        <f>AVERAGE(BB35:BB60)</f>
      </c>
      <c r="BC62" s="40">
        <f>AVERAGE(BC35:BC60)</f>
      </c>
      <c r="BD62" s="31"/>
      <c r="BE62" s="55">
        <f>AVERAGE(BE35:BE60)</f>
      </c>
      <c r="BF62" s="55">
        <f>AVERAGE(BF35:BF60)</f>
      </c>
      <c r="BG62" s="55">
        <f>AVERAGE(BG35:BG60)</f>
      </c>
      <c r="BH62" s="55">
        <f>AVERAGE(BH35:BH60)</f>
      </c>
      <c r="BI62" s="55">
        <f>AVERAGE(BI35:BI60)</f>
      </c>
      <c r="BJ62" s="55">
        <f>AVERAGE(BJ35:BJ60)</f>
      </c>
      <c r="BK62" s="55">
        <f>AVERAGE(BK35:BK60)</f>
      </c>
      <c r="BL62" s="55">
        <f>AVERAGE(BL35:BL60)</f>
      </c>
      <c r="BM62" s="55">
        <f>AVERAGE(BM35:BM60)</f>
      </c>
      <c r="BN62" s="55">
        <f>AVERAGE(BN35:BN60)</f>
      </c>
      <c r="BO62" s="55">
        <f>AVERAGE(BO35:BO60)</f>
      </c>
      <c r="BP62" s="55">
        <f>AVERAGE(BP35:BP60)</f>
      </c>
      <c r="BQ62" s="56">
        <f>AVERAGE(BQ35:BQ60)</f>
      </c>
      <c r="BR62" s="1"/>
      <c r="BS62" s="6"/>
      <c r="BT62" s="6"/>
      <c r="BU62" s="6"/>
      <c r="BV62" s="6"/>
      <c r="BW62" s="6"/>
      <c r="BX62" s="6"/>
      <c r="BY62" s="6"/>
      <c r="BZ62" s="6"/>
      <c r="CA62" s="1"/>
      <c r="CB62" s="6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x14ac:dyDescent="0.25" r="63" customHeight="1" ht="18.75">
      <c r="A63" s="1"/>
      <c r="B63" s="1"/>
      <c r="C63" s="24"/>
      <c r="D63" s="57"/>
      <c r="E63" s="57"/>
      <c r="F63" s="57"/>
      <c r="G63" s="57"/>
      <c r="H63" s="32"/>
      <c r="I63" s="32"/>
      <c r="J63" s="32"/>
      <c r="K63" s="32"/>
      <c r="L63" s="32"/>
      <c r="M63" s="32"/>
      <c r="N63" s="32"/>
      <c r="O63" s="32"/>
      <c r="P63" s="43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43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43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43"/>
      <c r="BD63" s="6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2"/>
      <c r="BR63" s="1"/>
      <c r="BS63" s="6"/>
      <c r="BT63" s="6"/>
      <c r="BU63" s="6"/>
      <c r="BV63" s="6"/>
      <c r="BW63" s="6"/>
      <c r="BX63" s="6"/>
      <c r="BY63" s="6"/>
      <c r="BZ63" s="6"/>
      <c r="CA63" s="1"/>
      <c r="CB63" s="6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x14ac:dyDescent="0.25" r="64" customHeight="1" ht="18.75">
      <c r="A64" s="1"/>
      <c r="B64" s="1"/>
      <c r="C64" s="8" t="s">
        <v>64</v>
      </c>
      <c r="D64" s="9" t="s">
        <v>65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1">
        <v>2022</v>
      </c>
      <c r="Q64" s="12" t="s">
        <v>66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4">
        <v>2023</v>
      </c>
      <c r="AD64" s="15" t="s">
        <v>66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7">
        <v>2024</v>
      </c>
      <c r="AQ64" s="18" t="s">
        <v>67</v>
      </c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20">
        <v>2025</v>
      </c>
      <c r="BD64" s="26"/>
      <c r="BE64" s="21" t="s">
        <v>68</v>
      </c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23">
        <v>2025</v>
      </c>
      <c r="BR64" s="1"/>
      <c r="BS64" s="6"/>
      <c r="BT64" s="6"/>
      <c r="BU64" s="6"/>
      <c r="BV64" s="6"/>
      <c r="BW64" s="6"/>
      <c r="BX64" s="6"/>
      <c r="BY64" s="6"/>
      <c r="BZ64" s="6"/>
      <c r="CA64" s="1"/>
      <c r="CB64" s="6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x14ac:dyDescent="0.25" r="65" customHeight="1" ht="18.75">
      <c r="A65" s="1"/>
      <c r="B65" s="1"/>
      <c r="C65" s="24"/>
      <c r="D65" s="25" t="s">
        <v>6</v>
      </c>
      <c r="E65" s="25" t="s">
        <v>7</v>
      </c>
      <c r="F65" s="25" t="s">
        <v>8</v>
      </c>
      <c r="G65" s="25" t="s">
        <v>9</v>
      </c>
      <c r="H65" s="25" t="s">
        <v>10</v>
      </c>
      <c r="I65" s="25" t="s">
        <v>11</v>
      </c>
      <c r="J65" s="25" t="s">
        <v>12</v>
      </c>
      <c r="K65" s="25" t="s">
        <v>13</v>
      </c>
      <c r="L65" s="25" t="s">
        <v>14</v>
      </c>
      <c r="M65" s="25" t="s">
        <v>15</v>
      </c>
      <c r="N65" s="25" t="s">
        <v>16</v>
      </c>
      <c r="O65" s="25" t="s">
        <v>17</v>
      </c>
      <c r="P65" s="25" t="s">
        <v>18</v>
      </c>
      <c r="Q65" s="25" t="s">
        <v>6</v>
      </c>
      <c r="R65" s="25" t="s">
        <v>7</v>
      </c>
      <c r="S65" s="25" t="s">
        <v>8</v>
      </c>
      <c r="T65" s="25" t="s">
        <v>9</v>
      </c>
      <c r="U65" s="25" t="s">
        <v>10</v>
      </c>
      <c r="V65" s="25" t="s">
        <v>11</v>
      </c>
      <c r="W65" s="25" t="s">
        <v>12</v>
      </c>
      <c r="X65" s="25" t="s">
        <v>13</v>
      </c>
      <c r="Y65" s="25" t="s">
        <v>14</v>
      </c>
      <c r="Z65" s="25" t="s">
        <v>15</v>
      </c>
      <c r="AA65" s="25" t="s">
        <v>16</v>
      </c>
      <c r="AB65" s="25" t="s">
        <v>17</v>
      </c>
      <c r="AC65" s="25" t="s">
        <v>18</v>
      </c>
      <c r="AD65" s="25" t="s">
        <v>6</v>
      </c>
      <c r="AE65" s="25" t="s">
        <v>7</v>
      </c>
      <c r="AF65" s="25" t="s">
        <v>8</v>
      </c>
      <c r="AG65" s="25" t="s">
        <v>9</v>
      </c>
      <c r="AH65" s="25" t="s">
        <v>10</v>
      </c>
      <c r="AI65" s="25" t="s">
        <v>11</v>
      </c>
      <c r="AJ65" s="25" t="s">
        <v>12</v>
      </c>
      <c r="AK65" s="25" t="s">
        <v>13</v>
      </c>
      <c r="AL65" s="25" t="s">
        <v>14</v>
      </c>
      <c r="AM65" s="25" t="s">
        <v>15</v>
      </c>
      <c r="AN65" s="25" t="s">
        <v>16</v>
      </c>
      <c r="AO65" s="25" t="s">
        <v>17</v>
      </c>
      <c r="AP65" s="25" t="s">
        <v>18</v>
      </c>
      <c r="AQ65" s="25" t="s">
        <v>6</v>
      </c>
      <c r="AR65" s="25" t="s">
        <v>7</v>
      </c>
      <c r="AS65" s="25" t="s">
        <v>8</v>
      </c>
      <c r="AT65" s="25" t="s">
        <v>9</v>
      </c>
      <c r="AU65" s="25" t="s">
        <v>10</v>
      </c>
      <c r="AV65" s="25" t="s">
        <v>11</v>
      </c>
      <c r="AW65" s="25" t="s">
        <v>12</v>
      </c>
      <c r="AX65" s="25" t="s">
        <v>13</v>
      </c>
      <c r="AY65" s="25" t="s">
        <v>14</v>
      </c>
      <c r="AZ65" s="25" t="s">
        <v>15</v>
      </c>
      <c r="BA65" s="25" t="s">
        <v>16</v>
      </c>
      <c r="BB65" s="25" t="s">
        <v>17</v>
      </c>
      <c r="BC65" s="25" t="s">
        <v>18</v>
      </c>
      <c r="BD65" s="58"/>
      <c r="BE65" s="26" t="s">
        <v>6</v>
      </c>
      <c r="BF65" s="26" t="s">
        <v>7</v>
      </c>
      <c r="BG65" s="26" t="s">
        <v>8</v>
      </c>
      <c r="BH65" s="26" t="s">
        <v>9</v>
      </c>
      <c r="BI65" s="26" t="s">
        <v>10</v>
      </c>
      <c r="BJ65" s="26" t="s">
        <v>11</v>
      </c>
      <c r="BK65" s="26" t="s">
        <v>12</v>
      </c>
      <c r="BL65" s="26" t="s">
        <v>13</v>
      </c>
      <c r="BM65" s="26" t="s">
        <v>14</v>
      </c>
      <c r="BN65" s="26" t="s">
        <v>15</v>
      </c>
      <c r="BO65" s="26" t="s">
        <v>16</v>
      </c>
      <c r="BP65" s="26" t="s">
        <v>17</v>
      </c>
      <c r="BQ65" s="26" t="s">
        <v>18</v>
      </c>
      <c r="BR65" s="1"/>
      <c r="BS65" s="26" t="s">
        <v>19</v>
      </c>
      <c r="BT65" s="25" t="s">
        <v>20</v>
      </c>
      <c r="BU65" s="25" t="s">
        <v>21</v>
      </c>
      <c r="BV65" s="6"/>
      <c r="BW65" s="6"/>
      <c r="BX65" s="6"/>
      <c r="BY65" s="6"/>
      <c r="BZ65" s="6"/>
      <c r="CA65" s="1"/>
      <c r="CB65" s="6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x14ac:dyDescent="0.25" r="66" customHeight="1" ht="18.75" hidden="1">
      <c r="A66" s="47">
        <f>$A4</f>
      </c>
      <c r="B66" s="47">
        <f>$B4</f>
      </c>
      <c r="C66" s="47">
        <f>$C4</f>
      </c>
      <c r="D66" s="59">
        <v>2232750</v>
      </c>
      <c r="E66" s="59">
        <f>2403250-120000</f>
      </c>
      <c r="F66" s="59">
        <v>2162250</v>
      </c>
      <c r="G66" s="59">
        <f>2511750-100000</f>
      </c>
      <c r="H66" s="59">
        <v>2362500</v>
      </c>
      <c r="I66" s="59">
        <v>2311000</v>
      </c>
      <c r="J66" s="59">
        <v>2265250</v>
      </c>
      <c r="K66" s="59">
        <f>K4*K35</f>
      </c>
      <c r="L66" s="59">
        <f>L4*L35</f>
      </c>
      <c r="M66" s="59">
        <f>M4*M35</f>
      </c>
      <c r="N66" s="59">
        <f>N4*N35</f>
      </c>
      <c r="O66" s="59">
        <f>O4*O35</f>
      </c>
      <c r="P66" s="29">
        <f>SUM(D66:O66)</f>
      </c>
      <c r="Q66" s="59">
        <f>Q4*Q35</f>
      </c>
      <c r="R66" s="59">
        <f>R4*R35</f>
      </c>
      <c r="S66" s="59">
        <f>S4*S35</f>
      </c>
      <c r="T66" s="59">
        <f>T4*T35</f>
      </c>
      <c r="U66" s="59">
        <f>U4*U35</f>
      </c>
      <c r="V66" s="59">
        <f>V4*V35</f>
      </c>
      <c r="W66" s="59">
        <f>W4*W35</f>
      </c>
      <c r="X66" s="59">
        <f>X4*X35</f>
      </c>
      <c r="Y66" s="59">
        <f>Y4*Y35</f>
      </c>
      <c r="Z66" s="59">
        <f>Z4*Z35</f>
      </c>
      <c r="AA66" s="59">
        <f>AA4*AA35</f>
      </c>
      <c r="AB66" s="59">
        <f>AB4*AB35</f>
      </c>
      <c r="AC66" s="29">
        <f>SUM(Q66:AB66)</f>
      </c>
      <c r="AD66" s="59">
        <f>AD4*AD35</f>
      </c>
      <c r="AE66" s="59">
        <f>AE4*AE35</f>
      </c>
      <c r="AF66" s="59">
        <f>AF4*AF35</f>
      </c>
      <c r="AG66" s="59">
        <f>AG4*AG35</f>
      </c>
      <c r="AH66" s="59">
        <f>AH4*AH35</f>
      </c>
      <c r="AI66" s="59">
        <f>AI4*AI35</f>
      </c>
      <c r="AJ66" s="59">
        <f>AJ4*AJ35</f>
      </c>
      <c r="AK66" s="59">
        <f>AK4*AK35</f>
      </c>
      <c r="AL66" s="59">
        <f>AL4*AL35</f>
      </c>
      <c r="AM66" s="59">
        <f>AM4*AM35</f>
      </c>
      <c r="AN66" s="59">
        <f>AN4*AN35</f>
      </c>
      <c r="AO66" s="59">
        <f>AO4*AO35</f>
      </c>
      <c r="AP66" s="29">
        <f>SUM(AD66:AO66)</f>
      </c>
      <c r="AQ66" s="59">
        <f>AQ4*AQ35</f>
      </c>
      <c r="AR66" s="59">
        <f>AR4*AR35</f>
      </c>
      <c r="AS66" s="59">
        <f>AS4*AS35</f>
      </c>
      <c r="AT66" s="59">
        <f>AT4*AT35</f>
      </c>
      <c r="AU66" s="59">
        <f>AU4*AU35</f>
      </c>
      <c r="AV66" s="59">
        <f>AV4*AV35</f>
      </c>
      <c r="AW66" s="59">
        <f>AW4*AW35</f>
      </c>
      <c r="AX66" s="59">
        <f>AX4*AX35</f>
      </c>
      <c r="AY66" s="59">
        <f>AY4*AY35</f>
      </c>
      <c r="AZ66" s="59">
        <f>AZ4*AZ35</f>
      </c>
      <c r="BA66" s="59">
        <f>BA4*BA35</f>
      </c>
      <c r="BB66" s="59">
        <f>BB4*BB35</f>
      </c>
      <c r="BC66" s="29">
        <f>SUM(AQ66:BB66)</f>
      </c>
      <c r="BD66" s="58">
        <f>AC66/P66-1</f>
      </c>
      <c r="BE66" s="59">
        <f>BE4*BE35</f>
      </c>
      <c r="BF66" s="59">
        <f>BF4*BF35</f>
      </c>
      <c r="BG66" s="59">
        <f>BG4*BG35</f>
      </c>
      <c r="BH66" s="59">
        <f>BH4*BH35</f>
      </c>
      <c r="BI66" s="59">
        <f>BI4*BI35</f>
      </c>
      <c r="BJ66" s="59">
        <f>BJ4*BJ35</f>
      </c>
      <c r="BK66" s="59">
        <f>BK4*BK35</f>
      </c>
      <c r="BL66" s="59">
        <f>BL4*BL35</f>
      </c>
      <c r="BM66" s="59">
        <f>BM4*BM35</f>
      </c>
      <c r="BN66" s="59">
        <f>BN4*BN35</f>
      </c>
      <c r="BO66" s="59">
        <f>BO4*BO35</f>
      </c>
      <c r="BP66" s="59">
        <f>BP4*BP35</f>
      </c>
      <c r="BQ66" s="29">
        <f>SUM(BE66:BP66)</f>
      </c>
      <c r="BR66" s="1"/>
      <c r="BS66" s="31">
        <f>AC66-P66</f>
      </c>
      <c r="BT66" s="32">
        <f>AP66-AC66</f>
      </c>
      <c r="BU66" s="32">
        <f>BC66-AP66</f>
      </c>
      <c r="BV66" s="6"/>
      <c r="BW66" s="6"/>
      <c r="BX66" s="6"/>
      <c r="BY66" s="6"/>
      <c r="BZ66" s="6"/>
      <c r="CA66" s="1"/>
      <c r="CB66" s="6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x14ac:dyDescent="0.25" r="67" customHeight="1" ht="18.75" hidden="1">
      <c r="A67" s="47">
        <f>$A5</f>
      </c>
      <c r="B67" s="47">
        <f>$B5</f>
      </c>
      <c r="C67" s="47">
        <f>$C5</f>
      </c>
      <c r="D67" s="59">
        <v>235000</v>
      </c>
      <c r="E67" s="59">
        <v>206500</v>
      </c>
      <c r="F67" s="59">
        <v>232500</v>
      </c>
      <c r="G67" s="59">
        <v>211500</v>
      </c>
      <c r="H67" s="59">
        <v>141750</v>
      </c>
      <c r="I67" s="59">
        <v>31250</v>
      </c>
      <c r="J67" s="59">
        <v>31250</v>
      </c>
      <c r="K67" s="59">
        <f>K5*K36</f>
      </c>
      <c r="L67" s="59">
        <f>L5*L36</f>
      </c>
      <c r="M67" s="59">
        <f>M5*M36</f>
      </c>
      <c r="N67" s="59">
        <f>N5*N36</f>
      </c>
      <c r="O67" s="59">
        <f>O5*O36</f>
      </c>
      <c r="P67" s="29">
        <f>SUM(D67:O67)</f>
      </c>
      <c r="Q67" s="59">
        <f>Q5*Q36</f>
      </c>
      <c r="R67" s="59">
        <f>R5*R36</f>
      </c>
      <c r="S67" s="59">
        <f>S5*S36</f>
      </c>
      <c r="T67" s="59">
        <f>T5*T36</f>
      </c>
      <c r="U67" s="59">
        <f>U5*U36</f>
      </c>
      <c r="V67" s="59">
        <f>V5*V36</f>
      </c>
      <c r="W67" s="59">
        <f>W5*W36</f>
      </c>
      <c r="X67" s="59">
        <f>X5*X36</f>
      </c>
      <c r="Y67" s="59">
        <f>Y5*Y36</f>
      </c>
      <c r="Z67" s="59">
        <f>Z5*Z36</f>
      </c>
      <c r="AA67" s="59">
        <f>AA5*AA36</f>
      </c>
      <c r="AB67" s="59">
        <f>AB5*AB36</f>
      </c>
      <c r="AC67" s="29">
        <f>SUM(Q67:AB67)</f>
      </c>
      <c r="AD67" s="59">
        <f>AD5*AD36</f>
      </c>
      <c r="AE67" s="59">
        <f>AE5*AE36</f>
      </c>
      <c r="AF67" s="59">
        <f>AF5*AF36</f>
      </c>
      <c r="AG67" s="59">
        <f>AG5*AG36</f>
      </c>
      <c r="AH67" s="59">
        <f>AH5*AH36</f>
      </c>
      <c r="AI67" s="59">
        <f>AI5*AI36</f>
      </c>
      <c r="AJ67" s="59">
        <f>AJ5*AJ36</f>
      </c>
      <c r="AK67" s="59">
        <f>AK5*AK36</f>
      </c>
      <c r="AL67" s="59">
        <f>AL5*AL36</f>
      </c>
      <c r="AM67" s="59">
        <f>AM5*AM36</f>
      </c>
      <c r="AN67" s="59">
        <f>AN5*AN36</f>
      </c>
      <c r="AO67" s="59">
        <f>AO5*AO36</f>
      </c>
      <c r="AP67" s="29">
        <f>SUM(AD67:AO67)</f>
      </c>
      <c r="AQ67" s="59">
        <f>AQ5*AQ36</f>
      </c>
      <c r="AR67" s="59">
        <f>AR5*AR36</f>
      </c>
      <c r="AS67" s="59">
        <f>AS5*AS36</f>
      </c>
      <c r="AT67" s="59">
        <f>AT5*AT36</f>
      </c>
      <c r="AU67" s="59">
        <f>AU5*AU36</f>
      </c>
      <c r="AV67" s="59">
        <f>AV5*AV36</f>
      </c>
      <c r="AW67" s="59">
        <f>AW5*AW36</f>
      </c>
      <c r="AX67" s="59">
        <f>AX5*AX36</f>
      </c>
      <c r="AY67" s="59">
        <f>AY5*AY36</f>
      </c>
      <c r="AZ67" s="59">
        <f>AZ5*AZ36</f>
      </c>
      <c r="BA67" s="59">
        <f>BA5*BA36</f>
      </c>
      <c r="BB67" s="59">
        <f>BB5*BB36</f>
      </c>
      <c r="BC67" s="29">
        <f>SUM(AQ67:BB67)</f>
      </c>
      <c r="BD67" s="58">
        <f>AC67/P67-1</f>
      </c>
      <c r="BE67" s="59">
        <f>BE5*BE36</f>
      </c>
      <c r="BF67" s="59">
        <f>BF5*BF36</f>
      </c>
      <c r="BG67" s="59">
        <f>BG5*BG36</f>
      </c>
      <c r="BH67" s="59">
        <f>BH5*BH36</f>
      </c>
      <c r="BI67" s="59">
        <f>BI5*BI36</f>
      </c>
      <c r="BJ67" s="59">
        <f>BJ5*BJ36</f>
      </c>
      <c r="BK67" s="59">
        <f>BK5*BK36</f>
      </c>
      <c r="BL67" s="59">
        <f>BL5*BL36</f>
      </c>
      <c r="BM67" s="59">
        <f>BM5*BM36</f>
      </c>
      <c r="BN67" s="59">
        <f>BN5*BN36</f>
      </c>
      <c r="BO67" s="59">
        <f>BO5*BO36</f>
      </c>
      <c r="BP67" s="59">
        <f>BP5*BP36</f>
      </c>
      <c r="BQ67" s="29">
        <f>SUM(BE67:BP67)</f>
      </c>
      <c r="BR67" s="1"/>
      <c r="BS67" s="31">
        <f>AC67-P67</f>
      </c>
      <c r="BT67" s="32">
        <f>AP67-AC67</f>
      </c>
      <c r="BU67" s="32">
        <f>BC67-AP67</f>
      </c>
      <c r="BV67" s="6"/>
      <c r="BW67" s="6"/>
      <c r="BX67" s="6"/>
      <c r="BY67" s="6"/>
      <c r="BZ67" s="6"/>
      <c r="CA67" s="1"/>
      <c r="CB67" s="6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x14ac:dyDescent="0.25" r="68" customHeight="1" ht="18.75" hidden="1">
      <c r="A68" s="47">
        <f>$A6</f>
      </c>
      <c r="B68" s="50">
        <f>$B6</f>
      </c>
      <c r="C68" s="50">
        <f>$C6</f>
      </c>
      <c r="D68" s="59">
        <v>178750</v>
      </c>
      <c r="E68" s="59">
        <v>236500</v>
      </c>
      <c r="F68" s="59">
        <v>271000</v>
      </c>
      <c r="G68" s="59">
        <v>258750</v>
      </c>
      <c r="H68" s="59">
        <v>347000</v>
      </c>
      <c r="I68" s="59">
        <v>318250</v>
      </c>
      <c r="J68" s="59">
        <v>322250</v>
      </c>
      <c r="K68" s="59">
        <f>K6*K37</f>
      </c>
      <c r="L68" s="59">
        <f>L6*L37</f>
      </c>
      <c r="M68" s="59">
        <f>M6*M37</f>
      </c>
      <c r="N68" s="59">
        <f>N6*N37</f>
      </c>
      <c r="O68" s="59">
        <f>O6*O37</f>
      </c>
      <c r="P68" s="29">
        <f>SUM(D68:O68)</f>
      </c>
      <c r="Q68" s="59">
        <f>Q6*Q37</f>
      </c>
      <c r="R68" s="59">
        <f>R6*R37</f>
      </c>
      <c r="S68" s="59">
        <f>S6*S37</f>
      </c>
      <c r="T68" s="59">
        <f>T6*T37</f>
      </c>
      <c r="U68" s="59">
        <f>U6*U37</f>
      </c>
      <c r="V68" s="59">
        <f>V6*V37</f>
      </c>
      <c r="W68" s="59">
        <f>W6*W37</f>
      </c>
      <c r="X68" s="59">
        <f>X6*X37</f>
      </c>
      <c r="Y68" s="59">
        <f>Y6*Y37</f>
      </c>
      <c r="Z68" s="59">
        <f>Z6*Z37</f>
      </c>
      <c r="AA68" s="59">
        <f>AA6*AA37</f>
      </c>
      <c r="AB68" s="59">
        <f>AB6*AB37</f>
      </c>
      <c r="AC68" s="29">
        <f>SUM(Q68:AB68)</f>
      </c>
      <c r="AD68" s="59">
        <f>AD6*AD37</f>
      </c>
      <c r="AE68" s="59">
        <f>AE6*AE37</f>
      </c>
      <c r="AF68" s="59">
        <f>AF6*AF37</f>
      </c>
      <c r="AG68" s="59">
        <f>AG6*AG37</f>
      </c>
      <c r="AH68" s="59">
        <f>AH6*AH37</f>
      </c>
      <c r="AI68" s="59">
        <f>AI6*AI37</f>
      </c>
      <c r="AJ68" s="59">
        <f>AJ6*AJ37</f>
      </c>
      <c r="AK68" s="59">
        <f>AK6*AK37</f>
      </c>
      <c r="AL68" s="59">
        <f>AL6*AL37</f>
      </c>
      <c r="AM68" s="59">
        <f>AM6*AM37</f>
      </c>
      <c r="AN68" s="59">
        <f>AN6*AN37</f>
      </c>
      <c r="AO68" s="59">
        <f>AO6*AO37</f>
      </c>
      <c r="AP68" s="29">
        <f>SUM(AD68:AO68)</f>
      </c>
      <c r="AQ68" s="59">
        <f>AQ6*AQ37</f>
      </c>
      <c r="AR68" s="59">
        <f>AR6*AR37</f>
      </c>
      <c r="AS68" s="59">
        <f>AS6*AS37</f>
      </c>
      <c r="AT68" s="59">
        <f>AT6*AT37</f>
      </c>
      <c r="AU68" s="59">
        <f>AU6*AU37</f>
      </c>
      <c r="AV68" s="59">
        <f>AV6*AV37</f>
      </c>
      <c r="AW68" s="59">
        <f>AW6*AW37</f>
      </c>
      <c r="AX68" s="59">
        <f>AX6*AX37</f>
      </c>
      <c r="AY68" s="59">
        <f>AY6*AY37</f>
      </c>
      <c r="AZ68" s="59">
        <f>AZ6*AZ37</f>
      </c>
      <c r="BA68" s="59">
        <f>BA6*BA37</f>
      </c>
      <c r="BB68" s="59">
        <f>BB6*BB37</f>
      </c>
      <c r="BC68" s="29">
        <f>SUM(AQ68:BB68)</f>
      </c>
      <c r="BD68" s="58">
        <f>AC68/P68-1</f>
      </c>
      <c r="BE68" s="59">
        <f>BE6*BE37</f>
      </c>
      <c r="BF68" s="59">
        <f>BF6*BF37</f>
      </c>
      <c r="BG68" s="59">
        <f>BG6*BG37</f>
      </c>
      <c r="BH68" s="59">
        <f>BH6*BH37</f>
      </c>
      <c r="BI68" s="59">
        <f>BI6*BI37</f>
      </c>
      <c r="BJ68" s="59">
        <f>BJ6*BJ37</f>
      </c>
      <c r="BK68" s="59">
        <f>BK6*BK37</f>
      </c>
      <c r="BL68" s="59">
        <f>BL6*BL37</f>
      </c>
      <c r="BM68" s="59">
        <f>BM6*BM37</f>
      </c>
      <c r="BN68" s="59">
        <f>BN6*BN37</f>
      </c>
      <c r="BO68" s="59">
        <f>BO6*BO37</f>
      </c>
      <c r="BP68" s="59">
        <f>BP6*BP37</f>
      </c>
      <c r="BQ68" s="29">
        <f>SUM(BE68:BP68)</f>
      </c>
      <c r="BR68" s="1"/>
      <c r="BS68" s="31">
        <f>AC68-P68</f>
      </c>
      <c r="BT68" s="32">
        <f>AP68-AC68</f>
      </c>
      <c r="BU68" s="32">
        <f>BC68-AP68</f>
      </c>
      <c r="BV68" s="6"/>
      <c r="BW68" s="6"/>
      <c r="BX68" s="6"/>
      <c r="BY68" s="6"/>
      <c r="BZ68" s="6"/>
      <c r="CA68" s="1"/>
      <c r="CB68" s="6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x14ac:dyDescent="0.25" r="69" customHeight="1" ht="18.75" hidden="1">
      <c r="A69" s="47">
        <f>$A7</f>
      </c>
      <c r="B69" s="50">
        <f>$B7</f>
      </c>
      <c r="C69" s="50">
        <f>$C7</f>
      </c>
      <c r="D69" s="59">
        <v>115000</v>
      </c>
      <c r="E69" s="59">
        <v>160000</v>
      </c>
      <c r="F69" s="59">
        <v>180000</v>
      </c>
      <c r="G69" s="59">
        <v>215000</v>
      </c>
      <c r="H69" s="59">
        <v>175000</v>
      </c>
      <c r="I69" s="59">
        <v>267500</v>
      </c>
      <c r="J69" s="59">
        <v>187500</v>
      </c>
      <c r="K69" s="59">
        <f>K7*K38</f>
      </c>
      <c r="L69" s="59">
        <f>L7*L38</f>
      </c>
      <c r="M69" s="59">
        <f>M7*M38</f>
      </c>
      <c r="N69" s="59">
        <f>N7*N38</f>
      </c>
      <c r="O69" s="59">
        <f>O7*O38</f>
      </c>
      <c r="P69" s="29">
        <f>SUM(D69:O69)</f>
      </c>
      <c r="Q69" s="59">
        <f>Q7*Q38</f>
      </c>
      <c r="R69" s="59">
        <f>R7*R38</f>
      </c>
      <c r="S69" s="59">
        <f>S7*S38</f>
      </c>
      <c r="T69" s="59">
        <f>T7*T38</f>
      </c>
      <c r="U69" s="59">
        <f>U7*U38</f>
      </c>
      <c r="V69" s="59">
        <f>V7*V38</f>
      </c>
      <c r="W69" s="59">
        <f>W7*W38</f>
      </c>
      <c r="X69" s="59">
        <f>X7*X38</f>
      </c>
      <c r="Y69" s="59">
        <f>Y7*Y38</f>
      </c>
      <c r="Z69" s="59">
        <f>Z7*Z38</f>
      </c>
      <c r="AA69" s="59">
        <f>AA7*AA38</f>
      </c>
      <c r="AB69" s="59">
        <f>AB7*AB38</f>
      </c>
      <c r="AC69" s="29">
        <f>SUM(Q69:AB69)</f>
      </c>
      <c r="AD69" s="59">
        <f>AD7*AD38</f>
      </c>
      <c r="AE69" s="59">
        <f>AE7*AE38</f>
      </c>
      <c r="AF69" s="59">
        <f>AF7*AF38</f>
      </c>
      <c r="AG69" s="59">
        <f>AG7*AG38</f>
      </c>
      <c r="AH69" s="59">
        <f>AH7*AH38</f>
      </c>
      <c r="AI69" s="59">
        <f>AI7*AI38</f>
      </c>
      <c r="AJ69" s="59">
        <f>AJ7*AJ38</f>
      </c>
      <c r="AK69" s="59">
        <f>AK7*AK38</f>
      </c>
      <c r="AL69" s="59">
        <f>AL7*AL38</f>
      </c>
      <c r="AM69" s="59">
        <f>AM7*AM38</f>
      </c>
      <c r="AN69" s="59">
        <f>AN7*AN38</f>
      </c>
      <c r="AO69" s="59">
        <f>AO7*AO38</f>
      </c>
      <c r="AP69" s="29">
        <f>SUM(AD69:AO69)</f>
      </c>
      <c r="AQ69" s="59">
        <f>AQ7*AQ38</f>
      </c>
      <c r="AR69" s="59">
        <f>AR7*AR38</f>
      </c>
      <c r="AS69" s="59">
        <f>AS7*AS38</f>
      </c>
      <c r="AT69" s="59">
        <f>AT7*AT38</f>
      </c>
      <c r="AU69" s="59">
        <f>AU7*AU38</f>
      </c>
      <c r="AV69" s="59">
        <f>AV7*AV38</f>
      </c>
      <c r="AW69" s="59">
        <f>AW7*AW38</f>
      </c>
      <c r="AX69" s="59">
        <f>AX7*AX38</f>
      </c>
      <c r="AY69" s="59">
        <f>AY7*AY38</f>
      </c>
      <c r="AZ69" s="59">
        <f>AZ7*AZ38</f>
      </c>
      <c r="BA69" s="59">
        <f>BA7*BA38</f>
      </c>
      <c r="BB69" s="59">
        <f>BB7*BB38</f>
      </c>
      <c r="BC69" s="29">
        <f>SUM(AQ69:BB69)</f>
      </c>
      <c r="BD69" s="58">
        <f>AC69/P69-1</f>
      </c>
      <c r="BE69" s="59">
        <f>BE7*BE38</f>
      </c>
      <c r="BF69" s="59">
        <f>BF7*BF38</f>
      </c>
      <c r="BG69" s="59">
        <f>BG7*BG38</f>
      </c>
      <c r="BH69" s="59">
        <f>BH7*BH38</f>
      </c>
      <c r="BI69" s="59">
        <f>BI7*BI38</f>
      </c>
      <c r="BJ69" s="59">
        <f>BJ7*BJ38</f>
      </c>
      <c r="BK69" s="59">
        <f>BK7*BK38</f>
      </c>
      <c r="BL69" s="59">
        <f>BL7*BL38</f>
      </c>
      <c r="BM69" s="59">
        <f>BM7*BM38</f>
      </c>
      <c r="BN69" s="59">
        <f>BN7*BN38</f>
      </c>
      <c r="BO69" s="59">
        <f>BO7*BO38</f>
      </c>
      <c r="BP69" s="59">
        <f>BP7*BP38</f>
      </c>
      <c r="BQ69" s="29">
        <f>SUM(BE69:BP69)</f>
      </c>
      <c r="BR69" s="1"/>
      <c r="BS69" s="31">
        <f>AC69-P69</f>
      </c>
      <c r="BT69" s="32">
        <f>AP69-AC69</f>
      </c>
      <c r="BU69" s="32">
        <f>BC69-AP69</f>
      </c>
      <c r="BV69" s="6"/>
      <c r="BW69" s="6"/>
      <c r="BX69" s="6"/>
      <c r="BY69" s="6"/>
      <c r="BZ69" s="6"/>
      <c r="CA69" s="1"/>
      <c r="CB69" s="6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x14ac:dyDescent="0.25" r="70" customHeight="1" ht="18.75" hidden="1">
      <c r="A70" s="47">
        <f>$A8</f>
      </c>
      <c r="B70" s="50">
        <f>$B8</f>
      </c>
      <c r="C70" s="50">
        <f>$C8</f>
      </c>
      <c r="D70" s="59">
        <v>221250</v>
      </c>
      <c r="E70" s="59">
        <v>271750</v>
      </c>
      <c r="F70" s="59">
        <v>214500</v>
      </c>
      <c r="G70" s="59">
        <v>185000</v>
      </c>
      <c r="H70" s="59">
        <v>174000</v>
      </c>
      <c r="I70" s="59">
        <v>267500</v>
      </c>
      <c r="J70" s="59">
        <v>388000</v>
      </c>
      <c r="K70" s="59">
        <v>325000</v>
      </c>
      <c r="L70" s="59">
        <f>L8*L39</f>
      </c>
      <c r="M70" s="59">
        <f>M8*M39</f>
      </c>
      <c r="N70" s="59">
        <f>N8*N39</f>
      </c>
      <c r="O70" s="59">
        <f>O8*O39</f>
      </c>
      <c r="P70" s="29">
        <f>SUM(D70:O70)</f>
      </c>
      <c r="Q70" s="59">
        <f>Q8*Q39</f>
      </c>
      <c r="R70" s="59">
        <f>R8*R39</f>
      </c>
      <c r="S70" s="59">
        <f>S8*S39</f>
      </c>
      <c r="T70" s="59">
        <f>T8*T39</f>
      </c>
      <c r="U70" s="59">
        <f>U8*U39</f>
      </c>
      <c r="V70" s="59">
        <f>V8*V39</f>
      </c>
      <c r="W70" s="59">
        <f>W8*W39</f>
      </c>
      <c r="X70" s="59">
        <f>X8*X39</f>
      </c>
      <c r="Y70" s="59">
        <f>Y8*Y39</f>
      </c>
      <c r="Z70" s="59">
        <f>Z8*Z39</f>
      </c>
      <c r="AA70" s="59">
        <f>AA8*AA39</f>
      </c>
      <c r="AB70" s="59">
        <f>AB8*AB39</f>
      </c>
      <c r="AC70" s="29">
        <f>SUM(Q70:AB70)</f>
      </c>
      <c r="AD70" s="59">
        <f>AD8*AD39</f>
      </c>
      <c r="AE70" s="59">
        <f>AE8*AE39</f>
      </c>
      <c r="AF70" s="59">
        <f>AF8*AF39</f>
      </c>
      <c r="AG70" s="59">
        <f>AG8*AG39</f>
      </c>
      <c r="AH70" s="59">
        <f>AH8*AH39</f>
      </c>
      <c r="AI70" s="59">
        <f>AI8*AI39</f>
      </c>
      <c r="AJ70" s="59">
        <f>AJ8*AJ39</f>
      </c>
      <c r="AK70" s="59">
        <f>AK8*AK39</f>
      </c>
      <c r="AL70" s="59">
        <f>AL8*AL39</f>
      </c>
      <c r="AM70" s="59">
        <f>AM8*AM39</f>
      </c>
      <c r="AN70" s="59">
        <f>AN8*AN39</f>
      </c>
      <c r="AO70" s="59">
        <f>AO8*AO39</f>
      </c>
      <c r="AP70" s="29">
        <f>SUM(AD70:AO70)</f>
      </c>
      <c r="AQ70" s="59">
        <f>AQ8*AQ39</f>
      </c>
      <c r="AR70" s="59">
        <f>AR8*AR39</f>
      </c>
      <c r="AS70" s="59">
        <f>AS8*AS39</f>
      </c>
      <c r="AT70" s="59">
        <f>AT8*AT39</f>
      </c>
      <c r="AU70" s="59">
        <f>AU8*AU39</f>
      </c>
      <c r="AV70" s="59">
        <f>AV8*AV39</f>
      </c>
      <c r="AW70" s="59">
        <f>AW8*AW39</f>
      </c>
      <c r="AX70" s="59">
        <f>AX8*AX39</f>
      </c>
      <c r="AY70" s="59">
        <f>AY8*AY39</f>
      </c>
      <c r="AZ70" s="59">
        <f>AZ8*AZ39</f>
      </c>
      <c r="BA70" s="59">
        <f>BA8*BA39</f>
      </c>
      <c r="BB70" s="59">
        <f>BB8*BB39</f>
      </c>
      <c r="BC70" s="29">
        <f>SUM(AQ70:BB70)</f>
      </c>
      <c r="BD70" s="58">
        <f>AC70/P70-1</f>
      </c>
      <c r="BE70" s="59">
        <f>BE8*BE39</f>
      </c>
      <c r="BF70" s="59">
        <f>BF8*BF39</f>
      </c>
      <c r="BG70" s="59">
        <f>BG8*BG39</f>
      </c>
      <c r="BH70" s="59">
        <f>BH8*BH39</f>
      </c>
      <c r="BI70" s="59">
        <f>BI8*BI39</f>
      </c>
      <c r="BJ70" s="59">
        <f>BJ8*BJ39</f>
      </c>
      <c r="BK70" s="59">
        <f>BK8*BK39</f>
      </c>
      <c r="BL70" s="59">
        <f>BL8*BL39</f>
      </c>
      <c r="BM70" s="59">
        <f>BM8*BM39</f>
      </c>
      <c r="BN70" s="59">
        <f>BN8*BN39</f>
      </c>
      <c r="BO70" s="59">
        <f>BO8*BO39</f>
      </c>
      <c r="BP70" s="59">
        <f>BP8*BP39</f>
      </c>
      <c r="BQ70" s="29">
        <f>SUM(BE70:BP70)</f>
      </c>
      <c r="BR70" s="1"/>
      <c r="BS70" s="31">
        <f>AC70-P70</f>
      </c>
      <c r="BT70" s="32">
        <f>AP70-AC70</f>
      </c>
      <c r="BU70" s="32">
        <f>BC70-AP70</f>
      </c>
      <c r="BV70" s="6"/>
      <c r="BW70" s="6"/>
      <c r="BX70" s="6"/>
      <c r="BY70" s="6"/>
      <c r="BZ70" s="6"/>
      <c r="CA70" s="1"/>
      <c r="CB70" s="6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x14ac:dyDescent="0.25" r="71" customHeight="1" ht="18.75" hidden="1">
      <c r="A71" s="47">
        <f>$A9</f>
      </c>
      <c r="B71" s="50">
        <f>$B9</f>
      </c>
      <c r="C71" s="50">
        <f>$C9</f>
      </c>
      <c r="D71" s="59">
        <v>0</v>
      </c>
      <c r="E71" s="59">
        <v>226500</v>
      </c>
      <c r="F71" s="59">
        <v>0</v>
      </c>
      <c r="G71" s="59">
        <v>207000</v>
      </c>
      <c r="H71" s="59">
        <v>200500</v>
      </c>
      <c r="I71" s="59"/>
      <c r="J71" s="59">
        <v>200500</v>
      </c>
      <c r="K71" s="59">
        <f>K9*K40</f>
      </c>
      <c r="L71" s="59">
        <f>L9*L40</f>
      </c>
      <c r="M71" s="59">
        <f>M9*M40</f>
      </c>
      <c r="N71" s="59">
        <f>N9*N40</f>
      </c>
      <c r="O71" s="59">
        <f>O9*O40</f>
      </c>
      <c r="P71" s="29">
        <f>SUM(D71:O71)</f>
      </c>
      <c r="Q71" s="59">
        <f>Q9*Q40</f>
      </c>
      <c r="R71" s="59">
        <f>R9*R40</f>
      </c>
      <c r="S71" s="59">
        <f>S9*S40</f>
      </c>
      <c r="T71" s="59">
        <f>T9*T40</f>
      </c>
      <c r="U71" s="59">
        <f>U9*U40</f>
      </c>
      <c r="V71" s="59">
        <f>V9*V40</f>
      </c>
      <c r="W71" s="59">
        <f>W9*W40</f>
      </c>
      <c r="X71" s="59">
        <f>X9*X40</f>
      </c>
      <c r="Y71" s="59">
        <f>Y9*Y40</f>
      </c>
      <c r="Z71" s="59">
        <f>Z9*Z40</f>
      </c>
      <c r="AA71" s="59">
        <f>AA9*AA40</f>
      </c>
      <c r="AB71" s="59">
        <f>AB9*AB40</f>
      </c>
      <c r="AC71" s="29">
        <f>SUM(Q71:AB71)</f>
      </c>
      <c r="AD71" s="59">
        <f>AD9*AD40</f>
      </c>
      <c r="AE71" s="59">
        <f>AE9*AE40</f>
      </c>
      <c r="AF71" s="59">
        <f>AF9*AF40</f>
      </c>
      <c r="AG71" s="59">
        <f>AG9*AG40</f>
      </c>
      <c r="AH71" s="59">
        <f>AH9*AH40</f>
      </c>
      <c r="AI71" s="59">
        <f>AI9*AI40</f>
      </c>
      <c r="AJ71" s="59">
        <f>AJ9*AJ40</f>
      </c>
      <c r="AK71" s="59">
        <f>AK9*AK40</f>
      </c>
      <c r="AL71" s="59">
        <f>AL9*AL40</f>
      </c>
      <c r="AM71" s="59">
        <f>AM9*AM40</f>
      </c>
      <c r="AN71" s="59">
        <f>AN9*AN40</f>
      </c>
      <c r="AO71" s="59">
        <f>AO9*AO40</f>
      </c>
      <c r="AP71" s="29">
        <f>SUM(AD71:AO71)</f>
      </c>
      <c r="AQ71" s="59">
        <f>AQ9*AQ40</f>
      </c>
      <c r="AR71" s="59">
        <f>AR9*AR40</f>
      </c>
      <c r="AS71" s="59">
        <f>AS9*AS40</f>
      </c>
      <c r="AT71" s="59">
        <f>AT9*AT40</f>
      </c>
      <c r="AU71" s="59">
        <f>AU9*AU40</f>
      </c>
      <c r="AV71" s="59">
        <f>AV9*AV40</f>
      </c>
      <c r="AW71" s="59">
        <f>AW9*AW40</f>
      </c>
      <c r="AX71" s="59">
        <f>AX9*AX40</f>
      </c>
      <c r="AY71" s="59">
        <f>AY9*AY40</f>
      </c>
      <c r="AZ71" s="59">
        <f>AZ9*AZ40</f>
      </c>
      <c r="BA71" s="59">
        <f>BA9*BA40</f>
      </c>
      <c r="BB71" s="59">
        <f>BB9*BB40</f>
      </c>
      <c r="BC71" s="29">
        <f>SUM(AQ71:BB71)</f>
      </c>
      <c r="BD71" s="58">
        <f>AC71/P71-1</f>
      </c>
      <c r="BE71" s="59">
        <f>BE9*BE40</f>
      </c>
      <c r="BF71" s="59">
        <f>BF9*BF40</f>
      </c>
      <c r="BG71" s="59">
        <f>BG9*BG40</f>
      </c>
      <c r="BH71" s="59">
        <f>BH9*BH40</f>
      </c>
      <c r="BI71" s="59">
        <f>BI9*BI40</f>
      </c>
      <c r="BJ71" s="59">
        <f>BJ9*BJ40</f>
      </c>
      <c r="BK71" s="59">
        <f>BK9*BK40</f>
      </c>
      <c r="BL71" s="59">
        <f>BL9*BL40</f>
      </c>
      <c r="BM71" s="59">
        <f>BM9*BM40</f>
      </c>
      <c r="BN71" s="59">
        <f>BN9*BN40</f>
      </c>
      <c r="BO71" s="59">
        <f>BO9*BO40</f>
      </c>
      <c r="BP71" s="59">
        <f>BP9*BP40</f>
      </c>
      <c r="BQ71" s="29">
        <f>SUM(BE71:BP71)</f>
      </c>
      <c r="BR71" s="1"/>
      <c r="BS71" s="31">
        <f>AC71-P71</f>
      </c>
      <c r="BT71" s="32">
        <f>AP71-AC71</f>
      </c>
      <c r="BU71" s="32">
        <f>BC71-AP71</f>
      </c>
      <c r="BV71" s="6"/>
      <c r="BW71" s="6"/>
      <c r="BX71" s="6"/>
      <c r="BY71" s="6"/>
      <c r="BZ71" s="6"/>
      <c r="CA71" s="1"/>
      <c r="CB71" s="6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x14ac:dyDescent="0.25" r="72" customHeight="1" ht="18.75" hidden="1">
      <c r="A72" s="47">
        <f>$A10</f>
      </c>
      <c r="B72" s="50">
        <f>$B10</f>
      </c>
      <c r="C72" s="50">
        <f>$C10</f>
      </c>
      <c r="D72" s="59">
        <v>101500</v>
      </c>
      <c r="E72" s="59">
        <v>111750</v>
      </c>
      <c r="F72" s="59">
        <v>46500</v>
      </c>
      <c r="G72" s="59">
        <v>72250</v>
      </c>
      <c r="H72" s="59">
        <v>126500</v>
      </c>
      <c r="I72" s="59">
        <v>127000</v>
      </c>
      <c r="J72" s="59">
        <v>126500</v>
      </c>
      <c r="K72" s="59">
        <f>K10*K41</f>
      </c>
      <c r="L72" s="59">
        <f>L10*L41</f>
      </c>
      <c r="M72" s="59">
        <f>M10*M41</f>
      </c>
      <c r="N72" s="59">
        <f>N10*N41</f>
      </c>
      <c r="O72" s="59">
        <f>O10*O41</f>
      </c>
      <c r="P72" s="29">
        <f>SUM(D72:O72)</f>
      </c>
      <c r="Q72" s="59">
        <f>Q10*Q41</f>
      </c>
      <c r="R72" s="59">
        <f>R10*R41</f>
      </c>
      <c r="S72" s="59">
        <f>S10*S41</f>
      </c>
      <c r="T72" s="59">
        <f>T10*T41</f>
      </c>
      <c r="U72" s="59">
        <f>U10*U41</f>
      </c>
      <c r="V72" s="59">
        <f>V10*V41</f>
      </c>
      <c r="W72" s="59">
        <f>W10*W41</f>
      </c>
      <c r="X72" s="59">
        <f>X10*X41</f>
      </c>
      <c r="Y72" s="59">
        <f>Y10*Y41</f>
      </c>
      <c r="Z72" s="59">
        <f>Z10*Z41</f>
      </c>
      <c r="AA72" s="59">
        <f>AA10*AA41</f>
      </c>
      <c r="AB72" s="59">
        <f>AB10*AB41</f>
      </c>
      <c r="AC72" s="29">
        <f>SUM(Q72:AB72)</f>
      </c>
      <c r="AD72" s="59">
        <f>AD10*AD41</f>
      </c>
      <c r="AE72" s="59">
        <f>AE10*AE41</f>
      </c>
      <c r="AF72" s="59">
        <f>AF10*AF41</f>
      </c>
      <c r="AG72" s="59">
        <f>AG10*AG41</f>
      </c>
      <c r="AH72" s="59">
        <f>AH10*AH41</f>
      </c>
      <c r="AI72" s="59">
        <f>AI10*AI41</f>
      </c>
      <c r="AJ72" s="59">
        <f>AJ10*AJ41</f>
      </c>
      <c r="AK72" s="59">
        <f>AK10*AK41</f>
      </c>
      <c r="AL72" s="59">
        <f>AL10*AL41</f>
      </c>
      <c r="AM72" s="59">
        <f>AM10*AM41</f>
      </c>
      <c r="AN72" s="59">
        <f>AN10*AN41</f>
      </c>
      <c r="AO72" s="59">
        <f>AO10*AO41</f>
      </c>
      <c r="AP72" s="29">
        <f>SUM(AD72:AO72)</f>
      </c>
      <c r="AQ72" s="59">
        <f>AQ10*AQ41</f>
      </c>
      <c r="AR72" s="59">
        <f>AR10*AR41</f>
      </c>
      <c r="AS72" s="59">
        <f>AS10*AS41</f>
      </c>
      <c r="AT72" s="59">
        <f>AT10*AT41</f>
      </c>
      <c r="AU72" s="59">
        <f>AU10*AU41</f>
      </c>
      <c r="AV72" s="59">
        <f>AV10*AV41</f>
      </c>
      <c r="AW72" s="59">
        <f>AW10*AW41</f>
      </c>
      <c r="AX72" s="59">
        <f>AX10*AX41</f>
      </c>
      <c r="AY72" s="59">
        <f>AY10*AY41</f>
      </c>
      <c r="AZ72" s="59">
        <f>AZ10*AZ41</f>
      </c>
      <c r="BA72" s="59">
        <f>BA10*BA41</f>
      </c>
      <c r="BB72" s="59">
        <f>BB10*BB41</f>
      </c>
      <c r="BC72" s="29">
        <f>SUM(AQ72:BB72)</f>
      </c>
      <c r="BD72" s="58">
        <f>AC72/P72-1</f>
      </c>
      <c r="BE72" s="59">
        <f>BE10*BE41</f>
      </c>
      <c r="BF72" s="59">
        <f>BF10*BF41</f>
      </c>
      <c r="BG72" s="59">
        <f>BG10*BG41</f>
      </c>
      <c r="BH72" s="59">
        <f>BH10*BH41</f>
      </c>
      <c r="BI72" s="59">
        <f>BI10*BI41</f>
      </c>
      <c r="BJ72" s="59">
        <f>BJ10*BJ41</f>
      </c>
      <c r="BK72" s="59">
        <f>BK10*BK41</f>
      </c>
      <c r="BL72" s="59">
        <f>BL10*BL41</f>
      </c>
      <c r="BM72" s="59">
        <f>BM10*BM41</f>
      </c>
      <c r="BN72" s="59">
        <f>BN10*BN41</f>
      </c>
      <c r="BO72" s="59">
        <f>BO10*BO41</f>
      </c>
      <c r="BP72" s="59">
        <f>BP10*BP41</f>
      </c>
      <c r="BQ72" s="29">
        <f>SUM(BE72:BP72)</f>
      </c>
      <c r="BR72" s="1"/>
      <c r="BS72" s="31">
        <f>AC72-P72</f>
      </c>
      <c r="BT72" s="32">
        <f>AP72-AC72</f>
      </c>
      <c r="BU72" s="32">
        <f>BC72-AP72</f>
      </c>
      <c r="BV72" s="6"/>
      <c r="BW72" s="6"/>
      <c r="BX72" s="6"/>
      <c r="BY72" s="6"/>
      <c r="BZ72" s="6"/>
      <c r="CA72" s="1"/>
      <c r="CB72" s="6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x14ac:dyDescent="0.25" r="73" customHeight="1" ht="18.75" hidden="1">
      <c r="A73" s="47">
        <f>$A11</f>
      </c>
      <c r="B73" s="51">
        <f>$B11</f>
      </c>
      <c r="C73" s="51">
        <f>$C11</f>
      </c>
      <c r="D73" s="59">
        <v>20500</v>
      </c>
      <c r="E73" s="59">
        <v>16500</v>
      </c>
      <c r="F73" s="59">
        <v>45500</v>
      </c>
      <c r="G73" s="59">
        <v>0</v>
      </c>
      <c r="H73" s="59">
        <f>H11*H42</f>
      </c>
      <c r="I73" s="59"/>
      <c r="J73" s="59">
        <v>500</v>
      </c>
      <c r="K73" s="59">
        <f>K11*K42</f>
      </c>
      <c r="L73" s="59">
        <f>L11*L42</f>
      </c>
      <c r="M73" s="59">
        <f>M11*M42</f>
      </c>
      <c r="N73" s="59">
        <f>N11*N42</f>
      </c>
      <c r="O73" s="59">
        <f>O11*O42</f>
      </c>
      <c r="P73" s="29">
        <f>SUM(D73:O73)</f>
      </c>
      <c r="Q73" s="59">
        <f>Q11*Q42</f>
      </c>
      <c r="R73" s="59">
        <f>R11*R42</f>
      </c>
      <c r="S73" s="59">
        <f>S11*S42</f>
      </c>
      <c r="T73" s="59">
        <f>T11*T42</f>
      </c>
      <c r="U73" s="59">
        <f>U11*U42</f>
      </c>
      <c r="V73" s="59">
        <f>V11*V42</f>
      </c>
      <c r="W73" s="59">
        <f>W11*W42</f>
      </c>
      <c r="X73" s="59">
        <f>X11*X42</f>
      </c>
      <c r="Y73" s="59">
        <f>Y11*Y42</f>
      </c>
      <c r="Z73" s="59">
        <f>Z11*Z42</f>
      </c>
      <c r="AA73" s="59">
        <f>AA11*AA42</f>
      </c>
      <c r="AB73" s="59">
        <f>AB11*AB42</f>
      </c>
      <c r="AC73" s="29">
        <f>SUM(Q73:AB73)</f>
      </c>
      <c r="AD73" s="59">
        <f>AD11*AD42</f>
      </c>
      <c r="AE73" s="59">
        <f>AE11*AE42</f>
      </c>
      <c r="AF73" s="59">
        <f>AF11*AF42</f>
      </c>
      <c r="AG73" s="59">
        <f>AG11*AG42</f>
      </c>
      <c r="AH73" s="59">
        <f>AH11*AH42</f>
      </c>
      <c r="AI73" s="59">
        <f>AI11*AI42</f>
      </c>
      <c r="AJ73" s="59">
        <f>AJ11*AJ42</f>
      </c>
      <c r="AK73" s="59">
        <f>AK11*AK42</f>
      </c>
      <c r="AL73" s="59">
        <f>AL11*AL42</f>
      </c>
      <c r="AM73" s="59">
        <f>AM11*AM42</f>
      </c>
      <c r="AN73" s="59">
        <f>AN11*AN42</f>
      </c>
      <c r="AO73" s="59">
        <f>AO11*AO42</f>
      </c>
      <c r="AP73" s="29">
        <f>SUM(AD73:AO73)</f>
      </c>
      <c r="AQ73" s="59">
        <f>AQ11*AQ42</f>
      </c>
      <c r="AR73" s="59">
        <f>AR11*AR42</f>
      </c>
      <c r="AS73" s="59">
        <f>AS11*AS42</f>
      </c>
      <c r="AT73" s="59">
        <f>AT11*AT42</f>
      </c>
      <c r="AU73" s="59">
        <f>AU11*AU42</f>
      </c>
      <c r="AV73" s="59">
        <f>AV11*AV42</f>
      </c>
      <c r="AW73" s="59">
        <f>AW11*AW42</f>
      </c>
      <c r="AX73" s="59">
        <f>AX11*AX42</f>
      </c>
      <c r="AY73" s="59">
        <f>AY11*AY42</f>
      </c>
      <c r="AZ73" s="59">
        <f>AZ11*AZ42</f>
      </c>
      <c r="BA73" s="59">
        <f>BA11*BA42</f>
      </c>
      <c r="BB73" s="59">
        <f>BB11*BB42</f>
      </c>
      <c r="BC73" s="29">
        <f>SUM(AQ73:BB73)</f>
      </c>
      <c r="BD73" s="58">
        <f>AC73/P73-1</f>
      </c>
      <c r="BE73" s="59">
        <f>BE11*BE42</f>
      </c>
      <c r="BF73" s="59">
        <f>BF11*BF42</f>
      </c>
      <c r="BG73" s="59">
        <f>BG11*BG42</f>
      </c>
      <c r="BH73" s="59">
        <f>BH11*BH42</f>
      </c>
      <c r="BI73" s="59">
        <f>BI11*BI42</f>
      </c>
      <c r="BJ73" s="59">
        <f>BJ11*BJ42</f>
      </c>
      <c r="BK73" s="59">
        <f>BK11*BK42</f>
      </c>
      <c r="BL73" s="59">
        <f>BL11*BL42</f>
      </c>
      <c r="BM73" s="59">
        <f>BM11*BM42</f>
      </c>
      <c r="BN73" s="59">
        <f>BN11*BN42</f>
      </c>
      <c r="BO73" s="59">
        <f>BO11*BO42</f>
      </c>
      <c r="BP73" s="59">
        <f>BP11*BP42</f>
      </c>
      <c r="BQ73" s="29">
        <f>SUM(BE73:BP73)</f>
      </c>
      <c r="BR73" s="1"/>
      <c r="BS73" s="31">
        <f>AC73-P73</f>
      </c>
      <c r="BT73" s="32">
        <f>AP73-AC73</f>
      </c>
      <c r="BU73" s="32">
        <f>BC73-AP73</f>
      </c>
      <c r="BV73" s="6"/>
      <c r="BW73" s="6"/>
      <c r="BX73" s="6"/>
      <c r="BY73" s="6"/>
      <c r="BZ73" s="6"/>
      <c r="CA73" s="1"/>
      <c r="CB73" s="6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x14ac:dyDescent="0.25" r="74" customHeight="1" ht="18.75" hidden="1">
      <c r="A74" s="47">
        <f>$A12</f>
      </c>
      <c r="B74" s="51">
        <f>$B12</f>
      </c>
      <c r="C74" s="51">
        <f>$C12</f>
      </c>
      <c r="D74" s="59">
        <v>24000</v>
      </c>
      <c r="E74" s="59">
        <v>0</v>
      </c>
      <c r="F74" s="59">
        <v>54000</v>
      </c>
      <c r="G74" s="59">
        <v>27000</v>
      </c>
      <c r="H74" s="59">
        <v>27000</v>
      </c>
      <c r="I74" s="59">
        <v>27000</v>
      </c>
      <c r="J74" s="59">
        <v>27000</v>
      </c>
      <c r="K74" s="59">
        <f>K12*K43</f>
      </c>
      <c r="L74" s="59">
        <f>L12*L43</f>
      </c>
      <c r="M74" s="59">
        <f>M12*M43</f>
      </c>
      <c r="N74" s="59">
        <f>N12*N43</f>
      </c>
      <c r="O74" s="59">
        <f>O12*O43</f>
      </c>
      <c r="P74" s="29">
        <f>SUM(D74:O74)</f>
      </c>
      <c r="Q74" s="59">
        <f>Q12*Q43</f>
      </c>
      <c r="R74" s="59">
        <f>R12*R43</f>
      </c>
      <c r="S74" s="59">
        <f>S12*S43</f>
      </c>
      <c r="T74" s="59">
        <f>T12*T43</f>
      </c>
      <c r="U74" s="59">
        <f>U12*U43</f>
      </c>
      <c r="V74" s="59">
        <f>V12*V43</f>
      </c>
      <c r="W74" s="59">
        <f>W12*W43</f>
      </c>
      <c r="X74" s="59">
        <f>X12*X43</f>
      </c>
      <c r="Y74" s="59">
        <f>Y12*Y43</f>
      </c>
      <c r="Z74" s="59">
        <f>Z12*Z43</f>
      </c>
      <c r="AA74" s="59">
        <f>AA12*AA43</f>
      </c>
      <c r="AB74" s="59">
        <f>AB12*AB43</f>
      </c>
      <c r="AC74" s="29">
        <f>SUM(Q74:AB74)</f>
      </c>
      <c r="AD74" s="59">
        <f>AD12*AD43</f>
      </c>
      <c r="AE74" s="59">
        <f>AE12*AE43</f>
      </c>
      <c r="AF74" s="59">
        <f>AF12*AF43</f>
      </c>
      <c r="AG74" s="59">
        <f>AG12*AG43</f>
      </c>
      <c r="AH74" s="59">
        <f>AH12*AH43</f>
      </c>
      <c r="AI74" s="59">
        <f>AI12*AI43</f>
      </c>
      <c r="AJ74" s="59">
        <f>AJ12*AJ43</f>
      </c>
      <c r="AK74" s="59">
        <f>AK12*AK43</f>
      </c>
      <c r="AL74" s="59">
        <f>AL12*AL43</f>
      </c>
      <c r="AM74" s="59">
        <f>AM12*AM43</f>
      </c>
      <c r="AN74" s="59">
        <f>AN12*AN43</f>
      </c>
      <c r="AO74" s="59">
        <f>AO12*AO43</f>
      </c>
      <c r="AP74" s="29">
        <f>SUM(AD74:AO74)</f>
      </c>
      <c r="AQ74" s="59">
        <f>AQ12*AQ43</f>
      </c>
      <c r="AR74" s="59">
        <f>AR12*AR43</f>
      </c>
      <c r="AS74" s="59">
        <f>AS12*AS43</f>
      </c>
      <c r="AT74" s="59">
        <f>AT12*AT43</f>
      </c>
      <c r="AU74" s="59">
        <f>AU12*AU43</f>
      </c>
      <c r="AV74" s="59">
        <f>AV12*AV43</f>
      </c>
      <c r="AW74" s="59">
        <f>AW12*AW43</f>
      </c>
      <c r="AX74" s="59">
        <f>AX12*AX43</f>
      </c>
      <c r="AY74" s="59">
        <f>AY12*AY43</f>
      </c>
      <c r="AZ74" s="59">
        <f>AZ12*AZ43</f>
      </c>
      <c r="BA74" s="59">
        <f>BA12*BA43</f>
      </c>
      <c r="BB74" s="59">
        <f>BB12*BB43</f>
      </c>
      <c r="BC74" s="29">
        <f>SUM(AQ74:BB74)</f>
      </c>
      <c r="BD74" s="58">
        <f>AC74/P74-1</f>
      </c>
      <c r="BE74" s="59">
        <f>BE12*BE43</f>
      </c>
      <c r="BF74" s="59">
        <f>BF12*BF43</f>
      </c>
      <c r="BG74" s="59">
        <f>BG12*BG43</f>
      </c>
      <c r="BH74" s="59">
        <f>BH12*BH43</f>
      </c>
      <c r="BI74" s="59">
        <f>BI12*BI43</f>
      </c>
      <c r="BJ74" s="59">
        <f>BJ12*BJ43</f>
      </c>
      <c r="BK74" s="59">
        <f>BK12*BK43</f>
      </c>
      <c r="BL74" s="59">
        <f>BL12*BL43</f>
      </c>
      <c r="BM74" s="59">
        <f>BM12*BM43</f>
      </c>
      <c r="BN74" s="59">
        <f>BN12*BN43</f>
      </c>
      <c r="BO74" s="59">
        <f>BO12*BO43</f>
      </c>
      <c r="BP74" s="59">
        <f>BP12*BP43</f>
      </c>
      <c r="BQ74" s="29">
        <f>SUM(BE74:BP74)</f>
      </c>
      <c r="BR74" s="1"/>
      <c r="BS74" s="31">
        <f>AC74-P74</f>
      </c>
      <c r="BT74" s="32">
        <f>AP74-AC74</f>
      </c>
      <c r="BU74" s="32">
        <f>BC74-AP74</f>
      </c>
      <c r="BV74" s="6"/>
      <c r="BW74" s="6"/>
      <c r="BX74" s="6"/>
      <c r="BY74" s="6"/>
      <c r="BZ74" s="6"/>
      <c r="CA74" s="1"/>
      <c r="CB74" s="6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x14ac:dyDescent="0.25" r="75" customHeight="1" ht="18.75" hidden="1">
      <c r="A75" s="47">
        <f>$A13</f>
      </c>
      <c r="B75" s="51">
        <f>$B13</f>
      </c>
      <c r="C75" s="51">
        <f>$C13</f>
      </c>
      <c r="D75" s="59"/>
      <c r="E75" s="59"/>
      <c r="F75" s="59"/>
      <c r="G75" s="59"/>
      <c r="H75" s="59"/>
      <c r="I75" s="59"/>
      <c r="J75" s="59">
        <v>0</v>
      </c>
      <c r="K75" s="59">
        <f>K13*K44</f>
      </c>
      <c r="L75" s="59">
        <f>L13*L44</f>
      </c>
      <c r="M75" s="59">
        <f>M13*M44</f>
      </c>
      <c r="N75" s="59">
        <f>N13*N44</f>
      </c>
      <c r="O75" s="59">
        <f>O13*O44</f>
      </c>
      <c r="P75" s="29">
        <f>SUM(D75:O75)</f>
      </c>
      <c r="Q75" s="59">
        <f>Q13*Q44</f>
      </c>
      <c r="R75" s="59">
        <f>R13*R44</f>
      </c>
      <c r="S75" s="59">
        <f>S13*S44</f>
      </c>
      <c r="T75" s="59">
        <f>T13*T44</f>
      </c>
      <c r="U75" s="59">
        <f>U13*U44</f>
      </c>
      <c r="V75" s="59">
        <f>V13*V44</f>
      </c>
      <c r="W75" s="59">
        <f>W13*W44</f>
      </c>
      <c r="X75" s="59">
        <f>X13*X44</f>
      </c>
      <c r="Y75" s="59">
        <f>Y13*Y44</f>
      </c>
      <c r="Z75" s="59">
        <f>Z13*Z44</f>
      </c>
      <c r="AA75" s="59">
        <f>AA13*AA44</f>
      </c>
      <c r="AB75" s="59">
        <f>AB13*AB44</f>
      </c>
      <c r="AC75" s="29">
        <f>SUM(Q75:AB75)</f>
      </c>
      <c r="AD75" s="59">
        <f>AD13*AD44</f>
      </c>
      <c r="AE75" s="59">
        <f>AE13*AE44</f>
      </c>
      <c r="AF75" s="59">
        <f>AF13*AF44</f>
      </c>
      <c r="AG75" s="59">
        <f>AG13*AG44</f>
      </c>
      <c r="AH75" s="59">
        <f>AH13*AH44</f>
      </c>
      <c r="AI75" s="59">
        <f>AI13*AI44</f>
      </c>
      <c r="AJ75" s="59">
        <f>AJ13*AJ44</f>
      </c>
      <c r="AK75" s="59">
        <f>AK13*AK44</f>
      </c>
      <c r="AL75" s="59">
        <f>AL13*AL44</f>
      </c>
      <c r="AM75" s="59">
        <f>AM13*AM44</f>
      </c>
      <c r="AN75" s="59">
        <f>AN13*AN44</f>
      </c>
      <c r="AO75" s="59">
        <f>AO13*AO44</f>
      </c>
      <c r="AP75" s="29">
        <f>SUM(AD75:AO75)</f>
      </c>
      <c r="AQ75" s="59">
        <f>AQ13*AQ44</f>
      </c>
      <c r="AR75" s="59">
        <f>AR13*AR44</f>
      </c>
      <c r="AS75" s="59">
        <f>AS13*AS44</f>
      </c>
      <c r="AT75" s="59">
        <f>AT13*AT44</f>
      </c>
      <c r="AU75" s="59">
        <f>AU13*AU44</f>
      </c>
      <c r="AV75" s="59">
        <f>AV13*AV44</f>
      </c>
      <c r="AW75" s="59">
        <f>AW13*AW44</f>
      </c>
      <c r="AX75" s="59">
        <f>AX13*AX44</f>
      </c>
      <c r="AY75" s="59">
        <f>AY13*AY44</f>
      </c>
      <c r="AZ75" s="59">
        <f>AZ13*AZ44</f>
      </c>
      <c r="BA75" s="59">
        <f>BA13*BA44</f>
      </c>
      <c r="BB75" s="59">
        <f>BB13*BB44</f>
      </c>
      <c r="BC75" s="29">
        <f>SUM(AQ75:BB75)</f>
      </c>
      <c r="BD75" s="60">
        <f>AC75/P75-1</f>
      </c>
      <c r="BE75" s="59">
        <f>BE13*BE44</f>
      </c>
      <c r="BF75" s="59">
        <f>BF13*BF44</f>
      </c>
      <c r="BG75" s="59">
        <f>BG13*BG44</f>
      </c>
      <c r="BH75" s="59">
        <f>BH13*BH44</f>
      </c>
      <c r="BI75" s="59">
        <f>BI13*BI44</f>
      </c>
      <c r="BJ75" s="59">
        <f>BJ13*BJ44</f>
      </c>
      <c r="BK75" s="59">
        <f>BK13*BK44</f>
      </c>
      <c r="BL75" s="59">
        <f>BL13*BL44</f>
      </c>
      <c r="BM75" s="59">
        <f>BM13*BM44</f>
      </c>
      <c r="BN75" s="59">
        <f>BN13*BN44</f>
      </c>
      <c r="BO75" s="59">
        <f>BO13*BO44</f>
      </c>
      <c r="BP75" s="59">
        <f>BP13*BP44</f>
      </c>
      <c r="BQ75" s="29">
        <f>SUM(BE75:BP75)</f>
      </c>
      <c r="BR75" s="1"/>
      <c r="BS75" s="31">
        <f>AC75-P75</f>
      </c>
      <c r="BT75" s="32">
        <f>AP75-AC75</f>
      </c>
      <c r="BU75" s="32">
        <f>BC75-AP75</f>
      </c>
      <c r="BV75" s="6"/>
      <c r="BW75" s="6"/>
      <c r="BX75" s="6"/>
      <c r="BY75" s="6"/>
      <c r="BZ75" s="6"/>
      <c r="CA75" s="1"/>
      <c r="CB75" s="6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x14ac:dyDescent="0.25" r="76" customHeight="1" ht="18.75" hidden="1">
      <c r="A76" s="47">
        <f>$A14</f>
      </c>
      <c r="B76" s="51">
        <f>$B14</f>
      </c>
      <c r="C76" s="51">
        <f>$C14</f>
      </c>
      <c r="D76" s="59"/>
      <c r="E76" s="59"/>
      <c r="F76" s="59"/>
      <c r="G76" s="59"/>
      <c r="H76" s="59"/>
      <c r="I76" s="59"/>
      <c r="J76" s="59">
        <v>0</v>
      </c>
      <c r="K76" s="59">
        <f>K14*K45</f>
      </c>
      <c r="L76" s="59">
        <f>L14*L45</f>
      </c>
      <c r="M76" s="59">
        <f>M14*M45</f>
      </c>
      <c r="N76" s="59">
        <f>N14*N45</f>
      </c>
      <c r="O76" s="59">
        <f>O14*O45</f>
      </c>
      <c r="P76" s="29">
        <f>SUM(D76:O76)</f>
      </c>
      <c r="Q76" s="59">
        <f>Q14*Q45</f>
      </c>
      <c r="R76" s="59">
        <f>R14*R45</f>
      </c>
      <c r="S76" s="59">
        <f>S14*S45</f>
      </c>
      <c r="T76" s="59">
        <f>T14*T45</f>
      </c>
      <c r="U76" s="59">
        <f>U14*U45</f>
      </c>
      <c r="V76" s="59">
        <f>V14*V45</f>
      </c>
      <c r="W76" s="59">
        <f>W14*W45</f>
      </c>
      <c r="X76" s="59">
        <f>X14*X45</f>
      </c>
      <c r="Y76" s="59">
        <f>Y14*Y45</f>
      </c>
      <c r="Z76" s="59">
        <f>Z14*Z45</f>
      </c>
      <c r="AA76" s="59">
        <f>AA14*AA45</f>
      </c>
      <c r="AB76" s="59">
        <f>AB14*AB45</f>
      </c>
      <c r="AC76" s="29">
        <f>SUM(Q76:AB76)</f>
      </c>
      <c r="AD76" s="59">
        <f>AD14*AD45</f>
      </c>
      <c r="AE76" s="59">
        <f>AE14*AE45</f>
      </c>
      <c r="AF76" s="59">
        <f>AF14*AF45</f>
      </c>
      <c r="AG76" s="59">
        <f>AG14*AG45</f>
      </c>
      <c r="AH76" s="59">
        <f>AH14*AH45</f>
      </c>
      <c r="AI76" s="59">
        <f>AI14*AI45</f>
      </c>
      <c r="AJ76" s="59">
        <f>AJ14*AJ45</f>
      </c>
      <c r="AK76" s="59">
        <f>AK14*AK45</f>
      </c>
      <c r="AL76" s="59">
        <f>AL14*AL45</f>
      </c>
      <c r="AM76" s="59">
        <f>AM14*AM45</f>
      </c>
      <c r="AN76" s="59">
        <f>AN14*AN45</f>
      </c>
      <c r="AO76" s="59">
        <f>AO14*AO45</f>
      </c>
      <c r="AP76" s="29">
        <f>SUM(AD76:AO76)</f>
      </c>
      <c r="AQ76" s="59">
        <f>AQ14*AQ45</f>
      </c>
      <c r="AR76" s="59">
        <f>AR14*AR45</f>
      </c>
      <c r="AS76" s="59">
        <f>AS14*AS45</f>
      </c>
      <c r="AT76" s="59">
        <f>AT14*AT45</f>
      </c>
      <c r="AU76" s="59">
        <f>AU14*AU45</f>
      </c>
      <c r="AV76" s="59">
        <f>AV14*AV45</f>
      </c>
      <c r="AW76" s="59">
        <f>AW14*AW45</f>
      </c>
      <c r="AX76" s="59">
        <f>AX14*AX45</f>
      </c>
      <c r="AY76" s="59">
        <f>AY14*AY45</f>
      </c>
      <c r="AZ76" s="59">
        <f>AZ14*AZ45</f>
      </c>
      <c r="BA76" s="59">
        <f>BA14*BA45</f>
      </c>
      <c r="BB76" s="59">
        <f>BB14*BB45</f>
      </c>
      <c r="BC76" s="29">
        <f>SUM(AQ76:BB76)</f>
      </c>
      <c r="BD76" s="60">
        <f>AC76/P76-1</f>
      </c>
      <c r="BE76" s="59">
        <f>BE14*BE45</f>
      </c>
      <c r="BF76" s="59">
        <f>BF14*BF45</f>
      </c>
      <c r="BG76" s="59">
        <f>BG14*BG45</f>
      </c>
      <c r="BH76" s="59">
        <f>BH14*BH45</f>
      </c>
      <c r="BI76" s="59">
        <f>BI14*BI45</f>
      </c>
      <c r="BJ76" s="59">
        <f>BJ14*BJ45</f>
      </c>
      <c r="BK76" s="59">
        <f>BK14*BK45</f>
      </c>
      <c r="BL76" s="59">
        <f>BL14*BL45</f>
      </c>
      <c r="BM76" s="59">
        <f>BM14*BM45</f>
      </c>
      <c r="BN76" s="59">
        <f>BN14*BN45</f>
      </c>
      <c r="BO76" s="59">
        <f>BO14*BO45</f>
      </c>
      <c r="BP76" s="59">
        <f>BP14*BP45</f>
      </c>
      <c r="BQ76" s="29">
        <f>SUM(BE76:BP76)</f>
      </c>
      <c r="BR76" s="1"/>
      <c r="BS76" s="31">
        <f>AC76-P76</f>
      </c>
      <c r="BT76" s="32">
        <f>AP76-AC76</f>
      </c>
      <c r="BU76" s="32">
        <f>BC76-AP76</f>
      </c>
      <c r="BV76" s="6"/>
      <c r="BW76" s="6"/>
      <c r="BX76" s="6"/>
      <c r="BY76" s="6"/>
      <c r="BZ76" s="6"/>
      <c r="CA76" s="1"/>
      <c r="CB76" s="6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x14ac:dyDescent="0.25" r="77" customHeight="1" ht="18.75" hidden="1">
      <c r="A77" s="47">
        <f>$A15</f>
      </c>
      <c r="B77" s="51">
        <f>$B15</f>
      </c>
      <c r="C77" s="51">
        <f>$C15</f>
      </c>
      <c r="D77" s="59"/>
      <c r="E77" s="59"/>
      <c r="F77" s="59"/>
      <c r="G77" s="59"/>
      <c r="H77" s="59"/>
      <c r="I77" s="59"/>
      <c r="J77" s="59">
        <v>0</v>
      </c>
      <c r="K77" s="59">
        <f>K15*K46</f>
      </c>
      <c r="L77" s="59">
        <f>L15*L46</f>
      </c>
      <c r="M77" s="59">
        <f>M15*M46</f>
      </c>
      <c r="N77" s="59">
        <f>N15*N46</f>
      </c>
      <c r="O77" s="59">
        <f>O15*O46</f>
      </c>
      <c r="P77" s="29">
        <f>SUM(D77:O77)</f>
      </c>
      <c r="Q77" s="59">
        <f>Q15*Q46</f>
      </c>
      <c r="R77" s="59">
        <f>R15*R46</f>
      </c>
      <c r="S77" s="59">
        <f>S15*S46</f>
      </c>
      <c r="T77" s="59">
        <f>T15*T46</f>
      </c>
      <c r="U77" s="59">
        <f>U15*U46</f>
      </c>
      <c r="V77" s="59">
        <f>V15*V46</f>
      </c>
      <c r="W77" s="59">
        <f>W15*W46</f>
      </c>
      <c r="X77" s="59">
        <f>X15*X46</f>
      </c>
      <c r="Y77" s="59">
        <f>Y15*Y46</f>
      </c>
      <c r="Z77" s="59">
        <f>Z15*Z46</f>
      </c>
      <c r="AA77" s="59">
        <f>AA15*AA46</f>
      </c>
      <c r="AB77" s="59">
        <f>AB15*AB46</f>
      </c>
      <c r="AC77" s="29">
        <f>SUM(Q77:AB77)</f>
      </c>
      <c r="AD77" s="59">
        <f>AD15*AD46</f>
      </c>
      <c r="AE77" s="59">
        <f>AE15*AE46</f>
      </c>
      <c r="AF77" s="59">
        <f>AF15*AF46</f>
      </c>
      <c r="AG77" s="59">
        <f>AG15*AG46</f>
      </c>
      <c r="AH77" s="59">
        <f>AH15*AH46</f>
      </c>
      <c r="AI77" s="59">
        <f>AI15*AI46</f>
      </c>
      <c r="AJ77" s="59">
        <f>AJ15*AJ46</f>
      </c>
      <c r="AK77" s="59">
        <f>AK15*AK46</f>
      </c>
      <c r="AL77" s="59">
        <f>AL15*AL46</f>
      </c>
      <c r="AM77" s="59">
        <f>AM15*AM46</f>
      </c>
      <c r="AN77" s="59">
        <f>AN15*AN46</f>
      </c>
      <c r="AO77" s="59">
        <f>AO15*AO46</f>
      </c>
      <c r="AP77" s="29">
        <f>SUM(AD77:AO77)</f>
      </c>
      <c r="AQ77" s="59">
        <f>AQ15*AQ46</f>
      </c>
      <c r="AR77" s="59">
        <f>AR15*AR46</f>
      </c>
      <c r="AS77" s="59">
        <f>AS15*AS46</f>
      </c>
      <c r="AT77" s="59">
        <f>AT15*AT46</f>
      </c>
      <c r="AU77" s="59">
        <f>AU15*AU46</f>
      </c>
      <c r="AV77" s="59">
        <f>AV15*AV46</f>
      </c>
      <c r="AW77" s="59">
        <f>AW15*AW46</f>
      </c>
      <c r="AX77" s="59">
        <f>AX15*AX46</f>
      </c>
      <c r="AY77" s="59">
        <f>AY15*AY46</f>
      </c>
      <c r="AZ77" s="59">
        <f>AZ15*AZ46</f>
      </c>
      <c r="BA77" s="59">
        <f>BA15*BA46</f>
      </c>
      <c r="BB77" s="59">
        <f>BB15*BB46</f>
      </c>
      <c r="BC77" s="29">
        <f>SUM(AQ77:BB77)</f>
      </c>
      <c r="BD77" s="60">
        <f>AC77/P77-1</f>
      </c>
      <c r="BE77" s="59">
        <f>BE15*BE46</f>
      </c>
      <c r="BF77" s="59">
        <f>BF15*BF46</f>
      </c>
      <c r="BG77" s="59">
        <f>BG15*BG46</f>
      </c>
      <c r="BH77" s="59">
        <f>BH15*BH46</f>
      </c>
      <c r="BI77" s="59">
        <f>BI15*BI46</f>
      </c>
      <c r="BJ77" s="59">
        <f>BJ15*BJ46</f>
      </c>
      <c r="BK77" s="59">
        <f>BK15*BK46</f>
      </c>
      <c r="BL77" s="59">
        <f>BL15*BL46</f>
      </c>
      <c r="BM77" s="59">
        <f>BM15*BM46</f>
      </c>
      <c r="BN77" s="59">
        <f>BN15*BN46</f>
      </c>
      <c r="BO77" s="59">
        <f>BO15*BO46</f>
      </c>
      <c r="BP77" s="59">
        <f>BP15*BP46</f>
      </c>
      <c r="BQ77" s="29">
        <f>SUM(BE77:BP77)</f>
      </c>
      <c r="BR77" s="1"/>
      <c r="BS77" s="31">
        <f>AC77-P77</f>
      </c>
      <c r="BT77" s="32">
        <f>AP77-AC77</f>
      </c>
      <c r="BU77" s="32">
        <f>BC77-AP77</f>
      </c>
      <c r="BV77" s="6"/>
      <c r="BW77" s="6"/>
      <c r="BX77" s="6"/>
      <c r="BY77" s="6"/>
      <c r="BZ77" s="6"/>
      <c r="CA77" s="1"/>
      <c r="CB77" s="6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x14ac:dyDescent="0.25" r="78" customHeight="1" ht="18.75" hidden="1">
      <c r="A78" s="47">
        <f>$A16</f>
      </c>
      <c r="B78" s="51">
        <f>$B16</f>
      </c>
      <c r="C78" s="51">
        <f>$C16</f>
      </c>
      <c r="D78" s="59"/>
      <c r="E78" s="59"/>
      <c r="F78" s="59"/>
      <c r="G78" s="59"/>
      <c r="H78" s="59"/>
      <c r="I78" s="59"/>
      <c r="J78" s="59">
        <v>0</v>
      </c>
      <c r="K78" s="59">
        <f>K16*K47</f>
      </c>
      <c r="L78" s="59">
        <f>L16*L47</f>
      </c>
      <c r="M78" s="59">
        <f>M16*M47</f>
      </c>
      <c r="N78" s="59">
        <f>N16*N47</f>
      </c>
      <c r="O78" s="59">
        <f>O16*O47</f>
      </c>
      <c r="P78" s="29">
        <f>SUM(D78:O78)</f>
      </c>
      <c r="Q78" s="59">
        <f>Q16*Q47</f>
      </c>
      <c r="R78" s="59">
        <f>R16*R47</f>
      </c>
      <c r="S78" s="59">
        <f>S16*S47</f>
      </c>
      <c r="T78" s="59">
        <f>T16*T47</f>
      </c>
      <c r="U78" s="59">
        <f>U16*U47</f>
      </c>
      <c r="V78" s="59">
        <f>V16*V47</f>
      </c>
      <c r="W78" s="59">
        <f>W16*W47</f>
      </c>
      <c r="X78" s="59">
        <f>X16*X47</f>
      </c>
      <c r="Y78" s="59">
        <f>Y16*Y47</f>
      </c>
      <c r="Z78" s="59">
        <f>Z16*Z47</f>
      </c>
      <c r="AA78" s="59">
        <f>AA16*AA47</f>
      </c>
      <c r="AB78" s="59">
        <f>AB16*AB47</f>
      </c>
      <c r="AC78" s="29">
        <f>SUM(Q78:AB78)</f>
      </c>
      <c r="AD78" s="59">
        <f>AD16*AD47</f>
      </c>
      <c r="AE78" s="59">
        <f>AE16*AE47</f>
      </c>
      <c r="AF78" s="59">
        <f>AF16*AF47</f>
      </c>
      <c r="AG78" s="59">
        <f>AG16*AG47</f>
      </c>
      <c r="AH78" s="59">
        <f>AH16*AH47</f>
      </c>
      <c r="AI78" s="59">
        <f>AI16*AI47</f>
      </c>
      <c r="AJ78" s="59">
        <f>AJ16*AJ47</f>
      </c>
      <c r="AK78" s="59">
        <f>AK16*AK47</f>
      </c>
      <c r="AL78" s="59">
        <f>AL16*AL47</f>
      </c>
      <c r="AM78" s="59">
        <f>AM16*AM47</f>
      </c>
      <c r="AN78" s="59">
        <f>AN16*AN47</f>
      </c>
      <c r="AO78" s="59">
        <f>AO16*AO47</f>
      </c>
      <c r="AP78" s="29">
        <f>SUM(AD78:AO78)</f>
      </c>
      <c r="AQ78" s="59">
        <f>AQ16*AQ47</f>
      </c>
      <c r="AR78" s="59">
        <f>AR16*AR47</f>
      </c>
      <c r="AS78" s="59">
        <f>AS16*AS47</f>
      </c>
      <c r="AT78" s="59">
        <f>AT16*AT47</f>
      </c>
      <c r="AU78" s="59">
        <f>AU16*AU47</f>
      </c>
      <c r="AV78" s="59">
        <f>AV16*AV47</f>
      </c>
      <c r="AW78" s="59">
        <f>AW16*AW47</f>
      </c>
      <c r="AX78" s="59">
        <f>AX16*AX47</f>
      </c>
      <c r="AY78" s="59">
        <f>AY16*AY47</f>
      </c>
      <c r="AZ78" s="59">
        <f>AZ16*AZ47</f>
      </c>
      <c r="BA78" s="59">
        <f>BA16*BA47</f>
      </c>
      <c r="BB78" s="59">
        <f>BB16*BB47</f>
      </c>
      <c r="BC78" s="29">
        <f>SUM(AQ78:BB78)</f>
      </c>
      <c r="BD78" s="58">
        <f>AC78/P78-1</f>
      </c>
      <c r="BE78" s="59">
        <f>BE16*BE47</f>
      </c>
      <c r="BF78" s="59">
        <f>BF16*BF47</f>
      </c>
      <c r="BG78" s="59">
        <f>BG16*BG47</f>
      </c>
      <c r="BH78" s="59">
        <f>BH16*BH47</f>
      </c>
      <c r="BI78" s="59">
        <f>BI16*BI47</f>
      </c>
      <c r="BJ78" s="59">
        <f>BJ16*BJ47</f>
      </c>
      <c r="BK78" s="59">
        <f>BK16*BK47</f>
      </c>
      <c r="BL78" s="59">
        <f>BL16*BL47</f>
      </c>
      <c r="BM78" s="59">
        <f>BM16*BM47</f>
      </c>
      <c r="BN78" s="59">
        <f>BN16*BN47</f>
      </c>
      <c r="BO78" s="59">
        <f>BO16*BO47</f>
      </c>
      <c r="BP78" s="59">
        <f>BP16*BP47</f>
      </c>
      <c r="BQ78" s="29">
        <f>SUM(BE78:BP78)</f>
      </c>
      <c r="BR78" s="1"/>
      <c r="BS78" s="31">
        <f>AC78-P78</f>
      </c>
      <c r="BT78" s="32">
        <f>AP78-AC78</f>
      </c>
      <c r="BU78" s="32">
        <f>BC78-AP78</f>
      </c>
      <c r="BV78" s="6"/>
      <c r="BW78" s="6"/>
      <c r="BX78" s="6"/>
      <c r="BY78" s="6"/>
      <c r="BZ78" s="6"/>
      <c r="CA78" s="1"/>
      <c r="CB78" s="6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x14ac:dyDescent="0.25" r="79" customHeight="1" ht="18.75" hidden="1">
      <c r="A79" s="47">
        <f>$A17</f>
      </c>
      <c r="B79" s="51">
        <f>$B17</f>
      </c>
      <c r="C79" s="51">
        <f>$C17</f>
      </c>
      <c r="D79" s="59"/>
      <c r="E79" s="59"/>
      <c r="F79" s="59"/>
      <c r="G79" s="59"/>
      <c r="H79" s="59"/>
      <c r="I79" s="59"/>
      <c r="J79" s="59">
        <v>0</v>
      </c>
      <c r="K79" s="59">
        <f>K17*K48</f>
      </c>
      <c r="L79" s="59">
        <f>L28*L48</f>
      </c>
      <c r="M79" s="59">
        <f>M28*M48</f>
      </c>
      <c r="N79" s="59">
        <f>N28*N48</f>
      </c>
      <c r="O79" s="59">
        <f>O28*O48</f>
      </c>
      <c r="P79" s="29">
        <f>SUM(D79:O79)</f>
      </c>
      <c r="Q79" s="59">
        <f>Q28*Q48</f>
      </c>
      <c r="R79" s="59">
        <f>R28*R48</f>
      </c>
      <c r="S79" s="59">
        <f>S28*S48</f>
      </c>
      <c r="T79" s="59">
        <f>T28*T48</f>
      </c>
      <c r="U79" s="59">
        <f>U28*U48</f>
      </c>
      <c r="V79" s="59">
        <f>V28*V48</f>
      </c>
      <c r="W79" s="59">
        <f>W28*W48</f>
      </c>
      <c r="X79" s="59">
        <f>X28*X48</f>
      </c>
      <c r="Y79" s="59">
        <f>Y28*Y48</f>
      </c>
      <c r="Z79" s="59">
        <f>Z28*Z48</f>
      </c>
      <c r="AA79" s="59">
        <f>AA28*AA48</f>
      </c>
      <c r="AB79" s="59">
        <f>AB28*AB48</f>
      </c>
      <c r="AC79" s="29">
        <f>SUM(Q79:AB79)</f>
      </c>
      <c r="AD79" s="59">
        <f>AD28*AD48</f>
      </c>
      <c r="AE79" s="59">
        <f>AE28*AE48</f>
      </c>
      <c r="AF79" s="59">
        <f>AF28*AF48</f>
      </c>
      <c r="AG79" s="59">
        <f>AG28*AG48</f>
      </c>
      <c r="AH79" s="59">
        <f>AH28*AH48</f>
      </c>
      <c r="AI79" s="59">
        <f>AI28*AI48</f>
      </c>
      <c r="AJ79" s="59">
        <f>AJ28*AJ48</f>
      </c>
      <c r="AK79" s="59">
        <f>AK28*AK48</f>
      </c>
      <c r="AL79" s="59">
        <f>AL28*AL48</f>
      </c>
      <c r="AM79" s="59">
        <f>AM28*AM48</f>
      </c>
      <c r="AN79" s="59">
        <f>AN28*AN48</f>
      </c>
      <c r="AO79" s="59">
        <f>AO28*AO48</f>
      </c>
      <c r="AP79" s="29">
        <f>SUM(AD79:AO79)</f>
      </c>
      <c r="AQ79" s="59">
        <f>AQ28*AQ48</f>
      </c>
      <c r="AR79" s="59">
        <f>AR28*AR48</f>
      </c>
      <c r="AS79" s="59">
        <f>AS28*AS48</f>
      </c>
      <c r="AT79" s="59">
        <f>AT28*AT48</f>
      </c>
      <c r="AU79" s="59">
        <f>AU28*AU48</f>
      </c>
      <c r="AV79" s="59">
        <f>AV28*AV48</f>
      </c>
      <c r="AW79" s="59">
        <f>AW28*AW48</f>
      </c>
      <c r="AX79" s="59">
        <f>AX28*AX48</f>
      </c>
      <c r="AY79" s="59">
        <f>AY28*AY48</f>
      </c>
      <c r="AZ79" s="59">
        <f>AZ28*AZ48</f>
      </c>
      <c r="BA79" s="59">
        <f>BA28*BA48</f>
      </c>
      <c r="BB79" s="59">
        <f>BB28*BB48</f>
      </c>
      <c r="BC79" s="29">
        <f>SUM(AQ79:BB79)</f>
      </c>
      <c r="BD79" s="60">
        <f>AC79/P79-1</f>
      </c>
      <c r="BE79" s="59">
        <f>BE17*BE48</f>
      </c>
      <c r="BF79" s="59">
        <f>BF17*BF48</f>
      </c>
      <c r="BG79" s="59">
        <f>BG17*BG48</f>
      </c>
      <c r="BH79" s="59">
        <f>BH17*BH48</f>
      </c>
      <c r="BI79" s="59">
        <f>BI17*BI48</f>
      </c>
      <c r="BJ79" s="59">
        <f>BJ17*BJ48</f>
      </c>
      <c r="BK79" s="59">
        <f>BK17*BK48</f>
      </c>
      <c r="BL79" s="59">
        <f>BL17*BL48</f>
      </c>
      <c r="BM79" s="59">
        <f>BM17*BM48</f>
      </c>
      <c r="BN79" s="59">
        <f>BN17*BN48</f>
      </c>
      <c r="BO79" s="59">
        <f>BO17*BO48</f>
      </c>
      <c r="BP79" s="59">
        <f>BP17*BP48</f>
      </c>
      <c r="BQ79" s="29">
        <f>SUM(BE79:BP79)</f>
      </c>
      <c r="BR79" s="1"/>
      <c r="BS79" s="31">
        <f>AC79-P79</f>
      </c>
      <c r="BT79" s="32">
        <f>AP79-AC79</f>
      </c>
      <c r="BU79" s="32">
        <f>BC79-AP79</f>
      </c>
      <c r="BV79" s="6"/>
      <c r="BW79" s="6"/>
      <c r="BX79" s="6"/>
      <c r="BY79" s="6"/>
      <c r="BZ79" s="6"/>
      <c r="CA79" s="1"/>
      <c r="CB79" s="6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x14ac:dyDescent="0.25" r="80" customHeight="1" ht="18.75" hidden="1">
      <c r="A80" s="47">
        <f>$A18</f>
      </c>
      <c r="B80" s="51">
        <f>$B18</f>
      </c>
      <c r="C80" s="51">
        <f>$C18</f>
      </c>
      <c r="D80" s="59"/>
      <c r="E80" s="59"/>
      <c r="F80" s="59"/>
      <c r="G80" s="59"/>
      <c r="H80" s="59"/>
      <c r="I80" s="59"/>
      <c r="J80" s="59">
        <v>0</v>
      </c>
      <c r="K80" s="59">
        <f>K18*K49</f>
      </c>
      <c r="L80" s="59">
        <f>L29*L49</f>
      </c>
      <c r="M80" s="59">
        <f>M29*M49</f>
      </c>
      <c r="N80" s="59">
        <f>N29*N49</f>
      </c>
      <c r="O80" s="59">
        <f>O29*O49</f>
      </c>
      <c r="P80" s="29">
        <f>SUM(D80:O80)</f>
      </c>
      <c r="Q80" s="59">
        <f>Q29*Q49</f>
      </c>
      <c r="R80" s="59">
        <f>R29*R49</f>
      </c>
      <c r="S80" s="59">
        <f>S29*S49</f>
      </c>
      <c r="T80" s="59">
        <f>T29*T49</f>
      </c>
      <c r="U80" s="59">
        <f>U29*U49</f>
      </c>
      <c r="V80" s="59">
        <f>V29*V49</f>
      </c>
      <c r="W80" s="59">
        <f>W29*W49</f>
      </c>
      <c r="X80" s="59">
        <f>X29*X49</f>
      </c>
      <c r="Y80" s="59">
        <f>Y29*Y49</f>
      </c>
      <c r="Z80" s="59">
        <f>Z29*Z49</f>
      </c>
      <c r="AA80" s="59">
        <f>AA29*AA49</f>
      </c>
      <c r="AB80" s="59">
        <f>AB29*AB49</f>
      </c>
      <c r="AC80" s="29">
        <f>SUM(Q80:AB80)</f>
      </c>
      <c r="AD80" s="59">
        <f>AD29*AD49</f>
      </c>
      <c r="AE80" s="59">
        <f>AE29*AE49</f>
      </c>
      <c r="AF80" s="59">
        <f>AF29*AF49</f>
      </c>
      <c r="AG80" s="59">
        <f>AG29*AG49</f>
      </c>
      <c r="AH80" s="59">
        <f>AH29*AH49</f>
      </c>
      <c r="AI80" s="59">
        <f>AI29*AI49</f>
      </c>
      <c r="AJ80" s="59">
        <f>AJ29*AJ49</f>
      </c>
      <c r="AK80" s="59">
        <f>AK29*AK49</f>
      </c>
      <c r="AL80" s="59">
        <f>AL29*AL49</f>
      </c>
      <c r="AM80" s="59">
        <f>AM29*AM49</f>
      </c>
      <c r="AN80" s="59">
        <f>AN29*AN49</f>
      </c>
      <c r="AO80" s="59">
        <f>AO29*AO49</f>
      </c>
      <c r="AP80" s="29">
        <f>SUM(AD80:AO80)</f>
      </c>
      <c r="AQ80" s="59">
        <f>AQ29*AQ49</f>
      </c>
      <c r="AR80" s="59">
        <f>AR29*AR49</f>
      </c>
      <c r="AS80" s="59">
        <f>AS29*AS49</f>
      </c>
      <c r="AT80" s="59">
        <f>AT29*AT49</f>
      </c>
      <c r="AU80" s="59">
        <f>AU29*AU49</f>
      </c>
      <c r="AV80" s="59">
        <f>AV29*AV49</f>
      </c>
      <c r="AW80" s="59">
        <f>AW29*AW49</f>
      </c>
      <c r="AX80" s="59">
        <f>AX29*AX49</f>
      </c>
      <c r="AY80" s="59">
        <f>AY29*AY49</f>
      </c>
      <c r="AZ80" s="59">
        <f>AZ29*AZ49</f>
      </c>
      <c r="BA80" s="59">
        <f>BA29*BA49</f>
      </c>
      <c r="BB80" s="59">
        <f>BB29*BB49</f>
      </c>
      <c r="BC80" s="29">
        <f>SUM(AQ80:BB80)</f>
      </c>
      <c r="BD80" s="60">
        <f>AC80/P80-1</f>
      </c>
      <c r="BE80" s="59">
        <f>BE18*BE49</f>
      </c>
      <c r="BF80" s="59">
        <f>BF18*BF49</f>
      </c>
      <c r="BG80" s="59">
        <f>BG18*BG49</f>
      </c>
      <c r="BH80" s="59">
        <f>BH18*BH49</f>
      </c>
      <c r="BI80" s="59">
        <f>BI18*BI49</f>
      </c>
      <c r="BJ80" s="59">
        <f>BJ18*BJ49</f>
      </c>
      <c r="BK80" s="59">
        <f>BK18*BK49</f>
      </c>
      <c r="BL80" s="59">
        <f>BL18*BL49</f>
      </c>
      <c r="BM80" s="59">
        <f>BM18*BM49</f>
      </c>
      <c r="BN80" s="59">
        <f>BN18*BN49</f>
      </c>
      <c r="BO80" s="59">
        <f>BO18*BO49</f>
      </c>
      <c r="BP80" s="59">
        <f>BP18*BP49</f>
      </c>
      <c r="BQ80" s="29">
        <f>SUM(BE80:BP80)</f>
      </c>
      <c r="BR80" s="1"/>
      <c r="BS80" s="31">
        <f>AC80-P80</f>
      </c>
      <c r="BT80" s="32">
        <f>AP80-AC80</f>
      </c>
      <c r="BU80" s="32">
        <f>BC80-AP80</f>
      </c>
      <c r="BV80" s="6"/>
      <c r="BW80" s="6"/>
      <c r="BX80" s="6"/>
      <c r="BY80" s="6"/>
      <c r="BZ80" s="6"/>
      <c r="CA80" s="1"/>
      <c r="CB80" s="6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x14ac:dyDescent="0.25" r="81" customHeight="1" ht="18.75" hidden="1">
      <c r="A81" s="47">
        <f>$A19</f>
      </c>
      <c r="B81" s="53">
        <f>$B19</f>
      </c>
      <c r="C81" s="53">
        <f>$C19</f>
      </c>
      <c r="D81" s="59"/>
      <c r="E81" s="59"/>
      <c r="F81" s="59"/>
      <c r="G81" s="59"/>
      <c r="H81" s="59"/>
      <c r="I81" s="59"/>
      <c r="J81" s="59">
        <v>0</v>
      </c>
      <c r="K81" s="59">
        <f>K19*K50</f>
      </c>
      <c r="L81" s="59">
        <f>O19*O50</f>
      </c>
      <c r="M81" s="59">
        <f>P19*P50</f>
      </c>
      <c r="N81" s="59">
        <f>Q19*Q50</f>
      </c>
      <c r="O81" s="59">
        <f>R19*R50</f>
      </c>
      <c r="P81" s="29">
        <f>SUM(D81:O81)</f>
      </c>
      <c r="Q81" s="59">
        <f>Q19*Q50</f>
      </c>
      <c r="R81" s="59">
        <f>R19*R50</f>
      </c>
      <c r="S81" s="59">
        <f>S19*S50</f>
      </c>
      <c r="T81" s="59">
        <f>T19*T50</f>
      </c>
      <c r="U81" s="59">
        <f>U19*U50</f>
      </c>
      <c r="V81" s="59">
        <f>V19*V50</f>
      </c>
      <c r="W81" s="59">
        <f>W19*W50</f>
      </c>
      <c r="X81" s="59">
        <f>X19*X50</f>
      </c>
      <c r="Y81" s="59">
        <f>Y19*Y50</f>
      </c>
      <c r="Z81" s="59">
        <f>Z19*Z50</f>
      </c>
      <c r="AA81" s="59">
        <f>AA19*AA50</f>
      </c>
      <c r="AB81" s="59">
        <f>AB19*AB50</f>
      </c>
      <c r="AC81" s="29">
        <f>SUM(Q81:AB81)</f>
      </c>
      <c r="AD81" s="59">
        <f>AD19*AD50</f>
      </c>
      <c r="AE81" s="59">
        <f>AE19*AE50</f>
      </c>
      <c r="AF81" s="59">
        <f>AF19*AF50</f>
      </c>
      <c r="AG81" s="59">
        <f>AG19*AG50</f>
      </c>
      <c r="AH81" s="59">
        <f>AH19*AH50</f>
      </c>
      <c r="AI81" s="59">
        <f>AI19*AI50</f>
      </c>
      <c r="AJ81" s="59">
        <f>AJ19*AJ50</f>
      </c>
      <c r="AK81" s="59">
        <f>AK19*AK50</f>
      </c>
      <c r="AL81" s="59">
        <f>AL19*AL50</f>
      </c>
      <c r="AM81" s="59">
        <f>AM19*AM50</f>
      </c>
      <c r="AN81" s="59">
        <f>AN19*AN50</f>
      </c>
      <c r="AO81" s="59">
        <f>AO19*AO50</f>
      </c>
      <c r="AP81" s="29">
        <f>SUM(AD81:AO81)</f>
      </c>
      <c r="AQ81" s="59">
        <f>AQ19*AQ50</f>
      </c>
      <c r="AR81" s="59">
        <f>AR19*AR50</f>
      </c>
      <c r="AS81" s="59">
        <f>AS19*AS50</f>
      </c>
      <c r="AT81" s="59">
        <f>AT19*AT50</f>
      </c>
      <c r="AU81" s="59">
        <f>AU19*AU50</f>
      </c>
      <c r="AV81" s="59">
        <f>AV19*AV50</f>
      </c>
      <c r="AW81" s="59">
        <f>AW19*AW50</f>
      </c>
      <c r="AX81" s="59">
        <f>AX19*AX50</f>
      </c>
      <c r="AY81" s="59">
        <f>AY19*AY50</f>
      </c>
      <c r="AZ81" s="59">
        <f>AZ19*AZ50</f>
      </c>
      <c r="BA81" s="59">
        <f>BA19*BA50</f>
      </c>
      <c r="BB81" s="59">
        <f>BB19*BB50</f>
      </c>
      <c r="BC81" s="29">
        <f>SUM(AQ81:BB81)</f>
      </c>
      <c r="BD81" s="60">
        <f>AC81/P81-1</f>
      </c>
      <c r="BE81" s="59">
        <f>BE19*BE50</f>
      </c>
      <c r="BF81" s="59">
        <f>BF19*BF50</f>
      </c>
      <c r="BG81" s="59">
        <f>BG19*BG50</f>
      </c>
      <c r="BH81" s="59">
        <f>BH19*BH50</f>
      </c>
      <c r="BI81" s="59">
        <f>BI19*BI50</f>
      </c>
      <c r="BJ81" s="59">
        <f>BJ19*BJ50</f>
      </c>
      <c r="BK81" s="59">
        <f>BK19*BK50</f>
      </c>
      <c r="BL81" s="59">
        <f>BL19*BL50</f>
      </c>
      <c r="BM81" s="59">
        <f>BM19*BM50</f>
      </c>
      <c r="BN81" s="59">
        <f>BN19*BN50</f>
      </c>
      <c r="BO81" s="59">
        <f>BO19*BO50</f>
      </c>
      <c r="BP81" s="59">
        <f>BP19*BP50</f>
      </c>
      <c r="BQ81" s="29">
        <f>SUM(BE81:BP81)</f>
      </c>
      <c r="BR81" s="1"/>
      <c r="BS81" s="31">
        <f>AC81-P81</f>
      </c>
      <c r="BT81" s="32">
        <f>AP81-AC81</f>
      </c>
      <c r="BU81" s="32">
        <f>BC81-AP81</f>
      </c>
      <c r="BV81" s="6"/>
      <c r="BW81" s="6"/>
      <c r="BX81" s="6"/>
      <c r="BY81" s="6"/>
      <c r="BZ81" s="6"/>
      <c r="CA81" s="1"/>
      <c r="CB81" s="6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x14ac:dyDescent="0.25" r="82" customHeight="1" ht="18.75" hidden="1">
      <c r="A82" s="47">
        <f>$A20</f>
      </c>
      <c r="B82" s="53">
        <f>$B20</f>
      </c>
      <c r="C82" s="53">
        <f>$C20</f>
      </c>
      <c r="D82" s="59">
        <v>18000</v>
      </c>
      <c r="E82" s="59">
        <v>0</v>
      </c>
      <c r="F82" s="59">
        <v>12000</v>
      </c>
      <c r="G82" s="59">
        <v>0</v>
      </c>
      <c r="H82" s="59">
        <f>K20*K51</f>
      </c>
      <c r="I82" s="59">
        <v>10000</v>
      </c>
      <c r="J82" s="59">
        <v>0</v>
      </c>
      <c r="K82" s="59">
        <f>N20*N51</f>
      </c>
      <c r="L82" s="59">
        <f>O20*O51</f>
      </c>
      <c r="M82" s="59">
        <f>P20*P51</f>
      </c>
      <c r="N82" s="59">
        <f>Q20*Q51</f>
      </c>
      <c r="O82" s="59">
        <f>R20*R51</f>
      </c>
      <c r="P82" s="29">
        <f>SUM(D82:O82)</f>
      </c>
      <c r="Q82" s="59">
        <f>Q20*Q51</f>
      </c>
      <c r="R82" s="59">
        <f>R20*R51</f>
      </c>
      <c r="S82" s="59">
        <f>S20*S51</f>
      </c>
      <c r="T82" s="59">
        <f>T20*T51</f>
      </c>
      <c r="U82" s="59">
        <f>U20*U51</f>
      </c>
      <c r="V82" s="59">
        <f>V20*V51</f>
      </c>
      <c r="W82" s="59">
        <f>W20*W51</f>
      </c>
      <c r="X82" s="59">
        <f>X20*X51</f>
      </c>
      <c r="Y82" s="59">
        <f>Y20*Y51</f>
      </c>
      <c r="Z82" s="59">
        <f>Z20*Z51</f>
      </c>
      <c r="AA82" s="59">
        <f>AA20*AA51</f>
      </c>
      <c r="AB82" s="59">
        <f>AB20*AB51</f>
      </c>
      <c r="AC82" s="29">
        <f>SUM(Q82:AB82)</f>
      </c>
      <c r="AD82" s="59">
        <f>AD20*AD51</f>
      </c>
      <c r="AE82" s="59">
        <f>AE20*AE51</f>
      </c>
      <c r="AF82" s="59">
        <f>AF20*AF51</f>
      </c>
      <c r="AG82" s="59">
        <f>AG20*AG51</f>
      </c>
      <c r="AH82" s="59">
        <f>AH20*AH51</f>
      </c>
      <c r="AI82" s="59">
        <f>AI20*AI51</f>
      </c>
      <c r="AJ82" s="59">
        <f>AJ20*AJ51</f>
      </c>
      <c r="AK82" s="59">
        <f>AK20*AK51</f>
      </c>
      <c r="AL82" s="59">
        <f>AL20*AL51</f>
      </c>
      <c r="AM82" s="59">
        <f>AM20*AM51</f>
      </c>
      <c r="AN82" s="59">
        <f>AN20*AN51</f>
      </c>
      <c r="AO82" s="59">
        <f>AO20*AO51</f>
      </c>
      <c r="AP82" s="29">
        <f>SUM(AD82:AO82)</f>
      </c>
      <c r="AQ82" s="59">
        <f>AQ20*AQ51</f>
      </c>
      <c r="AR82" s="59">
        <f>AR20*AR51</f>
      </c>
      <c r="AS82" s="59">
        <f>AS20*AS51</f>
      </c>
      <c r="AT82" s="59">
        <f>AT20*AT51</f>
      </c>
      <c r="AU82" s="59">
        <f>AU20*AU51</f>
      </c>
      <c r="AV82" s="59">
        <f>AV20*AV51</f>
      </c>
      <c r="AW82" s="59">
        <f>AW20*AW51</f>
      </c>
      <c r="AX82" s="59">
        <f>AX20*AX51</f>
      </c>
      <c r="AY82" s="59">
        <f>AY20*AY51</f>
      </c>
      <c r="AZ82" s="59">
        <f>AZ20*AZ51</f>
      </c>
      <c r="BA82" s="59">
        <f>BA20*BA51</f>
      </c>
      <c r="BB82" s="59">
        <f>BB20*BB51</f>
      </c>
      <c r="BC82" s="29">
        <f>SUM(AQ82:BB82)</f>
      </c>
      <c r="BD82" s="58">
        <f>AC82/P82-1</f>
      </c>
      <c r="BE82" s="59">
        <f>BE20*BE51</f>
      </c>
      <c r="BF82" s="59">
        <f>BF20*BF51</f>
      </c>
      <c r="BG82" s="59">
        <f>BG20*BG51</f>
      </c>
      <c r="BH82" s="59">
        <f>BH20*BH51</f>
      </c>
      <c r="BI82" s="59">
        <f>BI20*BI51</f>
      </c>
      <c r="BJ82" s="59">
        <f>BJ20*BJ51</f>
      </c>
      <c r="BK82" s="59">
        <f>BK20*BK51</f>
      </c>
      <c r="BL82" s="59">
        <f>BL20*BL51</f>
      </c>
      <c r="BM82" s="59">
        <f>BM20*BM51</f>
      </c>
      <c r="BN82" s="59">
        <f>BN20*BN51</f>
      </c>
      <c r="BO82" s="59">
        <f>BO20*BO51</f>
      </c>
      <c r="BP82" s="59">
        <f>BP20*BP51</f>
      </c>
      <c r="BQ82" s="29">
        <f>SUM(BE82:BP82)</f>
      </c>
      <c r="BR82" s="1"/>
      <c r="BS82" s="31">
        <f>AC82-P82</f>
      </c>
      <c r="BT82" s="32">
        <f>AP82-AC82</f>
      </c>
      <c r="BU82" s="32">
        <f>BC82-AP82</f>
      </c>
      <c r="BV82" s="6"/>
      <c r="BW82" s="6"/>
      <c r="BX82" s="6"/>
      <c r="BY82" s="6"/>
      <c r="BZ82" s="6"/>
      <c r="CA82" s="1"/>
      <c r="CB82" s="6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x14ac:dyDescent="0.25" r="83" customHeight="1" ht="18.75" hidden="1">
      <c r="A83" s="47">
        <f>$A21</f>
      </c>
      <c r="B83" s="53">
        <f>$B21</f>
      </c>
      <c r="C83" s="53">
        <f>$C21</f>
      </c>
      <c r="D83" s="59"/>
      <c r="E83" s="59"/>
      <c r="F83" s="59"/>
      <c r="G83" s="59"/>
      <c r="H83" s="59">
        <f>K21*K52</f>
      </c>
      <c r="I83" s="59"/>
      <c r="J83" s="59">
        <v>0</v>
      </c>
      <c r="K83" s="59">
        <f>N21*N52</f>
      </c>
      <c r="L83" s="59">
        <f>O21*O52</f>
      </c>
      <c r="M83" s="59">
        <f>P21*P52</f>
      </c>
      <c r="N83" s="59">
        <f>Q21*Q52</f>
      </c>
      <c r="O83" s="59">
        <f>R21*R52</f>
      </c>
      <c r="P83" s="29">
        <f>SUM(D83:O83)</f>
      </c>
      <c r="Q83" s="59">
        <f>Q21*Q52</f>
      </c>
      <c r="R83" s="59">
        <f>R21*R52</f>
      </c>
      <c r="S83" s="59">
        <f>S21*S52</f>
      </c>
      <c r="T83" s="59">
        <f>T21*T52</f>
      </c>
      <c r="U83" s="59">
        <f>U21*U52</f>
      </c>
      <c r="V83" s="59">
        <f>V21*V52</f>
      </c>
      <c r="W83" s="59">
        <f>W21*W52</f>
      </c>
      <c r="X83" s="59">
        <f>X21*X52</f>
      </c>
      <c r="Y83" s="59">
        <f>Y21*Y52</f>
      </c>
      <c r="Z83" s="59">
        <f>Z21*Z52</f>
      </c>
      <c r="AA83" s="59">
        <f>AA21*AA52</f>
      </c>
      <c r="AB83" s="59">
        <f>AB21*AB52</f>
      </c>
      <c r="AC83" s="29">
        <f>SUM(Q83:AB83)</f>
      </c>
      <c r="AD83" s="59">
        <f>AD21*AD52</f>
      </c>
      <c r="AE83" s="59">
        <f>AE21*AE52</f>
      </c>
      <c r="AF83" s="59">
        <f>AF21*AF52</f>
      </c>
      <c r="AG83" s="59">
        <f>AG21*AG52</f>
      </c>
      <c r="AH83" s="59">
        <f>AH21*AH52</f>
      </c>
      <c r="AI83" s="59">
        <f>AI21*AI52</f>
      </c>
      <c r="AJ83" s="59">
        <f>AJ21*AJ52</f>
      </c>
      <c r="AK83" s="59">
        <f>AK21*AK52</f>
      </c>
      <c r="AL83" s="59">
        <f>AL21*AL52</f>
      </c>
      <c r="AM83" s="59">
        <f>AM21*AM52</f>
      </c>
      <c r="AN83" s="59">
        <f>AN21*AN52</f>
      </c>
      <c r="AO83" s="59">
        <f>AO21*AO52</f>
      </c>
      <c r="AP83" s="29">
        <f>SUM(AD83:AO83)</f>
      </c>
      <c r="AQ83" s="59">
        <f>AQ21*AQ52</f>
      </c>
      <c r="AR83" s="59">
        <f>AR21*AR52</f>
      </c>
      <c r="AS83" s="59">
        <f>AS21*AS52</f>
      </c>
      <c r="AT83" s="59">
        <f>AT21*AT52</f>
      </c>
      <c r="AU83" s="59">
        <f>AU21*AU52</f>
      </c>
      <c r="AV83" s="59">
        <f>AV21*AV52</f>
      </c>
      <c r="AW83" s="59">
        <f>AW21*AW52</f>
      </c>
      <c r="AX83" s="59">
        <f>AX21*AX52</f>
      </c>
      <c r="AY83" s="59">
        <f>AY21*AY52</f>
      </c>
      <c r="AZ83" s="59">
        <f>AZ21*AZ52</f>
      </c>
      <c r="BA83" s="59">
        <f>BA21*BA52</f>
      </c>
      <c r="BB83" s="59">
        <f>BB21*BB52</f>
      </c>
      <c r="BC83" s="29">
        <f>SUM(AQ83:BB83)</f>
      </c>
      <c r="BD83" s="60">
        <f>AC83/P83-1</f>
      </c>
      <c r="BE83" s="59">
        <f>BE21*BE52</f>
      </c>
      <c r="BF83" s="59">
        <f>BF21*BF52</f>
      </c>
      <c r="BG83" s="59">
        <f>BG21*BG52</f>
      </c>
      <c r="BH83" s="59">
        <f>BH21*BH52</f>
      </c>
      <c r="BI83" s="59">
        <f>BI21*BI52</f>
      </c>
      <c r="BJ83" s="59">
        <f>BJ21*BJ52</f>
      </c>
      <c r="BK83" s="59">
        <f>BK21*BK52</f>
      </c>
      <c r="BL83" s="59">
        <f>BL21*BL52</f>
      </c>
      <c r="BM83" s="59">
        <f>BM21*BM52</f>
      </c>
      <c r="BN83" s="59">
        <f>BN21*BN52</f>
      </c>
      <c r="BO83" s="59">
        <f>BO21*BO52</f>
      </c>
      <c r="BP83" s="59">
        <f>BP21*BP52</f>
      </c>
      <c r="BQ83" s="29">
        <f>SUM(BE83:BP83)</f>
      </c>
      <c r="BR83" s="1"/>
      <c r="BS83" s="31">
        <f>AC83-P83</f>
      </c>
      <c r="BT83" s="32">
        <f>AP83-AC83</f>
      </c>
      <c r="BU83" s="32">
        <f>BC83-AP83</f>
      </c>
      <c r="BV83" s="6"/>
      <c r="BW83" s="6"/>
      <c r="BX83" s="6"/>
      <c r="BY83" s="6"/>
      <c r="BZ83" s="6"/>
      <c r="CA83" s="1"/>
      <c r="CB83" s="6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x14ac:dyDescent="0.25" r="84" customHeight="1" ht="18.75" hidden="1">
      <c r="A84" s="47">
        <f>$A22</f>
      </c>
      <c r="B84" s="53">
        <f>$B22</f>
      </c>
      <c r="C84" s="53">
        <f>$C22</f>
      </c>
      <c r="D84" s="59">
        <v>0</v>
      </c>
      <c r="E84" s="59">
        <v>3500</v>
      </c>
      <c r="F84" s="59">
        <v>0</v>
      </c>
      <c r="G84" s="59">
        <v>4000</v>
      </c>
      <c r="H84" s="59">
        <v>4000</v>
      </c>
      <c r="I84" s="59">
        <v>4000</v>
      </c>
      <c r="J84" s="59">
        <v>0</v>
      </c>
      <c r="K84" s="59">
        <f>N22*N53</f>
      </c>
      <c r="L84" s="59">
        <f>O22*O53</f>
      </c>
      <c r="M84" s="59">
        <f>P22*P53</f>
      </c>
      <c r="N84" s="59">
        <f>Q22*Q53</f>
      </c>
      <c r="O84" s="59">
        <f>R22*R53</f>
      </c>
      <c r="P84" s="29">
        <f>SUM(D84:O84)</f>
      </c>
      <c r="Q84" s="59">
        <f>Q22*Q53</f>
      </c>
      <c r="R84" s="59">
        <f>R22*R53</f>
      </c>
      <c r="S84" s="59">
        <f>S22*S53</f>
      </c>
      <c r="T84" s="59">
        <f>T22*T53</f>
      </c>
      <c r="U84" s="59">
        <f>U22*U53</f>
      </c>
      <c r="V84" s="59">
        <f>V22*V53</f>
      </c>
      <c r="W84" s="59">
        <f>W22*W53</f>
      </c>
      <c r="X84" s="59">
        <f>X22*X53</f>
      </c>
      <c r="Y84" s="59">
        <f>Y22*Y53</f>
      </c>
      <c r="Z84" s="59">
        <f>Z22*Z53</f>
      </c>
      <c r="AA84" s="59">
        <f>AA22*AA53</f>
      </c>
      <c r="AB84" s="59">
        <f>AB22*AB53</f>
      </c>
      <c r="AC84" s="29">
        <f>SUM(Q84:AB84)</f>
      </c>
      <c r="AD84" s="59">
        <f>AD22*AD53</f>
      </c>
      <c r="AE84" s="59">
        <f>AE22*AE53</f>
      </c>
      <c r="AF84" s="59">
        <f>AF22*AF53</f>
      </c>
      <c r="AG84" s="59">
        <f>AG22*AG53</f>
      </c>
      <c r="AH84" s="59">
        <f>AH22*AH53</f>
      </c>
      <c r="AI84" s="59">
        <f>AI22*AI53</f>
      </c>
      <c r="AJ84" s="59">
        <f>AJ22*AJ53</f>
      </c>
      <c r="AK84" s="59">
        <f>AK22*AK53</f>
      </c>
      <c r="AL84" s="59">
        <f>AL22*AL53</f>
      </c>
      <c r="AM84" s="59">
        <f>AM22*AM53</f>
      </c>
      <c r="AN84" s="59">
        <f>AN22*AN53</f>
      </c>
      <c r="AO84" s="59">
        <f>AO22*AO53</f>
      </c>
      <c r="AP84" s="29">
        <f>SUM(AD84:AO84)</f>
      </c>
      <c r="AQ84" s="59">
        <f>AQ22*AQ53</f>
      </c>
      <c r="AR84" s="59">
        <f>AR22*AR53</f>
      </c>
      <c r="AS84" s="59">
        <f>AS22*AS53</f>
      </c>
      <c r="AT84" s="59">
        <f>AT22*AT53</f>
      </c>
      <c r="AU84" s="59">
        <f>AU22*AU53</f>
      </c>
      <c r="AV84" s="59">
        <f>AV22*AV53</f>
      </c>
      <c r="AW84" s="59">
        <f>AW22*AW53</f>
      </c>
      <c r="AX84" s="59">
        <f>AX22*AX53</f>
      </c>
      <c r="AY84" s="59">
        <f>AY22*AY53</f>
      </c>
      <c r="AZ84" s="59">
        <f>AZ22*AZ53</f>
      </c>
      <c r="BA84" s="59">
        <f>BA22*BA53</f>
      </c>
      <c r="BB84" s="59">
        <f>BB22*BB53</f>
      </c>
      <c r="BC84" s="29">
        <f>SUM(AQ84:BB84)</f>
      </c>
      <c r="BD84" s="58">
        <f>AC84/P84-1</f>
      </c>
      <c r="BE84" s="59">
        <f>BE22*BE53</f>
      </c>
      <c r="BF84" s="59">
        <f>BF22*BF53</f>
      </c>
      <c r="BG84" s="59">
        <f>BG22*BG53</f>
      </c>
      <c r="BH84" s="59">
        <f>BH22*BH53</f>
      </c>
      <c r="BI84" s="59">
        <f>BI22*BI53</f>
      </c>
      <c r="BJ84" s="59">
        <f>BJ22*BJ53</f>
      </c>
      <c r="BK84" s="59">
        <f>BK22*BK53</f>
      </c>
      <c r="BL84" s="59">
        <f>BL22*BL53</f>
      </c>
      <c r="BM84" s="59">
        <f>BM22*BM53</f>
      </c>
      <c r="BN84" s="59">
        <f>BN22*BN53</f>
      </c>
      <c r="BO84" s="59">
        <f>BO22*BO53</f>
      </c>
      <c r="BP84" s="59">
        <f>BP22*BP53</f>
      </c>
      <c r="BQ84" s="29">
        <f>SUM(BE84:BP84)</f>
      </c>
      <c r="BR84" s="1"/>
      <c r="BS84" s="31">
        <f>AC84-P84</f>
      </c>
      <c r="BT84" s="32">
        <f>AP84-AC84</f>
      </c>
      <c r="BU84" s="32">
        <f>BC84-AP84</f>
      </c>
      <c r="BV84" s="6"/>
      <c r="BW84" s="6"/>
      <c r="BX84" s="6"/>
      <c r="BY84" s="6"/>
      <c r="BZ84" s="6"/>
      <c r="CA84" s="1"/>
      <c r="CB84" s="6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x14ac:dyDescent="0.25" r="85" customHeight="1" ht="18.75" hidden="1">
      <c r="A85" s="47">
        <f>$A23</f>
      </c>
      <c r="B85" s="53">
        <f>$B23</f>
      </c>
      <c r="C85" s="53">
        <f>$C23</f>
      </c>
      <c r="D85" s="59">
        <v>0</v>
      </c>
      <c r="E85" s="59">
        <v>10000</v>
      </c>
      <c r="F85" s="59">
        <v>0</v>
      </c>
      <c r="G85" s="59">
        <v>0</v>
      </c>
      <c r="H85" s="59">
        <f>H23*H54</f>
      </c>
      <c r="I85" s="59"/>
      <c r="J85" s="59">
        <v>0</v>
      </c>
      <c r="K85" s="59">
        <f>N23*N54</f>
      </c>
      <c r="L85" s="59">
        <f>O23*O54</f>
      </c>
      <c r="M85" s="59">
        <f>P23*P54</f>
      </c>
      <c r="N85" s="59">
        <f>Q23*Q54</f>
      </c>
      <c r="O85" s="59">
        <f>R23*R54</f>
      </c>
      <c r="P85" s="29">
        <f>SUM(D85:O85)</f>
      </c>
      <c r="Q85" s="59">
        <f>Q17*Q54</f>
      </c>
      <c r="R85" s="59">
        <f>R17*R54</f>
      </c>
      <c r="S85" s="59">
        <f>S17*S54</f>
      </c>
      <c r="T85" s="59">
        <f>T17*T54</f>
      </c>
      <c r="U85" s="59">
        <f>U17*U54</f>
      </c>
      <c r="V85" s="59">
        <f>V17*V54</f>
      </c>
      <c r="W85" s="59">
        <f>W17*W54</f>
      </c>
      <c r="X85" s="59">
        <f>X17*X54</f>
      </c>
      <c r="Y85" s="59">
        <f>Y17*Y54</f>
      </c>
      <c r="Z85" s="59">
        <f>Z17*Z54</f>
      </c>
      <c r="AA85" s="59">
        <f>AA17*AA54</f>
      </c>
      <c r="AB85" s="59">
        <f>AB17*AB54</f>
      </c>
      <c r="AC85" s="29">
        <f>SUM(Q85:AB85)</f>
      </c>
      <c r="AD85" s="59">
        <f>AD17*AD54</f>
      </c>
      <c r="AE85" s="59">
        <f>AE17*AE54</f>
      </c>
      <c r="AF85" s="59">
        <f>AF17*AF54</f>
      </c>
      <c r="AG85" s="59">
        <f>AG17*AG54</f>
      </c>
      <c r="AH85" s="59">
        <f>AH17*AH54</f>
      </c>
      <c r="AI85" s="59">
        <f>AI17*AI54</f>
      </c>
      <c r="AJ85" s="59">
        <f>AJ17*AJ54</f>
      </c>
      <c r="AK85" s="59">
        <f>AK17*AK54</f>
      </c>
      <c r="AL85" s="59">
        <f>AL17*AL54</f>
      </c>
      <c r="AM85" s="59">
        <f>AM17*AM54</f>
      </c>
      <c r="AN85" s="59">
        <f>AN17*AN54</f>
      </c>
      <c r="AO85" s="59">
        <f>AO17*AO54</f>
      </c>
      <c r="AP85" s="29">
        <f>SUM(AD85:AO85)</f>
      </c>
      <c r="AQ85" s="59">
        <f>AQ17*AQ54</f>
      </c>
      <c r="AR85" s="59">
        <f>AR17*AR54</f>
      </c>
      <c r="AS85" s="59">
        <f>AS17*AS54</f>
      </c>
      <c r="AT85" s="59">
        <f>AT17*AT54</f>
      </c>
      <c r="AU85" s="59">
        <f>AU17*AU54</f>
      </c>
      <c r="AV85" s="59">
        <f>AV17*AV54</f>
      </c>
      <c r="AW85" s="59">
        <f>AW17*AW54</f>
      </c>
      <c r="AX85" s="59">
        <f>AX17*AX54</f>
      </c>
      <c r="AY85" s="59">
        <f>AY17*AY54</f>
      </c>
      <c r="AZ85" s="59">
        <f>AZ17*AZ54</f>
      </c>
      <c r="BA85" s="59">
        <f>BA17*BA54</f>
      </c>
      <c r="BB85" s="59">
        <f>BB17*BB54</f>
      </c>
      <c r="BC85" s="29">
        <f>SUM(AQ85:BB85)</f>
      </c>
      <c r="BD85" s="58">
        <f>AC85/P85-1</f>
      </c>
      <c r="BE85" s="59">
        <f>BE23*BE54</f>
      </c>
      <c r="BF85" s="59">
        <f>BF23*BF54</f>
      </c>
      <c r="BG85" s="59">
        <f>BG23*BG54</f>
      </c>
      <c r="BH85" s="59">
        <f>BH23*BH54</f>
      </c>
      <c r="BI85" s="59">
        <f>BI23*BI54</f>
      </c>
      <c r="BJ85" s="59">
        <f>BJ23*BJ54</f>
      </c>
      <c r="BK85" s="59">
        <f>BK23*BK54</f>
      </c>
      <c r="BL85" s="59">
        <f>BL23*BL54</f>
      </c>
      <c r="BM85" s="59">
        <f>BM23*BM54</f>
      </c>
      <c r="BN85" s="59">
        <f>BN23*BN54</f>
      </c>
      <c r="BO85" s="59">
        <f>BO23*BO54</f>
      </c>
      <c r="BP85" s="59">
        <f>BP23*BP54</f>
      </c>
      <c r="BQ85" s="29">
        <f>SUM(BE85:BP85)</f>
      </c>
      <c r="BR85" s="1"/>
      <c r="BS85" s="31">
        <f>AC85-P85</f>
      </c>
      <c r="BT85" s="32">
        <f>AP85-AC85</f>
      </c>
      <c r="BU85" s="32">
        <f>BC85-AP85</f>
      </c>
      <c r="BV85" s="6"/>
      <c r="BW85" s="6"/>
      <c r="BX85" s="6"/>
      <c r="BY85" s="6"/>
      <c r="BZ85" s="6"/>
      <c r="CA85" s="1"/>
      <c r="CB85" s="6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x14ac:dyDescent="0.25" r="86" customHeight="1" ht="18.75" hidden="1">
      <c r="A86" s="47">
        <f>$A24</f>
      </c>
      <c r="B86" s="53">
        <f>$B24</f>
      </c>
      <c r="C86" s="53">
        <f>$C24</f>
      </c>
      <c r="D86" s="59">
        <v>0</v>
      </c>
      <c r="E86" s="59">
        <v>3000</v>
      </c>
      <c r="F86" s="59">
        <v>-3000</v>
      </c>
      <c r="G86" s="59">
        <v>0</v>
      </c>
      <c r="H86" s="59">
        <f>H24*H55</f>
      </c>
      <c r="I86" s="59"/>
      <c r="J86" s="59">
        <v>0</v>
      </c>
      <c r="K86" s="59">
        <f>N24*N55</f>
      </c>
      <c r="L86" s="59">
        <f>O24*O55</f>
      </c>
      <c r="M86" s="59">
        <f>P24*P55</f>
      </c>
      <c r="N86" s="59">
        <f>Q24*Q55</f>
      </c>
      <c r="O86" s="59">
        <f>R24*R55</f>
      </c>
      <c r="P86" s="29">
        <f>SUM(D86:O86)</f>
      </c>
      <c r="Q86" s="59">
        <f>Q18*Q55</f>
      </c>
      <c r="R86" s="59">
        <f>R18*R55</f>
      </c>
      <c r="S86" s="59">
        <f>S18*S55</f>
      </c>
      <c r="T86" s="59">
        <f>T18*T55</f>
      </c>
      <c r="U86" s="59">
        <f>U18*U55</f>
      </c>
      <c r="V86" s="59">
        <f>V18*V55</f>
      </c>
      <c r="W86" s="59">
        <f>W18*W55</f>
      </c>
      <c r="X86" s="59">
        <f>X18*X55</f>
      </c>
      <c r="Y86" s="59">
        <f>Y18*Y55</f>
      </c>
      <c r="Z86" s="59">
        <f>Z18*Z55</f>
      </c>
      <c r="AA86" s="59">
        <f>AA18*AA55</f>
      </c>
      <c r="AB86" s="59">
        <f>AB18*AB55</f>
      </c>
      <c r="AC86" s="29">
        <f>SUM(Q86:AB86)</f>
      </c>
      <c r="AD86" s="59">
        <f>AD18*AD55</f>
      </c>
      <c r="AE86" s="59">
        <f>AE18*AE55</f>
      </c>
      <c r="AF86" s="59">
        <f>AF18*AF55</f>
      </c>
      <c r="AG86" s="59">
        <f>AG18*AG55</f>
      </c>
      <c r="AH86" s="59">
        <f>AH18*AH55</f>
      </c>
      <c r="AI86" s="59">
        <f>AI18*AI55</f>
      </c>
      <c r="AJ86" s="59">
        <f>AJ18*AJ55</f>
      </c>
      <c r="AK86" s="59">
        <f>AK18*AK55</f>
      </c>
      <c r="AL86" s="59">
        <f>AL18*AL55</f>
      </c>
      <c r="AM86" s="59">
        <f>AM18*AM55</f>
      </c>
      <c r="AN86" s="59">
        <f>AN18*AN55</f>
      </c>
      <c r="AO86" s="59">
        <f>AO18*AO55</f>
      </c>
      <c r="AP86" s="29">
        <f>SUM(AD86:AO86)</f>
      </c>
      <c r="AQ86" s="59">
        <f>AQ18*AQ55</f>
      </c>
      <c r="AR86" s="59">
        <f>AR18*AR55</f>
      </c>
      <c r="AS86" s="59">
        <f>AS18*AS55</f>
      </c>
      <c r="AT86" s="59">
        <f>AT18*AT55</f>
      </c>
      <c r="AU86" s="59">
        <f>AU18*AU55</f>
      </c>
      <c r="AV86" s="59">
        <f>AV18*AV55</f>
      </c>
      <c r="AW86" s="59">
        <f>AW18*AW55</f>
      </c>
      <c r="AX86" s="59">
        <f>AX18*AX55</f>
      </c>
      <c r="AY86" s="59">
        <f>AY18*AY55</f>
      </c>
      <c r="AZ86" s="59">
        <f>AZ18*AZ55</f>
      </c>
      <c r="BA86" s="59">
        <f>BA18*BA55</f>
      </c>
      <c r="BB86" s="59">
        <f>BB18*BB55</f>
      </c>
      <c r="BC86" s="29">
        <f>SUM(AQ86:BB86)</f>
      </c>
      <c r="BD86" s="60">
        <f>AC86/P86-1</f>
      </c>
      <c r="BE86" s="59">
        <f>BE24*BE55</f>
      </c>
      <c r="BF86" s="59">
        <f>BF24*BF55</f>
      </c>
      <c r="BG86" s="59">
        <f>BG24*BG55</f>
      </c>
      <c r="BH86" s="59">
        <f>BH24*BH55</f>
      </c>
      <c r="BI86" s="59">
        <f>BI24*BI55</f>
      </c>
      <c r="BJ86" s="59">
        <f>BJ24*BJ55</f>
      </c>
      <c r="BK86" s="59">
        <f>BK24*BK55</f>
      </c>
      <c r="BL86" s="59">
        <f>BL24*BL55</f>
      </c>
      <c r="BM86" s="59">
        <f>BM24*BM55</f>
      </c>
      <c r="BN86" s="59">
        <f>BN24*BN55</f>
      </c>
      <c r="BO86" s="59">
        <f>BO24*BO55</f>
      </c>
      <c r="BP86" s="59">
        <f>BP24*BP55</f>
      </c>
      <c r="BQ86" s="29"/>
      <c r="BR86" s="1"/>
      <c r="BS86" s="31">
        <f>AC86-P86</f>
      </c>
      <c r="BT86" s="32">
        <f>AP86-AC86</f>
      </c>
      <c r="BU86" s="32">
        <f>BC86-AP86</f>
      </c>
      <c r="BV86" s="6"/>
      <c r="BW86" s="6"/>
      <c r="BX86" s="6"/>
      <c r="BY86" s="6"/>
      <c r="BZ86" s="6"/>
      <c r="CA86" s="1"/>
      <c r="CB86" s="6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x14ac:dyDescent="0.25" r="87" customHeight="1" ht="18.75" hidden="1">
      <c r="A87" s="47">
        <f>$A25</f>
      </c>
      <c r="B87" s="53">
        <f>$B25</f>
      </c>
      <c r="C87" s="53">
        <f>$C25</f>
      </c>
      <c r="D87" s="59">
        <v>4000</v>
      </c>
      <c r="E87" s="59">
        <v>0</v>
      </c>
      <c r="F87" s="59">
        <v>0</v>
      </c>
      <c r="G87" s="59">
        <v>0</v>
      </c>
      <c r="H87" s="59">
        <f>H25*H56</f>
      </c>
      <c r="I87" s="59"/>
      <c r="J87" s="59">
        <v>0</v>
      </c>
      <c r="K87" s="59">
        <f>N25*N56</f>
      </c>
      <c r="L87" s="59">
        <f>O25*O56</f>
      </c>
      <c r="M87" s="59">
        <f>P25*P56</f>
      </c>
      <c r="N87" s="59">
        <f>Q25*Q56</f>
      </c>
      <c r="O87" s="59">
        <f>R25*R56</f>
      </c>
      <c r="P87" s="29">
        <f>SUM(D87:O87)</f>
      </c>
      <c r="Q87" s="59">
        <f>Q19*Q56</f>
      </c>
      <c r="R87" s="59">
        <f>R19*R56</f>
      </c>
      <c r="S87" s="59">
        <f>S19*S56</f>
      </c>
      <c r="T87" s="59">
        <f>T19*T56</f>
      </c>
      <c r="U87" s="59">
        <f>U19*U56</f>
      </c>
      <c r="V87" s="59">
        <f>V19*V56</f>
      </c>
      <c r="W87" s="59">
        <f>W19*W56</f>
      </c>
      <c r="X87" s="59">
        <f>X19*X56</f>
      </c>
      <c r="Y87" s="59">
        <f>Y19*Y56</f>
      </c>
      <c r="Z87" s="59">
        <f>Z19*Z56</f>
      </c>
      <c r="AA87" s="59">
        <f>AA19*AA56</f>
      </c>
      <c r="AB87" s="59">
        <f>AB19*AB56</f>
      </c>
      <c r="AC87" s="29">
        <f>SUM(Q87:AB87)</f>
      </c>
      <c r="AD87" s="59">
        <f>AD19*AD56</f>
      </c>
      <c r="AE87" s="59">
        <f>AE19*AE56</f>
      </c>
      <c r="AF87" s="59">
        <f>AF19*AF56</f>
      </c>
      <c r="AG87" s="59">
        <f>AG19*AG56</f>
      </c>
      <c r="AH87" s="59">
        <f>AH19*AH56</f>
      </c>
      <c r="AI87" s="59">
        <f>AI19*AI56</f>
      </c>
      <c r="AJ87" s="59">
        <f>AJ19*AJ56</f>
      </c>
      <c r="AK87" s="59">
        <f>AK19*AK56</f>
      </c>
      <c r="AL87" s="59">
        <f>AL19*AL56</f>
      </c>
      <c r="AM87" s="59">
        <f>AM19*AM56</f>
      </c>
      <c r="AN87" s="59">
        <f>AN19*AN56</f>
      </c>
      <c r="AO87" s="59">
        <f>AO19*AO56</f>
      </c>
      <c r="AP87" s="29">
        <f>SUM(AD87:AO87)</f>
      </c>
      <c r="AQ87" s="59">
        <f>AQ19*AQ56</f>
      </c>
      <c r="AR87" s="59">
        <f>AR19*AR56</f>
      </c>
      <c r="AS87" s="59">
        <f>AS19*AS56</f>
      </c>
      <c r="AT87" s="59">
        <f>AT19*AT56</f>
      </c>
      <c r="AU87" s="59">
        <f>AU19*AU56</f>
      </c>
      <c r="AV87" s="59">
        <f>AV19*AV56</f>
      </c>
      <c r="AW87" s="59">
        <f>AW19*AW56</f>
      </c>
      <c r="AX87" s="59">
        <f>AX19*AX56</f>
      </c>
      <c r="AY87" s="59">
        <f>AY19*AY56</f>
      </c>
      <c r="AZ87" s="59">
        <f>AZ19*AZ56</f>
      </c>
      <c r="BA87" s="59">
        <f>BA19*BA56</f>
      </c>
      <c r="BB87" s="59">
        <f>BB19*BB56</f>
      </c>
      <c r="BC87" s="29">
        <f>SUM(AQ87:BB87)</f>
      </c>
      <c r="BD87" s="58">
        <f>AC87/P87-1</f>
      </c>
      <c r="BE87" s="59">
        <f>BE25*BE56</f>
      </c>
      <c r="BF87" s="59">
        <f>BF25*BF56</f>
      </c>
      <c r="BG87" s="59">
        <f>BG25*BG56</f>
      </c>
      <c r="BH87" s="59">
        <f>BH25*BH56</f>
      </c>
      <c r="BI87" s="59">
        <f>BI25*BI56</f>
      </c>
      <c r="BJ87" s="59">
        <f>BJ25*BJ56</f>
      </c>
      <c r="BK87" s="59">
        <f>BK25*BK56</f>
      </c>
      <c r="BL87" s="59">
        <f>BL25*BL56</f>
      </c>
      <c r="BM87" s="59">
        <f>BM25*BM56</f>
      </c>
      <c r="BN87" s="59">
        <f>BN25*BN56</f>
      </c>
      <c r="BO87" s="59">
        <f>BO25*BO56</f>
      </c>
      <c r="BP87" s="59">
        <f>BP25*BP56</f>
      </c>
      <c r="BQ87" s="29"/>
      <c r="BR87" s="1"/>
      <c r="BS87" s="31">
        <f>AC87-P87</f>
      </c>
      <c r="BT87" s="32">
        <f>AP87-AC87</f>
      </c>
      <c r="BU87" s="32">
        <f>BC87-AP87</f>
      </c>
      <c r="BV87" s="6"/>
      <c r="BW87" s="6"/>
      <c r="BX87" s="6"/>
      <c r="BY87" s="6"/>
      <c r="BZ87" s="6"/>
      <c r="CA87" s="1"/>
      <c r="CB87" s="6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x14ac:dyDescent="0.25" r="88" customHeight="1" ht="18.75" hidden="1">
      <c r="A88" s="27"/>
      <c r="B88" s="53">
        <f>$B26</f>
      </c>
      <c r="C88" s="53">
        <f>$C26</f>
      </c>
      <c r="D88" s="59"/>
      <c r="E88" s="59"/>
      <c r="F88" s="59"/>
      <c r="G88" s="59"/>
      <c r="H88" s="59">
        <v>5250</v>
      </c>
      <c r="I88" s="59">
        <v>500</v>
      </c>
      <c r="J88" s="59">
        <v>3000</v>
      </c>
      <c r="K88" s="59"/>
      <c r="L88" s="59"/>
      <c r="M88" s="59"/>
      <c r="N88" s="59"/>
      <c r="O88" s="59"/>
      <c r="P88" s="2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2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2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29"/>
      <c r="BD88" s="58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29"/>
      <c r="BR88" s="1"/>
      <c r="BS88" s="31"/>
      <c r="BT88" s="32"/>
      <c r="BU88" s="32"/>
      <c r="BV88" s="6"/>
      <c r="BW88" s="6"/>
      <c r="BX88" s="6"/>
      <c r="BY88" s="6"/>
      <c r="BZ88" s="6"/>
      <c r="CA88" s="1"/>
      <c r="CB88" s="6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x14ac:dyDescent="0.25" r="89" customHeight="1" ht="18.75" hidden="1">
      <c r="A89" s="47">
        <f>$A27</f>
      </c>
      <c r="B89" s="35" t="s">
        <v>44</v>
      </c>
      <c r="C89" s="53">
        <f>$C27</f>
      </c>
      <c r="D89" s="59"/>
      <c r="E89" s="59"/>
      <c r="F89" s="59"/>
      <c r="G89" s="59"/>
      <c r="H89" s="59">
        <f>H27*H58</f>
      </c>
      <c r="I89" s="59"/>
      <c r="J89" s="59">
        <v>0</v>
      </c>
      <c r="K89" s="59">
        <f>K27*K58</f>
      </c>
      <c r="L89" s="59">
        <f>L27*L58</f>
      </c>
      <c r="M89" s="59">
        <f>M27*M58</f>
      </c>
      <c r="N89" s="59">
        <f>N27*N58</f>
      </c>
      <c r="O89" s="59">
        <f>O27*O58</f>
      </c>
      <c r="P89" s="29">
        <f>SUM(D89:O89)</f>
      </c>
      <c r="Q89" s="59">
        <f>Q20*Q58</f>
      </c>
      <c r="R89" s="59">
        <f>R20*R58</f>
      </c>
      <c r="S89" s="59">
        <f>S20*S58</f>
      </c>
      <c r="T89" s="59">
        <f>T20*T58</f>
      </c>
      <c r="U89" s="59">
        <f>U20*U58</f>
      </c>
      <c r="V89" s="59">
        <f>V20*V58</f>
      </c>
      <c r="W89" s="59">
        <f>W20*W58</f>
      </c>
      <c r="X89" s="59">
        <f>X20*X58</f>
      </c>
      <c r="Y89" s="59">
        <f>Y20*Y58</f>
      </c>
      <c r="Z89" s="59">
        <f>Z20*Z58</f>
      </c>
      <c r="AA89" s="59">
        <f>AA20*AA58</f>
      </c>
      <c r="AB89" s="59">
        <f>AB20*AB58</f>
      </c>
      <c r="AC89" s="29">
        <f>SUM(Q89:AB89)</f>
      </c>
      <c r="AD89" s="59">
        <f>AD20*AD58</f>
      </c>
      <c r="AE89" s="59">
        <f>AE20*AE58</f>
      </c>
      <c r="AF89" s="59">
        <f>AF20*AF58</f>
      </c>
      <c r="AG89" s="59">
        <f>AG20*AG58</f>
      </c>
      <c r="AH89" s="59">
        <f>AH20*AH58</f>
      </c>
      <c r="AI89" s="59">
        <f>AI20*AI58</f>
      </c>
      <c r="AJ89" s="59">
        <f>AJ20*AJ58</f>
      </c>
      <c r="AK89" s="59">
        <f>AK20*AK58</f>
      </c>
      <c r="AL89" s="59">
        <f>AL20*AL58</f>
      </c>
      <c r="AM89" s="59">
        <f>AM20*AM58</f>
      </c>
      <c r="AN89" s="59">
        <f>AN20*AN58</f>
      </c>
      <c r="AO89" s="59">
        <f>AO20*AO58</f>
      </c>
      <c r="AP89" s="29">
        <f>SUM(AD89:AO89)</f>
      </c>
      <c r="AQ89" s="59">
        <f>AQ20*AQ58</f>
      </c>
      <c r="AR89" s="59">
        <f>AR20*AR58</f>
      </c>
      <c r="AS89" s="59">
        <f>AS20*AS58</f>
      </c>
      <c r="AT89" s="59">
        <f>AT20*AT58</f>
      </c>
      <c r="AU89" s="59">
        <f>AU20*AU58</f>
      </c>
      <c r="AV89" s="59">
        <f>AV20*AV58</f>
      </c>
      <c r="AW89" s="59">
        <f>AW20*AW58</f>
      </c>
      <c r="AX89" s="59">
        <f>AX20*AX58</f>
      </c>
      <c r="AY89" s="59">
        <f>AY20*AY58</f>
      </c>
      <c r="AZ89" s="59">
        <f>AZ20*AZ58</f>
      </c>
      <c r="BA89" s="59">
        <f>BA20*BA58</f>
      </c>
      <c r="BB89" s="59">
        <f>BB20*BB58</f>
      </c>
      <c r="BC89" s="29">
        <f>SUM(AQ89:BB89)</f>
      </c>
      <c r="BD89" s="60">
        <f>AC89/P89-1</f>
      </c>
      <c r="BE89" s="59">
        <f>BE27*BE58</f>
      </c>
      <c r="BF89" s="59">
        <f>BF27*BF58</f>
      </c>
      <c r="BG89" s="59">
        <f>BG27*BG58</f>
      </c>
      <c r="BH89" s="59">
        <f>BH27*BH58</f>
      </c>
      <c r="BI89" s="59">
        <f>BI27*BI58</f>
      </c>
      <c r="BJ89" s="59">
        <f>BJ27*BJ58</f>
      </c>
      <c r="BK89" s="59">
        <f>BK27*BK58</f>
      </c>
      <c r="BL89" s="59">
        <f>BL27*BL58</f>
      </c>
      <c r="BM89" s="59">
        <f>BM27*BM58</f>
      </c>
      <c r="BN89" s="59">
        <f>BN27*BN58</f>
      </c>
      <c r="BO89" s="59">
        <f>BO27*BO58</f>
      </c>
      <c r="BP89" s="59">
        <f>BP27*BP58</f>
      </c>
      <c r="BQ89" s="29">
        <f>SUM(BE89:BP89)</f>
      </c>
      <c r="BR89" s="1"/>
      <c r="BS89" s="31">
        <f>AC89-P89</f>
      </c>
      <c r="BT89" s="32">
        <f>AP89-AC89</f>
      </c>
      <c r="BU89" s="32">
        <f>BC89-AP89</f>
      </c>
      <c r="BV89" s="6"/>
      <c r="BW89" s="6"/>
      <c r="BX89" s="6"/>
      <c r="BY89" s="6"/>
      <c r="BZ89" s="6"/>
      <c r="CA89" s="1"/>
      <c r="CB89" s="6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x14ac:dyDescent="0.25" r="90" customHeight="1" ht="18.75" hidden="1">
      <c r="A90" s="47">
        <f>$A28</f>
      </c>
      <c r="B90" s="35" t="s">
        <v>44</v>
      </c>
      <c r="C90" s="53">
        <f>$C28</f>
      </c>
      <c r="D90" s="59"/>
      <c r="E90" s="59"/>
      <c r="F90" s="59"/>
      <c r="G90" s="59"/>
      <c r="H90" s="59">
        <f>H28*H59</f>
      </c>
      <c r="I90" s="59"/>
      <c r="J90" s="59">
        <v>0</v>
      </c>
      <c r="K90" s="59">
        <f>K28*K59</f>
      </c>
      <c r="L90" s="59">
        <f>L28*L59</f>
      </c>
      <c r="M90" s="59">
        <f>M28*M59</f>
      </c>
      <c r="N90" s="59">
        <f>N28*N59</f>
      </c>
      <c r="O90" s="59">
        <f>O28*O59</f>
      </c>
      <c r="P90" s="29">
        <f>SUM(D90:O90)</f>
      </c>
      <c r="Q90" s="59">
        <f>Q21*Q59</f>
      </c>
      <c r="R90" s="59">
        <f>R21*R59</f>
      </c>
      <c r="S90" s="59">
        <f>S21*S59</f>
      </c>
      <c r="T90" s="59">
        <f>T21*T59</f>
      </c>
      <c r="U90" s="59">
        <f>U21*U59</f>
      </c>
      <c r="V90" s="59">
        <f>V21*V59</f>
      </c>
      <c r="W90" s="59">
        <f>W21*W59</f>
      </c>
      <c r="X90" s="59">
        <f>X21*X59</f>
      </c>
      <c r="Y90" s="59">
        <f>Y21*Y59</f>
      </c>
      <c r="Z90" s="59">
        <f>Z21*Z59</f>
      </c>
      <c r="AA90" s="59">
        <f>AA21*AA59</f>
      </c>
      <c r="AB90" s="59">
        <f>AB21*AB59</f>
      </c>
      <c r="AC90" s="29">
        <f>SUM(Q90:AB90)</f>
      </c>
      <c r="AD90" s="59">
        <f>AD21*AD59</f>
      </c>
      <c r="AE90" s="59">
        <f>AE21*AE59</f>
      </c>
      <c r="AF90" s="59">
        <f>AF21*AF59</f>
      </c>
      <c r="AG90" s="59">
        <f>AG21*AG59</f>
      </c>
      <c r="AH90" s="59">
        <f>AH21*AH59</f>
      </c>
      <c r="AI90" s="59">
        <f>AI21*AI59</f>
      </c>
      <c r="AJ90" s="59">
        <f>AJ21*AJ59</f>
      </c>
      <c r="AK90" s="59">
        <f>AK21*AK59</f>
      </c>
      <c r="AL90" s="59">
        <f>AL21*AL59</f>
      </c>
      <c r="AM90" s="59">
        <f>AM21*AM59</f>
      </c>
      <c r="AN90" s="59">
        <f>AN21*AN59</f>
      </c>
      <c r="AO90" s="59">
        <f>AO21*AO59</f>
      </c>
      <c r="AP90" s="29">
        <f>SUM(AD90:AO90)</f>
      </c>
      <c r="AQ90" s="59">
        <f>AQ21*AQ59</f>
      </c>
      <c r="AR90" s="59">
        <f>AR21*AR59</f>
      </c>
      <c r="AS90" s="59">
        <f>AS21*AS59</f>
      </c>
      <c r="AT90" s="59">
        <f>AT21*AT59</f>
      </c>
      <c r="AU90" s="59">
        <f>AU21*AU59</f>
      </c>
      <c r="AV90" s="59">
        <f>AV21*AV59</f>
      </c>
      <c r="AW90" s="59">
        <f>AW21*AW59</f>
      </c>
      <c r="AX90" s="59">
        <f>AX21*AX59</f>
      </c>
      <c r="AY90" s="59">
        <f>AY21*AY59</f>
      </c>
      <c r="AZ90" s="59">
        <f>AZ21*AZ59</f>
      </c>
      <c r="BA90" s="59">
        <f>BA21*BA59</f>
      </c>
      <c r="BB90" s="59">
        <f>BB21*BB59</f>
      </c>
      <c r="BC90" s="29">
        <f>SUM(AQ90:BB90)</f>
      </c>
      <c r="BD90" s="60">
        <f>AC90/P90-1</f>
      </c>
      <c r="BE90" s="59">
        <f>BE28*BE59</f>
      </c>
      <c r="BF90" s="59">
        <f>BF28*BF59</f>
      </c>
      <c r="BG90" s="59">
        <f>BG28*BG59</f>
      </c>
      <c r="BH90" s="59">
        <f>BH28*BH59</f>
      </c>
      <c r="BI90" s="59">
        <f>BI28*BI59</f>
      </c>
      <c r="BJ90" s="59">
        <f>BJ28*BJ59</f>
      </c>
      <c r="BK90" s="59">
        <f>BK28*BK59</f>
      </c>
      <c r="BL90" s="59">
        <f>BL28*BL59</f>
      </c>
      <c r="BM90" s="59">
        <f>BM28*BM59</f>
      </c>
      <c r="BN90" s="59">
        <f>BN28*BN59</f>
      </c>
      <c r="BO90" s="59">
        <f>BO28*BO59</f>
      </c>
      <c r="BP90" s="59">
        <f>BP28*BP59</f>
      </c>
      <c r="BQ90" s="29">
        <f>SUM(BE90:BP90)</f>
      </c>
      <c r="BR90" s="1"/>
      <c r="BS90" s="31">
        <f>AC90-P90</f>
      </c>
      <c r="BT90" s="32">
        <f>AP90-AC90</f>
      </c>
      <c r="BU90" s="32">
        <f>BC90-AP90</f>
      </c>
      <c r="BV90" s="6"/>
      <c r="BW90" s="6"/>
      <c r="BX90" s="6"/>
      <c r="BY90" s="6"/>
      <c r="BZ90" s="6"/>
      <c r="CA90" s="1"/>
      <c r="CB90" s="6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x14ac:dyDescent="0.25" r="91" customHeight="1" ht="18.75" hidden="1">
      <c r="A91" s="47">
        <f>$A29</f>
      </c>
      <c r="B91" s="35" t="s">
        <v>44</v>
      </c>
      <c r="C91" s="53">
        <f>$C29</f>
      </c>
      <c r="D91" s="59"/>
      <c r="E91" s="59"/>
      <c r="F91" s="59"/>
      <c r="G91" s="59"/>
      <c r="H91" s="59"/>
      <c r="I91" s="59"/>
      <c r="J91" s="59">
        <v>0</v>
      </c>
      <c r="K91" s="59">
        <f>K29*K60</f>
      </c>
      <c r="L91" s="59">
        <f>L29*L60</f>
      </c>
      <c r="M91" s="59">
        <f>M29*M60</f>
      </c>
      <c r="N91" s="59">
        <f>N29*N60</f>
      </c>
      <c r="O91" s="59">
        <f>O29*O60</f>
      </c>
      <c r="P91" s="29">
        <f>SUM(D91:O91)</f>
      </c>
      <c r="Q91" s="59">
        <f>Q22*Q60</f>
      </c>
      <c r="R91" s="59">
        <f>R22*R60</f>
      </c>
      <c r="S91" s="59">
        <f>S22*S60</f>
      </c>
      <c r="T91" s="59">
        <f>T22*T60</f>
      </c>
      <c r="U91" s="59">
        <f>U22*U60</f>
      </c>
      <c r="V91" s="59">
        <f>V22*V60</f>
      </c>
      <c r="W91" s="59">
        <f>W22*W60</f>
      </c>
      <c r="X91" s="59">
        <f>X22*X60</f>
      </c>
      <c r="Y91" s="59">
        <f>Y22*Y60</f>
      </c>
      <c r="Z91" s="59">
        <f>Z22*Z60</f>
      </c>
      <c r="AA91" s="59">
        <f>AA22*AA60</f>
      </c>
      <c r="AB91" s="59">
        <f>AB22*AB60</f>
      </c>
      <c r="AC91" s="29">
        <f>SUM(Q91:AB91)</f>
      </c>
      <c r="AD91" s="59">
        <f>AD22*AD60</f>
      </c>
      <c r="AE91" s="59">
        <f>AE22*AE60</f>
      </c>
      <c r="AF91" s="59">
        <f>AF22*AF60</f>
      </c>
      <c r="AG91" s="59">
        <f>AG22*AG60</f>
      </c>
      <c r="AH91" s="59">
        <f>AH22*AH60</f>
      </c>
      <c r="AI91" s="59">
        <f>AI22*AI60</f>
      </c>
      <c r="AJ91" s="59">
        <f>AJ22*AJ60</f>
      </c>
      <c r="AK91" s="59">
        <f>AK22*AK60</f>
      </c>
      <c r="AL91" s="59">
        <f>AL22*AL60</f>
      </c>
      <c r="AM91" s="59">
        <f>AM22*AM60</f>
      </c>
      <c r="AN91" s="59">
        <f>AN22*AN60</f>
      </c>
      <c r="AO91" s="59">
        <f>AO22*AO60</f>
      </c>
      <c r="AP91" s="29">
        <f>SUM(AD91:AO91)</f>
      </c>
      <c r="AQ91" s="59">
        <f>AQ22*AQ60</f>
      </c>
      <c r="AR91" s="59">
        <f>AR22*AR60</f>
      </c>
      <c r="AS91" s="59">
        <f>AS22*AS60</f>
      </c>
      <c r="AT91" s="59">
        <f>AT22*AT60</f>
      </c>
      <c r="AU91" s="59">
        <f>AU22*AU60</f>
      </c>
      <c r="AV91" s="59">
        <f>AV22*AV60</f>
      </c>
      <c r="AW91" s="59">
        <f>AW22*AW60</f>
      </c>
      <c r="AX91" s="59">
        <f>AX22*AX60</f>
      </c>
      <c r="AY91" s="59">
        <f>AY22*AY60</f>
      </c>
      <c r="AZ91" s="59">
        <f>AZ22*AZ60</f>
      </c>
      <c r="BA91" s="59">
        <f>BA22*BA60</f>
      </c>
      <c r="BB91" s="59">
        <f>BB22*BB60</f>
      </c>
      <c r="BC91" s="29">
        <f>SUM(AQ91:BB91)</f>
      </c>
      <c r="BD91" s="60">
        <f>AC91/P91-1</f>
      </c>
      <c r="BE91" s="59">
        <f>BE29*BE60</f>
      </c>
      <c r="BF91" s="59">
        <f>BF29*BF60</f>
      </c>
      <c r="BG91" s="59">
        <f>BG29*BG60</f>
      </c>
      <c r="BH91" s="59">
        <f>BH29*BH60</f>
      </c>
      <c r="BI91" s="59">
        <f>BI29*BI60</f>
      </c>
      <c r="BJ91" s="59">
        <f>BJ29*BJ60</f>
      </c>
      <c r="BK91" s="59">
        <f>BK29*BK60</f>
      </c>
      <c r="BL91" s="59">
        <f>BL29*BL60</f>
      </c>
      <c r="BM91" s="59">
        <f>BM29*BM60</f>
      </c>
      <c r="BN91" s="59">
        <f>BN29*BN60</f>
      </c>
      <c r="BO91" s="59">
        <f>BO29*BO60</f>
      </c>
      <c r="BP91" s="59">
        <f>BP29*BP60</f>
      </c>
      <c r="BQ91" s="29">
        <f>SUM(BE91:BP91)</f>
      </c>
      <c r="BR91" s="1"/>
      <c r="BS91" s="31">
        <f>AC91-P91</f>
      </c>
      <c r="BT91" s="32">
        <f>AP91-AC91</f>
      </c>
      <c r="BU91" s="32">
        <f>BC91-AP91</f>
      </c>
      <c r="BV91" s="6"/>
      <c r="BW91" s="6"/>
      <c r="BX91" s="6"/>
      <c r="BY91" s="6"/>
      <c r="BZ91" s="6"/>
      <c r="CA91" s="1"/>
      <c r="CB91" s="6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x14ac:dyDescent="0.25" r="92" customHeight="1" ht="18.75" hidden="1">
      <c r="A92" s="27" t="s">
        <v>22</v>
      </c>
      <c r="B92" s="35" t="s">
        <v>44</v>
      </c>
      <c r="C92" s="35" t="s">
        <v>56</v>
      </c>
      <c r="D92" s="59"/>
      <c r="E92" s="59"/>
      <c r="F92" s="59"/>
      <c r="G92" s="59"/>
      <c r="H92" s="59"/>
      <c r="I92" s="59">
        <v>8250</v>
      </c>
      <c r="J92" s="59">
        <v>38250</v>
      </c>
      <c r="K92" s="59">
        <f>K30*K61</f>
      </c>
      <c r="L92" s="59">
        <f>L30*L61</f>
      </c>
      <c r="M92" s="59">
        <f>M30*M61</f>
      </c>
      <c r="N92" s="59">
        <f>N30*N61</f>
      </c>
      <c r="O92" s="59">
        <f>O30*O61</f>
      </c>
      <c r="P92" s="29">
        <f>SUM(D92:O92)</f>
      </c>
      <c r="Q92" s="59">
        <f>Q23*Q61</f>
      </c>
      <c r="R92" s="59">
        <f>R23*R61</f>
      </c>
      <c r="S92" s="59">
        <f>S23*S61</f>
      </c>
      <c r="T92" s="59">
        <f>T23*T61</f>
      </c>
      <c r="U92" s="59">
        <f>U23*U61</f>
      </c>
      <c r="V92" s="59">
        <f>V23*V61</f>
      </c>
      <c r="W92" s="59">
        <f>W23*W61</f>
      </c>
      <c r="X92" s="59">
        <f>X23*X61</f>
      </c>
      <c r="Y92" s="59">
        <f>Y23*Y61</f>
      </c>
      <c r="Z92" s="59">
        <f>Z23*Z61</f>
      </c>
      <c r="AA92" s="59">
        <f>AA23*AA61</f>
      </c>
      <c r="AB92" s="59">
        <f>AB23*AB61</f>
      </c>
      <c r="AC92" s="29">
        <f>SUM(Q92:AB92)</f>
      </c>
      <c r="AD92" s="59">
        <f>AD23*AD61</f>
      </c>
      <c r="AE92" s="59">
        <f>AE23*AE61</f>
      </c>
      <c r="AF92" s="59">
        <f>AF23*AF61</f>
      </c>
      <c r="AG92" s="59">
        <f>AG23*AG61</f>
      </c>
      <c r="AH92" s="59">
        <f>AH23*AH61</f>
      </c>
      <c r="AI92" s="59">
        <f>AI23*AI61</f>
      </c>
      <c r="AJ92" s="59">
        <f>AJ23*AJ61</f>
      </c>
      <c r="AK92" s="59">
        <f>AK23*AK61</f>
      </c>
      <c r="AL92" s="59">
        <f>AL23*AL61</f>
      </c>
      <c r="AM92" s="59">
        <f>AM23*AM61</f>
      </c>
      <c r="AN92" s="59">
        <f>AN23*AN61</f>
      </c>
      <c r="AO92" s="59">
        <f>AO23*AO61</f>
      </c>
      <c r="AP92" s="29">
        <f>SUM(AD92:AO92)</f>
      </c>
      <c r="AQ92" s="59">
        <f>AQ23*AQ61</f>
      </c>
      <c r="AR92" s="59">
        <f>AR23*AR61</f>
      </c>
      <c r="AS92" s="59">
        <f>AS23*AS61</f>
      </c>
      <c r="AT92" s="59">
        <f>AT23*AT61</f>
      </c>
      <c r="AU92" s="59">
        <f>AU23*AU61</f>
      </c>
      <c r="AV92" s="59">
        <f>AV23*AV61</f>
      </c>
      <c r="AW92" s="59">
        <f>AW23*AW61</f>
      </c>
      <c r="AX92" s="59">
        <f>AX23*AX61</f>
      </c>
      <c r="AY92" s="59">
        <f>AY23*AY61</f>
      </c>
      <c r="AZ92" s="59">
        <f>AZ23*AZ61</f>
      </c>
      <c r="BA92" s="59">
        <f>BA23*BA61</f>
      </c>
      <c r="BB92" s="59">
        <f>BB23*BB61</f>
      </c>
      <c r="BC92" s="29">
        <f>SUM(AQ92:BB92)</f>
      </c>
      <c r="BD92" s="58">
        <f>AC92/P92-1</f>
      </c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8"/>
      <c r="BR92" s="24"/>
      <c r="BS92" s="31"/>
      <c r="BT92" s="32"/>
      <c r="BU92" s="32"/>
      <c r="BV92" s="39"/>
      <c r="BW92" s="39"/>
      <c r="BX92" s="39"/>
      <c r="BY92" s="39"/>
      <c r="BZ92" s="39"/>
      <c r="CA92" s="24"/>
      <c r="CB92" s="39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</row>
    <row x14ac:dyDescent="0.25" r="93" customHeight="1" ht="18.75">
      <c r="A93" s="1"/>
      <c r="B93" s="1"/>
      <c r="C93" s="1"/>
      <c r="D93" s="40">
        <f>SUM(D66:D92)</f>
      </c>
      <c r="E93" s="40">
        <f>SUM(E66:E92)</f>
      </c>
      <c r="F93" s="40">
        <f>SUM(F66:F92)</f>
      </c>
      <c r="G93" s="40">
        <f>SUM(G66:G92)</f>
      </c>
      <c r="H93" s="40">
        <f>SUM(H66:H92)</f>
      </c>
      <c r="I93" s="40">
        <f>SUM(I66:I92)</f>
      </c>
      <c r="J93" s="40">
        <f>SUM(J66:J92)</f>
      </c>
      <c r="K93" s="40">
        <f>SUM(K66:K92)</f>
      </c>
      <c r="L93" s="40">
        <f>SUM(L66:L92)</f>
      </c>
      <c r="M93" s="40">
        <f>SUM(M66:M92)</f>
      </c>
      <c r="N93" s="40">
        <f>SUM(N66:N92)</f>
      </c>
      <c r="O93" s="40">
        <f>SUM(O66:O92)</f>
      </c>
      <c r="P93" s="40">
        <f>SUM(P66:P92)</f>
      </c>
      <c r="Q93" s="40">
        <f>SUM(Q66:Q92)</f>
      </c>
      <c r="R93" s="40">
        <f>SUM(R66:R92)</f>
      </c>
      <c r="S93" s="40">
        <f>SUM(S66:S92)</f>
      </c>
      <c r="T93" s="40">
        <f>SUM(T66:T92)</f>
      </c>
      <c r="U93" s="40">
        <f>SUM(U66:U92)</f>
      </c>
      <c r="V93" s="40">
        <f>SUM(V66:V92)</f>
      </c>
      <c r="W93" s="40">
        <f>SUM(W66:W92)</f>
      </c>
      <c r="X93" s="40">
        <f>SUM(X66:X92)</f>
      </c>
      <c r="Y93" s="40">
        <f>SUM(Y66:Y92)</f>
      </c>
      <c r="Z93" s="40">
        <f>SUM(Z66:Z92)</f>
      </c>
      <c r="AA93" s="40">
        <f>SUM(AA66:AA92)</f>
      </c>
      <c r="AB93" s="40">
        <f>SUM(AB66:AB92)</f>
      </c>
      <c r="AC93" s="40">
        <f>SUM(AC66:AC92)</f>
      </c>
      <c r="AD93" s="40">
        <f>SUM(AD66:AD92)</f>
      </c>
      <c r="AE93" s="40">
        <f>SUM(AE66:AE92)</f>
      </c>
      <c r="AF93" s="40">
        <f>SUM(AF66:AF92)</f>
      </c>
      <c r="AG93" s="40">
        <f>SUM(AG66:AG92)</f>
      </c>
      <c r="AH93" s="40">
        <f>SUM(AH66:AH92)</f>
      </c>
      <c r="AI93" s="40">
        <f>SUM(AI66:AI92)</f>
      </c>
      <c r="AJ93" s="40">
        <f>SUM(AJ66:AJ92)</f>
      </c>
      <c r="AK93" s="40">
        <f>SUM(AK66:AK92)</f>
      </c>
      <c r="AL93" s="40">
        <f>SUM(AL66:AL92)</f>
      </c>
      <c r="AM93" s="40">
        <f>SUM(AM66:AM92)</f>
      </c>
      <c r="AN93" s="40">
        <f>SUM(AN66:AN92)</f>
      </c>
      <c r="AO93" s="40">
        <f>SUM(AO66:AO92)</f>
      </c>
      <c r="AP93" s="40">
        <f>SUM(AP66:AP92)</f>
      </c>
      <c r="AQ93" s="40">
        <f>SUM(AQ66:AQ92)</f>
      </c>
      <c r="AR93" s="40">
        <f>SUM(AR66:AR92)</f>
      </c>
      <c r="AS93" s="40">
        <f>SUM(AS66:AS92)</f>
      </c>
      <c r="AT93" s="40">
        <f>SUM(AT66:AT92)</f>
      </c>
      <c r="AU93" s="40">
        <f>SUM(AU66:AU92)</f>
      </c>
      <c r="AV93" s="40">
        <f>SUM(AV66:AV92)</f>
      </c>
      <c r="AW93" s="40">
        <f>SUM(AW66:AW92)</f>
      </c>
      <c r="AX93" s="40">
        <f>SUM(AX66:AX92)</f>
      </c>
      <c r="AY93" s="40">
        <f>SUM(AY66:AY92)</f>
      </c>
      <c r="AZ93" s="40">
        <f>SUM(AZ66:AZ92)</f>
      </c>
      <c r="BA93" s="40">
        <f>SUM(BA66:BA92)</f>
      </c>
      <c r="BB93" s="40">
        <f>SUM(BB66:BB92)</f>
      </c>
      <c r="BC93" s="40">
        <f>SUM(BC66:BC92)</f>
      </c>
      <c r="BD93" s="58">
        <f>AC93/P93-1</f>
      </c>
      <c r="BE93" s="40">
        <f>SUM(BE66:BE92)</f>
      </c>
      <c r="BF93" s="40">
        <f>SUM(BF66:BF92)</f>
      </c>
      <c r="BG93" s="40">
        <f>SUM(BG66:BG92)</f>
      </c>
      <c r="BH93" s="40">
        <f>SUM(BH66:BH92)</f>
      </c>
      <c r="BI93" s="40">
        <f>SUM(BI66:BI92)</f>
      </c>
      <c r="BJ93" s="40">
        <f>SUM(BJ66:BJ92)</f>
      </c>
      <c r="BK93" s="40">
        <f>SUM(BK66:BK92)</f>
      </c>
      <c r="BL93" s="40">
        <f>SUM(BL66:BL92)</f>
      </c>
      <c r="BM93" s="40">
        <f>SUM(BM66:BM92)</f>
      </c>
      <c r="BN93" s="40">
        <f>SUM(BN66:BN92)</f>
      </c>
      <c r="BO93" s="40">
        <f>SUM(BO66:BO92)</f>
      </c>
      <c r="BP93" s="40">
        <f>SUM(BP66:BP92)</f>
      </c>
      <c r="BQ93" s="40">
        <f>SUM(BQ66:BQ92)</f>
      </c>
      <c r="BR93" s="1"/>
      <c r="BS93" s="6"/>
      <c r="BT93" s="6"/>
      <c r="BU93" s="6"/>
      <c r="BV93" s="6"/>
      <c r="BW93" s="6"/>
      <c r="BX93" s="6"/>
      <c r="BY93" s="6"/>
      <c r="BZ93" s="6"/>
      <c r="CA93" s="1"/>
      <c r="CB93" s="6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x14ac:dyDescent="0.25" r="94" customHeight="1" ht="18.75">
      <c r="A94" s="1"/>
      <c r="B94" s="1"/>
      <c r="C94" s="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31"/>
      <c r="BE94" s="7"/>
      <c r="BF94" s="32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2"/>
      <c r="BR94" s="1"/>
      <c r="BS94" s="6"/>
      <c r="BT94" s="6"/>
      <c r="BU94" s="6"/>
      <c r="BV94" s="6"/>
      <c r="BW94" s="6"/>
      <c r="BX94" s="6"/>
      <c r="BY94" s="6"/>
      <c r="BZ94" s="6"/>
      <c r="CA94" s="1"/>
      <c r="CB94" s="6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x14ac:dyDescent="0.25" r="95" customHeight="1" ht="18.75">
      <c r="A95" s="1"/>
      <c r="B95" s="1"/>
      <c r="C95" s="8" t="s">
        <v>69</v>
      </c>
      <c r="D95" s="9" t="s">
        <v>70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1">
        <v>2022</v>
      </c>
      <c r="Q95" s="12" t="s">
        <v>71</v>
      </c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4">
        <v>2023</v>
      </c>
      <c r="AD95" s="15" t="s">
        <v>71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7">
        <v>2024</v>
      </c>
      <c r="AQ95" s="18" t="s">
        <v>72</v>
      </c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20">
        <v>2025</v>
      </c>
      <c r="BD95" s="26"/>
      <c r="BE95" s="21" t="s">
        <v>73</v>
      </c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23">
        <v>2025</v>
      </c>
      <c r="BR95" s="1"/>
      <c r="BS95" s="6"/>
      <c r="BT95" s="6"/>
      <c r="BU95" s="6"/>
      <c r="BV95" s="6"/>
      <c r="BW95" s="6"/>
      <c r="BX95" s="6"/>
      <c r="BY95" s="6"/>
      <c r="BZ95" s="6"/>
      <c r="CA95" s="1"/>
      <c r="CB95" s="6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x14ac:dyDescent="0.25" r="96" customHeight="1" ht="18.75" hidden="1">
      <c r="A96" s="1"/>
      <c r="B96" s="1"/>
      <c r="C96" s="24"/>
      <c r="D96" s="25" t="s">
        <v>6</v>
      </c>
      <c r="E96" s="25" t="s">
        <v>7</v>
      </c>
      <c r="F96" s="25" t="s">
        <v>8</v>
      </c>
      <c r="G96" s="25" t="s">
        <v>9</v>
      </c>
      <c r="H96" s="25" t="s">
        <v>10</v>
      </c>
      <c r="I96" s="25" t="s">
        <v>11</v>
      </c>
      <c r="J96" s="25" t="s">
        <v>12</v>
      </c>
      <c r="K96" s="25" t="s">
        <v>13</v>
      </c>
      <c r="L96" s="25" t="s">
        <v>14</v>
      </c>
      <c r="M96" s="25" t="s">
        <v>15</v>
      </c>
      <c r="N96" s="25" t="s">
        <v>16</v>
      </c>
      <c r="O96" s="25" t="s">
        <v>17</v>
      </c>
      <c r="P96" s="25" t="s">
        <v>18</v>
      </c>
      <c r="Q96" s="25" t="s">
        <v>6</v>
      </c>
      <c r="R96" s="25" t="s">
        <v>7</v>
      </c>
      <c r="S96" s="25" t="s">
        <v>8</v>
      </c>
      <c r="T96" s="25" t="s">
        <v>9</v>
      </c>
      <c r="U96" s="25" t="s">
        <v>10</v>
      </c>
      <c r="V96" s="25" t="s">
        <v>11</v>
      </c>
      <c r="W96" s="25" t="s">
        <v>12</v>
      </c>
      <c r="X96" s="25" t="s">
        <v>13</v>
      </c>
      <c r="Y96" s="25" t="s">
        <v>14</v>
      </c>
      <c r="Z96" s="25" t="s">
        <v>15</v>
      </c>
      <c r="AA96" s="25" t="s">
        <v>16</v>
      </c>
      <c r="AB96" s="25" t="s">
        <v>17</v>
      </c>
      <c r="AC96" s="25" t="s">
        <v>18</v>
      </c>
      <c r="AD96" s="25" t="s">
        <v>6</v>
      </c>
      <c r="AE96" s="25" t="s">
        <v>7</v>
      </c>
      <c r="AF96" s="25" t="s">
        <v>8</v>
      </c>
      <c r="AG96" s="25" t="s">
        <v>9</v>
      </c>
      <c r="AH96" s="25" t="s">
        <v>10</v>
      </c>
      <c r="AI96" s="25" t="s">
        <v>11</v>
      </c>
      <c r="AJ96" s="25" t="s">
        <v>12</v>
      </c>
      <c r="AK96" s="25" t="s">
        <v>13</v>
      </c>
      <c r="AL96" s="25" t="s">
        <v>14</v>
      </c>
      <c r="AM96" s="25" t="s">
        <v>15</v>
      </c>
      <c r="AN96" s="25" t="s">
        <v>16</v>
      </c>
      <c r="AO96" s="25" t="s">
        <v>17</v>
      </c>
      <c r="AP96" s="25" t="s">
        <v>18</v>
      </c>
      <c r="AQ96" s="25" t="s">
        <v>6</v>
      </c>
      <c r="AR96" s="25" t="s">
        <v>7</v>
      </c>
      <c r="AS96" s="25" t="s">
        <v>8</v>
      </c>
      <c r="AT96" s="25" t="s">
        <v>9</v>
      </c>
      <c r="AU96" s="25" t="s">
        <v>10</v>
      </c>
      <c r="AV96" s="25" t="s">
        <v>11</v>
      </c>
      <c r="AW96" s="25" t="s">
        <v>12</v>
      </c>
      <c r="AX96" s="25" t="s">
        <v>13</v>
      </c>
      <c r="AY96" s="25" t="s">
        <v>14</v>
      </c>
      <c r="AZ96" s="25" t="s">
        <v>15</v>
      </c>
      <c r="BA96" s="25" t="s">
        <v>16</v>
      </c>
      <c r="BB96" s="25" t="s">
        <v>17</v>
      </c>
      <c r="BC96" s="25" t="s">
        <v>18</v>
      </c>
      <c r="BD96" s="31"/>
      <c r="BE96" s="25" t="s">
        <v>6</v>
      </c>
      <c r="BF96" s="25" t="s">
        <v>7</v>
      </c>
      <c r="BG96" s="25" t="s">
        <v>8</v>
      </c>
      <c r="BH96" s="25" t="s">
        <v>9</v>
      </c>
      <c r="BI96" s="25" t="s">
        <v>10</v>
      </c>
      <c r="BJ96" s="25" t="s">
        <v>11</v>
      </c>
      <c r="BK96" s="25" t="s">
        <v>12</v>
      </c>
      <c r="BL96" s="25" t="s">
        <v>13</v>
      </c>
      <c r="BM96" s="25" t="s">
        <v>14</v>
      </c>
      <c r="BN96" s="25" t="s">
        <v>15</v>
      </c>
      <c r="BO96" s="25" t="s">
        <v>16</v>
      </c>
      <c r="BP96" s="25" t="s">
        <v>17</v>
      </c>
      <c r="BQ96" s="25" t="s">
        <v>18</v>
      </c>
      <c r="BR96" s="1"/>
      <c r="BS96" s="26" t="s">
        <v>19</v>
      </c>
      <c r="BT96" s="25" t="s">
        <v>20</v>
      </c>
      <c r="BU96" s="25" t="s">
        <v>21</v>
      </c>
      <c r="BV96" s="6"/>
      <c r="BW96" s="6"/>
      <c r="BX96" s="6"/>
      <c r="BY96" s="6"/>
      <c r="BZ96" s="6"/>
      <c r="CA96" s="1"/>
      <c r="CB96" s="6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x14ac:dyDescent="0.25" r="97" customHeight="1" ht="18.75" hidden="1">
      <c r="A97" s="47">
        <f>+A4</f>
      </c>
      <c r="B97" s="47">
        <f>+B4</f>
      </c>
      <c r="C97" s="47">
        <f>+C4</f>
      </c>
      <c r="D97" s="59"/>
      <c r="E97" s="59">
        <v>120000</v>
      </c>
      <c r="F97" s="59"/>
      <c r="G97" s="59">
        <v>100000</v>
      </c>
      <c r="H97" s="59"/>
      <c r="I97" s="62"/>
      <c r="J97" s="59">
        <f>(+J4*10%)*50*40*2</f>
      </c>
      <c r="K97" s="59">
        <f>(+K4*10%)*50*40*2</f>
      </c>
      <c r="L97" s="59">
        <f>(+L4*10%)*50*40*2</f>
      </c>
      <c r="M97" s="59">
        <f>(+M4*10%)*50*40*2</f>
      </c>
      <c r="N97" s="59">
        <f>(+N4*10%)*50*40*2</f>
      </c>
      <c r="O97" s="59">
        <f>(+O4*10%)*50*40*2</f>
      </c>
      <c r="P97" s="29">
        <f>SUM(D97:O97)</f>
      </c>
      <c r="Q97" s="59">
        <f>(+Q4*8.5%)*50*40*2</f>
      </c>
      <c r="R97" s="59">
        <f>(+R4*8.5%)*50*40*2</f>
      </c>
      <c r="S97" s="59">
        <f>(+S4*8.5%)*50*40*2</f>
      </c>
      <c r="T97" s="59">
        <f>(+T4*8.5%)*50*40*2</f>
      </c>
      <c r="U97" s="59">
        <f>(+U4*8.5%)*50*40*2</f>
      </c>
      <c r="V97" s="59">
        <f>(+V4*8.5%)*50*40*2</f>
      </c>
      <c r="W97" s="59">
        <f>(+W4*8.5%)*50*40*2</f>
      </c>
      <c r="X97" s="59">
        <f>(+X4*8.5%)*50*40*2</f>
      </c>
      <c r="Y97" s="59">
        <f>(+Y4*8.5%)*50*40*2</f>
      </c>
      <c r="Z97" s="59">
        <f>(+Z4*8.5%)*50*40*2</f>
      </c>
      <c r="AA97" s="59">
        <f>(+AA4*8.5%)*50*40*2</f>
      </c>
      <c r="AB97" s="59">
        <f>(+AB4*8.5%)*50*40*2</f>
      </c>
      <c r="AC97" s="29">
        <f>SUM(Q97:AB97)</f>
      </c>
      <c r="AD97" s="59">
        <f>(+AD4*10%)*40*70</f>
      </c>
      <c r="AE97" s="59">
        <f>(+AE4*10%)*40*70</f>
      </c>
      <c r="AF97" s="59">
        <f>(+AF4*10%)*40*70</f>
      </c>
      <c r="AG97" s="59">
        <f>(+AG4*10%)*40*70</f>
      </c>
      <c r="AH97" s="59">
        <f>(+AH4*10%)*40*70</f>
      </c>
      <c r="AI97" s="59">
        <f>(+AI4*10%)*40*70</f>
      </c>
      <c r="AJ97" s="59">
        <f>(+AJ4*10%)*40*70</f>
      </c>
      <c r="AK97" s="59">
        <f>(+AK4*10%)*40*70</f>
      </c>
      <c r="AL97" s="59">
        <f>(+AL4*10%)*40*70</f>
      </c>
      <c r="AM97" s="59">
        <f>(+AM4*10%)*40*70</f>
      </c>
      <c r="AN97" s="59">
        <f>(+AN4*10%)*40*70</f>
      </c>
      <c r="AO97" s="59">
        <f>(+AO4*10%)*40*70</f>
      </c>
      <c r="AP97" s="29">
        <f>SUM(AD97:AO97)</f>
      </c>
      <c r="AQ97" s="59">
        <f>(+AQ4*10%)*40*70</f>
      </c>
      <c r="AR97" s="59">
        <f>(+AR4*10%)*40*70</f>
      </c>
      <c r="AS97" s="59">
        <f>(+AS4*10%)*40*70</f>
      </c>
      <c r="AT97" s="59">
        <f>(+AT4*10%)*40*70</f>
      </c>
      <c r="AU97" s="59">
        <f>(+AU4*10%)*40*70</f>
      </c>
      <c r="AV97" s="59">
        <f>(+AV4*10%)*40*70</f>
      </c>
      <c r="AW97" s="59">
        <f>(+AW4*10%)*40*70</f>
      </c>
      <c r="AX97" s="59">
        <f>(+AX4*10%)*40*70</f>
      </c>
      <c r="AY97" s="59">
        <f>(+AY4*10%)*40*70</f>
      </c>
      <c r="AZ97" s="59">
        <f>(+AZ4*10%)*40*70</f>
      </c>
      <c r="BA97" s="59">
        <f>(+BA4*10%)*40*70</f>
      </c>
      <c r="BB97" s="59">
        <f>(+BB4*10%)*40*70</f>
      </c>
      <c r="BC97" s="29">
        <f>SUM(AQ97:BB97)</f>
      </c>
      <c r="BD97" s="31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29">
        <f>SUM(BE97:BP97)</f>
      </c>
      <c r="BR97" s="1"/>
      <c r="BS97" s="31">
        <f>AC97-P97</f>
      </c>
      <c r="BT97" s="32">
        <f>AP97-AC97</f>
      </c>
      <c r="BU97" s="32">
        <f>BC97-AP97</f>
      </c>
      <c r="BV97" s="6"/>
      <c r="BW97" s="6"/>
      <c r="BX97" s="6"/>
      <c r="BY97" s="6"/>
      <c r="BZ97" s="6"/>
      <c r="CA97" s="1"/>
      <c r="CB97" s="6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x14ac:dyDescent="0.25" r="98" customHeight="1" ht="18.75" hidden="1">
      <c r="A98" s="47">
        <f>+A5</f>
      </c>
      <c r="B98" s="47">
        <f>+B5</f>
      </c>
      <c r="C98" s="47">
        <f>+C5</f>
      </c>
      <c r="D98" s="59"/>
      <c r="E98" s="59"/>
      <c r="F98" s="59"/>
      <c r="G98" s="59"/>
      <c r="H98" s="59"/>
      <c r="I98" s="62"/>
      <c r="J98" s="59">
        <f>(+J5*10%)*50*40*2</f>
      </c>
      <c r="K98" s="59">
        <f>(+K5*10%)*50*40*2</f>
      </c>
      <c r="L98" s="59">
        <f>(+L5*10%)*50*40*2</f>
      </c>
      <c r="M98" s="59">
        <f>(+M5*10%)*50*40*2</f>
      </c>
      <c r="N98" s="59">
        <f>(+N5*10%)*50*40*2</f>
      </c>
      <c r="O98" s="59">
        <f>(+O5*10%)*50*40*2</f>
      </c>
      <c r="P98" s="29">
        <f>SUM(D98:O98)</f>
      </c>
      <c r="Q98" s="59">
        <f>(+Q5*8.5%)*50*40*2</f>
      </c>
      <c r="R98" s="59">
        <f>(+R5*8.5%)*50*40*2</f>
      </c>
      <c r="S98" s="59">
        <f>(+S5*8.5%)*50*40*2</f>
      </c>
      <c r="T98" s="59">
        <f>(+T5*8.5%)*50*40*2</f>
      </c>
      <c r="U98" s="59">
        <f>(+U5*8.5%)*50*40*2</f>
      </c>
      <c r="V98" s="59">
        <f>(+V5*8.5%)*50*40*2</f>
      </c>
      <c r="W98" s="59">
        <f>(+W5*8.5%)*50*40*2</f>
      </c>
      <c r="X98" s="59">
        <f>(+X5*8.5%)*50*40*2</f>
      </c>
      <c r="Y98" s="59">
        <f>(+Y5*8.5%)*50*40*2</f>
      </c>
      <c r="Z98" s="59">
        <f>(+Z5*8.5%)*50*40*2</f>
      </c>
      <c r="AA98" s="59">
        <f>(+AA5*8.5%)*50*40*2</f>
      </c>
      <c r="AB98" s="59">
        <f>(+AB5*8.5%)*50*40*2</f>
      </c>
      <c r="AC98" s="29">
        <f>SUM(Q98:AB98)</f>
      </c>
      <c r="AD98" s="59">
        <f>(+AD5*10%)*50*40*2</f>
      </c>
      <c r="AE98" s="59">
        <f>(+AE5*10%)*50*40*2</f>
      </c>
      <c r="AF98" s="59">
        <f>(+AF5*10%)*50*40*2</f>
      </c>
      <c r="AG98" s="59">
        <f>(+AG5*10%)*50*40*2</f>
      </c>
      <c r="AH98" s="59">
        <f>(+AH5*10%)*50*40*2</f>
      </c>
      <c r="AI98" s="59">
        <f>(+AI5*10%)*50*40*2</f>
      </c>
      <c r="AJ98" s="59">
        <f>(+AJ5*10%)*50*40*2</f>
      </c>
      <c r="AK98" s="59">
        <f>(+AK5*10%)*50*40*2</f>
      </c>
      <c r="AL98" s="59">
        <f>(+AL5*10%)*50*40*2</f>
      </c>
      <c r="AM98" s="59">
        <f>(+AM5*10%)*50*40*2</f>
      </c>
      <c r="AN98" s="59">
        <f>(+AN5*10%)*50*40*2</f>
      </c>
      <c r="AO98" s="59">
        <f>(+AO5*10%)*50*40*2</f>
      </c>
      <c r="AP98" s="29">
        <f>SUM(AD98:AO98)</f>
      </c>
      <c r="AQ98" s="59">
        <f>(+AQ5*10%)*50*40*2</f>
      </c>
      <c r="AR98" s="59">
        <f>(+AR5*10%)*50*40*2</f>
      </c>
      <c r="AS98" s="59">
        <f>(+AS5*10%)*50*40*2</f>
      </c>
      <c r="AT98" s="59">
        <f>(+AT5*10%)*50*40*2</f>
      </c>
      <c r="AU98" s="59">
        <f>(+AU5*10%)*50*40*2</f>
      </c>
      <c r="AV98" s="59">
        <f>(+AV5*10%)*50*40*2</f>
      </c>
      <c r="AW98" s="59">
        <f>(+AW5*10%)*50*40*2</f>
      </c>
      <c r="AX98" s="59">
        <f>(+AX5*10%)*50*40*2</f>
      </c>
      <c r="AY98" s="59">
        <f>(+AY5*10%)*50*40*2</f>
      </c>
      <c r="AZ98" s="59">
        <f>(+AZ5*10%)*50*40*2</f>
      </c>
      <c r="BA98" s="59">
        <f>(+BA5*10%)*50*40*2</f>
      </c>
      <c r="BB98" s="59">
        <f>(+BB5*10%)*50*40*2</f>
      </c>
      <c r="BC98" s="29">
        <f>SUM(AQ98:BB98)</f>
      </c>
      <c r="BD98" s="31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29">
        <f>SUM(BE98:BP98)</f>
      </c>
      <c r="BR98" s="1"/>
      <c r="BS98" s="31">
        <f>AC98-P98</f>
      </c>
      <c r="BT98" s="32">
        <f>AP98-AC98</f>
      </c>
      <c r="BU98" s="32">
        <f>BC98-AP98</f>
      </c>
      <c r="BV98" s="6"/>
      <c r="BW98" s="6"/>
      <c r="BX98" s="6"/>
      <c r="BY98" s="6"/>
      <c r="BZ98" s="6"/>
      <c r="CA98" s="1"/>
      <c r="CB98" s="6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x14ac:dyDescent="0.25" r="99" customHeight="1" ht="18.75" hidden="1">
      <c r="A99" s="50">
        <f>+A6</f>
      </c>
      <c r="B99" s="50">
        <f>+B6</f>
      </c>
      <c r="C99" s="50">
        <f>+C6</f>
      </c>
      <c r="D99" s="59"/>
      <c r="E99" s="59"/>
      <c r="F99" s="59"/>
      <c r="G99" s="59"/>
      <c r="H99" s="59"/>
      <c r="I99" s="62"/>
      <c r="J99" s="59">
        <f>(+J6*10%)*50*40*2</f>
      </c>
      <c r="K99" s="59">
        <f>(+K6*10%)*50*40*2</f>
      </c>
      <c r="L99" s="59">
        <f>(+L6*10%)*50*40*2</f>
      </c>
      <c r="M99" s="59">
        <f>(+M6*10%)*50*40*2</f>
      </c>
      <c r="N99" s="59">
        <f>(+N6*10%)*50*40*2</f>
      </c>
      <c r="O99" s="59">
        <f>(+O6*10%)*50*40*2</f>
      </c>
      <c r="P99" s="29">
        <f>SUM(D99:O99)</f>
      </c>
      <c r="Q99" s="59">
        <f>(+Q6*8.5%)*50*40*2</f>
      </c>
      <c r="R99" s="59">
        <f>(+R6*8.5%)*50*40*2</f>
      </c>
      <c r="S99" s="59">
        <f>(+S6*8.5%)*50*40*2</f>
      </c>
      <c r="T99" s="59">
        <f>(+T6*8.5%)*50*40*2</f>
      </c>
      <c r="U99" s="59">
        <f>(+U6*8.5%)*50*40*2</f>
      </c>
      <c r="V99" s="59">
        <f>(+V6*8.5%)*50*40*2</f>
      </c>
      <c r="W99" s="59">
        <f>(+W6*8.5%)*50*40*2</f>
      </c>
      <c r="X99" s="59">
        <f>(+X6*8.5%)*50*40*2</f>
      </c>
      <c r="Y99" s="59">
        <f>(+Y6*8.5%)*50*40*2</f>
      </c>
      <c r="Z99" s="59">
        <f>(+Z6*8.5%)*50*40*2</f>
      </c>
      <c r="AA99" s="59">
        <f>(+AA6*8.5%)*50*40*2</f>
      </c>
      <c r="AB99" s="59">
        <f>(+AB6*8.5%)*50*40*2</f>
      </c>
      <c r="AC99" s="29">
        <f>SUM(Q99:AB99)</f>
      </c>
      <c r="AD99" s="64">
        <f>(+AD6*10%)*50*40*2</f>
      </c>
      <c r="AE99" s="64">
        <f>(+AE6*10%)*50*40*2</f>
      </c>
      <c r="AF99" s="64">
        <f>(+AF6*10%)*50*40*2</f>
      </c>
      <c r="AG99" s="59">
        <f>(+AG6*10%)*50*40*2</f>
      </c>
      <c r="AH99" s="59">
        <f>(+AH6*10%)*50*40*2</f>
      </c>
      <c r="AI99" s="59">
        <f>(+AI6*10%)*50*40*2</f>
      </c>
      <c r="AJ99" s="59">
        <f>(+AJ6*10%)*50*40*2</f>
      </c>
      <c r="AK99" s="59">
        <f>(+AK6*10%)*50*40*2</f>
      </c>
      <c r="AL99" s="59">
        <f>(+AL6*10%)*50*40*2</f>
      </c>
      <c r="AM99" s="59">
        <f>(+AM6*10%)*50*40*2</f>
      </c>
      <c r="AN99" s="59">
        <f>(+AN6*10%)*50*40*2</f>
      </c>
      <c r="AO99" s="59">
        <f>(+AO6*10%)*50*40*2</f>
      </c>
      <c r="AP99" s="29">
        <f>SUM(AD99:AO99)</f>
      </c>
      <c r="AQ99" s="59">
        <f>(+AQ6*10%)*50*40*2</f>
      </c>
      <c r="AR99" s="59">
        <f>(+AR6*10%)*50*40*2</f>
      </c>
      <c r="AS99" s="59">
        <f>(+AS6*10%)*50*40*2</f>
      </c>
      <c r="AT99" s="59">
        <f>(+AT6*10%)*50*40*2</f>
      </c>
      <c r="AU99" s="59">
        <f>(+AU6*10%)*50*40*2</f>
      </c>
      <c r="AV99" s="64">
        <f>(+AV6*10%)*50*40*2</f>
      </c>
      <c r="AW99" s="64">
        <f>(+AW6*10%)*50*40*2</f>
      </c>
      <c r="AX99" s="59">
        <f>(+AX6*10%)*50*40*2</f>
      </c>
      <c r="AY99" s="59">
        <f>(+AY6*10%)*50*40*2</f>
      </c>
      <c r="AZ99" s="59">
        <f>(+AZ6*10%)*50*40*2</f>
      </c>
      <c r="BA99" s="59">
        <f>(+BA6*10%)*50*40*2</f>
      </c>
      <c r="BB99" s="59">
        <f>(+BB6*10%)*50*40*2</f>
      </c>
      <c r="BC99" s="29">
        <f>SUM(AQ99:BB99)</f>
      </c>
      <c r="BD99" s="31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29">
        <f>SUM(BE99:BP99)</f>
      </c>
      <c r="BR99" s="1"/>
      <c r="BS99" s="31">
        <f>AC99-P99</f>
      </c>
      <c r="BT99" s="32">
        <f>AP99-AC99</f>
      </c>
      <c r="BU99" s="32">
        <f>BC99-AP99</f>
      </c>
      <c r="BV99" s="6"/>
      <c r="BW99" s="6"/>
      <c r="BX99" s="6"/>
      <c r="BY99" s="6"/>
      <c r="BZ99" s="6"/>
      <c r="CA99" s="1"/>
      <c r="CB99" s="6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x14ac:dyDescent="0.25" r="100" customHeight="1" ht="18.75" hidden="1">
      <c r="A100" s="50">
        <f>+A7</f>
      </c>
      <c r="B100" s="50">
        <f>+B7</f>
      </c>
      <c r="C100" s="50">
        <f>+C7</f>
      </c>
      <c r="D100" s="59"/>
      <c r="E100" s="59"/>
      <c r="F100" s="59"/>
      <c r="G100" s="59"/>
      <c r="H100" s="59"/>
      <c r="I100" s="62"/>
      <c r="J100" s="59">
        <f>(+J7*10%)*50*40*2</f>
      </c>
      <c r="K100" s="59">
        <f>(+K7*10%)*50*40*2</f>
      </c>
      <c r="L100" s="59">
        <f>(+L7*10%)*50*40*2</f>
      </c>
      <c r="M100" s="59">
        <f>(+M7*10%)*50*40*2</f>
      </c>
      <c r="N100" s="59">
        <f>(+N7*10%)*50*40*2</f>
      </c>
      <c r="O100" s="59">
        <f>(+O7*10%)*50*40*2</f>
      </c>
      <c r="P100" s="29">
        <f>SUM(D100:O100)</f>
      </c>
      <c r="Q100" s="59">
        <f>(+Q7*8.5%)*50*40*2</f>
      </c>
      <c r="R100" s="59">
        <f>(+R7*8.5%)*50*40*2</f>
      </c>
      <c r="S100" s="59">
        <f>(+S7*8.5%)*50*40*2</f>
      </c>
      <c r="T100" s="59">
        <f>(+T7*8.5%)*50*40*2</f>
      </c>
      <c r="U100" s="59">
        <f>(+U7*8.5%)*50*40*2</f>
      </c>
      <c r="V100" s="59">
        <f>(+V7*8.5%)*50*40*2</f>
      </c>
      <c r="W100" s="59">
        <f>(+W7*8.5%)*50*40*2</f>
      </c>
      <c r="X100" s="59">
        <f>(+X7*8.5%)*50*40*2</f>
      </c>
      <c r="Y100" s="59">
        <f>(+Y7*8.5%)*50*40*2</f>
      </c>
      <c r="Z100" s="59">
        <f>(+Z7*8.5%)*50*40*2</f>
      </c>
      <c r="AA100" s="59">
        <f>(+AA7*8.5%)*50*40*2</f>
      </c>
      <c r="AB100" s="59">
        <f>(+AB7*8.5%)*50*40*2</f>
      </c>
      <c r="AC100" s="29">
        <f>SUM(Q100:AB100)</f>
      </c>
      <c r="AD100" s="59">
        <f>(+AD7*10%)*50*40*2</f>
      </c>
      <c r="AE100" s="59">
        <f>(+AE7*10%)*50*40*2</f>
      </c>
      <c r="AF100" s="59">
        <f>(+AF7*10%)*50*40*2</f>
      </c>
      <c r="AG100" s="59">
        <f>(+AG7*10%)*50*40*2</f>
      </c>
      <c r="AH100" s="59">
        <f>(+AH7*10%)*50*40*2</f>
      </c>
      <c r="AI100" s="64">
        <f>(+AI7*10%)*50*40*2</f>
      </c>
      <c r="AJ100" s="64">
        <f>(+AJ7*10%)*50*40*2</f>
      </c>
      <c r="AK100" s="64">
        <f>(+AK7*10%)*50*40*2</f>
      </c>
      <c r="AL100" s="59">
        <f>(+AL7*10%)*50*40*2</f>
      </c>
      <c r="AM100" s="59">
        <f>(+AM7*10%)*50*40*2</f>
      </c>
      <c r="AN100" s="59">
        <f>(+AN7*10%)*50*40*2</f>
      </c>
      <c r="AO100" s="59">
        <f>(+AO7*10%)*50*40*2</f>
      </c>
      <c r="AP100" s="29">
        <f>SUM(AD100:AO100)</f>
      </c>
      <c r="AQ100" s="59">
        <f>(+AQ7*10%)*50*40*2</f>
      </c>
      <c r="AR100" s="59">
        <f>(+AR7*10%)*50*40*2</f>
      </c>
      <c r="AS100" s="59">
        <f>(+AS7*10%)*50*40*2</f>
      </c>
      <c r="AT100" s="59">
        <f>(+AT7*10%)*50*40*2</f>
      </c>
      <c r="AU100" s="59">
        <f>(+AU7*10%)*50*40*2</f>
      </c>
      <c r="AV100" s="59">
        <f>(+AV7*10%)*50*40*2</f>
      </c>
      <c r="AW100" s="59">
        <f>(+AW7*10%)*50*40*2</f>
      </c>
      <c r="AX100" s="59">
        <f>(+AX7*10%)*50*40*2</f>
      </c>
      <c r="AY100" s="59">
        <f>(+AY7*10%)*50*40*2</f>
      </c>
      <c r="AZ100" s="59">
        <f>(+AZ7*10%)*50*40*2</f>
      </c>
      <c r="BA100" s="59">
        <f>(+BA7*10%)*50*40*2</f>
      </c>
      <c r="BB100" s="59">
        <f>(+BB7*10%)*50*40*2</f>
      </c>
      <c r="BC100" s="29">
        <f>SUM(AQ100:BB100)</f>
      </c>
      <c r="BD100" s="31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29">
        <f>SUM(BE100:BP100)</f>
      </c>
      <c r="BR100" s="1"/>
      <c r="BS100" s="31">
        <f>AC100-P100</f>
      </c>
      <c r="BT100" s="32">
        <f>AP100-AC100</f>
      </c>
      <c r="BU100" s="32">
        <f>BC100-AP100</f>
      </c>
      <c r="BV100" s="6"/>
      <c r="BW100" s="6"/>
      <c r="BX100" s="6"/>
      <c r="BY100" s="6"/>
      <c r="BZ100" s="6"/>
      <c r="CA100" s="1"/>
      <c r="CB100" s="6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  <row x14ac:dyDescent="0.25" r="101" customHeight="1" ht="18.75" hidden="1">
      <c r="A101" s="50">
        <f>+A8</f>
      </c>
      <c r="B101" s="50">
        <f>+B8</f>
      </c>
      <c r="C101" s="50">
        <f>+C8</f>
      </c>
      <c r="D101" s="59"/>
      <c r="E101" s="59"/>
      <c r="F101" s="59"/>
      <c r="G101" s="59"/>
      <c r="H101" s="59"/>
      <c r="I101" s="62"/>
      <c r="J101" s="59">
        <f>(+J8*10%)*50*40*2</f>
      </c>
      <c r="K101" s="59">
        <f>(+K8*10%)*50*40*2</f>
      </c>
      <c r="L101" s="59">
        <f>(+L8*10%)*50*40*2</f>
      </c>
      <c r="M101" s="59">
        <f>(+M8*10%)*50*40*2</f>
      </c>
      <c r="N101" s="59">
        <f>(+N8*10%)*50*40*2</f>
      </c>
      <c r="O101" s="59">
        <f>(+O8*10%)*50*40*2</f>
      </c>
      <c r="P101" s="29">
        <f>SUM(D101:O101)</f>
      </c>
      <c r="Q101" s="59">
        <f>(+Q8*8.5%)*50*40*2</f>
      </c>
      <c r="R101" s="59">
        <f>(+R8*8.5%)*50*40*2</f>
      </c>
      <c r="S101" s="59">
        <f>(+S8*8.5%)*50*40*2</f>
      </c>
      <c r="T101" s="59">
        <f>(+T8*8.5%)*50*40*2</f>
      </c>
      <c r="U101" s="59">
        <f>(+U8*8.5%)*50*40*2</f>
      </c>
      <c r="V101" s="59">
        <f>(+V8*8.5%)*50*40*2</f>
      </c>
      <c r="W101" s="59">
        <f>(+W8*8.5%)*50*40*2</f>
      </c>
      <c r="X101" s="59">
        <f>(+X8*8.5%)*50*40*2</f>
      </c>
      <c r="Y101" s="59">
        <f>(+Y8*8.5%)*50*40*2</f>
      </c>
      <c r="Z101" s="59">
        <f>(+Z8*8.5%)*50*40*2</f>
      </c>
      <c r="AA101" s="59">
        <f>(+AA8*8.5%)*50*40*2</f>
      </c>
      <c r="AB101" s="59">
        <f>(+AB8*8.5%)*50*40*2</f>
      </c>
      <c r="AC101" s="29">
        <f>SUM(Q101:AB101)</f>
      </c>
      <c r="AD101" s="59">
        <f>(+AD8*10%)*50*40*2</f>
      </c>
      <c r="AE101" s="59">
        <f>(+AE8*10%)*50*40*2</f>
      </c>
      <c r="AF101" s="59">
        <f>(+AF8*10%)*50*40*2</f>
      </c>
      <c r="AG101" s="59">
        <f>(+AG8*10%)*50*40*2</f>
      </c>
      <c r="AH101" s="59">
        <f>(+AH8*10%)*50*40*2</f>
      </c>
      <c r="AI101" s="59">
        <f>(+AI8*10%)*50*40*2</f>
      </c>
      <c r="AJ101" s="59">
        <f>(+AJ8*10%)*50*40*2</f>
      </c>
      <c r="AK101" s="59">
        <f>(+AK8*10%)*50*40*2</f>
      </c>
      <c r="AL101" s="59">
        <f>(+AL8*10%)*50*40*2</f>
      </c>
      <c r="AM101" s="59">
        <f>(+AM8*10%)*50*40*2</f>
      </c>
      <c r="AN101" s="59">
        <f>(+AN8*10%)*50*40*2</f>
      </c>
      <c r="AO101" s="59">
        <f>(+AO8*10%)*50*40*2</f>
      </c>
      <c r="AP101" s="29">
        <f>SUM(AD101:AO101)</f>
      </c>
      <c r="AQ101" s="59">
        <f>(+AQ8*10%)*50*40*2</f>
      </c>
      <c r="AR101" s="59">
        <f>(+AR8*10%)*50*40*2</f>
      </c>
      <c r="AS101" s="59">
        <f>(+AS8*10%)*50*40*2</f>
      </c>
      <c r="AT101" s="59">
        <f>(+AT8*10%)*50*40*2</f>
      </c>
      <c r="AU101" s="59">
        <f>(+AU8*10%)*50*40*2</f>
      </c>
      <c r="AV101" s="64">
        <f>(+AV8*10%)*50*40*2</f>
      </c>
      <c r="AW101" s="64">
        <f>(+AW8*10%)*50*40*2</f>
      </c>
      <c r="AX101" s="64">
        <f>(+AX8*10%)*50*40*2</f>
      </c>
      <c r="AY101" s="59">
        <f>(+AY8*10%)*50*40*2</f>
      </c>
      <c r="AZ101" s="59">
        <f>(+AZ8*10%)*50*40*2</f>
      </c>
      <c r="BA101" s="59">
        <f>(+BA8*10%)*50*40*2</f>
      </c>
      <c r="BB101" s="59">
        <f>(+BB8*10%)*50*40*2</f>
      </c>
      <c r="BC101" s="29">
        <f>SUM(AQ101:BB101)</f>
      </c>
      <c r="BD101" s="31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29">
        <f>SUM(BE101:BP101)</f>
      </c>
      <c r="BR101" s="1"/>
      <c r="BS101" s="31">
        <f>AC101-P101</f>
      </c>
      <c r="BT101" s="32">
        <f>AP101-AC101</f>
      </c>
      <c r="BU101" s="32">
        <f>BC101-AP101</f>
      </c>
      <c r="BV101" s="6"/>
      <c r="BW101" s="6"/>
      <c r="BX101" s="6"/>
      <c r="BY101" s="6"/>
      <c r="BZ101" s="6"/>
      <c r="CA101" s="1"/>
      <c r="CB101" s="6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</row>
    <row x14ac:dyDescent="0.25" r="102" customHeight="1" ht="18.75" hidden="1">
      <c r="A102" s="50">
        <f>+A9</f>
      </c>
      <c r="B102" s="50">
        <f>+B9</f>
      </c>
      <c r="C102" s="50">
        <f>+C9</f>
      </c>
      <c r="D102" s="59"/>
      <c r="E102" s="59"/>
      <c r="F102" s="59"/>
      <c r="G102" s="59"/>
      <c r="H102" s="59"/>
      <c r="I102" s="62"/>
      <c r="J102" s="59">
        <f>(+J9*10%)*50*40*2</f>
      </c>
      <c r="K102" s="59">
        <f>(+K9*10%)*50*40*2</f>
      </c>
      <c r="L102" s="59">
        <f>(+L9*10%)*50*40*2</f>
      </c>
      <c r="M102" s="59">
        <f>(+M9*10%)*50*40*2</f>
      </c>
      <c r="N102" s="59">
        <f>(+N9*10%)*50*40*2</f>
      </c>
      <c r="O102" s="59">
        <f>(+O9*10%)*50*40*2</f>
      </c>
      <c r="P102" s="29">
        <f>SUM(D102:O102)</f>
      </c>
      <c r="Q102" s="59">
        <f>(+Q9*8.5%)*50*40*2</f>
      </c>
      <c r="R102" s="59">
        <f>(+R9*8.5%)*50*40*2</f>
      </c>
      <c r="S102" s="59">
        <f>(+S9*8.5%)*50*40*2</f>
      </c>
      <c r="T102" s="59">
        <f>(+T9*8.5%)*50*40*2</f>
      </c>
      <c r="U102" s="59">
        <f>(+U9*8.5%)*50*40*2</f>
      </c>
      <c r="V102" s="59">
        <f>(+V9*8.5%)*50*40*2</f>
      </c>
      <c r="W102" s="59">
        <f>(+W9*8.5%)*50*40*2</f>
      </c>
      <c r="X102" s="59">
        <f>(+X9*8.5%)*50*40*2</f>
      </c>
      <c r="Y102" s="59">
        <f>(+Y9*8.5%)*50*40*2</f>
      </c>
      <c r="Z102" s="59">
        <f>(+Z9*8.5%)*50*40*2</f>
      </c>
      <c r="AA102" s="59">
        <f>(+AA9*8.5%)*50*40*2</f>
      </c>
      <c r="AB102" s="59">
        <f>(+AB9*8.5%)*50*40*2</f>
      </c>
      <c r="AC102" s="29">
        <f>SUM(Q102:AB102)</f>
      </c>
      <c r="AD102" s="59">
        <f>(+AD9*10%)*50*40*2</f>
      </c>
      <c r="AE102" s="59">
        <f>(+AE9*10%)*50*40*2</f>
      </c>
      <c r="AF102" s="59">
        <f>(+AF9*10%)*50*40*2</f>
      </c>
      <c r="AG102" s="59">
        <f>(+AG9*10%)*50*40*2</f>
      </c>
      <c r="AH102" s="59">
        <f>(+AH9*10%)*50*40*2</f>
      </c>
      <c r="AI102" s="59">
        <f>(+AI9*10%)*50*40*2</f>
      </c>
      <c r="AJ102" s="59">
        <f>(+AJ9*10%)*50*40*2</f>
      </c>
      <c r="AK102" s="59">
        <f>(+AK9*10%)*50*40*2</f>
      </c>
      <c r="AL102" s="59">
        <f>(+AL9*10%)*50*40*2</f>
      </c>
      <c r="AM102" s="59">
        <f>(+AM9*10%)*50*40*2</f>
      </c>
      <c r="AN102" s="59">
        <f>(+AN9*10%)*50*40*2</f>
      </c>
      <c r="AO102" s="59">
        <f>(+AO9*10%)*50*40*2</f>
      </c>
      <c r="AP102" s="29">
        <f>SUM(AD102:AO102)</f>
      </c>
      <c r="AQ102" s="59">
        <f>(+AQ9*10%)*50*40*2</f>
      </c>
      <c r="AR102" s="59">
        <f>(+AR9*10%)*50*40*2</f>
      </c>
      <c r="AS102" s="59">
        <f>(+AS9*10%)*50*40*2</f>
      </c>
      <c r="AT102" s="59">
        <f>(+AT9*10%)*50*40*2</f>
      </c>
      <c r="AU102" s="59">
        <f>(+AU9*10%)*50*40*2</f>
      </c>
      <c r="AV102" s="59">
        <f>(+AV9*10%)*50*40*2</f>
      </c>
      <c r="AW102" s="59">
        <f>(+AW9*10%)*50*40*2</f>
      </c>
      <c r="AX102" s="59">
        <f>(+AX9*10%)*50*40*2</f>
      </c>
      <c r="AY102" s="64">
        <f>(+AY9*10%)*50*40*2</f>
      </c>
      <c r="AZ102" s="64">
        <f>(+AZ9*10%)*50*40*2</f>
      </c>
      <c r="BA102" s="64">
        <f>(+BA9*10%)*50*40*2</f>
      </c>
      <c r="BB102" s="64">
        <f>(+BB9*10%)*50*40*2</f>
      </c>
      <c r="BC102" s="29">
        <f>SUM(AQ102:BB102)</f>
      </c>
      <c r="BD102" s="31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29">
        <f>SUM(BE102:BP102)</f>
      </c>
      <c r="BR102" s="1"/>
      <c r="BS102" s="31">
        <f>AC102-P102</f>
      </c>
      <c r="BT102" s="32">
        <f>AP102-AC102</f>
      </c>
      <c r="BU102" s="32">
        <f>BC102-AP102</f>
      </c>
      <c r="BV102" s="6"/>
      <c r="BW102" s="6"/>
      <c r="BX102" s="6"/>
      <c r="BY102" s="6"/>
      <c r="BZ102" s="6"/>
      <c r="CA102" s="1"/>
      <c r="CB102" s="6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</row>
    <row x14ac:dyDescent="0.25" r="103" customHeight="1" ht="18.75" hidden="1">
      <c r="A103" s="50">
        <f>+A10</f>
      </c>
      <c r="B103" s="50">
        <f>+B10</f>
      </c>
      <c r="C103" s="50">
        <f>+C10</f>
      </c>
      <c r="D103" s="59"/>
      <c r="E103" s="59"/>
      <c r="F103" s="59"/>
      <c r="G103" s="59"/>
      <c r="H103" s="59"/>
      <c r="I103" s="62"/>
      <c r="J103" s="59"/>
      <c r="K103" s="59"/>
      <c r="L103" s="59"/>
      <c r="M103" s="59"/>
      <c r="N103" s="59"/>
      <c r="O103" s="59"/>
      <c r="P103" s="29">
        <f>SUM(D103:O103)</f>
      </c>
      <c r="Q103" s="59">
        <f>(+Q10*8.5%)*50*40*2</f>
      </c>
      <c r="R103" s="59">
        <f>(+R10*8.5%)*50*40*2</f>
      </c>
      <c r="S103" s="59">
        <f>(+S10*8.5%)*50*40*2</f>
      </c>
      <c r="T103" s="59">
        <f>(+T10*8.5%)*50*40*2</f>
      </c>
      <c r="U103" s="59">
        <f>(+U10*8.5%)*50*40*2</f>
      </c>
      <c r="V103" s="59">
        <f>(+V10*8.5%)*50*40*2</f>
      </c>
      <c r="W103" s="59">
        <f>(+W10*8.5%)*50*40*2</f>
      </c>
      <c r="X103" s="59">
        <f>(+X10*8.5%)*50*40*2</f>
      </c>
      <c r="Y103" s="59">
        <f>(+Y10*8.5%)*50*40*2</f>
      </c>
      <c r="Z103" s="59">
        <f>(+Z10*8.5%)*50*40*2</f>
      </c>
      <c r="AA103" s="59">
        <f>(+AA10*8.5%)*50*40*2</f>
      </c>
      <c r="AB103" s="59">
        <f>(+AB10*8.5%)*50*40*2</f>
      </c>
      <c r="AC103" s="29">
        <f>SUM(Q103:AB103)</f>
      </c>
      <c r="AD103" s="59">
        <f>(+AD10*10%)*50*40*2</f>
      </c>
      <c r="AE103" s="59">
        <f>(+AE10*10%)*50*40*2</f>
      </c>
      <c r="AF103" s="59">
        <f>(+AF10*10%)*50*40*2</f>
      </c>
      <c r="AG103" s="59">
        <f>(+AG10*10%)*50*40*2</f>
      </c>
      <c r="AH103" s="59">
        <f>(+AH10*10%)*50*40*2</f>
      </c>
      <c r="AI103" s="59">
        <f>(+AI10*10%)*50*40*2</f>
      </c>
      <c r="AJ103" s="59">
        <f>(+AJ10*10%)*50*40*2</f>
      </c>
      <c r="AK103" s="59">
        <f>(+AK10*10%)*50*40*2</f>
      </c>
      <c r="AL103" s="59">
        <f>(+AL10*10%)*50*40*2</f>
      </c>
      <c r="AM103" s="59">
        <f>(+AM10*10%)*50*40*2</f>
      </c>
      <c r="AN103" s="59">
        <f>(+AN10*10%)*50*40*2</f>
      </c>
      <c r="AO103" s="59">
        <f>(+AO10*10%)*50*40*2</f>
      </c>
      <c r="AP103" s="29">
        <f>SUM(AD103:AO103)</f>
      </c>
      <c r="AQ103" s="59">
        <f>(+AQ10*10%)*50*40*2</f>
      </c>
      <c r="AR103" s="59">
        <f>(+AR10*10%)*50*40*2</f>
      </c>
      <c r="AS103" s="59">
        <f>(+AS10*10%)*50*40*2</f>
      </c>
      <c r="AT103" s="59">
        <f>(+AT10*10%)*50*40*2</f>
      </c>
      <c r="AU103" s="59">
        <f>(+AU10*10%)*50*40*2</f>
      </c>
      <c r="AV103" s="59">
        <f>(+AV10*10%)*50*40*2</f>
      </c>
      <c r="AW103" s="64">
        <f>(+AW10*10%)*50*40*2</f>
      </c>
      <c r="AX103" s="64">
        <f>(+AX10*10%)*50*40*2</f>
      </c>
      <c r="AY103" s="64">
        <f>(+AY10*10%)*50*40*2</f>
      </c>
      <c r="AZ103" s="64">
        <f>(+AZ10*10%)*50*40*2</f>
      </c>
      <c r="BA103" s="64">
        <f>(+BA10*10%)*50*40*2</f>
      </c>
      <c r="BB103" s="64">
        <f>(+BB10*10%)*50*40*2</f>
      </c>
      <c r="BC103" s="29">
        <f>SUM(AQ103:BB103)</f>
      </c>
      <c r="BD103" s="31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29">
        <f>SUM(BE103:BP103)</f>
      </c>
      <c r="BR103" s="1"/>
      <c r="BS103" s="31">
        <f>AC103-P103</f>
      </c>
      <c r="BT103" s="32">
        <f>AP103-AC103</f>
      </c>
      <c r="BU103" s="32">
        <f>BC103-AP103</f>
      </c>
      <c r="BV103" s="6"/>
      <c r="BW103" s="6"/>
      <c r="BX103" s="6"/>
      <c r="BY103" s="6"/>
      <c r="BZ103" s="6"/>
      <c r="CA103" s="1"/>
      <c r="CB103" s="6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</row>
    <row x14ac:dyDescent="0.25" r="104" customHeight="1" ht="18.75" hidden="1">
      <c r="A104" s="51">
        <f>+A11</f>
      </c>
      <c r="B104" s="51">
        <f>+B11</f>
      </c>
      <c r="C104" s="51">
        <f>+C11</f>
      </c>
      <c r="D104" s="59"/>
      <c r="E104" s="59"/>
      <c r="F104" s="59"/>
      <c r="G104" s="59"/>
      <c r="H104" s="59"/>
      <c r="I104" s="62"/>
      <c r="J104" s="59"/>
      <c r="K104" s="59"/>
      <c r="L104" s="59"/>
      <c r="M104" s="59"/>
      <c r="N104" s="59"/>
      <c r="O104" s="59"/>
      <c r="P104" s="29">
        <f>SUM(D104:O104)</f>
      </c>
      <c r="Q104" s="59">
        <f>(+Q11*8.5%)*50*40*2</f>
      </c>
      <c r="R104" s="59">
        <f>(+R11*8.5%)*50*40*2</f>
      </c>
      <c r="S104" s="59">
        <f>(+S11*8.5%)*50*40*2</f>
      </c>
      <c r="T104" s="59">
        <f>(+T11*8.5%)*50*40*2</f>
      </c>
      <c r="U104" s="59">
        <f>(+U11*8.5%)*50*40*2</f>
      </c>
      <c r="V104" s="59">
        <f>(+V11*8.5%)*50*40*2</f>
      </c>
      <c r="W104" s="59">
        <f>(+W11*8.5%)*50*40*2</f>
      </c>
      <c r="X104" s="59">
        <f>(+X11*8.5%)*50*40*2</f>
      </c>
      <c r="Y104" s="59">
        <f>(+Y11*8.5%)*50*40*2</f>
      </c>
      <c r="Z104" s="59">
        <f>(+Z11*8.5%)*50*40*2</f>
      </c>
      <c r="AA104" s="59">
        <f>(+AA11*8.5%)*50*40*2</f>
      </c>
      <c r="AB104" s="59">
        <f>(+AB11*8.5%)*50*40*2</f>
      </c>
      <c r="AC104" s="29">
        <f>SUM(Q104:AB104)</f>
      </c>
      <c r="AD104" s="59">
        <f>(+AD11*10%)*50*40*2</f>
      </c>
      <c r="AE104" s="59">
        <f>(+AE11*10%)*50*40*2</f>
      </c>
      <c r="AF104" s="59">
        <f>(+AF11*10%)*50*40*2</f>
      </c>
      <c r="AG104" s="59">
        <f>(+AG11*10%)*50*40*2</f>
      </c>
      <c r="AH104" s="59">
        <f>(+AH11*10%)*50*40*2</f>
      </c>
      <c r="AI104" s="59">
        <f>(+AI11*10%)*50*40*2</f>
      </c>
      <c r="AJ104" s="59">
        <f>(+AJ11*10%)*50*40*2</f>
      </c>
      <c r="AK104" s="59">
        <f>(+AK11*10%)*50*40*2</f>
      </c>
      <c r="AL104" s="59">
        <f>(+AL11*10%)*50*40*2</f>
      </c>
      <c r="AM104" s="59">
        <f>(+AM11*10%)*50*40*2</f>
      </c>
      <c r="AN104" s="59">
        <f>(+AN11*10%)*50*40*2</f>
      </c>
      <c r="AO104" s="59">
        <f>(+AO11*10%)*50*40*2</f>
      </c>
      <c r="AP104" s="29">
        <f>SUM(AD104:AO104)</f>
      </c>
      <c r="AQ104" s="59">
        <f>(+AQ11*10%)*50*40*2</f>
      </c>
      <c r="AR104" s="59">
        <f>(+AR11*10%)*50*40*2</f>
      </c>
      <c r="AS104" s="59">
        <f>(+AS11*10%)*50*40*2</f>
      </c>
      <c r="AT104" s="59">
        <f>(+AT11*10%)*50*40*2</f>
      </c>
      <c r="AU104" s="59">
        <f>(+AU11*10%)*50*40*2</f>
      </c>
      <c r="AV104" s="59">
        <f>(+AV11*10%)*50*40*2</f>
      </c>
      <c r="AW104" s="59">
        <f>(+AW11*10%)*50*40*2</f>
      </c>
      <c r="AX104" s="59">
        <f>(+AX11*10%)*50*40*2</f>
      </c>
      <c r="AY104" s="59">
        <f>(+AY11*10%)*50*40*2</f>
      </c>
      <c r="AZ104" s="59">
        <f>(+AZ11*10%)*50*40*2</f>
      </c>
      <c r="BA104" s="59">
        <f>(+BA11*10%)*50*40*2</f>
      </c>
      <c r="BB104" s="59">
        <f>(+BB11*10%)*50*40*2</f>
      </c>
      <c r="BC104" s="29">
        <f>SUM(AQ104:BB104)</f>
      </c>
      <c r="BD104" s="31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29">
        <f>SUM(BE104:BP104)</f>
      </c>
      <c r="BR104" s="1"/>
      <c r="BS104" s="31">
        <f>AC104-P104</f>
      </c>
      <c r="BT104" s="32">
        <f>AP104-AC104</f>
      </c>
      <c r="BU104" s="32">
        <f>BC104-AP104</f>
      </c>
      <c r="BV104" s="6"/>
      <c r="BW104" s="6"/>
      <c r="BX104" s="6"/>
      <c r="BY104" s="6"/>
      <c r="BZ104" s="6"/>
      <c r="CA104" s="1"/>
      <c r="CB104" s="6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</row>
    <row x14ac:dyDescent="0.25" r="105" customHeight="1" ht="18.75" hidden="1">
      <c r="A105" s="51">
        <f>+A12</f>
      </c>
      <c r="B105" s="51">
        <f>+B12</f>
      </c>
      <c r="C105" s="51">
        <f>+C12</f>
      </c>
      <c r="D105" s="59"/>
      <c r="E105" s="59"/>
      <c r="F105" s="59"/>
      <c r="G105" s="59"/>
      <c r="H105" s="59"/>
      <c r="I105" s="62"/>
      <c r="J105" s="59"/>
      <c r="K105" s="59"/>
      <c r="L105" s="59"/>
      <c r="M105" s="59"/>
      <c r="N105" s="59"/>
      <c r="O105" s="59"/>
      <c r="P105" s="29">
        <f>SUM(D105:O105)</f>
      </c>
      <c r="Q105" s="59">
        <f>(+Q12*8.5%)*50*40*2</f>
      </c>
      <c r="R105" s="59">
        <f>(+R12*8.5%)*50*40*2</f>
      </c>
      <c r="S105" s="59">
        <f>(+S12*8.5%)*50*40*2</f>
      </c>
      <c r="T105" s="59">
        <f>(+T12*8.5%)*50*40*2</f>
      </c>
      <c r="U105" s="59">
        <f>(+U12*8.5%)*50*40*2</f>
      </c>
      <c r="V105" s="59">
        <f>(+V12*8.5%)*50*40*2</f>
      </c>
      <c r="W105" s="59">
        <f>(+W12*8.5%)*50*40*2</f>
      </c>
      <c r="X105" s="59">
        <f>(+X12*8.5%)*50*40*2</f>
      </c>
      <c r="Y105" s="59">
        <f>(+Y12*8.5%)*50*40*2</f>
      </c>
      <c r="Z105" s="59">
        <f>(+Z12*8.5%)*50*40*2</f>
      </c>
      <c r="AA105" s="59">
        <f>(+AA12*8.5%)*50*40*2</f>
      </c>
      <c r="AB105" s="59">
        <f>(+AB12*8.5%)*50*40*2</f>
      </c>
      <c r="AC105" s="29">
        <f>SUM(Q105:AB105)</f>
      </c>
      <c r="AD105" s="59">
        <f>(+AD12*10%)*50*40*2</f>
      </c>
      <c r="AE105" s="59">
        <f>(+AE12*10%)*50*40*2</f>
      </c>
      <c r="AF105" s="59">
        <f>(+AF12*10%)*50*40*2</f>
      </c>
      <c r="AG105" s="59">
        <f>(+AG12*10%)*50*40*2</f>
      </c>
      <c r="AH105" s="59">
        <f>(+AH12*10%)*50*40*2</f>
      </c>
      <c r="AI105" s="59">
        <f>(+AI12*10%)*50*40*2</f>
      </c>
      <c r="AJ105" s="59">
        <f>(+AJ12*10%)*50*40*2</f>
      </c>
      <c r="AK105" s="59">
        <f>(+AK12*10%)*50*40*2</f>
      </c>
      <c r="AL105" s="59">
        <f>(+AL12*10%)*50*40*2</f>
      </c>
      <c r="AM105" s="59">
        <f>(+AM12*10%)*50*40*2</f>
      </c>
      <c r="AN105" s="59">
        <f>(+AN12*10%)*50*40*2</f>
      </c>
      <c r="AO105" s="59">
        <f>(+AO12*10%)*50*40*2</f>
      </c>
      <c r="AP105" s="29">
        <f>SUM(AD105:AO105)</f>
      </c>
      <c r="AQ105" s="59">
        <f>(+AQ12*10%)*50*40*2</f>
      </c>
      <c r="AR105" s="59">
        <f>(+AR12*10%)*50*40*2</f>
      </c>
      <c r="AS105" s="59">
        <f>(+AS12*10%)*50*40*2</f>
      </c>
      <c r="AT105" s="59">
        <f>(+AT12*10%)*50*40*2</f>
      </c>
      <c r="AU105" s="59">
        <f>(+AU12*10%)*50*40*2</f>
      </c>
      <c r="AV105" s="59">
        <f>(+AV12*10%)*50*40*2</f>
      </c>
      <c r="AW105" s="59">
        <f>(+AW12*10%)*50*40*2</f>
      </c>
      <c r="AX105" s="59">
        <f>(+AX12*10%)*50*40*2</f>
      </c>
      <c r="AY105" s="59">
        <f>(+AY12*10%)*50*40*2</f>
      </c>
      <c r="AZ105" s="59">
        <f>(+AZ12*10%)*50*40*2</f>
      </c>
      <c r="BA105" s="59">
        <f>(+BA12*10%)*50*40*2</f>
      </c>
      <c r="BB105" s="59">
        <f>(+BB12*10%)*50*40*2</f>
      </c>
      <c r="BC105" s="29">
        <f>SUM(AQ105:BB105)</f>
      </c>
      <c r="BD105" s="31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29">
        <f>SUM(BE105:BP105)</f>
      </c>
      <c r="BR105" s="1"/>
      <c r="BS105" s="31">
        <f>AC105-P105</f>
      </c>
      <c r="BT105" s="32">
        <f>AP105-AC105</f>
      </c>
      <c r="BU105" s="32">
        <f>BC105-AP105</f>
      </c>
      <c r="BV105" s="6"/>
      <c r="BW105" s="6"/>
      <c r="BX105" s="6"/>
      <c r="BY105" s="6"/>
      <c r="BZ105" s="6"/>
      <c r="CA105" s="1"/>
      <c r="CB105" s="6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x14ac:dyDescent="0.25" r="106" customHeight="1" ht="18.75" hidden="1">
      <c r="A106" s="51">
        <f>+A13</f>
      </c>
      <c r="B106" s="51">
        <f>+B13</f>
      </c>
      <c r="C106" s="51">
        <f>+C13</f>
      </c>
      <c r="D106" s="59"/>
      <c r="E106" s="59"/>
      <c r="F106" s="59"/>
      <c r="G106" s="59"/>
      <c r="H106" s="59"/>
      <c r="I106" s="62"/>
      <c r="J106" s="59">
        <f>(+J13*10%)*50*40*2</f>
      </c>
      <c r="K106" s="59">
        <f>(+K13*10%)*50*40*2</f>
      </c>
      <c r="L106" s="59">
        <f>(+L13*10%)*50*40*2</f>
      </c>
      <c r="M106" s="59">
        <f>(+M13*10%)*50*40*2</f>
      </c>
      <c r="N106" s="59">
        <f>(+N13*10%)*50*40*2</f>
      </c>
      <c r="O106" s="59">
        <f>(+O13*10%)*50*40*2</f>
      </c>
      <c r="P106" s="29">
        <f>SUM(D106:O106)</f>
      </c>
      <c r="Q106" s="59">
        <f>(+Q13*8.5%)*50*40*2</f>
      </c>
      <c r="R106" s="59">
        <f>(+R13*8.5%)*50*40*2</f>
      </c>
      <c r="S106" s="59">
        <f>(+S13*8.5%)*50*40*2</f>
      </c>
      <c r="T106" s="59">
        <f>(+T13*8.5%)*50*40*2</f>
      </c>
      <c r="U106" s="59">
        <f>(+U13*8.5%)*50*40*2</f>
      </c>
      <c r="V106" s="59">
        <f>(+V13*8.5%)*50*40*2</f>
      </c>
      <c r="W106" s="59">
        <f>(+W13*8.5%)*50*40*2</f>
      </c>
      <c r="X106" s="59">
        <f>(+X13*8.5%)*50*40*2</f>
      </c>
      <c r="Y106" s="59">
        <f>(+Y13*8.5%)*50*40*2</f>
      </c>
      <c r="Z106" s="59">
        <f>(+Z13*8.5%)*50*40*2</f>
      </c>
      <c r="AA106" s="59">
        <f>(+AA13*8.5%)*50*40*2</f>
      </c>
      <c r="AB106" s="59">
        <f>(+AB13*8.5%)*50*40*2</f>
      </c>
      <c r="AC106" s="29">
        <f>SUM(Q106:AB106)</f>
      </c>
      <c r="AD106" s="59">
        <f>(+AD13*10%)*50*40*2</f>
      </c>
      <c r="AE106" s="59">
        <f>(+AE13*10%)*50*40*2</f>
      </c>
      <c r="AF106" s="59">
        <f>(+AF13*10%)*50*40*2</f>
      </c>
      <c r="AG106" s="59">
        <f>(+AG13*10%)*50*40*2</f>
      </c>
      <c r="AH106" s="59">
        <f>(+AH13*10%)*50*40*2</f>
      </c>
      <c r="AI106" s="59">
        <f>(+AI13*10%)*50*40*2</f>
      </c>
      <c r="AJ106" s="59">
        <f>(+AJ13*10%)*50*40*2</f>
      </c>
      <c r="AK106" s="59">
        <f>(+AK13*10%)*50*40*2</f>
      </c>
      <c r="AL106" s="59">
        <f>(+AL13*10%)*50*40*2</f>
      </c>
      <c r="AM106" s="59">
        <f>(+AM13*10%)*50*40*2</f>
      </c>
      <c r="AN106" s="59">
        <f>(+AN13*10%)*50*40*2</f>
      </c>
      <c r="AO106" s="59">
        <f>(+AO13*10%)*50*40*2</f>
      </c>
      <c r="AP106" s="29">
        <f>SUM(AD106:AO106)</f>
      </c>
      <c r="AQ106" s="59">
        <f>(+AQ13*10%)*50*40*2</f>
      </c>
      <c r="AR106" s="59">
        <f>(+AR13*10%)*50*40*2</f>
      </c>
      <c r="AS106" s="59">
        <f>(+AS13*10%)*50*40*2</f>
      </c>
      <c r="AT106" s="59">
        <f>(+AT13*10%)*50*40*2</f>
      </c>
      <c r="AU106" s="59">
        <f>(+AU13*10%)*50*40*2</f>
      </c>
      <c r="AV106" s="59">
        <f>(+AV13*10%)*50*40*2</f>
      </c>
      <c r="AW106" s="59">
        <f>(+AW13*10%)*50*40*2</f>
      </c>
      <c r="AX106" s="59">
        <f>(+AX13*10%)*50*40*2</f>
      </c>
      <c r="AY106" s="59">
        <f>(+AY13*10%)*50*40*2</f>
      </c>
      <c r="AZ106" s="59">
        <f>(+AZ13*10%)*50*40*2</f>
      </c>
      <c r="BA106" s="59">
        <f>(+BA13*10%)*50*40*2</f>
      </c>
      <c r="BB106" s="59">
        <f>(+BB13*10%)*50*40*2</f>
      </c>
      <c r="BC106" s="29">
        <f>SUM(AQ106:BB106)</f>
      </c>
      <c r="BD106" s="31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29">
        <f>SUM(BE106:BP106)</f>
      </c>
      <c r="BR106" s="1"/>
      <c r="BS106" s="31">
        <f>AC106-P106</f>
      </c>
      <c r="BT106" s="32">
        <f>AP106-AC106</f>
      </c>
      <c r="BU106" s="32">
        <f>BC106-AP106</f>
      </c>
      <c r="BV106" s="6"/>
      <c r="BW106" s="6"/>
      <c r="BX106" s="6"/>
      <c r="BY106" s="6"/>
      <c r="BZ106" s="6"/>
      <c r="CA106" s="1"/>
      <c r="CB106" s="6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</row>
    <row x14ac:dyDescent="0.25" r="107" customHeight="1" ht="18.75" hidden="1">
      <c r="A107" s="51">
        <f>+A14</f>
      </c>
      <c r="B107" s="51">
        <f>+B14</f>
      </c>
      <c r="C107" s="51">
        <f>+C14</f>
      </c>
      <c r="D107" s="59"/>
      <c r="E107" s="59"/>
      <c r="F107" s="59"/>
      <c r="G107" s="59"/>
      <c r="H107" s="59"/>
      <c r="I107" s="62"/>
      <c r="J107" s="59">
        <f>(+J14*10%)*50*40*2</f>
      </c>
      <c r="K107" s="59">
        <f>(+K14*10%)*50*40*2</f>
      </c>
      <c r="L107" s="59">
        <f>(+L14*10%)*50*40*2</f>
      </c>
      <c r="M107" s="59">
        <f>(+M14*10%)*50*40*2</f>
      </c>
      <c r="N107" s="59">
        <f>(+N14*10%)*50*40*2</f>
      </c>
      <c r="O107" s="59">
        <f>(+O14*10%)*50*40*2</f>
      </c>
      <c r="P107" s="29">
        <f>SUM(D107:O107)</f>
      </c>
      <c r="Q107" s="59">
        <f>(+Q14*8.5%)*50*40*2</f>
      </c>
      <c r="R107" s="59">
        <f>(+R14*8.5%)*50*40*2</f>
      </c>
      <c r="S107" s="59">
        <f>(+S14*8.5%)*50*40*2</f>
      </c>
      <c r="T107" s="59">
        <f>(+T14*8.5%)*50*40*2</f>
      </c>
      <c r="U107" s="59">
        <f>(+U14*8.5%)*50*40*2</f>
      </c>
      <c r="V107" s="59">
        <f>(+V14*8.5%)*50*40*2</f>
      </c>
      <c r="W107" s="59">
        <f>(+W14*8.5%)*50*40*2</f>
      </c>
      <c r="X107" s="59">
        <f>(+X14*8.5%)*50*40*2</f>
      </c>
      <c r="Y107" s="59">
        <f>(+Y14*8.5%)*50*40*2</f>
      </c>
      <c r="Z107" s="59">
        <f>(+Z14*8.5%)*50*40*2</f>
      </c>
      <c r="AA107" s="59">
        <f>(+AA14*8.5%)*50*40*2</f>
      </c>
      <c r="AB107" s="59">
        <f>(+AB14*8.5%)*50*40*2</f>
      </c>
      <c r="AC107" s="29">
        <f>SUM(Q107:AB107)</f>
      </c>
      <c r="AD107" s="59">
        <f>(+AD14*10%)*50*40*2</f>
      </c>
      <c r="AE107" s="59">
        <f>(+AE14*10%)*50*40*2</f>
      </c>
      <c r="AF107" s="59">
        <f>(+AF14*10%)*50*40*2</f>
      </c>
      <c r="AG107" s="59">
        <f>(+AG14*10%)*50*40*2</f>
      </c>
      <c r="AH107" s="59">
        <f>(+AH14*10%)*50*40*2</f>
      </c>
      <c r="AI107" s="59">
        <f>(+AI14*10%)*50*40*2</f>
      </c>
      <c r="AJ107" s="59">
        <f>(+AJ14*10%)*50*40*2</f>
      </c>
      <c r="AK107" s="59">
        <f>(+AK14*10%)*50*40*2</f>
      </c>
      <c r="AL107" s="59">
        <f>(+AL14*10%)*50*40*2</f>
      </c>
      <c r="AM107" s="59">
        <f>(+AM14*10%)*50*40*2</f>
      </c>
      <c r="AN107" s="59">
        <f>(+AN14*10%)*50*40*2</f>
      </c>
      <c r="AO107" s="59">
        <f>(+AO14*10%)*50*40*2</f>
      </c>
      <c r="AP107" s="29">
        <f>SUM(AD107:AO107)</f>
      </c>
      <c r="AQ107" s="59">
        <f>(+AQ14*10%)*50*40*2</f>
      </c>
      <c r="AR107" s="59">
        <f>(+AR14*10%)*50*40*2</f>
      </c>
      <c r="AS107" s="59">
        <f>(+AS14*10%)*50*40*2</f>
      </c>
      <c r="AT107" s="59">
        <f>(+AT14*10%)*50*40*2</f>
      </c>
      <c r="AU107" s="59">
        <f>(+AU14*10%)*50*40*2</f>
      </c>
      <c r="AV107" s="59">
        <f>(+AV14*10%)*50*40*2</f>
      </c>
      <c r="AW107" s="59">
        <f>(+AW14*10%)*50*40*2</f>
      </c>
      <c r="AX107" s="59">
        <f>(+AX14*10%)*50*40*2</f>
      </c>
      <c r="AY107" s="59">
        <f>(+AY14*10%)*50*40*2</f>
      </c>
      <c r="AZ107" s="59">
        <f>(+AZ14*10%)*50*40*2</f>
      </c>
      <c r="BA107" s="59">
        <f>(+BA14*10%)*50*40*2</f>
      </c>
      <c r="BB107" s="59">
        <f>(+BB14*10%)*50*40*2</f>
      </c>
      <c r="BC107" s="29">
        <f>SUM(AQ107:BB107)</f>
      </c>
      <c r="BD107" s="31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29">
        <f>SUM(BE107:BP107)</f>
      </c>
      <c r="BR107" s="1"/>
      <c r="BS107" s="31">
        <f>AC107-P107</f>
      </c>
      <c r="BT107" s="32">
        <f>AP107-AC107</f>
      </c>
      <c r="BU107" s="32">
        <f>BC107-AP107</f>
      </c>
      <c r="BV107" s="6"/>
      <c r="BW107" s="6"/>
      <c r="BX107" s="6"/>
      <c r="BY107" s="6"/>
      <c r="BZ107" s="6"/>
      <c r="CA107" s="1"/>
      <c r="CB107" s="6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</row>
    <row x14ac:dyDescent="0.25" r="108" customHeight="1" ht="18.75" hidden="1">
      <c r="A108" s="51">
        <f>+A15</f>
      </c>
      <c r="B108" s="51">
        <f>+B15</f>
      </c>
      <c r="C108" s="51">
        <f>+C15</f>
      </c>
      <c r="D108" s="59"/>
      <c r="E108" s="59"/>
      <c r="F108" s="59"/>
      <c r="G108" s="59"/>
      <c r="H108" s="59"/>
      <c r="I108" s="62"/>
      <c r="J108" s="59">
        <f>(+J15*10%)*50*40*2</f>
      </c>
      <c r="K108" s="59">
        <f>(+K15*10%)*50*40*2</f>
      </c>
      <c r="L108" s="59">
        <f>(+L15*10%)*50*40*2</f>
      </c>
      <c r="M108" s="59">
        <f>(+M15*10%)*50*40*2</f>
      </c>
      <c r="N108" s="59">
        <f>(+N15*10%)*50*40*2</f>
      </c>
      <c r="O108" s="59">
        <f>(+O15*10%)*50*40*2</f>
      </c>
      <c r="P108" s="29">
        <f>SUM(D108:O108)</f>
      </c>
      <c r="Q108" s="59">
        <f>(+Q15*8.5%)*50*40*2</f>
      </c>
      <c r="R108" s="59">
        <f>(+R15*8.5%)*50*40*2</f>
      </c>
      <c r="S108" s="59">
        <f>(+S15*8.5%)*50*40*2</f>
      </c>
      <c r="T108" s="59">
        <f>(+T15*8.5%)*50*40*2</f>
      </c>
      <c r="U108" s="59">
        <f>(+U15*8.5%)*50*40*2</f>
      </c>
      <c r="V108" s="59">
        <f>(+V15*8.5%)*50*40*2</f>
      </c>
      <c r="W108" s="59">
        <f>(+W15*8.5%)*50*40*2</f>
      </c>
      <c r="X108" s="59">
        <f>(+X15*8.5%)*50*40*2</f>
      </c>
      <c r="Y108" s="59">
        <f>(+Y15*8.5%)*50*40*2</f>
      </c>
      <c r="Z108" s="59">
        <f>(+Z15*8.5%)*50*40*2</f>
      </c>
      <c r="AA108" s="59">
        <f>(+AA15*8.5%)*50*40*2</f>
      </c>
      <c r="AB108" s="59">
        <f>(+AB15*8.5%)*50*40*2</f>
      </c>
      <c r="AC108" s="29">
        <f>SUM(Q108:AB108)</f>
      </c>
      <c r="AD108" s="59">
        <f>(+AD15*10%)*50*40*2</f>
      </c>
      <c r="AE108" s="59">
        <f>(+AE15*10%)*50*40*2</f>
      </c>
      <c r="AF108" s="59">
        <f>(+AF15*10%)*50*40*2</f>
      </c>
      <c r="AG108" s="59">
        <f>(+AG15*10%)*50*40*2</f>
      </c>
      <c r="AH108" s="59">
        <f>(+AH15*10%)*50*40*2</f>
      </c>
      <c r="AI108" s="59">
        <f>(+AI15*10%)*50*40*2</f>
      </c>
      <c r="AJ108" s="59">
        <f>(+AJ15*10%)*50*40*2</f>
      </c>
      <c r="AK108" s="59">
        <f>(+AK15*10%)*50*40*2</f>
      </c>
      <c r="AL108" s="59">
        <f>(+AL15*10%)*50*40*2</f>
      </c>
      <c r="AM108" s="59">
        <f>(+AM15*10%)*50*40*2</f>
      </c>
      <c r="AN108" s="59">
        <f>(+AN15*10%)*50*40*2</f>
      </c>
      <c r="AO108" s="59">
        <f>(+AO15*10%)*50*40*2</f>
      </c>
      <c r="AP108" s="29">
        <f>SUM(AD108:AO108)</f>
      </c>
      <c r="AQ108" s="59">
        <f>(+AQ15*10%)*50*40*2</f>
      </c>
      <c r="AR108" s="59">
        <f>(+AR15*10%)*50*40*2</f>
      </c>
      <c r="AS108" s="59">
        <f>(+AS15*10%)*50*40*2</f>
      </c>
      <c r="AT108" s="59">
        <f>(+AT15*10%)*50*40*2</f>
      </c>
      <c r="AU108" s="59">
        <f>(+AU15*10%)*50*40*2</f>
      </c>
      <c r="AV108" s="59">
        <f>(+AV15*10%)*50*40*2</f>
      </c>
      <c r="AW108" s="59">
        <f>(+AW15*10%)*50*40*2</f>
      </c>
      <c r="AX108" s="59">
        <f>(+AX15*10%)*50*40*2</f>
      </c>
      <c r="AY108" s="59">
        <f>(+AY15*10%)*50*40*2</f>
      </c>
      <c r="AZ108" s="59">
        <f>(+AZ15*10%)*50*40*2</f>
      </c>
      <c r="BA108" s="59">
        <f>(+BA15*10%)*50*40*2</f>
      </c>
      <c r="BB108" s="59">
        <f>(+BB15*10%)*50*40*2</f>
      </c>
      <c r="BC108" s="29">
        <f>SUM(AQ108:BB108)</f>
      </c>
      <c r="BD108" s="31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29">
        <f>SUM(BE108:BP108)</f>
      </c>
      <c r="BR108" s="1"/>
      <c r="BS108" s="31">
        <f>AC108-P108</f>
      </c>
      <c r="BT108" s="32">
        <f>AP108-AC108</f>
      </c>
      <c r="BU108" s="32">
        <f>BC108-AP108</f>
      </c>
      <c r="BV108" s="6"/>
      <c r="BW108" s="6"/>
      <c r="BX108" s="6"/>
      <c r="BY108" s="6"/>
      <c r="BZ108" s="6"/>
      <c r="CA108" s="1"/>
      <c r="CB108" s="6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</row>
    <row x14ac:dyDescent="0.25" r="109" customHeight="1" ht="18.75" hidden="1">
      <c r="A109" s="51">
        <f>+A16</f>
      </c>
      <c r="B109" s="51">
        <f>+B16</f>
      </c>
      <c r="C109" s="51">
        <f>+C16</f>
      </c>
      <c r="D109" s="59"/>
      <c r="E109" s="59"/>
      <c r="F109" s="59"/>
      <c r="G109" s="59"/>
      <c r="H109" s="59"/>
      <c r="I109" s="62"/>
      <c r="J109" s="59">
        <f>(+J16*10%)*50*40*2</f>
      </c>
      <c r="K109" s="59">
        <f>(+K16*10%)*50*40*2</f>
      </c>
      <c r="L109" s="59">
        <f>(+L16*10%)*50*40*2</f>
      </c>
      <c r="M109" s="59">
        <f>(+M16*10%)*50*40*2</f>
      </c>
      <c r="N109" s="59">
        <f>(+N16*10%)*50*40*2</f>
      </c>
      <c r="O109" s="59">
        <f>(+O16*10%)*50*40*2</f>
      </c>
      <c r="P109" s="29">
        <f>SUM(D109:O109)</f>
      </c>
      <c r="Q109" s="59">
        <f>(+Q16*8.5%)*50*40*2</f>
      </c>
      <c r="R109" s="59">
        <f>(+R16*8.5%)*50*40*2</f>
      </c>
      <c r="S109" s="59">
        <f>(+S16*8.5%)*50*40*2</f>
      </c>
      <c r="T109" s="59">
        <f>(+T16*8.5%)*50*40*2</f>
      </c>
      <c r="U109" s="59">
        <f>(+U16*8.5%)*50*40*2</f>
      </c>
      <c r="V109" s="59">
        <f>(+V16*8.5%)*50*40*2</f>
      </c>
      <c r="W109" s="59">
        <f>(+W16*8.5%)*50*40*2</f>
      </c>
      <c r="X109" s="59">
        <f>(+X16*8.5%)*50*40*2</f>
      </c>
      <c r="Y109" s="59">
        <f>(+Y16*8.5%)*50*40*2</f>
      </c>
      <c r="Z109" s="59">
        <f>(+Z16*8.5%)*50*40*2</f>
      </c>
      <c r="AA109" s="59">
        <f>(+AA16*8.5%)*50*40*2</f>
      </c>
      <c r="AB109" s="59">
        <f>(+AB16*8.5%)*50*40*2</f>
      </c>
      <c r="AC109" s="29">
        <f>SUM(Q109:AB109)</f>
      </c>
      <c r="AD109" s="64">
        <f>(+AD16*10%)*50*40*2</f>
      </c>
      <c r="AE109" s="64">
        <f>(+AE16*10%)*50*40*2</f>
      </c>
      <c r="AF109" s="64">
        <f>(+AF16*10%)*50*40*2</f>
      </c>
      <c r="AG109" s="64">
        <f>(+AG16*10%)*50*40*2</f>
      </c>
      <c r="AH109" s="64">
        <f>(+AH16*10%)*50*40*2</f>
      </c>
      <c r="AI109" s="64">
        <f>(+AI16*10%)*50*40*2</f>
      </c>
      <c r="AJ109" s="64">
        <f>(+AJ16*10%)*50*40*2</f>
      </c>
      <c r="AK109" s="64">
        <f>(+AK16*10%)*50*40*2</f>
      </c>
      <c r="AL109" s="64">
        <f>(+AL16*10%)*50*40*2</f>
      </c>
      <c r="AM109" s="64">
        <f>(+AM16*10%)*50*40*2</f>
      </c>
      <c r="AN109" s="64">
        <f>(+AN16*10%)*50*40*2</f>
      </c>
      <c r="AO109" s="64">
        <f>(+AO16*10%)*50*40*2</f>
      </c>
      <c r="AP109" s="29">
        <f>SUM(AD109:AO109)</f>
      </c>
      <c r="AQ109" s="64">
        <f>(+AQ16*10%)*50*40*2</f>
      </c>
      <c r="AR109" s="64">
        <f>(+AR16*10%)*50*40*2</f>
      </c>
      <c r="AS109" s="64">
        <f>(+AS16*10%)*50*40*2</f>
      </c>
      <c r="AT109" s="64">
        <f>(+AT16*10%)*50*40*2</f>
      </c>
      <c r="AU109" s="64">
        <f>(+AU16*10%)*50*40*2</f>
      </c>
      <c r="AV109" s="64">
        <f>(+AV16*10%)*50*40*2</f>
      </c>
      <c r="AW109" s="64">
        <f>(+AW16*10%)*50*40*2</f>
      </c>
      <c r="AX109" s="64">
        <f>(+AX16*10%)*50*40*2</f>
      </c>
      <c r="AY109" s="64">
        <f>(+AY16*10%)*50*40*2</f>
      </c>
      <c r="AZ109" s="64">
        <f>(+AZ16*10%)*50*40*2</f>
      </c>
      <c r="BA109" s="64">
        <f>(+BA16*10%)*50*40*2</f>
      </c>
      <c r="BB109" s="64">
        <f>(+BB16*10%)*50*40*2</f>
      </c>
      <c r="BC109" s="29">
        <f>SUM(AQ109:BB109)</f>
      </c>
      <c r="BD109" s="31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29">
        <f>SUM(BE109:BP109)</f>
      </c>
      <c r="BR109" s="1"/>
      <c r="BS109" s="31">
        <f>AC109-P109</f>
      </c>
      <c r="BT109" s="32">
        <f>AP109-AC109</f>
      </c>
      <c r="BU109" s="32">
        <f>BC109-AP109</f>
      </c>
      <c r="BV109" s="6"/>
      <c r="BW109" s="6"/>
      <c r="BX109" s="6"/>
      <c r="BY109" s="6"/>
      <c r="BZ109" s="6"/>
      <c r="CA109" s="1"/>
      <c r="CB109" s="6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</row>
    <row x14ac:dyDescent="0.25" r="110" customHeight="1" ht="18.75" hidden="1">
      <c r="A110" s="51">
        <f>+A17</f>
      </c>
      <c r="B110" s="51">
        <f>+B17</f>
      </c>
      <c r="C110" s="51">
        <f>+C17</f>
      </c>
      <c r="D110" s="59"/>
      <c r="E110" s="59"/>
      <c r="F110" s="59"/>
      <c r="G110" s="59"/>
      <c r="H110" s="59"/>
      <c r="I110" s="62"/>
      <c r="J110" s="59">
        <f>(+J17*10%)*50*40*2</f>
      </c>
      <c r="K110" s="59">
        <f>(+K17*10%)*50*40*2</f>
      </c>
      <c r="L110" s="59">
        <f>(+L17*10%)*50*40*2</f>
      </c>
      <c r="M110" s="59">
        <f>(+M17*10%)*50*40*2</f>
      </c>
      <c r="N110" s="59">
        <f>(+N17*10%)*50*40*2</f>
      </c>
      <c r="O110" s="59">
        <f>(+O17*10%)*50*40*2</f>
      </c>
      <c r="P110" s="29">
        <f>SUM(D110:O110)</f>
      </c>
      <c r="Q110" s="59">
        <f>(+Q17*8.5%)*50*40*2</f>
      </c>
      <c r="R110" s="59">
        <f>(+R17*8.5%)*50*40*2</f>
      </c>
      <c r="S110" s="59">
        <f>(+S17*8.5%)*50*40*2</f>
      </c>
      <c r="T110" s="59">
        <f>(+T17*8.5%)*50*40*2</f>
      </c>
      <c r="U110" s="59">
        <f>(+U17*8.5%)*50*40*2</f>
      </c>
      <c r="V110" s="59">
        <f>(+V17*8.5%)*50*40*2</f>
      </c>
      <c r="W110" s="59">
        <f>(+W17*8.5%)*50*40*2</f>
      </c>
      <c r="X110" s="59">
        <f>(+X17*8.5%)*50*40*2</f>
      </c>
      <c r="Y110" s="59">
        <f>(+Y17*8.5%)*50*40*2</f>
      </c>
      <c r="Z110" s="59">
        <f>(+Z17*8.5%)*50*40*2</f>
      </c>
      <c r="AA110" s="59">
        <f>(+AA17*8.5%)*50*40*2</f>
      </c>
      <c r="AB110" s="59">
        <f>(+AB17*8.5%)*50*40*2</f>
      </c>
      <c r="AC110" s="29">
        <f>SUM(Q110:AB110)</f>
      </c>
      <c r="AD110" s="59">
        <f>(+AD17*10%)*50*40*2</f>
      </c>
      <c r="AE110" s="59">
        <f>(+AE17*10%)*50*40*2</f>
      </c>
      <c r="AF110" s="59">
        <f>(+AF17*10%)*50*40*2</f>
      </c>
      <c r="AG110" s="59">
        <f>(+AG17*10%)*50*40*2</f>
      </c>
      <c r="AH110" s="59">
        <f>(+AH17*10%)*50*40*2</f>
      </c>
      <c r="AI110" s="59">
        <f>(+AI17*10%)*50*40*2</f>
      </c>
      <c r="AJ110" s="59">
        <f>(+AJ17*10%)*50*40*2</f>
      </c>
      <c r="AK110" s="59">
        <f>(+AK17*10%)*50*40*2</f>
      </c>
      <c r="AL110" s="59">
        <f>(+AL17*10%)*50*40*2</f>
      </c>
      <c r="AM110" s="59">
        <f>(+AM17*10%)*50*40*2</f>
      </c>
      <c r="AN110" s="59">
        <f>(+AN17*10%)*50*40*2</f>
      </c>
      <c r="AO110" s="59">
        <f>(+AO17*10%)*50*40*2</f>
      </c>
      <c r="AP110" s="29">
        <f>SUM(AD110:AO110)</f>
      </c>
      <c r="AQ110" s="59">
        <f>(+AQ17*10%)*50*40*2</f>
      </c>
      <c r="AR110" s="59">
        <f>(+AR17*10%)*50*40*2</f>
      </c>
      <c r="AS110" s="59">
        <f>(+AS17*10%)*50*40*2</f>
      </c>
      <c r="AT110" s="59">
        <f>(+AT17*10%)*50*40*2</f>
      </c>
      <c r="AU110" s="59">
        <f>(+AU17*10%)*50*40*2</f>
      </c>
      <c r="AV110" s="59">
        <f>(+AV17*10%)*50*40*2</f>
      </c>
      <c r="AW110" s="59">
        <f>(+AW17*10%)*50*40*2</f>
      </c>
      <c r="AX110" s="59">
        <f>(+AX17*10%)*50*40*2</f>
      </c>
      <c r="AY110" s="59">
        <f>(+AY17*10%)*50*40*2</f>
      </c>
      <c r="AZ110" s="59">
        <f>(+AZ17*10%)*50*40*2</f>
      </c>
      <c r="BA110" s="59">
        <f>(+BA17*10%)*50*40*2</f>
      </c>
      <c r="BB110" s="59">
        <f>(+BB17*10%)*50*40*2</f>
      </c>
      <c r="BC110" s="29">
        <f>SUM(AQ110:BB110)</f>
      </c>
      <c r="BD110" s="31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29">
        <f>SUM(BE110:BP110)</f>
      </c>
      <c r="BR110" s="1"/>
      <c r="BS110" s="31">
        <f>AC110-P110</f>
      </c>
      <c r="BT110" s="32">
        <f>AP110-AC110</f>
      </c>
      <c r="BU110" s="32">
        <f>BC110-AP110</f>
      </c>
      <c r="BV110" s="6"/>
      <c r="BW110" s="6"/>
      <c r="BX110" s="6"/>
      <c r="BY110" s="6"/>
      <c r="BZ110" s="6"/>
      <c r="CA110" s="1"/>
      <c r="CB110" s="6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</row>
    <row x14ac:dyDescent="0.25" r="111" customHeight="1" ht="18.75" hidden="1">
      <c r="A111" s="51">
        <f>+A18</f>
      </c>
      <c r="B111" s="51">
        <f>+B18</f>
      </c>
      <c r="C111" s="51">
        <f>+C18</f>
      </c>
      <c r="D111" s="59"/>
      <c r="E111" s="59"/>
      <c r="F111" s="59"/>
      <c r="G111" s="59"/>
      <c r="H111" s="59"/>
      <c r="I111" s="62"/>
      <c r="J111" s="59">
        <f>(+J18*10%)*50*40*2</f>
      </c>
      <c r="K111" s="59">
        <f>(+K18*10%)*50*40*2</f>
      </c>
      <c r="L111" s="59">
        <f>(+L18*10%)*50*40*2</f>
      </c>
      <c r="M111" s="59">
        <f>(+M18*10%)*50*40*2</f>
      </c>
      <c r="N111" s="59">
        <f>(+N18*10%)*50*40*2</f>
      </c>
      <c r="O111" s="59">
        <f>(+O18*10%)*50*40*2</f>
      </c>
      <c r="P111" s="29">
        <f>SUM(D111:O111)</f>
      </c>
      <c r="Q111" s="59">
        <f>(+Q18*8.5%)*50*40*2</f>
      </c>
      <c r="R111" s="59">
        <f>(+R18*8.5%)*50*40*2</f>
      </c>
      <c r="S111" s="59">
        <f>(+S18*8.5%)*50*40*2</f>
      </c>
      <c r="T111" s="59">
        <f>(+T18*8.5%)*50*40*2</f>
      </c>
      <c r="U111" s="59">
        <f>(+U18*8.5%)*50*40*2</f>
      </c>
      <c r="V111" s="59">
        <f>(+V18*8.5%)*50*40*2</f>
      </c>
      <c r="W111" s="59">
        <f>(+W18*8.5%)*50*40*2</f>
      </c>
      <c r="X111" s="59">
        <f>(+X18*8.5%)*50*40*2</f>
      </c>
      <c r="Y111" s="59">
        <f>(+Y18*8.5%)*50*40*2</f>
      </c>
      <c r="Z111" s="59">
        <f>(+Z18*8.5%)*50*40*2</f>
      </c>
      <c r="AA111" s="59">
        <f>(+AA18*8.5%)*50*40*2</f>
      </c>
      <c r="AB111" s="59">
        <f>(+AB18*8.5%)*50*40*2</f>
      </c>
      <c r="AC111" s="29">
        <f>SUM(Q111:AB111)</f>
      </c>
      <c r="AD111" s="59">
        <f>(+AD18*10%)*50*40*2</f>
      </c>
      <c r="AE111" s="59">
        <f>(+AE18*10%)*50*40*2</f>
      </c>
      <c r="AF111" s="59">
        <f>(+AF18*10%)*50*40*2</f>
      </c>
      <c r="AG111" s="59">
        <f>(+AG18*10%)*50*40*2</f>
      </c>
      <c r="AH111" s="59">
        <f>(+AH18*10%)*50*40*2</f>
      </c>
      <c r="AI111" s="59">
        <f>(+AI18*10%)*50*40*2</f>
      </c>
      <c r="AJ111" s="59">
        <f>(+AJ18*10%)*50*40*2</f>
      </c>
      <c r="AK111" s="59">
        <f>(+AK18*10%)*50*40*2</f>
      </c>
      <c r="AL111" s="59">
        <f>(+AL18*10%)*50*40*2</f>
      </c>
      <c r="AM111" s="59">
        <f>(+AM18*10%)*50*40*2</f>
      </c>
      <c r="AN111" s="59">
        <f>(+AN18*10%)*50*40*2</f>
      </c>
      <c r="AO111" s="59">
        <f>(+AO18*10%)*50*40*2</f>
      </c>
      <c r="AP111" s="29">
        <f>SUM(AD111:AO111)</f>
      </c>
      <c r="AQ111" s="59">
        <f>(+AQ18*10%)*50*40*2</f>
      </c>
      <c r="AR111" s="59">
        <f>(+AR18*10%)*50*40*2</f>
      </c>
      <c r="AS111" s="59">
        <f>(+AS18*10%)*50*40*2</f>
      </c>
      <c r="AT111" s="59">
        <f>(+AT18*10%)*50*40*2</f>
      </c>
      <c r="AU111" s="59">
        <f>(+AU18*10%)*50*40*2</f>
      </c>
      <c r="AV111" s="59">
        <f>(+AV18*10%)*50*40*2</f>
      </c>
      <c r="AW111" s="59">
        <f>(+AW18*10%)*50*40*2</f>
      </c>
      <c r="AX111" s="59">
        <f>(+AX18*10%)*50*40*2</f>
      </c>
      <c r="AY111" s="59">
        <f>(+AY18*10%)*50*40*2</f>
      </c>
      <c r="AZ111" s="59">
        <f>(+AZ18*10%)*50*40*2</f>
      </c>
      <c r="BA111" s="59">
        <f>(+BA18*10%)*50*40*2</f>
      </c>
      <c r="BB111" s="59">
        <f>(+BB18*10%)*50*40*2</f>
      </c>
      <c r="BC111" s="29">
        <f>SUM(AQ111:BB111)</f>
      </c>
      <c r="BD111" s="31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29">
        <f>SUM(BE111:BP111)</f>
      </c>
      <c r="BR111" s="1"/>
      <c r="BS111" s="31">
        <f>AC111-P111</f>
      </c>
      <c r="BT111" s="32">
        <f>AP111-AC111</f>
      </c>
      <c r="BU111" s="32">
        <f>BC111-AP111</f>
      </c>
      <c r="BV111" s="6"/>
      <c r="BW111" s="6"/>
      <c r="BX111" s="6"/>
      <c r="BY111" s="6"/>
      <c r="BZ111" s="6"/>
      <c r="CA111" s="1"/>
      <c r="CB111" s="6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</row>
    <row x14ac:dyDescent="0.25" r="112" customHeight="1" ht="18.75" hidden="1">
      <c r="A112" s="53">
        <f>+A19</f>
      </c>
      <c r="B112" s="53">
        <f>+B19</f>
      </c>
      <c r="C112" s="53">
        <f>+C19</f>
      </c>
      <c r="D112" s="59"/>
      <c r="E112" s="59"/>
      <c r="F112" s="59"/>
      <c r="G112" s="59"/>
      <c r="H112" s="59"/>
      <c r="I112" s="62"/>
      <c r="J112" s="59">
        <f>(+J19*10%)*50*40*2</f>
      </c>
      <c r="K112" s="59">
        <f>(+K19*10%)*50*40*2</f>
      </c>
      <c r="L112" s="59">
        <f>(+L19*10%)*50*40*2</f>
      </c>
      <c r="M112" s="59">
        <f>(+M19*10%)*50*40*2</f>
      </c>
      <c r="N112" s="59">
        <f>(+N19*10%)*50*40*2</f>
      </c>
      <c r="O112" s="59">
        <f>(+O19*10%)*50*40*2</f>
      </c>
      <c r="P112" s="29">
        <f>SUM(D112:O112)</f>
      </c>
      <c r="Q112" s="59">
        <f>(+Q19*8.5%)*50*40*2</f>
      </c>
      <c r="R112" s="59">
        <f>(+R19*8.5%)*50*40*2</f>
      </c>
      <c r="S112" s="59">
        <f>(+S19*8.5%)*50*40*2</f>
      </c>
      <c r="T112" s="59">
        <f>(+T19*8.5%)*50*40*2</f>
      </c>
      <c r="U112" s="59">
        <f>(+U19*8.5%)*50*40*2</f>
      </c>
      <c r="V112" s="59">
        <f>(+V19*8.5%)*50*40*2</f>
      </c>
      <c r="W112" s="59">
        <f>(+W19*8.5%)*50*40*2</f>
      </c>
      <c r="X112" s="59">
        <f>(+X19*8.5%)*50*40*2</f>
      </c>
      <c r="Y112" s="59">
        <f>(+Y19*8.5%)*50*40*2</f>
      </c>
      <c r="Z112" s="59">
        <f>(+Z19*8.5%)*50*40*2</f>
      </c>
      <c r="AA112" s="59">
        <f>(+AA19*8.5%)*50*40*2</f>
      </c>
      <c r="AB112" s="59">
        <f>(+AB19*8.5%)*50*40*2</f>
      </c>
      <c r="AC112" s="29">
        <f>SUM(Q112:AB112)</f>
      </c>
      <c r="AD112" s="59">
        <f>(+AD19*10%)*50*40*2</f>
      </c>
      <c r="AE112" s="59">
        <f>(+AE19*10%)*50*40*2</f>
      </c>
      <c r="AF112" s="59">
        <f>(+AF19*10%)*50*40*2</f>
      </c>
      <c r="AG112" s="59">
        <f>(+AG19*10%)*50*40*2</f>
      </c>
      <c r="AH112" s="59">
        <f>(+AH19*10%)*50*40*2</f>
      </c>
      <c r="AI112" s="59">
        <f>(+AI19*10%)*50*40*2</f>
      </c>
      <c r="AJ112" s="59">
        <f>(+AJ19*10%)*50*40*2</f>
      </c>
      <c r="AK112" s="59">
        <f>(+AK19*10%)*50*40*2</f>
      </c>
      <c r="AL112" s="59">
        <f>(+AL19*10%)*50*40*2</f>
      </c>
      <c r="AM112" s="59">
        <f>(+AM19*10%)*50*40*2</f>
      </c>
      <c r="AN112" s="59">
        <f>(+AN19*10%)*50*40*2</f>
      </c>
      <c r="AO112" s="59">
        <f>(+AO19*10%)*50*40*2</f>
      </c>
      <c r="AP112" s="29">
        <f>SUM(AD112:AO112)</f>
      </c>
      <c r="AQ112" s="59">
        <f>(+AQ19*10%)*50*40*2</f>
      </c>
      <c r="AR112" s="59">
        <f>(+AR19*10%)*50*40*2</f>
      </c>
      <c r="AS112" s="59">
        <f>(+AS19*10%)*50*40*2</f>
      </c>
      <c r="AT112" s="59">
        <f>(+AT19*10%)*50*40*2</f>
      </c>
      <c r="AU112" s="59">
        <f>(+AU19*10%)*50*40*2</f>
      </c>
      <c r="AV112" s="59">
        <f>(+AV19*10%)*50*40*2</f>
      </c>
      <c r="AW112" s="59">
        <f>(+AW19*10%)*50*40*2</f>
      </c>
      <c r="AX112" s="59">
        <f>(+AX19*10%)*50*40*2</f>
      </c>
      <c r="AY112" s="59">
        <f>(+AY19*10%)*50*40*2</f>
      </c>
      <c r="AZ112" s="59">
        <f>(+AZ19*10%)*50*40*2</f>
      </c>
      <c r="BA112" s="59">
        <f>(+BA19*10%)*50*40*2</f>
      </c>
      <c r="BB112" s="59">
        <f>(+BB19*10%)*50*40*2</f>
      </c>
      <c r="BC112" s="29">
        <f>SUM(AQ112:BB112)</f>
      </c>
      <c r="BD112" s="31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29">
        <f>SUM(BE112:BP112)</f>
      </c>
      <c r="BR112" s="1"/>
      <c r="BS112" s="31">
        <f>AC112-P112</f>
      </c>
      <c r="BT112" s="32">
        <f>AP112-AC112</f>
      </c>
      <c r="BU112" s="32">
        <f>BC112-AP112</f>
      </c>
      <c r="BV112" s="6"/>
      <c r="BW112" s="6"/>
      <c r="BX112" s="6"/>
      <c r="BY112" s="6"/>
      <c r="BZ112" s="6"/>
      <c r="CA112" s="1"/>
      <c r="CB112" s="6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</row>
    <row x14ac:dyDescent="0.25" r="113" customHeight="1" ht="18.75" hidden="1">
      <c r="A113" s="53">
        <f>+A20</f>
      </c>
      <c r="B113" s="53">
        <f>+B20</f>
      </c>
      <c r="C113" s="53">
        <f>+C20</f>
      </c>
      <c r="D113" s="59"/>
      <c r="E113" s="59"/>
      <c r="F113" s="59"/>
      <c r="G113" s="59"/>
      <c r="H113" s="59"/>
      <c r="I113" s="62"/>
      <c r="J113" s="59">
        <f>(+J20*10%)*50*40*2</f>
      </c>
      <c r="K113" s="59">
        <f>(+K20*10%)*50*40*2</f>
      </c>
      <c r="L113" s="59">
        <f>(+L20*10%)*50*40*2</f>
      </c>
      <c r="M113" s="59">
        <f>(+M20*10%)*50*40*2</f>
      </c>
      <c r="N113" s="59">
        <f>(+N20*10%)*50*40*2</f>
      </c>
      <c r="O113" s="59">
        <f>(+O20*10%)*50*40*2</f>
      </c>
      <c r="P113" s="29">
        <f>SUM(D113:O113)</f>
      </c>
      <c r="Q113" s="59">
        <f>(+Q20*8.5%)*50*40*2</f>
      </c>
      <c r="R113" s="59">
        <f>(+R20*8.5%)*50*40*2</f>
      </c>
      <c r="S113" s="59">
        <f>(+S20*8.5%)*50*40*2</f>
      </c>
      <c r="T113" s="59">
        <f>(+T20*8.5%)*50*40*2</f>
      </c>
      <c r="U113" s="59">
        <f>(+U20*8.5%)*50*40*2</f>
      </c>
      <c r="V113" s="59">
        <f>(+V20*8.5%)*50*40*2</f>
      </c>
      <c r="W113" s="59">
        <f>(+W20*8.5%)*50*40*2</f>
      </c>
      <c r="X113" s="59">
        <f>(+X20*8.5%)*50*40*2</f>
      </c>
      <c r="Y113" s="59">
        <f>(+Y20*8.5%)*50*40*2</f>
      </c>
      <c r="Z113" s="59">
        <f>(+Z20*8.5%)*50*40*2</f>
      </c>
      <c r="AA113" s="59">
        <f>(+AA20*8.5%)*50*40*2</f>
      </c>
      <c r="AB113" s="59">
        <f>(+AB20*8.5%)*50*40*2</f>
      </c>
      <c r="AC113" s="29">
        <f>SUM(Q113:AB113)</f>
      </c>
      <c r="AD113" s="59">
        <f>(+AD20*10%)*50*40*2</f>
      </c>
      <c r="AE113" s="59">
        <f>(+AE20*10%)*50*40*2</f>
      </c>
      <c r="AF113" s="59">
        <f>(+AF20*10%)*50*40*2</f>
      </c>
      <c r="AG113" s="59">
        <f>(+AG20*10%)*50*40*2</f>
      </c>
      <c r="AH113" s="59">
        <f>(+AH20*10%)*50*40*2</f>
      </c>
      <c r="AI113" s="59">
        <f>(+AI20*10%)*50*40*2</f>
      </c>
      <c r="AJ113" s="59">
        <f>(+AJ20*10%)*50*40*2</f>
      </c>
      <c r="AK113" s="59">
        <f>(+AK20*10%)*50*40*2</f>
      </c>
      <c r="AL113" s="59">
        <f>(+AL20*10%)*50*40*2</f>
      </c>
      <c r="AM113" s="59">
        <f>(+AM20*10%)*50*40*2</f>
      </c>
      <c r="AN113" s="59">
        <f>(+AN20*10%)*50*40*2</f>
      </c>
      <c r="AO113" s="59">
        <f>(+AO20*10%)*50*40*2</f>
      </c>
      <c r="AP113" s="29">
        <f>SUM(AD113:AO113)</f>
      </c>
      <c r="AQ113" s="59">
        <f>(+AQ20*10%)*50*40*2</f>
      </c>
      <c r="AR113" s="59">
        <f>(+AR20*10%)*50*40*2</f>
      </c>
      <c r="AS113" s="59">
        <f>(+AS20*10%)*50*40*2</f>
      </c>
      <c r="AT113" s="59">
        <f>(+AT20*10%)*50*40*2</f>
      </c>
      <c r="AU113" s="59">
        <f>(+AU20*10%)*50*40*2</f>
      </c>
      <c r="AV113" s="59">
        <f>(+AV20*10%)*50*40*2</f>
      </c>
      <c r="AW113" s="59">
        <f>(+AW20*10%)*50*40*2</f>
      </c>
      <c r="AX113" s="59">
        <f>(+AX20*10%)*50*40*2</f>
      </c>
      <c r="AY113" s="59">
        <f>(+AY20*10%)*50*40*2</f>
      </c>
      <c r="AZ113" s="59">
        <f>(+AZ20*10%)*50*40*2</f>
      </c>
      <c r="BA113" s="59">
        <f>(+BA20*10%)*50*40*2</f>
      </c>
      <c r="BB113" s="59">
        <f>(+BB20*10%)*50*40*2</f>
      </c>
      <c r="BC113" s="29">
        <f>SUM(AQ113:BB113)</f>
      </c>
      <c r="BD113" s="31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29">
        <f>SUM(BE113:BP113)</f>
      </c>
      <c r="BR113" s="1"/>
      <c r="BS113" s="31">
        <f>AC113-P113</f>
      </c>
      <c r="BT113" s="32">
        <f>AP113-AC113</f>
      </c>
      <c r="BU113" s="32">
        <f>BC113-AP113</f>
      </c>
      <c r="BV113" s="6"/>
      <c r="BW113" s="6"/>
      <c r="BX113" s="6"/>
      <c r="BY113" s="6"/>
      <c r="BZ113" s="6"/>
      <c r="CA113" s="1"/>
      <c r="CB113" s="6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</row>
    <row x14ac:dyDescent="0.25" r="114" customHeight="1" ht="18.75" hidden="1">
      <c r="A114" s="53">
        <f>+A21</f>
      </c>
      <c r="B114" s="53">
        <f>+B21</f>
      </c>
      <c r="C114" s="53">
        <f>+C21</f>
      </c>
      <c r="D114" s="59"/>
      <c r="E114" s="59"/>
      <c r="F114" s="59"/>
      <c r="G114" s="59"/>
      <c r="H114" s="59"/>
      <c r="I114" s="62"/>
      <c r="J114" s="59">
        <f>(+J21*10%)*50*40*2</f>
      </c>
      <c r="K114" s="59">
        <f>(+K21*10%)*50*40*2</f>
      </c>
      <c r="L114" s="59">
        <f>(+L21*10%)*50*40*2</f>
      </c>
      <c r="M114" s="59">
        <f>(+M21*10%)*50*40*2</f>
      </c>
      <c r="N114" s="59">
        <f>(+N21*10%)*50*40*2</f>
      </c>
      <c r="O114" s="59">
        <f>(+O21*10%)*50*40*2</f>
      </c>
      <c r="P114" s="29">
        <f>SUM(D114:O114)</f>
      </c>
      <c r="Q114" s="59">
        <f>(+Q21*8.5%)*50*40*2</f>
      </c>
      <c r="R114" s="59">
        <f>(+R21*8.5%)*50*40*2</f>
      </c>
      <c r="S114" s="59">
        <f>(+S21*8.5%)*50*40*2</f>
      </c>
      <c r="T114" s="59">
        <f>(+T21*8.5%)*50*40*2</f>
      </c>
      <c r="U114" s="59">
        <f>(+U21*8.5%)*50*40*2</f>
      </c>
      <c r="V114" s="59">
        <f>(+V21*8.5%)*50*40*2</f>
      </c>
      <c r="W114" s="59">
        <f>(+W21*8.5%)*50*40*2</f>
      </c>
      <c r="X114" s="59">
        <f>(+X21*8.5%)*50*40*2</f>
      </c>
      <c r="Y114" s="59">
        <f>(+Y21*8.5%)*50*40*2</f>
      </c>
      <c r="Z114" s="59">
        <f>(+Z21*8.5%)*50*40*2</f>
      </c>
      <c r="AA114" s="59">
        <f>(+AA21*8.5%)*50*40*2</f>
      </c>
      <c r="AB114" s="59">
        <f>(+AB21*8.5%)*50*40*2</f>
      </c>
      <c r="AC114" s="29">
        <f>SUM(Q114:AB114)</f>
      </c>
      <c r="AD114" s="59">
        <f>(+AD21*10%)*50*40*2</f>
      </c>
      <c r="AE114" s="59">
        <f>(+AE21*10%)*50*40*2</f>
      </c>
      <c r="AF114" s="59">
        <f>(+AF21*10%)*50*40*2</f>
      </c>
      <c r="AG114" s="59">
        <f>(+AG21*10%)*50*40*2</f>
      </c>
      <c r="AH114" s="59">
        <f>(+AH21*10%)*50*40*2</f>
      </c>
      <c r="AI114" s="59">
        <f>(+AI21*10%)*50*40*2</f>
      </c>
      <c r="AJ114" s="59">
        <f>(+AJ21*10%)*50*40*2</f>
      </c>
      <c r="AK114" s="59">
        <f>(+AK21*10%)*50*40*2</f>
      </c>
      <c r="AL114" s="59">
        <f>(+AL21*10%)*50*40*2</f>
      </c>
      <c r="AM114" s="59">
        <f>(+AM21*10%)*50*40*2</f>
      </c>
      <c r="AN114" s="59">
        <f>(+AN21*10%)*50*40*2</f>
      </c>
      <c r="AO114" s="59">
        <f>(+AO21*10%)*50*40*2</f>
      </c>
      <c r="AP114" s="29">
        <f>SUM(AD114:AO114)</f>
      </c>
      <c r="AQ114" s="59">
        <f>(+AQ21*10%)*50*40*2</f>
      </c>
      <c r="AR114" s="59">
        <f>(+AR21*10%)*50*40*2</f>
      </c>
      <c r="AS114" s="59">
        <f>(+AS21*10%)*50*40*2</f>
      </c>
      <c r="AT114" s="59">
        <f>(+AT21*10%)*50*40*2</f>
      </c>
      <c r="AU114" s="59">
        <f>(+AU21*10%)*50*40*2</f>
      </c>
      <c r="AV114" s="59">
        <f>(+AV21*10%)*50*40*2</f>
      </c>
      <c r="AW114" s="59">
        <f>(+AW21*10%)*50*40*2</f>
      </c>
      <c r="AX114" s="59">
        <f>(+AX21*10%)*50*40*2</f>
      </c>
      <c r="AY114" s="59">
        <f>(+AY21*10%)*50*40*2</f>
      </c>
      <c r="AZ114" s="59">
        <f>(+AZ21*10%)*50*40*2</f>
      </c>
      <c r="BA114" s="59">
        <f>(+BA21*10%)*50*40*2</f>
      </c>
      <c r="BB114" s="59">
        <f>(+BB21*10%)*50*40*2</f>
      </c>
      <c r="BC114" s="29">
        <f>SUM(AQ114:BB114)</f>
      </c>
      <c r="BD114" s="31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29">
        <f>SUM(BE114:BP114)</f>
      </c>
      <c r="BR114" s="1"/>
      <c r="BS114" s="31">
        <f>AC114-P114</f>
      </c>
      <c r="BT114" s="32">
        <f>AP114-AC114</f>
      </c>
      <c r="BU114" s="32">
        <f>BC114-AP114</f>
      </c>
      <c r="BV114" s="6"/>
      <c r="BW114" s="6"/>
      <c r="BX114" s="6"/>
      <c r="BY114" s="6"/>
      <c r="BZ114" s="6"/>
      <c r="CA114" s="1"/>
      <c r="CB114" s="6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</row>
    <row x14ac:dyDescent="0.25" r="115" customHeight="1" ht="18.75" hidden="1">
      <c r="A115" s="53">
        <f>+A22</f>
      </c>
      <c r="B115" s="53">
        <f>+B22</f>
      </c>
      <c r="C115" s="53">
        <f>+C22</f>
      </c>
      <c r="D115" s="59"/>
      <c r="E115" s="59"/>
      <c r="F115" s="59"/>
      <c r="G115" s="59"/>
      <c r="H115" s="59"/>
      <c r="I115" s="62"/>
      <c r="J115" s="59">
        <f>(+J22*10%)*50*40*2</f>
      </c>
      <c r="K115" s="59">
        <f>(+K22*10%)*50*40*2</f>
      </c>
      <c r="L115" s="59">
        <f>(+L22*10%)*50*40*2</f>
      </c>
      <c r="M115" s="59">
        <f>(+M22*10%)*50*40*2</f>
      </c>
      <c r="N115" s="59">
        <f>(+N22*10%)*50*40*2</f>
      </c>
      <c r="O115" s="59">
        <f>(+O22*10%)*50*40*2</f>
      </c>
      <c r="P115" s="29">
        <f>SUM(D115:O115)</f>
      </c>
      <c r="Q115" s="59">
        <f>(+Q22*8.5%)*50*40*2</f>
      </c>
      <c r="R115" s="59">
        <f>(+R22*8.5%)*50*40*2</f>
      </c>
      <c r="S115" s="59">
        <f>(+S22*8.5%)*50*40*2</f>
      </c>
      <c r="T115" s="59">
        <f>(+T22*8.5%)*50*40*2</f>
      </c>
      <c r="U115" s="59">
        <f>(+U22*8.5%)*50*40*2</f>
      </c>
      <c r="V115" s="59">
        <f>(+V22*8.5%)*50*40*2</f>
      </c>
      <c r="W115" s="59">
        <f>(+W22*8.5%)*50*40*2</f>
      </c>
      <c r="X115" s="59">
        <f>(+X22*8.5%)*50*40*2</f>
      </c>
      <c r="Y115" s="59">
        <f>(+Y22*8.5%)*50*40*2</f>
      </c>
      <c r="Z115" s="59">
        <f>(+Z22*8.5%)*50*40*2</f>
      </c>
      <c r="AA115" s="59">
        <f>(+AA22*8.5%)*50*40*2</f>
      </c>
      <c r="AB115" s="59">
        <f>(+AB22*8.5%)*50*40*2</f>
      </c>
      <c r="AC115" s="29">
        <f>SUM(Q115:AB115)</f>
      </c>
      <c r="AD115" s="59">
        <f>(+AD22*10%)*50*40*2</f>
      </c>
      <c r="AE115" s="59">
        <f>(+AE22*10%)*50*40*2</f>
      </c>
      <c r="AF115" s="59">
        <f>(+AF22*10%)*50*40*2</f>
      </c>
      <c r="AG115" s="59">
        <f>(+AG22*10%)*50*40*2</f>
      </c>
      <c r="AH115" s="59">
        <f>(+AH22*10%)*50*40*2</f>
      </c>
      <c r="AI115" s="59">
        <f>(+AI22*10%)*50*40*2</f>
      </c>
      <c r="AJ115" s="59">
        <f>(+AJ22*10%)*50*40*2</f>
      </c>
      <c r="AK115" s="59">
        <f>(+AK22*10%)*50*40*2</f>
      </c>
      <c r="AL115" s="59">
        <f>(+AL22*10%)*50*40*2</f>
      </c>
      <c r="AM115" s="59">
        <f>(+AM22*10%)*50*40*2</f>
      </c>
      <c r="AN115" s="59">
        <f>(+AN22*10%)*50*40*2</f>
      </c>
      <c r="AO115" s="59">
        <f>(+AO22*10%)*50*40*2</f>
      </c>
      <c r="AP115" s="29">
        <f>SUM(AD115:AO115)</f>
      </c>
      <c r="AQ115" s="59">
        <f>(+AQ22*10%)*50*40*2</f>
      </c>
      <c r="AR115" s="59">
        <f>(+AR22*10%)*50*40*2</f>
      </c>
      <c r="AS115" s="59">
        <f>(+AS22*10%)*50*40*2</f>
      </c>
      <c r="AT115" s="59">
        <f>(+AT22*10%)*50*40*2</f>
      </c>
      <c r="AU115" s="59">
        <f>(+AU22*10%)*50*40*2</f>
      </c>
      <c r="AV115" s="59">
        <f>(+AV22*10%)*50*40*2</f>
      </c>
      <c r="AW115" s="59">
        <f>(+AW22*10%)*50*40*2</f>
      </c>
      <c r="AX115" s="59">
        <f>(+AX22*10%)*50*40*2</f>
      </c>
      <c r="AY115" s="59">
        <f>(+AY22*10%)*50*40*2</f>
      </c>
      <c r="AZ115" s="59">
        <f>(+AZ22*10%)*50*40*2</f>
      </c>
      <c r="BA115" s="59">
        <f>(+BA22*10%)*50*40*2</f>
      </c>
      <c r="BB115" s="59">
        <f>(+BB22*10%)*50*40*2</f>
      </c>
      <c r="BC115" s="29">
        <f>SUM(AQ115:BB115)</f>
      </c>
      <c r="BD115" s="31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29">
        <f>SUM(BE115:BP115)</f>
      </c>
      <c r="BR115" s="1"/>
      <c r="BS115" s="31">
        <f>AC115-P115</f>
      </c>
      <c r="BT115" s="32">
        <f>AP115-AC115</f>
      </c>
      <c r="BU115" s="32">
        <f>BC115-AP115</f>
      </c>
      <c r="BV115" s="6"/>
      <c r="BW115" s="6"/>
      <c r="BX115" s="6"/>
      <c r="BY115" s="6"/>
      <c r="BZ115" s="6"/>
      <c r="CA115" s="1"/>
      <c r="CB115" s="6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</row>
    <row x14ac:dyDescent="0.25" r="116" customHeight="1" ht="18.75" hidden="1">
      <c r="A116" s="53">
        <f>+A23</f>
      </c>
      <c r="B116" s="53">
        <f>+B23</f>
      </c>
      <c r="C116" s="53">
        <f>+C23</f>
      </c>
      <c r="D116" s="59"/>
      <c r="E116" s="59"/>
      <c r="F116" s="59"/>
      <c r="G116" s="59"/>
      <c r="H116" s="59"/>
      <c r="I116" s="62"/>
      <c r="J116" s="59">
        <f>(+J23*10%)*50*40*2</f>
      </c>
      <c r="K116" s="59">
        <f>(+K23*10%)*50*40*2</f>
      </c>
      <c r="L116" s="59">
        <f>(+L23*10%)*50*40*2</f>
      </c>
      <c r="M116" s="59">
        <f>(+M23*10%)*50*40*2</f>
      </c>
      <c r="N116" s="59">
        <f>(+N23*10%)*50*40*2</f>
      </c>
      <c r="O116" s="59">
        <f>(+O23*10%)*50*40*2</f>
      </c>
      <c r="P116" s="29">
        <f>SUM(D116:O116)</f>
      </c>
      <c r="Q116" s="59">
        <f>(+Q23*8.5%)*50*40*2</f>
      </c>
      <c r="R116" s="59">
        <f>(+R23*8.5%)*50*40*2</f>
      </c>
      <c r="S116" s="59">
        <f>(+S23*8.5%)*50*40*2</f>
      </c>
      <c r="T116" s="59">
        <f>(+T23*8.5%)*50*40*2</f>
      </c>
      <c r="U116" s="59">
        <f>(+U23*8.5%)*50*40*2</f>
      </c>
      <c r="V116" s="59">
        <f>(+V23*8.5%)*50*40*2</f>
      </c>
      <c r="W116" s="59">
        <f>(+W23*8.5%)*50*40*2</f>
      </c>
      <c r="X116" s="59">
        <f>(+X23*8.5%)*50*40*2</f>
      </c>
      <c r="Y116" s="59">
        <f>(+Y23*8.5%)*50*40*2</f>
      </c>
      <c r="Z116" s="59">
        <f>(+Z23*8.5%)*50*40*2</f>
      </c>
      <c r="AA116" s="59">
        <f>(+AA23*8.5%)*50*40*2</f>
      </c>
      <c r="AB116" s="59">
        <f>(+AB23*8.5%)*50*40*2</f>
      </c>
      <c r="AC116" s="29">
        <f>SUM(Q116:AB116)</f>
      </c>
      <c r="AD116" s="59">
        <f>(+AD23*10%)*50*40*2</f>
      </c>
      <c r="AE116" s="59">
        <f>(+AE23*10%)*50*40*2</f>
      </c>
      <c r="AF116" s="59">
        <f>(+AF23*10%)*50*40*2</f>
      </c>
      <c r="AG116" s="59">
        <f>(+AG23*10%)*50*40*2</f>
      </c>
      <c r="AH116" s="59">
        <f>(+AH23*10%)*50*40*2</f>
      </c>
      <c r="AI116" s="59">
        <f>(+AI23*10%)*50*40*2</f>
      </c>
      <c r="AJ116" s="59">
        <f>(+AJ23*10%)*50*40*2</f>
      </c>
      <c r="AK116" s="59">
        <f>(+AK23*10%)*50*40*2</f>
      </c>
      <c r="AL116" s="59">
        <f>(+AL23*10%)*50*40*2</f>
      </c>
      <c r="AM116" s="59">
        <f>(+AM23*10%)*50*40*2</f>
      </c>
      <c r="AN116" s="59">
        <f>(+AN23*10%)*50*40*2</f>
      </c>
      <c r="AO116" s="59">
        <f>(+AO23*10%)*50*40*2</f>
      </c>
      <c r="AP116" s="29">
        <f>SUM(AD116:AO116)</f>
      </c>
      <c r="AQ116" s="59">
        <f>(+AQ23*10%)*50*40*2</f>
      </c>
      <c r="AR116" s="59">
        <f>(+AR23*10%)*50*40*2</f>
      </c>
      <c r="AS116" s="59">
        <f>(+AS23*10%)*50*40*2</f>
      </c>
      <c r="AT116" s="59">
        <f>(+AT23*10%)*50*40*2</f>
      </c>
      <c r="AU116" s="59">
        <f>(+AU23*10%)*50*40*2</f>
      </c>
      <c r="AV116" s="59">
        <f>(+AV23*10%)*50*40*2</f>
      </c>
      <c r="AW116" s="59">
        <f>(+AW23*10%)*50*40*2</f>
      </c>
      <c r="AX116" s="59">
        <f>(+AX23*10%)*50*40*2</f>
      </c>
      <c r="AY116" s="59">
        <f>(+AY23*10%)*50*40*2</f>
      </c>
      <c r="AZ116" s="59">
        <f>(+AZ23*10%)*50*40*2</f>
      </c>
      <c r="BA116" s="59">
        <f>(+BA23*10%)*50*40*2</f>
      </c>
      <c r="BB116" s="59">
        <f>(+BB23*10%)*50*40*2</f>
      </c>
      <c r="BC116" s="29">
        <f>SUM(AQ116:BB116)</f>
      </c>
      <c r="BD116" s="31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29">
        <f>SUM(BE116:BP116)</f>
      </c>
      <c r="BR116" s="1"/>
      <c r="BS116" s="31">
        <f>AC116-P116</f>
      </c>
      <c r="BT116" s="32">
        <f>AP116-AC116</f>
      </c>
      <c r="BU116" s="32">
        <f>BC116-AP116</f>
      </c>
      <c r="BV116" s="6"/>
      <c r="BW116" s="6"/>
      <c r="BX116" s="6"/>
      <c r="BY116" s="6"/>
      <c r="BZ116" s="6"/>
      <c r="CA116" s="1"/>
      <c r="CB116" s="6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</row>
    <row x14ac:dyDescent="0.25" r="117" customHeight="1" ht="18.75" hidden="1">
      <c r="A117" s="53">
        <f>+A24</f>
      </c>
      <c r="B117" s="53">
        <f>+B24</f>
      </c>
      <c r="C117" s="53">
        <f>+C24</f>
      </c>
      <c r="D117" s="59"/>
      <c r="E117" s="59"/>
      <c r="F117" s="59"/>
      <c r="G117" s="59"/>
      <c r="H117" s="59"/>
      <c r="I117" s="62"/>
      <c r="J117" s="59">
        <f>(+J24*10%)*50*40*2</f>
      </c>
      <c r="K117" s="59">
        <f>(+K24*10%)*50*40*2</f>
      </c>
      <c r="L117" s="59">
        <f>(+L24*10%)*50*40*2</f>
      </c>
      <c r="M117" s="59">
        <f>(+M24*10%)*50*40*2</f>
      </c>
      <c r="N117" s="59">
        <f>(+N24*10%)*50*40*2</f>
      </c>
      <c r="O117" s="59">
        <f>(+O24*10%)*50*40*2</f>
      </c>
      <c r="P117" s="29">
        <f>SUM(D117:O117)</f>
      </c>
      <c r="Q117" s="59">
        <f>(+Q24*8.5%)*50*40*2</f>
      </c>
      <c r="R117" s="59">
        <f>(+R24*8.5%)*50*40*2</f>
      </c>
      <c r="S117" s="59">
        <f>(+S24*8.5%)*50*40*2</f>
      </c>
      <c r="T117" s="59">
        <f>(+T24*8.5%)*50*40*2</f>
      </c>
      <c r="U117" s="59">
        <f>(+U24*8.5%)*50*40*2</f>
      </c>
      <c r="V117" s="59">
        <f>(+V24*8.5%)*50*40*2</f>
      </c>
      <c r="W117" s="59">
        <f>(+W24*8.5%)*50*40*2</f>
      </c>
      <c r="X117" s="59">
        <f>(+X24*8.5%)*50*40*2</f>
      </c>
      <c r="Y117" s="59">
        <f>(+Y24*8.5%)*50*40*2</f>
      </c>
      <c r="Z117" s="59">
        <f>(+Z24*8.5%)*50*40*2</f>
      </c>
      <c r="AA117" s="59">
        <f>(+AA24*8.5%)*50*40*2</f>
      </c>
      <c r="AB117" s="59">
        <f>(+AB24*8.5%)*50*40*2</f>
      </c>
      <c r="AC117" s="29">
        <f>SUM(Q117:AB117)</f>
      </c>
      <c r="AD117" s="59">
        <f>(+AD24*10%)*50*40*2</f>
      </c>
      <c r="AE117" s="59">
        <f>(+AE24*10%)*50*40*2</f>
      </c>
      <c r="AF117" s="59">
        <f>(+AF24*10%)*50*40*2</f>
      </c>
      <c r="AG117" s="59">
        <f>(+AG24*10%)*50*40*2</f>
      </c>
      <c r="AH117" s="59">
        <f>(+AH24*10%)*50*40*2</f>
      </c>
      <c r="AI117" s="59">
        <f>(+AI24*10%)*50*40*2</f>
      </c>
      <c r="AJ117" s="59">
        <f>(+AJ24*10%)*50*40*2</f>
      </c>
      <c r="AK117" s="59">
        <f>(+AK24*10%)*50*40*2</f>
      </c>
      <c r="AL117" s="59">
        <f>(+AL24*10%)*50*40*2</f>
      </c>
      <c r="AM117" s="59">
        <f>(+AM24*10%)*50*40*2</f>
      </c>
      <c r="AN117" s="59">
        <f>(+AN24*10%)*50*40*2</f>
      </c>
      <c r="AO117" s="59">
        <f>(+AO24*10%)*50*40*2</f>
      </c>
      <c r="AP117" s="29">
        <f>SUM(AD117:AO117)</f>
      </c>
      <c r="AQ117" s="59">
        <f>(+AQ24*10%)*50*40*2</f>
      </c>
      <c r="AR117" s="59">
        <f>(+AR24*10%)*50*40*2</f>
      </c>
      <c r="AS117" s="59">
        <f>(+AS24*10%)*50*40*2</f>
      </c>
      <c r="AT117" s="59">
        <f>(+AT24*10%)*50*40*2</f>
      </c>
      <c r="AU117" s="59">
        <f>(+AU24*10%)*50*40*2</f>
      </c>
      <c r="AV117" s="59">
        <f>(+AV24*10%)*50*40*2</f>
      </c>
      <c r="AW117" s="59">
        <f>(+AW24*10%)*50*40*2</f>
      </c>
      <c r="AX117" s="59">
        <f>(+AX24*10%)*50*40*2</f>
      </c>
      <c r="AY117" s="59">
        <f>(+AY24*10%)*50*40*2</f>
      </c>
      <c r="AZ117" s="59">
        <f>(+AZ24*10%)*50*40*2</f>
      </c>
      <c r="BA117" s="59">
        <f>(+BA24*10%)*50*40*2</f>
      </c>
      <c r="BB117" s="59">
        <f>(+BB24*10%)*50*40*2</f>
      </c>
      <c r="BC117" s="29">
        <f>SUM(AQ117:BB117)</f>
      </c>
      <c r="BD117" s="31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29"/>
      <c r="BR117" s="1"/>
      <c r="BS117" s="31">
        <f>AC117-P117</f>
      </c>
      <c r="BT117" s="32">
        <f>AP117-AC117</f>
      </c>
      <c r="BU117" s="32">
        <f>BC117-AP117</f>
      </c>
      <c r="BV117" s="6"/>
      <c r="BW117" s="6"/>
      <c r="BX117" s="6"/>
      <c r="BY117" s="6"/>
      <c r="BZ117" s="6"/>
      <c r="CA117" s="1"/>
      <c r="CB117" s="6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</row>
    <row x14ac:dyDescent="0.25" r="118" customHeight="1" ht="18.75" hidden="1">
      <c r="A118" s="53">
        <f>+A25</f>
      </c>
      <c r="B118" s="53">
        <f>+B25</f>
      </c>
      <c r="C118" s="53">
        <f>+C25</f>
      </c>
      <c r="D118" s="59"/>
      <c r="E118" s="59"/>
      <c r="F118" s="59"/>
      <c r="G118" s="59"/>
      <c r="H118" s="59"/>
      <c r="I118" s="62"/>
      <c r="J118" s="59">
        <f>(+J25*10%)*50*40*2</f>
      </c>
      <c r="K118" s="59">
        <f>(+K25*10%)*50*40*2</f>
      </c>
      <c r="L118" s="59">
        <f>(+L25*10%)*50*40*2</f>
      </c>
      <c r="M118" s="59">
        <f>(+M25*10%)*50*40*2</f>
      </c>
      <c r="N118" s="59">
        <f>(+N25*10%)*50*40*2</f>
      </c>
      <c r="O118" s="59">
        <f>(+O25*10%)*50*40*2</f>
      </c>
      <c r="P118" s="29">
        <f>SUM(D118:O118)</f>
      </c>
      <c r="Q118" s="59">
        <f>(+Q25*8.5%)*50*40*2</f>
      </c>
      <c r="R118" s="59">
        <f>(+R25*8.5%)*50*40*2</f>
      </c>
      <c r="S118" s="59">
        <f>(+S25*8.5%)*50*40*2</f>
      </c>
      <c r="T118" s="59">
        <f>(+T25*8.5%)*50*40*2</f>
      </c>
      <c r="U118" s="59">
        <f>(+U25*8.5%)*50*40*2</f>
      </c>
      <c r="V118" s="59">
        <f>(+V25*8.5%)*50*40*2</f>
      </c>
      <c r="W118" s="59">
        <f>(+W25*8.5%)*50*40*2</f>
      </c>
      <c r="X118" s="59">
        <f>(+X25*8.5%)*50*40*2</f>
      </c>
      <c r="Y118" s="59">
        <f>(+Y25*8.5%)*50*40*2</f>
      </c>
      <c r="Z118" s="59">
        <f>(+Z25*8.5%)*50*40*2</f>
      </c>
      <c r="AA118" s="59">
        <f>(+AA25*8.5%)*50*40*2</f>
      </c>
      <c r="AB118" s="59">
        <f>(+AB25*8.5%)*50*40*2</f>
      </c>
      <c r="AC118" s="29">
        <f>SUM(Q118:AB118)</f>
      </c>
      <c r="AD118" s="59">
        <f>(+AD25*10%)*50*40*2</f>
      </c>
      <c r="AE118" s="59">
        <f>(+AE25*10%)*50*40*2</f>
      </c>
      <c r="AF118" s="59">
        <f>(+AF25*10%)*50*40*2</f>
      </c>
      <c r="AG118" s="59">
        <f>(+AG25*10%)*50*40*2</f>
      </c>
      <c r="AH118" s="59">
        <f>(+AH25*10%)*50*40*2</f>
      </c>
      <c r="AI118" s="59">
        <f>(+AI25*10%)*50*40*2</f>
      </c>
      <c r="AJ118" s="59">
        <f>(+AJ25*10%)*50*40*2</f>
      </c>
      <c r="AK118" s="59">
        <f>(+AK25*10%)*50*40*2</f>
      </c>
      <c r="AL118" s="59">
        <f>(+AL25*10%)*50*40*2</f>
      </c>
      <c r="AM118" s="59">
        <f>(+AM25*10%)*50*40*2</f>
      </c>
      <c r="AN118" s="59">
        <f>(+AN25*10%)*50*40*2</f>
      </c>
      <c r="AO118" s="59">
        <f>(+AO25*10%)*50*40*2</f>
      </c>
      <c r="AP118" s="29">
        <f>SUM(AD118:AO118)</f>
      </c>
      <c r="AQ118" s="59">
        <f>(+AQ25*10%)*50*40*2</f>
      </c>
      <c r="AR118" s="59">
        <f>(+AR25*10%)*50*40*2</f>
      </c>
      <c r="AS118" s="59">
        <f>(+AS25*10%)*50*40*2</f>
      </c>
      <c r="AT118" s="59">
        <f>(+AT25*10%)*50*40*2</f>
      </c>
      <c r="AU118" s="59">
        <f>(+AU25*10%)*50*40*2</f>
      </c>
      <c r="AV118" s="59">
        <f>(+AV25*10%)*50*40*2</f>
      </c>
      <c r="AW118" s="59">
        <f>(+AW25*10%)*50*40*2</f>
      </c>
      <c r="AX118" s="59">
        <f>(+AX25*10%)*50*40*2</f>
      </c>
      <c r="AY118" s="59">
        <f>(+AY25*10%)*50*40*2</f>
      </c>
      <c r="AZ118" s="59">
        <f>(+AZ25*10%)*50*40*2</f>
      </c>
      <c r="BA118" s="59">
        <f>(+BA25*10%)*50*40*2</f>
      </c>
      <c r="BB118" s="59">
        <f>(+BB25*10%)*50*40*2</f>
      </c>
      <c r="BC118" s="29">
        <f>SUM(AQ118:BB118)</f>
      </c>
      <c r="BD118" s="31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29"/>
      <c r="BR118" s="1"/>
      <c r="BS118" s="31">
        <f>AC118-P118</f>
      </c>
      <c r="BT118" s="32">
        <f>AP118-AC118</f>
      </c>
      <c r="BU118" s="32">
        <f>BC118-AP118</f>
      </c>
      <c r="BV118" s="6"/>
      <c r="BW118" s="6"/>
      <c r="BX118" s="6"/>
      <c r="BY118" s="6"/>
      <c r="BZ118" s="6"/>
      <c r="CA118" s="1"/>
      <c r="CB118" s="6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</row>
    <row x14ac:dyDescent="0.25" r="119" customHeight="1" ht="18.75" hidden="1">
      <c r="A119" s="35"/>
      <c r="B119" s="35"/>
      <c r="C119" s="53">
        <f>+C26</f>
      </c>
      <c r="D119" s="59"/>
      <c r="E119" s="59"/>
      <c r="F119" s="59"/>
      <c r="G119" s="59"/>
      <c r="H119" s="59"/>
      <c r="I119" s="62"/>
      <c r="J119" s="59"/>
      <c r="K119" s="59"/>
      <c r="L119" s="59"/>
      <c r="M119" s="59"/>
      <c r="N119" s="59"/>
      <c r="O119" s="59"/>
      <c r="P119" s="2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29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29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29"/>
      <c r="BD119" s="31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29"/>
      <c r="BR119" s="1"/>
      <c r="BS119" s="31"/>
      <c r="BT119" s="32"/>
      <c r="BU119" s="32"/>
      <c r="BV119" s="6"/>
      <c r="BW119" s="6"/>
      <c r="BX119" s="6"/>
      <c r="BY119" s="6"/>
      <c r="BZ119" s="6"/>
      <c r="CA119" s="1"/>
      <c r="CB119" s="6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</row>
    <row x14ac:dyDescent="0.25" r="120" customHeight="1" ht="18.75" hidden="1">
      <c r="A120" s="54">
        <f>+A27</f>
      </c>
      <c r="B120" s="54">
        <f>+B27</f>
      </c>
      <c r="C120" s="54">
        <f>+C27</f>
      </c>
      <c r="D120" s="59"/>
      <c r="E120" s="59"/>
      <c r="F120" s="59"/>
      <c r="G120" s="59"/>
      <c r="H120" s="59"/>
      <c r="I120" s="62"/>
      <c r="J120" s="59">
        <f>(+J27*10%)*50*40*2</f>
      </c>
      <c r="K120" s="59">
        <f>(+K27*10%)*50*40*2</f>
      </c>
      <c r="L120" s="59">
        <f>(+L27*10%)*50*40*2</f>
      </c>
      <c r="M120" s="59">
        <f>(+M27*10%)*50*40*2</f>
      </c>
      <c r="N120" s="59">
        <f>(+N27*10%)*50*40*2</f>
      </c>
      <c r="O120" s="59">
        <f>(+O27*10%)*50*40*2</f>
      </c>
      <c r="P120" s="29">
        <f>SUM(D120:O120)</f>
      </c>
      <c r="Q120" s="59">
        <f>(+Q27*8.5%)*50*40*2</f>
      </c>
      <c r="R120" s="59">
        <f>(+R27*8.5%)*50*40*2</f>
      </c>
      <c r="S120" s="59">
        <f>(+S27*8.5%)*50*40*2</f>
      </c>
      <c r="T120" s="59">
        <f>(+T27*8.5%)*50*40*2</f>
      </c>
      <c r="U120" s="59">
        <f>(+U27*8.5%)*50*40*2</f>
      </c>
      <c r="V120" s="59">
        <f>(+V27*8.5%)*50*40*2</f>
      </c>
      <c r="W120" s="59">
        <f>(+W27*8.5%)*50*40*2</f>
      </c>
      <c r="X120" s="59">
        <f>(+X27*8.5%)*50*40*2</f>
      </c>
      <c r="Y120" s="59">
        <f>(+Y27*8.5%)*50*40*2</f>
      </c>
      <c r="Z120" s="59">
        <f>(+Z27*8.5%)*50*40*2</f>
      </c>
      <c r="AA120" s="59">
        <f>(+AA27*8.5%)*50*40*2</f>
      </c>
      <c r="AB120" s="59">
        <f>(+AB27*8.5%)*50*40*2</f>
      </c>
      <c r="AC120" s="29">
        <f>SUM(Q120:AB120)</f>
      </c>
      <c r="AD120" s="59">
        <f>(+AD27*10%)*50*40*2</f>
      </c>
      <c r="AE120" s="59">
        <f>(+AE27*10%)*50*40*2</f>
      </c>
      <c r="AF120" s="59">
        <f>(+AF27*10%)*50*40*2</f>
      </c>
      <c r="AG120" s="59">
        <f>(+AG27*10%)*50*40*2</f>
      </c>
      <c r="AH120" s="59">
        <f>(+AH27*10%)*50*40*2</f>
      </c>
      <c r="AI120" s="59">
        <f>(+AI27*10%)*50*40*2</f>
      </c>
      <c r="AJ120" s="59">
        <f>(+AJ27*10%)*50*40*2</f>
      </c>
      <c r="AK120" s="59">
        <f>(+AK27*10%)*50*40*2</f>
      </c>
      <c r="AL120" s="59">
        <f>(+AL27*10%)*50*40*2</f>
      </c>
      <c r="AM120" s="59">
        <f>(+AM27*10%)*50*40*2</f>
      </c>
      <c r="AN120" s="59">
        <f>(+AN27*10%)*50*40*2</f>
      </c>
      <c r="AO120" s="59">
        <f>(+AO27*10%)*50*40*2</f>
      </c>
      <c r="AP120" s="29">
        <f>SUM(AD120:AO120)</f>
      </c>
      <c r="AQ120" s="59">
        <f>(+AQ27*10%)*50*40*2</f>
      </c>
      <c r="AR120" s="59">
        <f>(+AR27*10%)*50*40*2</f>
      </c>
      <c r="AS120" s="59">
        <f>(+AS27*10%)*50*40*2</f>
      </c>
      <c r="AT120" s="59">
        <f>(+AT27*10%)*50*40*2</f>
      </c>
      <c r="AU120" s="59">
        <f>(+AU27*10%)*50*40*2</f>
      </c>
      <c r="AV120" s="59">
        <f>(+AV27*10%)*50*40*2</f>
      </c>
      <c r="AW120" s="59">
        <f>(+AW27*10%)*50*40*2</f>
      </c>
      <c r="AX120" s="59">
        <f>(+AX27*10%)*50*40*2</f>
      </c>
      <c r="AY120" s="59">
        <f>(+AY27*10%)*50*40*2</f>
      </c>
      <c r="AZ120" s="59">
        <f>(+AZ27*10%)*50*40*2</f>
      </c>
      <c r="BA120" s="59">
        <f>(+BA27*10%)*50*40*2</f>
      </c>
      <c r="BB120" s="59">
        <f>(+BB27*10%)*50*40*2</f>
      </c>
      <c r="BC120" s="29">
        <f>SUM(AQ120:BB120)</f>
      </c>
      <c r="BD120" s="31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29">
        <f>SUM(BE120:BP120)</f>
      </c>
      <c r="BR120" s="1"/>
      <c r="BS120" s="31">
        <f>AC120-P120</f>
      </c>
      <c r="BT120" s="32">
        <f>AP120-AC120</f>
      </c>
      <c r="BU120" s="32">
        <f>BC120-AP120</f>
      </c>
      <c r="BV120" s="6"/>
      <c r="BW120" s="6"/>
      <c r="BX120" s="6"/>
      <c r="BY120" s="6"/>
      <c r="BZ120" s="6"/>
      <c r="CA120" s="1"/>
      <c r="CB120" s="6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</row>
    <row x14ac:dyDescent="0.25" r="121" customHeight="1" ht="18.75" hidden="1">
      <c r="A121" s="54">
        <f>+A28</f>
      </c>
      <c r="B121" s="54">
        <f>+B28</f>
      </c>
      <c r="C121" s="54">
        <f>+C28</f>
      </c>
      <c r="D121" s="59"/>
      <c r="E121" s="59"/>
      <c r="F121" s="59"/>
      <c r="G121" s="59"/>
      <c r="H121" s="59"/>
      <c r="I121" s="62"/>
      <c r="J121" s="59">
        <f>(+J28*10%)*50*40*2</f>
      </c>
      <c r="K121" s="59">
        <f>(+K28*10%)*50*40*2</f>
      </c>
      <c r="L121" s="59">
        <f>(+L28*10%)*50*40*2</f>
      </c>
      <c r="M121" s="59">
        <f>(+M28*10%)*50*40*2</f>
      </c>
      <c r="N121" s="59">
        <f>(+N28*10%)*50*40*2</f>
      </c>
      <c r="O121" s="59">
        <f>(+O28*10%)*50*40*2</f>
      </c>
      <c r="P121" s="29">
        <f>SUM(D121:O121)</f>
      </c>
      <c r="Q121" s="59">
        <f>(+Q28*8.5%)*50*40*2</f>
      </c>
      <c r="R121" s="59">
        <f>(+R28*8.5%)*50*40*2</f>
      </c>
      <c r="S121" s="59">
        <f>(+S28*8.5%)*50*40*2</f>
      </c>
      <c r="T121" s="59">
        <f>(+T28*8.5%)*50*40*2</f>
      </c>
      <c r="U121" s="59">
        <f>(+U28*8.5%)*50*40*2</f>
      </c>
      <c r="V121" s="59">
        <f>(+V28*8.5%)*50*40*2</f>
      </c>
      <c r="W121" s="59">
        <f>(+W28*8.5%)*50*40*2</f>
      </c>
      <c r="X121" s="59">
        <f>(+X28*8.5%)*50*40*2</f>
      </c>
      <c r="Y121" s="59">
        <f>(+Y28*8.5%)*50*40*2</f>
      </c>
      <c r="Z121" s="59">
        <f>(+Z28*8.5%)*50*40*2</f>
      </c>
      <c r="AA121" s="59">
        <f>(+AA28*8.5%)*50*40*2</f>
      </c>
      <c r="AB121" s="59">
        <f>(+AB28*8.5%)*50*40*2</f>
      </c>
      <c r="AC121" s="29">
        <f>SUM(Q121:AB121)</f>
      </c>
      <c r="AD121" s="59">
        <f>(+AD28*10%)*50*40*2</f>
      </c>
      <c r="AE121" s="59">
        <f>(+AE28*10%)*50*40*2</f>
      </c>
      <c r="AF121" s="59">
        <f>(+AF28*10%)*50*40*2</f>
      </c>
      <c r="AG121" s="59">
        <f>(+AG28*10%)*50*40*2</f>
      </c>
      <c r="AH121" s="59">
        <f>(+AH28*10%)*50*40*2</f>
      </c>
      <c r="AI121" s="59">
        <f>(+AI28*10%)*50*40*2</f>
      </c>
      <c r="AJ121" s="59">
        <f>(+AJ28*10%)*50*40*2</f>
      </c>
      <c r="AK121" s="59">
        <f>(+AK28*10%)*50*40*2</f>
      </c>
      <c r="AL121" s="59">
        <f>(+AL28*10%)*50*40*2</f>
      </c>
      <c r="AM121" s="59">
        <f>(+AM28*10%)*50*40*2</f>
      </c>
      <c r="AN121" s="59">
        <f>(+AN28*10%)*50*40*2</f>
      </c>
      <c r="AO121" s="59">
        <f>(+AO28*10%)*50*40*2</f>
      </c>
      <c r="AP121" s="29">
        <f>SUM(AD121:AO121)</f>
      </c>
      <c r="AQ121" s="59">
        <f>(+AQ28*10%)*50*40*2</f>
      </c>
      <c r="AR121" s="59">
        <f>(+AR28*10%)*50*40*2</f>
      </c>
      <c r="AS121" s="59">
        <f>(+AS28*10%)*50*40*2</f>
      </c>
      <c r="AT121" s="59">
        <f>(+AT28*10%)*50*40*2</f>
      </c>
      <c r="AU121" s="59">
        <f>(+AU28*10%)*50*40*2</f>
      </c>
      <c r="AV121" s="59">
        <f>(+AV28*10%)*50*40*2</f>
      </c>
      <c r="AW121" s="59">
        <f>(+AW28*10%)*50*40*2</f>
      </c>
      <c r="AX121" s="59">
        <f>(+AX28*10%)*50*40*2</f>
      </c>
      <c r="AY121" s="59">
        <f>(+AY28*10%)*50*40*2</f>
      </c>
      <c r="AZ121" s="59">
        <f>(+AZ28*10%)*50*40*2</f>
      </c>
      <c r="BA121" s="59">
        <f>(+BA28*10%)*50*40*2</f>
      </c>
      <c r="BB121" s="59">
        <f>(+BB28*10%)*50*40*2</f>
      </c>
      <c r="BC121" s="29">
        <f>SUM(AQ121:BB121)</f>
      </c>
      <c r="BD121" s="31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29">
        <f>SUM(BE121:BP121)</f>
      </c>
      <c r="BR121" s="1"/>
      <c r="BS121" s="31">
        <f>AC121-P121</f>
      </c>
      <c r="BT121" s="32">
        <f>AP121-AC121</f>
      </c>
      <c r="BU121" s="32">
        <f>BC121-AP121</f>
      </c>
      <c r="BV121" s="6"/>
      <c r="BW121" s="6"/>
      <c r="BX121" s="6"/>
      <c r="BY121" s="6"/>
      <c r="BZ121" s="6"/>
      <c r="CA121" s="1"/>
      <c r="CB121" s="6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</row>
    <row x14ac:dyDescent="0.25" r="122" customHeight="1" ht="18.75" hidden="1">
      <c r="A122" s="54">
        <f>+A29</f>
      </c>
      <c r="B122" s="54">
        <f>+B29</f>
      </c>
      <c r="C122" s="54">
        <f>+C29</f>
      </c>
      <c r="D122" s="59"/>
      <c r="E122" s="59"/>
      <c r="F122" s="59"/>
      <c r="G122" s="59"/>
      <c r="H122" s="59"/>
      <c r="I122" s="62"/>
      <c r="J122" s="59">
        <f>(+J29*10%)*50*40*2</f>
      </c>
      <c r="K122" s="59">
        <f>(+K29*10%)*50*40*2</f>
      </c>
      <c r="L122" s="59">
        <f>(+L29*10%)*50*40*2</f>
      </c>
      <c r="M122" s="59">
        <f>(+M29*10%)*50*40*2</f>
      </c>
      <c r="N122" s="59">
        <f>(+N29*10%)*50*40*2</f>
      </c>
      <c r="O122" s="59">
        <f>(+O29*10%)*50*40*2</f>
      </c>
      <c r="P122" s="29">
        <f>SUM(D122:O122)</f>
      </c>
      <c r="Q122" s="59">
        <f>(+Q29*8.5%)*50*40*2</f>
      </c>
      <c r="R122" s="59">
        <f>(+R29*8.5%)*50*40*2</f>
      </c>
      <c r="S122" s="59">
        <f>(+S29*8.5%)*50*40*2</f>
      </c>
      <c r="T122" s="59">
        <f>(+T29*8.5%)*50*40*2</f>
      </c>
      <c r="U122" s="59">
        <f>(+U29*8.5%)*50*40*2</f>
      </c>
      <c r="V122" s="59">
        <f>(+V29*8.5%)*50*40*2</f>
      </c>
      <c r="W122" s="59">
        <f>(+W29*8.5%)*50*40*2</f>
      </c>
      <c r="X122" s="59">
        <f>(+X29*8.5%)*50*40*2</f>
      </c>
      <c r="Y122" s="59">
        <f>(+Y29*8.5%)*50*40*2</f>
      </c>
      <c r="Z122" s="59">
        <f>(+Z29*8.5%)*50*40*2</f>
      </c>
      <c r="AA122" s="59">
        <f>(+AA29*8.5%)*50*40*2</f>
      </c>
      <c r="AB122" s="59">
        <f>(+AB29*8.5%)*50*40*2</f>
      </c>
      <c r="AC122" s="29">
        <f>SUM(Q122:AB122)</f>
      </c>
      <c r="AD122" s="59">
        <f>(+AD29*10%)*50*40*2</f>
      </c>
      <c r="AE122" s="59">
        <f>(+AE29*10%)*50*40*2</f>
      </c>
      <c r="AF122" s="59">
        <f>(+AF29*10%)*50*40*2</f>
      </c>
      <c r="AG122" s="59">
        <f>(+AG29*10%)*50*40*2</f>
      </c>
      <c r="AH122" s="59">
        <f>(+AH29*10%)*50*40*2</f>
      </c>
      <c r="AI122" s="59">
        <f>(+AI29*10%)*50*40*2</f>
      </c>
      <c r="AJ122" s="59">
        <f>(+AJ29*10%)*50*40*2</f>
      </c>
      <c r="AK122" s="59">
        <f>(+AK29*10%)*50*40*2</f>
      </c>
      <c r="AL122" s="59">
        <f>(+AL29*10%)*50*40*2</f>
      </c>
      <c r="AM122" s="59">
        <f>(+AM29*10%)*50*40*2</f>
      </c>
      <c r="AN122" s="59">
        <f>(+AN29*10%)*50*40*2</f>
      </c>
      <c r="AO122" s="59">
        <f>(+AO29*10%)*50*40*2</f>
      </c>
      <c r="AP122" s="29">
        <f>SUM(AD122:AO122)</f>
      </c>
      <c r="AQ122" s="59">
        <f>(+AQ29*10%)*50*40*2</f>
      </c>
      <c r="AR122" s="59">
        <f>(+AR29*10%)*50*40*2</f>
      </c>
      <c r="AS122" s="59">
        <f>(+AS29*10%)*50*40*2</f>
      </c>
      <c r="AT122" s="59">
        <f>(+AT29*10%)*50*40*2</f>
      </c>
      <c r="AU122" s="59">
        <f>(+AU29*10%)*50*40*2</f>
      </c>
      <c r="AV122" s="59">
        <f>(+AV29*10%)*50*40*2</f>
      </c>
      <c r="AW122" s="59">
        <f>(+AW29*10%)*50*40*2</f>
      </c>
      <c r="AX122" s="59">
        <f>(+AX29*10%)*50*40*2</f>
      </c>
      <c r="AY122" s="59">
        <f>(+AY29*10%)*50*40*2</f>
      </c>
      <c r="AZ122" s="59">
        <f>(+AZ29*10%)*50*40*2</f>
      </c>
      <c r="BA122" s="59">
        <f>(+BA29*10%)*50*40*2</f>
      </c>
      <c r="BB122" s="59">
        <f>(+BB29*10%)*50*40*2</f>
      </c>
      <c r="BC122" s="29">
        <f>SUM(AQ122:BB122)</f>
      </c>
      <c r="BD122" s="31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29">
        <f>SUM(BE122:BP122)</f>
      </c>
      <c r="BR122" s="1"/>
      <c r="BS122" s="31">
        <f>AC122-P122</f>
      </c>
      <c r="BT122" s="32">
        <f>AP122-AC122</f>
      </c>
      <c r="BU122" s="32">
        <f>BC122-AP122</f>
      </c>
      <c r="BV122" s="6"/>
      <c r="BW122" s="6"/>
      <c r="BX122" s="6"/>
      <c r="BY122" s="6"/>
      <c r="BZ122" s="6"/>
      <c r="CA122" s="1"/>
      <c r="CB122" s="6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</row>
    <row x14ac:dyDescent="0.25" r="123" customHeight="1" ht="18.75" hidden="1">
      <c r="A123" s="1"/>
      <c r="B123" s="1"/>
      <c r="C123" s="65" t="s">
        <v>56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9">
        <f>SUM(Q123:AB123)</f>
      </c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9">
        <f>SUM(AD123:AO123)</f>
      </c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9">
        <f>SUM(AQ123:BB123)</f>
      </c>
      <c r="BD123" s="6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38"/>
      <c r="BR123" s="24"/>
      <c r="BS123" s="31"/>
      <c r="BT123" s="32"/>
      <c r="BU123" s="32"/>
      <c r="BV123" s="39"/>
      <c r="BW123" s="39"/>
      <c r="BX123" s="39"/>
      <c r="BY123" s="39"/>
      <c r="BZ123" s="39"/>
      <c r="CA123" s="24"/>
      <c r="CB123" s="39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</row>
    <row x14ac:dyDescent="0.25" r="124" customHeight="1" ht="12">
      <c r="A124" s="1"/>
      <c r="B124" s="1"/>
      <c r="C124" s="1"/>
      <c r="D124" s="66">
        <f>SUM(D97:D123)</f>
      </c>
      <c r="E124" s="66">
        <f>SUM(E97:E123)</f>
      </c>
      <c r="F124" s="66">
        <f>SUM(F97:F123)</f>
      </c>
      <c r="G124" s="66">
        <f>SUM(G97:G123)</f>
      </c>
      <c r="H124" s="66">
        <f>SUM(H97:H123)</f>
      </c>
      <c r="I124" s="66">
        <f>SUM(I97:I123)</f>
      </c>
      <c r="J124" s="66">
        <f>SUM(J97:J123)</f>
      </c>
      <c r="K124" s="66">
        <f>SUM(K97:K123)</f>
      </c>
      <c r="L124" s="66">
        <f>SUM(L97:L123)</f>
      </c>
      <c r="M124" s="66">
        <f>SUM(M97:M123)</f>
      </c>
      <c r="N124" s="66">
        <f>SUM(N97:N123)</f>
      </c>
      <c r="O124" s="66">
        <f>SUM(O97:O123)</f>
      </c>
      <c r="P124" s="66">
        <f>SUM(P97:P123)</f>
      </c>
      <c r="Q124" s="66">
        <f>SUM(Q97:Q123)</f>
      </c>
      <c r="R124" s="66">
        <f>SUM(R97:R123)</f>
      </c>
      <c r="S124" s="66">
        <f>SUM(S97:S123)</f>
      </c>
      <c r="T124" s="66">
        <f>SUM(T97:T123)</f>
      </c>
      <c r="U124" s="66">
        <f>SUM(U97:U123)</f>
      </c>
      <c r="V124" s="66">
        <f>SUM(V97:V123)</f>
      </c>
      <c r="W124" s="66">
        <f>SUM(W97:W123)</f>
      </c>
      <c r="X124" s="66">
        <f>SUM(X97:X123)</f>
      </c>
      <c r="Y124" s="66">
        <f>SUM(Y97:Y123)</f>
      </c>
      <c r="Z124" s="66">
        <f>SUM(Z97:Z123)</f>
      </c>
      <c r="AA124" s="66">
        <f>SUM(AA97:AA123)</f>
      </c>
      <c r="AB124" s="66">
        <f>SUM(AB97:AB123)</f>
      </c>
      <c r="AC124" s="66">
        <f>SUM(AC97:AC123)</f>
      </c>
      <c r="AD124" s="66">
        <f>SUM(AD97:AD123)</f>
      </c>
      <c r="AE124" s="66">
        <f>SUM(AE97:AE123)</f>
      </c>
      <c r="AF124" s="66">
        <f>SUM(AF97:AF123)</f>
      </c>
      <c r="AG124" s="66">
        <f>SUM(AG97:AG123)</f>
      </c>
      <c r="AH124" s="66">
        <f>SUM(AH97:AH123)</f>
      </c>
      <c r="AI124" s="66">
        <f>SUM(AI97:AI123)</f>
      </c>
      <c r="AJ124" s="66">
        <f>SUM(AJ97:AJ123)</f>
      </c>
      <c r="AK124" s="66">
        <f>SUM(AK97:AK123)</f>
      </c>
      <c r="AL124" s="66">
        <f>SUM(AL97:AL123)</f>
      </c>
      <c r="AM124" s="66">
        <f>SUM(AM97:AM123)</f>
      </c>
      <c r="AN124" s="66">
        <f>SUM(AN97:AN123)</f>
      </c>
      <c r="AO124" s="66">
        <f>SUM(AO97:AO123)</f>
      </c>
      <c r="AP124" s="66">
        <f>SUM(AP97:AP123)</f>
      </c>
      <c r="AQ124" s="66">
        <f>SUM(AQ97:AQ123)</f>
      </c>
      <c r="AR124" s="66">
        <f>SUM(AR97:AR123)</f>
      </c>
      <c r="AS124" s="66">
        <f>SUM(AS97:AS123)</f>
      </c>
      <c r="AT124" s="66">
        <f>SUM(AT97:AT123)</f>
      </c>
      <c r="AU124" s="66">
        <f>SUM(AU97:AU123)</f>
      </c>
      <c r="AV124" s="66">
        <f>SUM(AV97:AV123)</f>
      </c>
      <c r="AW124" s="66">
        <f>SUM(AW97:AW123)</f>
      </c>
      <c r="AX124" s="66">
        <f>SUM(AX97:AX123)</f>
      </c>
      <c r="AY124" s="66">
        <f>SUM(AY97:AY123)</f>
      </c>
      <c r="AZ124" s="66">
        <f>SUM(AZ97:AZ123)</f>
      </c>
      <c r="BA124" s="66">
        <f>SUM(BA97:BA123)</f>
      </c>
      <c r="BB124" s="66">
        <f>SUM(BB97:BB123)</f>
      </c>
      <c r="BC124" s="66">
        <f>SUM(BC97:BC123)</f>
      </c>
      <c r="BD124" s="66">
        <f>SUM(BD97:BD123)</f>
      </c>
      <c r="BE124" s="66">
        <f>SUM(BE97:BE123)</f>
      </c>
      <c r="BF124" s="66">
        <f>SUM(BF97:BF123)</f>
      </c>
      <c r="BG124" s="66">
        <f>SUM(BG97:BG123)</f>
      </c>
      <c r="BH124" s="66">
        <f>SUM(BH97:BH123)</f>
      </c>
      <c r="BI124" s="66">
        <f>SUM(BI97:BI123)</f>
      </c>
      <c r="BJ124" s="66">
        <f>SUM(BJ97:BJ123)</f>
      </c>
      <c r="BK124" s="66">
        <f>SUM(BK97:BK123)</f>
      </c>
      <c r="BL124" s="66">
        <f>SUM(BL97:BL123)</f>
      </c>
      <c r="BM124" s="66">
        <f>SUM(BM97:BM123)</f>
      </c>
      <c r="BN124" s="66">
        <f>SUM(BN97:BN123)</f>
      </c>
      <c r="BO124" s="66">
        <f>SUM(BO97:BO123)</f>
      </c>
      <c r="BP124" s="66">
        <f>SUM(BP97:BP123)</f>
      </c>
      <c r="BQ124" s="66">
        <f>SUM(BQ97:BQ123)</f>
      </c>
      <c r="BR124" s="1"/>
      <c r="BS124" s="6"/>
      <c r="BT124" s="6"/>
      <c r="BU124" s="6"/>
      <c r="BV124" s="6"/>
      <c r="BW124" s="6"/>
      <c r="BX124" s="6"/>
      <c r="BY124" s="6"/>
      <c r="BZ124" s="6"/>
      <c r="CA124" s="1"/>
      <c r="CB124" s="6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</row>
    <row x14ac:dyDescent="0.25" r="125" customHeight="1" ht="12">
      <c r="A125" s="1"/>
      <c r="B125" s="1"/>
      <c r="C125" s="1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31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2"/>
      <c r="BR125" s="1"/>
      <c r="BS125" s="6"/>
      <c r="BT125" s="6"/>
      <c r="BU125" s="6"/>
      <c r="BV125" s="6"/>
      <c r="BW125" s="6"/>
      <c r="BX125" s="6"/>
      <c r="BY125" s="6"/>
      <c r="BZ125" s="6"/>
      <c r="CA125" s="1"/>
      <c r="CB125" s="6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</row>
    <row x14ac:dyDescent="0.25" r="126" customHeight="1" ht="18.75">
      <c r="A126" s="1"/>
      <c r="B126" s="1"/>
      <c r="C126" s="67" t="s">
        <v>74</v>
      </c>
      <c r="D126" s="68" t="s">
        <v>75</v>
      </c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45">
        <v>2022</v>
      </c>
      <c r="Q126" s="12" t="s">
        <v>76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>
        <v>2023</v>
      </c>
      <c r="AD126" s="15" t="s">
        <v>77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7">
        <v>2024</v>
      </c>
      <c r="AQ126" s="18" t="s">
        <v>78</v>
      </c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20">
        <v>2024</v>
      </c>
      <c r="BD126" s="26"/>
      <c r="BE126" s="21" t="s">
        <v>79</v>
      </c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23">
        <v>2024</v>
      </c>
      <c r="BR126" s="1"/>
      <c r="BS126" s="6"/>
      <c r="BT126" s="6"/>
      <c r="BU126" s="6"/>
      <c r="BV126" s="6"/>
      <c r="BW126" s="6"/>
      <c r="BX126" s="70" t="s">
        <v>80</v>
      </c>
      <c r="BY126" s="71">
        <v>4</v>
      </c>
      <c r="BZ126" s="32">
        <v>8</v>
      </c>
      <c r="CA126" s="1"/>
      <c r="CB126" s="6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</row>
    <row x14ac:dyDescent="0.25" r="127" customHeight="1" ht="18.75" hidden="1">
      <c r="A127" s="1"/>
      <c r="B127" s="1"/>
      <c r="C127" s="24"/>
      <c r="D127" s="25" t="s">
        <v>6</v>
      </c>
      <c r="E127" s="25" t="s">
        <v>7</v>
      </c>
      <c r="F127" s="25" t="s">
        <v>8</v>
      </c>
      <c r="G127" s="25" t="s">
        <v>9</v>
      </c>
      <c r="H127" s="25" t="s">
        <v>10</v>
      </c>
      <c r="I127" s="25" t="s">
        <v>11</v>
      </c>
      <c r="J127" s="25" t="s">
        <v>12</v>
      </c>
      <c r="K127" s="25" t="s">
        <v>13</v>
      </c>
      <c r="L127" s="25" t="s">
        <v>14</v>
      </c>
      <c r="M127" s="25" t="s">
        <v>15</v>
      </c>
      <c r="N127" s="25" t="s">
        <v>16</v>
      </c>
      <c r="O127" s="25" t="s">
        <v>17</v>
      </c>
      <c r="P127" s="25" t="s">
        <v>18</v>
      </c>
      <c r="Q127" s="25" t="s">
        <v>6</v>
      </c>
      <c r="R127" s="25" t="s">
        <v>7</v>
      </c>
      <c r="S127" s="25" t="s">
        <v>8</v>
      </c>
      <c r="T127" s="25" t="s">
        <v>9</v>
      </c>
      <c r="U127" s="25" t="s">
        <v>10</v>
      </c>
      <c r="V127" s="25" t="s">
        <v>11</v>
      </c>
      <c r="W127" s="25" t="s">
        <v>12</v>
      </c>
      <c r="X127" s="25" t="s">
        <v>13</v>
      </c>
      <c r="Y127" s="25" t="s">
        <v>14</v>
      </c>
      <c r="Z127" s="25" t="s">
        <v>15</v>
      </c>
      <c r="AA127" s="25" t="s">
        <v>16</v>
      </c>
      <c r="AB127" s="25" t="s">
        <v>17</v>
      </c>
      <c r="AC127" s="25" t="s">
        <v>18</v>
      </c>
      <c r="AD127" s="25" t="s">
        <v>6</v>
      </c>
      <c r="AE127" s="25" t="s">
        <v>7</v>
      </c>
      <c r="AF127" s="25" t="s">
        <v>8</v>
      </c>
      <c r="AG127" s="25" t="s">
        <v>9</v>
      </c>
      <c r="AH127" s="25" t="s">
        <v>10</v>
      </c>
      <c r="AI127" s="25" t="s">
        <v>11</v>
      </c>
      <c r="AJ127" s="25" t="s">
        <v>12</v>
      </c>
      <c r="AK127" s="25" t="s">
        <v>13</v>
      </c>
      <c r="AL127" s="25" t="s">
        <v>14</v>
      </c>
      <c r="AM127" s="25" t="s">
        <v>15</v>
      </c>
      <c r="AN127" s="25" t="s">
        <v>16</v>
      </c>
      <c r="AO127" s="25" t="s">
        <v>17</v>
      </c>
      <c r="AP127" s="25" t="s">
        <v>18</v>
      </c>
      <c r="AQ127" s="25" t="s">
        <v>6</v>
      </c>
      <c r="AR127" s="25" t="s">
        <v>7</v>
      </c>
      <c r="AS127" s="25" t="s">
        <v>8</v>
      </c>
      <c r="AT127" s="25" t="s">
        <v>9</v>
      </c>
      <c r="AU127" s="25" t="s">
        <v>10</v>
      </c>
      <c r="AV127" s="25" t="s">
        <v>11</v>
      </c>
      <c r="AW127" s="25" t="s">
        <v>12</v>
      </c>
      <c r="AX127" s="25" t="s">
        <v>13</v>
      </c>
      <c r="AY127" s="25" t="s">
        <v>14</v>
      </c>
      <c r="AZ127" s="25" t="s">
        <v>15</v>
      </c>
      <c r="BA127" s="25" t="s">
        <v>16</v>
      </c>
      <c r="BB127" s="25" t="s">
        <v>17</v>
      </c>
      <c r="BC127" s="25" t="s">
        <v>18</v>
      </c>
      <c r="BD127" s="31"/>
      <c r="BE127" s="25" t="s">
        <v>6</v>
      </c>
      <c r="BF127" s="25" t="s">
        <v>7</v>
      </c>
      <c r="BG127" s="25" t="s">
        <v>8</v>
      </c>
      <c r="BH127" s="25" t="s">
        <v>9</v>
      </c>
      <c r="BI127" s="25" t="s">
        <v>10</v>
      </c>
      <c r="BJ127" s="25" t="s">
        <v>11</v>
      </c>
      <c r="BK127" s="25" t="s">
        <v>12</v>
      </c>
      <c r="BL127" s="25" t="s">
        <v>13</v>
      </c>
      <c r="BM127" s="25" t="s">
        <v>14</v>
      </c>
      <c r="BN127" s="25" t="s">
        <v>15</v>
      </c>
      <c r="BO127" s="25" t="s">
        <v>16</v>
      </c>
      <c r="BP127" s="25" t="s">
        <v>17</v>
      </c>
      <c r="BQ127" s="25" t="s">
        <v>18</v>
      </c>
      <c r="BR127" s="1"/>
      <c r="BS127" s="72" t="s">
        <v>80</v>
      </c>
      <c r="BT127" s="72" t="s">
        <v>81</v>
      </c>
      <c r="BU127" s="72" t="s">
        <v>82</v>
      </c>
      <c r="BV127" s="73" t="s">
        <v>83</v>
      </c>
      <c r="BW127" s="73" t="s">
        <v>84</v>
      </c>
      <c r="BX127" s="73" t="s">
        <v>85</v>
      </c>
      <c r="BY127" s="74" t="s">
        <v>86</v>
      </c>
      <c r="BZ127" s="75" t="s">
        <v>87</v>
      </c>
      <c r="CA127" s="1"/>
      <c r="CB127" s="72" t="s">
        <v>88</v>
      </c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</row>
    <row x14ac:dyDescent="0.25" r="128" customHeight="1" ht="18.75" hidden="1">
      <c r="A128" s="47">
        <f>+A4</f>
      </c>
      <c r="B128" s="47">
        <f>+B4</f>
      </c>
      <c r="C128" s="47">
        <f>+C4</f>
      </c>
      <c r="D128" s="76">
        <f>+D66+D97</f>
      </c>
      <c r="E128" s="76">
        <f>+E66+E97</f>
      </c>
      <c r="F128" s="76">
        <f>+F66+F97</f>
      </c>
      <c r="G128" s="76">
        <f>+G66+G97</f>
      </c>
      <c r="H128" s="76">
        <f>+H66+H97</f>
      </c>
      <c r="I128" s="76">
        <f>+I66+I97</f>
      </c>
      <c r="J128" s="59">
        <f>+J66+J97</f>
      </c>
      <c r="K128" s="59">
        <f>+K66+K97</f>
      </c>
      <c r="L128" s="59">
        <f>+L66+L97</f>
      </c>
      <c r="M128" s="59">
        <f>+M66+M97</f>
      </c>
      <c r="N128" s="59">
        <f>+N66+N97</f>
      </c>
      <c r="O128" s="59">
        <f>+O66+O97</f>
      </c>
      <c r="P128" s="29">
        <f>SUM(D128:O128)</f>
      </c>
      <c r="Q128" s="59">
        <f>+Q66+Q97</f>
      </c>
      <c r="R128" s="59">
        <f>+R66+R97</f>
      </c>
      <c r="S128" s="59">
        <f>+S66+S97</f>
      </c>
      <c r="T128" s="59">
        <f>+T66+T97</f>
      </c>
      <c r="U128" s="59">
        <f>+U66+U97</f>
      </c>
      <c r="V128" s="59">
        <f>+V66+V97</f>
      </c>
      <c r="W128" s="59">
        <f>+W66+W97</f>
      </c>
      <c r="X128" s="59">
        <f>+X66+X97</f>
      </c>
      <c r="Y128" s="59">
        <f>+Y66+Y97</f>
      </c>
      <c r="Z128" s="59">
        <f>+Z66+Z97</f>
      </c>
      <c r="AA128" s="59">
        <f>+AA66+AA97</f>
      </c>
      <c r="AB128" s="59">
        <f>+AB66+AB97</f>
      </c>
      <c r="AC128" s="29">
        <f>SUM(Q128:AB128)</f>
      </c>
      <c r="AD128" s="59">
        <f>+AD66+AD97</f>
      </c>
      <c r="AE128" s="59">
        <f>+AE66+AE97</f>
      </c>
      <c r="AF128" s="59">
        <f>+AF66+AF97</f>
      </c>
      <c r="AG128" s="59">
        <f>+AG66+AG97</f>
      </c>
      <c r="AH128" s="59">
        <f>+AH66+AH97</f>
      </c>
      <c r="AI128" s="59">
        <f>+AI66+AI97</f>
      </c>
      <c r="AJ128" s="59">
        <f>+AJ66+AJ97</f>
      </c>
      <c r="AK128" s="59">
        <f>+AK66+AK97</f>
      </c>
      <c r="AL128" s="59">
        <f>+AL66+AL97</f>
      </c>
      <c r="AM128" s="59">
        <f>+AM66+AM97</f>
      </c>
      <c r="AN128" s="59">
        <f>+AN66+AN97</f>
      </c>
      <c r="AO128" s="59">
        <f>+AO66+AO97</f>
      </c>
      <c r="AP128" s="29">
        <f>SUM(AD128:AO128)</f>
      </c>
      <c r="AQ128" s="59">
        <f>+AQ66+AQ97</f>
      </c>
      <c r="AR128" s="59">
        <f>+AR66+AR97</f>
      </c>
      <c r="AS128" s="59">
        <f>+AS66+AS97</f>
      </c>
      <c r="AT128" s="59">
        <f>+AT66+AT97</f>
      </c>
      <c r="AU128" s="59">
        <f>+AU66+AU97</f>
      </c>
      <c r="AV128" s="59">
        <f>+AV66+AV97</f>
      </c>
      <c r="AW128" s="59">
        <f>+AW66+AW97</f>
      </c>
      <c r="AX128" s="59">
        <f>+AX66+AX97</f>
      </c>
      <c r="AY128" s="59">
        <f>+AY66+AY97</f>
      </c>
      <c r="AZ128" s="59">
        <f>+AZ66+AZ97</f>
      </c>
      <c r="BA128" s="59">
        <f>+BA66+BA97</f>
      </c>
      <c r="BB128" s="59">
        <f>+BB66+BB97</f>
      </c>
      <c r="BC128" s="29">
        <f>SUM(AQ128:BB128)</f>
      </c>
      <c r="BD128" s="31"/>
      <c r="BE128" s="59">
        <v>1400000</v>
      </c>
      <c r="BF128" s="59">
        <v>2100000</v>
      </c>
      <c r="BG128" s="59">
        <v>2060000</v>
      </c>
      <c r="BH128" s="59">
        <v>2040000</v>
      </c>
      <c r="BI128" s="59">
        <v>2020000</v>
      </c>
      <c r="BJ128" s="59">
        <v>2020000</v>
      </c>
      <c r="BK128" s="59">
        <v>2020000</v>
      </c>
      <c r="BL128" s="59">
        <v>2020000</v>
      </c>
      <c r="BM128" s="59">
        <v>2020000</v>
      </c>
      <c r="BN128" s="59">
        <v>2020000</v>
      </c>
      <c r="BO128" s="59">
        <v>2020000</v>
      </c>
      <c r="BP128" s="59">
        <v>2020000</v>
      </c>
      <c r="BQ128" s="29">
        <f>SUM(BE128:BP128)</f>
      </c>
      <c r="BR128" s="1"/>
      <c r="BS128" s="29">
        <f>SUM(BE128:BP128)</f>
      </c>
      <c r="BT128" s="29">
        <f>+SUM(D128:O128)</f>
      </c>
      <c r="BU128" s="77">
        <f>SUM(D128:G128)</f>
      </c>
      <c r="BV128" s="59">
        <f>BU128/$BY$126</f>
      </c>
      <c r="BW128" s="59">
        <f>+BV128*12</f>
      </c>
      <c r="BX128" s="78">
        <f>IF($BX$126=$BS$127,BQ128-BU128,BT128-BU128)</f>
      </c>
      <c r="BY128" s="59">
        <f>(BT128-BU128)/BZ$126</f>
      </c>
      <c r="BZ128" s="59">
        <f>+BY128-BV128</f>
      </c>
      <c r="CA128" s="1"/>
      <c r="CB128" s="32">
        <f>+BU128-BS128</f>
      </c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</row>
    <row x14ac:dyDescent="0.25" r="129" customHeight="1" ht="18.75" hidden="1">
      <c r="A129" s="47">
        <f>+A5</f>
      </c>
      <c r="B129" s="47">
        <f>+B5</f>
      </c>
      <c r="C129" s="47">
        <f>+C5</f>
      </c>
      <c r="D129" s="76">
        <f>+D67+D98</f>
      </c>
      <c r="E129" s="76">
        <f>+E67+E98</f>
      </c>
      <c r="F129" s="76">
        <f>+F67+F98</f>
      </c>
      <c r="G129" s="76">
        <f>+G67+G98</f>
      </c>
      <c r="H129" s="76">
        <f>+H67+H98</f>
      </c>
      <c r="I129" s="76">
        <f>+I67+I98</f>
      </c>
      <c r="J129" s="59">
        <f>+J67+J98</f>
      </c>
      <c r="K129" s="59">
        <f>+K67+K98</f>
      </c>
      <c r="L129" s="59">
        <f>+L67+L98</f>
      </c>
      <c r="M129" s="59">
        <f>+M67+M98</f>
      </c>
      <c r="N129" s="59">
        <f>+N67+N98</f>
      </c>
      <c r="O129" s="59">
        <f>+O67+O98</f>
      </c>
      <c r="P129" s="29">
        <f>SUM(D129:O129)</f>
      </c>
      <c r="Q129" s="59">
        <f>+Q67+Q98</f>
      </c>
      <c r="R129" s="59">
        <f>+R67+R98</f>
      </c>
      <c r="S129" s="59">
        <f>+S67+S98</f>
      </c>
      <c r="T129" s="59">
        <f>+T67+T98</f>
      </c>
      <c r="U129" s="59">
        <f>+U67+U98</f>
      </c>
      <c r="V129" s="59">
        <f>+V67+V98</f>
      </c>
      <c r="W129" s="59">
        <f>+W67+W98</f>
      </c>
      <c r="X129" s="59">
        <f>+X67+X98</f>
      </c>
      <c r="Y129" s="59">
        <f>+Y67+Y98</f>
      </c>
      <c r="Z129" s="59">
        <f>+Z67+Z98</f>
      </c>
      <c r="AA129" s="59">
        <f>+AA67+AA98</f>
      </c>
      <c r="AB129" s="59">
        <f>+AB67+AB98</f>
      </c>
      <c r="AC129" s="29">
        <f>SUM(Q129:AB129)</f>
      </c>
      <c r="AD129" s="59">
        <f>+AD67+AD98</f>
      </c>
      <c r="AE129" s="59">
        <f>+AE67+AE98</f>
      </c>
      <c r="AF129" s="59">
        <f>+AF67+AF98</f>
      </c>
      <c r="AG129" s="59">
        <f>+AG67+AG98</f>
      </c>
      <c r="AH129" s="59">
        <f>+AH67+AH98</f>
      </c>
      <c r="AI129" s="59">
        <f>+AI67+AI98</f>
      </c>
      <c r="AJ129" s="59">
        <f>+AJ67+AJ98</f>
      </c>
      <c r="AK129" s="59">
        <f>+AK67+AK98</f>
      </c>
      <c r="AL129" s="59">
        <f>+AL67+AL98</f>
      </c>
      <c r="AM129" s="59">
        <f>+AM67+AM98</f>
      </c>
      <c r="AN129" s="59">
        <f>+AN67+AN98</f>
      </c>
      <c r="AO129" s="59">
        <f>+AO67+AO98</f>
      </c>
      <c r="AP129" s="29">
        <f>SUM(AD129:AO129)</f>
      </c>
      <c r="AQ129" s="59">
        <f>+AQ67+AQ98</f>
      </c>
      <c r="AR129" s="59">
        <f>+AR67+AR98</f>
      </c>
      <c r="AS129" s="59">
        <f>+AS67+AS98</f>
      </c>
      <c r="AT129" s="59">
        <f>+AT67+AT98</f>
      </c>
      <c r="AU129" s="59">
        <f>+AU67+AU98</f>
      </c>
      <c r="AV129" s="59">
        <f>+AV67+AV98</f>
      </c>
      <c r="AW129" s="59">
        <f>+AW67+AW98</f>
      </c>
      <c r="AX129" s="59">
        <f>+AX67+AX98</f>
      </c>
      <c r="AY129" s="59">
        <f>+AY67+AY98</f>
      </c>
      <c r="AZ129" s="59">
        <f>+AZ67+AZ98</f>
      </c>
      <c r="BA129" s="59">
        <f>+BA67+BA98</f>
      </c>
      <c r="BB129" s="59">
        <f>+BB67+BB98</f>
      </c>
      <c r="BC129" s="29">
        <f>SUM(AQ129:BB129)</f>
      </c>
      <c r="BD129" s="31"/>
      <c r="BE129" s="59">
        <v>270000</v>
      </c>
      <c r="BF129" s="59">
        <v>270000</v>
      </c>
      <c r="BG129" s="59">
        <v>270000</v>
      </c>
      <c r="BH129" s="59">
        <v>279000</v>
      </c>
      <c r="BI129" s="59">
        <v>279000</v>
      </c>
      <c r="BJ129" s="59">
        <v>279000</v>
      </c>
      <c r="BK129" s="59">
        <v>288000</v>
      </c>
      <c r="BL129" s="59">
        <v>288000</v>
      </c>
      <c r="BM129" s="59">
        <v>297000</v>
      </c>
      <c r="BN129" s="59">
        <v>297000</v>
      </c>
      <c r="BO129" s="59">
        <v>297000</v>
      </c>
      <c r="BP129" s="59">
        <v>297000</v>
      </c>
      <c r="BQ129" s="29">
        <f>SUM(BE129:BP129)</f>
      </c>
      <c r="BR129" s="1"/>
      <c r="BS129" s="29">
        <f>SUM(BE129:BP129)</f>
      </c>
      <c r="BT129" s="29">
        <f>+SUM(D129:O129)</f>
      </c>
      <c r="BU129" s="77">
        <f>SUM(D129:G129)</f>
      </c>
      <c r="BV129" s="59">
        <f>BU129/$BY$126</f>
      </c>
      <c r="BW129" s="59">
        <f>+BV129*12</f>
      </c>
      <c r="BX129" s="78">
        <f>IF($BX$126=$BS$127,BQ129-BU129,BT129-BU129)</f>
      </c>
      <c r="BY129" s="59">
        <f>(BT129-BU129)/BZ$126</f>
      </c>
      <c r="BZ129" s="59">
        <f>+BY129-BV129</f>
      </c>
      <c r="CA129" s="1"/>
      <c r="CB129" s="32">
        <f>+BU129-BS129</f>
      </c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</row>
    <row x14ac:dyDescent="0.25" r="130" customHeight="1" ht="18.75" hidden="1">
      <c r="A130" s="50">
        <f>+A6</f>
      </c>
      <c r="B130" s="50">
        <f>+B6</f>
      </c>
      <c r="C130" s="50">
        <f>+C6</f>
      </c>
      <c r="D130" s="76">
        <f>+D68+D99</f>
      </c>
      <c r="E130" s="76">
        <f>+E68+E99</f>
      </c>
      <c r="F130" s="76">
        <f>+F68+F99</f>
      </c>
      <c r="G130" s="76">
        <f>+G68+G99</f>
      </c>
      <c r="H130" s="76">
        <f>+H68+H99</f>
      </c>
      <c r="I130" s="76">
        <f>+I68+I99</f>
      </c>
      <c r="J130" s="59">
        <f>+J68+J99</f>
      </c>
      <c r="K130" s="59">
        <f>+K68+K99</f>
      </c>
      <c r="L130" s="59">
        <f>+L68+L99</f>
      </c>
      <c r="M130" s="59">
        <f>+M68+M99</f>
      </c>
      <c r="N130" s="59">
        <f>+N68+N99</f>
      </c>
      <c r="O130" s="59">
        <f>+O68+O99</f>
      </c>
      <c r="P130" s="29">
        <f>SUM(D130:O130)</f>
      </c>
      <c r="Q130" s="59">
        <f>+Q68+Q99</f>
      </c>
      <c r="R130" s="59">
        <f>+R68+R99</f>
      </c>
      <c r="S130" s="59">
        <f>+S68+S99</f>
      </c>
      <c r="T130" s="59">
        <f>+T68+T99</f>
      </c>
      <c r="U130" s="59">
        <f>+U68+U99</f>
      </c>
      <c r="V130" s="59">
        <f>+V68+V99</f>
      </c>
      <c r="W130" s="59">
        <f>+W68+W99</f>
      </c>
      <c r="X130" s="59">
        <f>+X68+X99</f>
      </c>
      <c r="Y130" s="59">
        <f>+Y68+Y99</f>
      </c>
      <c r="Z130" s="59">
        <f>+Z68+Z99</f>
      </c>
      <c r="AA130" s="59">
        <f>+AA68+AA99</f>
      </c>
      <c r="AB130" s="59">
        <f>+AB68+AB99</f>
      </c>
      <c r="AC130" s="29">
        <f>SUM(Q130:AB130)</f>
      </c>
      <c r="AD130" s="59">
        <f>+AD68+AD99</f>
      </c>
      <c r="AE130" s="59">
        <f>+AE68+AE99</f>
      </c>
      <c r="AF130" s="59">
        <f>+AF68+AF99</f>
      </c>
      <c r="AG130" s="59">
        <f>+AG68+AG99</f>
      </c>
      <c r="AH130" s="59">
        <f>+AH68+AH99</f>
      </c>
      <c r="AI130" s="59">
        <f>+AI68+AI99</f>
      </c>
      <c r="AJ130" s="59">
        <f>+AJ68+AJ99</f>
      </c>
      <c r="AK130" s="59">
        <f>+AK68+AK99</f>
      </c>
      <c r="AL130" s="59">
        <f>+AL68+AL99</f>
      </c>
      <c r="AM130" s="59">
        <f>+AM68+AM99</f>
      </c>
      <c r="AN130" s="59">
        <f>+AN68+AN99</f>
      </c>
      <c r="AO130" s="59">
        <f>+AO68+AO99</f>
      </c>
      <c r="AP130" s="29">
        <f>SUM(AD130:AO130)</f>
      </c>
      <c r="AQ130" s="59">
        <f>+AQ68+AQ99</f>
      </c>
      <c r="AR130" s="59">
        <f>+AR68+AR99</f>
      </c>
      <c r="AS130" s="59">
        <f>+AS68+AS99</f>
      </c>
      <c r="AT130" s="59">
        <f>+AT68+AT99</f>
      </c>
      <c r="AU130" s="59">
        <f>+AU68+AU99</f>
      </c>
      <c r="AV130" s="59">
        <f>+AV68+AV99</f>
      </c>
      <c r="AW130" s="59">
        <f>+AW68+AW99</f>
      </c>
      <c r="AX130" s="59">
        <f>+AX68+AX99</f>
      </c>
      <c r="AY130" s="59">
        <f>+AY68+AY99</f>
      </c>
      <c r="AZ130" s="59">
        <f>+AZ68+AZ99</f>
      </c>
      <c r="BA130" s="59">
        <f>+BA68+BA99</f>
      </c>
      <c r="BB130" s="59">
        <f>+BB68+BB99</f>
      </c>
      <c r="BC130" s="29">
        <f>SUM(AQ130:BB130)</f>
      </c>
      <c r="BD130" s="31"/>
      <c r="BE130" s="59">
        <v>264000</v>
      </c>
      <c r="BF130" s="59">
        <v>286000</v>
      </c>
      <c r="BG130" s="59">
        <v>330000</v>
      </c>
      <c r="BH130" s="59">
        <v>352000</v>
      </c>
      <c r="BI130" s="59">
        <v>374000</v>
      </c>
      <c r="BJ130" s="59">
        <v>396000</v>
      </c>
      <c r="BK130" s="59">
        <v>440000</v>
      </c>
      <c r="BL130" s="59">
        <v>440000</v>
      </c>
      <c r="BM130" s="59">
        <v>484000</v>
      </c>
      <c r="BN130" s="59">
        <v>484000</v>
      </c>
      <c r="BO130" s="59">
        <v>528000</v>
      </c>
      <c r="BP130" s="59">
        <v>550000</v>
      </c>
      <c r="BQ130" s="29">
        <f>SUM(BE130:BP130)</f>
      </c>
      <c r="BR130" s="1"/>
      <c r="BS130" s="29">
        <f>SUM(BE130:BP130)</f>
      </c>
      <c r="BT130" s="29">
        <f>+SUM(D130:O130)</f>
      </c>
      <c r="BU130" s="77">
        <f>SUM(D130:G130)</f>
      </c>
      <c r="BV130" s="59">
        <f>BU130/$BY$126</f>
      </c>
      <c r="BW130" s="59">
        <f>+BV130*12</f>
      </c>
      <c r="BX130" s="78">
        <f>IF($BX$126=$BS$127,BQ130-BU130,BT130-BU130)</f>
      </c>
      <c r="BY130" s="59">
        <f>(BT130-BU130)/BZ$126</f>
      </c>
      <c r="BZ130" s="59">
        <f>+BY130-BV130</f>
      </c>
      <c r="CA130" s="1"/>
      <c r="CB130" s="32">
        <f>+BU130-BS130</f>
      </c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</row>
    <row x14ac:dyDescent="0.25" r="131" customHeight="1" ht="18.75" hidden="1">
      <c r="A131" s="50">
        <f>+A7</f>
      </c>
      <c r="B131" s="50">
        <f>+B7</f>
      </c>
      <c r="C131" s="50">
        <f>+C7</f>
      </c>
      <c r="D131" s="76">
        <f>+D69+D100</f>
      </c>
      <c r="E131" s="76">
        <f>+E69+E100</f>
      </c>
      <c r="F131" s="76">
        <f>+F69+F100</f>
      </c>
      <c r="G131" s="76">
        <f>+G69+G100</f>
      </c>
      <c r="H131" s="76">
        <f>+H69+H100</f>
      </c>
      <c r="I131" s="76">
        <f>+I69+I100</f>
      </c>
      <c r="J131" s="59">
        <f>+J69+J100</f>
      </c>
      <c r="K131" s="59">
        <f>+K69+K100</f>
      </c>
      <c r="L131" s="59">
        <f>+L69+L100</f>
      </c>
      <c r="M131" s="59">
        <f>+M69+M100</f>
      </c>
      <c r="N131" s="59">
        <f>+N69+N100</f>
      </c>
      <c r="O131" s="59">
        <f>+O69+O100</f>
      </c>
      <c r="P131" s="29">
        <f>SUM(D131:O131)</f>
      </c>
      <c r="Q131" s="59">
        <f>+Q69+Q100</f>
      </c>
      <c r="R131" s="59">
        <f>+R69+R100</f>
      </c>
      <c r="S131" s="59">
        <f>+S69+S100</f>
      </c>
      <c r="T131" s="59">
        <f>+T69+T100</f>
      </c>
      <c r="U131" s="59">
        <f>+U69+U100</f>
      </c>
      <c r="V131" s="59">
        <f>+V69+V100</f>
      </c>
      <c r="W131" s="59">
        <f>+W69+W100</f>
      </c>
      <c r="X131" s="59">
        <f>+X69+X100</f>
      </c>
      <c r="Y131" s="59">
        <f>+Y69+Y100</f>
      </c>
      <c r="Z131" s="59">
        <f>+Z69+Z100</f>
      </c>
      <c r="AA131" s="59">
        <f>+AA69+AA100</f>
      </c>
      <c r="AB131" s="59">
        <f>+AB69+AB100</f>
      </c>
      <c r="AC131" s="29">
        <f>SUM(Q131:AB131)</f>
      </c>
      <c r="AD131" s="59">
        <f>+AD69+AD100</f>
      </c>
      <c r="AE131" s="59">
        <f>+AE69+AE100</f>
      </c>
      <c r="AF131" s="59">
        <f>+AF69+AF100</f>
      </c>
      <c r="AG131" s="59">
        <f>+AG69+AG100</f>
      </c>
      <c r="AH131" s="59">
        <f>+AH69+AH100</f>
      </c>
      <c r="AI131" s="59">
        <f>+AI69+AI100</f>
      </c>
      <c r="AJ131" s="59">
        <f>+AJ69+AJ100</f>
      </c>
      <c r="AK131" s="59">
        <f>+AK69+AK100</f>
      </c>
      <c r="AL131" s="59">
        <f>+AL69+AL100</f>
      </c>
      <c r="AM131" s="59">
        <f>+AM69+AM100</f>
      </c>
      <c r="AN131" s="59">
        <f>+AN69+AN100</f>
      </c>
      <c r="AO131" s="59">
        <f>+AO69+AO100</f>
      </c>
      <c r="AP131" s="29">
        <f>SUM(AD131:AO131)</f>
      </c>
      <c r="AQ131" s="59">
        <f>+AQ69+AQ100</f>
      </c>
      <c r="AR131" s="59">
        <f>+AR69+AR100</f>
      </c>
      <c r="AS131" s="59">
        <f>+AS69+AS100</f>
      </c>
      <c r="AT131" s="59">
        <f>+AT69+AT100</f>
      </c>
      <c r="AU131" s="59">
        <f>+AU69+AU100</f>
      </c>
      <c r="AV131" s="59">
        <f>+AV69+AV100</f>
      </c>
      <c r="AW131" s="59">
        <f>+AW69+AW100</f>
      </c>
      <c r="AX131" s="59">
        <f>+AX69+AX100</f>
      </c>
      <c r="AY131" s="59">
        <f>+AY69+AY100</f>
      </c>
      <c r="AZ131" s="59">
        <f>+AZ69+AZ100</f>
      </c>
      <c r="BA131" s="59">
        <f>+BA69+BA100</f>
      </c>
      <c r="BB131" s="59">
        <f>+BB69+BB100</f>
      </c>
      <c r="BC131" s="29">
        <f>SUM(AQ131:BB131)</f>
      </c>
      <c r="BD131" s="31"/>
      <c r="BE131" s="59">
        <v>500000</v>
      </c>
      <c r="BF131" s="59">
        <v>500000</v>
      </c>
      <c r="BG131" s="59">
        <v>500000</v>
      </c>
      <c r="BH131" s="59">
        <v>500000</v>
      </c>
      <c r="BI131" s="59">
        <v>500000</v>
      </c>
      <c r="BJ131" s="59">
        <v>500000</v>
      </c>
      <c r="BK131" s="59">
        <v>500000</v>
      </c>
      <c r="BL131" s="59">
        <v>500000</v>
      </c>
      <c r="BM131" s="59">
        <v>500000</v>
      </c>
      <c r="BN131" s="59">
        <v>500000</v>
      </c>
      <c r="BO131" s="59">
        <v>500000</v>
      </c>
      <c r="BP131" s="59">
        <v>500000</v>
      </c>
      <c r="BQ131" s="29">
        <f>SUM(BE131:BP131)</f>
      </c>
      <c r="BR131" s="1"/>
      <c r="BS131" s="29">
        <f>SUM(BE131:BP131)</f>
      </c>
      <c r="BT131" s="29">
        <f>+SUM(D131:O131)</f>
      </c>
      <c r="BU131" s="77">
        <f>SUM(D131:G131)</f>
      </c>
      <c r="BV131" s="59">
        <f>BU131/$BY$126</f>
      </c>
      <c r="BW131" s="59">
        <f>+BV131*12</f>
      </c>
      <c r="BX131" s="78">
        <f>IF($BX$126=$BS$127,BQ131-BU131,BT131-BU131)</f>
      </c>
      <c r="BY131" s="59">
        <f>(BT131-BU131)/BZ$126</f>
      </c>
      <c r="BZ131" s="59">
        <f>+BY131-BV131</f>
      </c>
      <c r="CA131" s="1"/>
      <c r="CB131" s="32">
        <f>+BU131-BS131</f>
      </c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</row>
    <row x14ac:dyDescent="0.25" r="132" customHeight="1" ht="18.75" hidden="1">
      <c r="A132" s="50">
        <f>+A8</f>
      </c>
      <c r="B132" s="50">
        <f>+B8</f>
      </c>
      <c r="C132" s="50">
        <f>+C8</f>
      </c>
      <c r="D132" s="76">
        <f>+D70+D101</f>
      </c>
      <c r="E132" s="76">
        <f>+E70+E101</f>
      </c>
      <c r="F132" s="76">
        <f>+F70+F101</f>
      </c>
      <c r="G132" s="76">
        <f>+G70+G101</f>
      </c>
      <c r="H132" s="76">
        <f>+H70+H101</f>
      </c>
      <c r="I132" s="76">
        <f>+I70+I101</f>
      </c>
      <c r="J132" s="59">
        <f>+J70+J101</f>
      </c>
      <c r="K132" s="59">
        <f>+K70+K101</f>
      </c>
      <c r="L132" s="59">
        <f>+L70+L101</f>
      </c>
      <c r="M132" s="59">
        <f>+M70+M101</f>
      </c>
      <c r="N132" s="59">
        <f>+N70+N101</f>
      </c>
      <c r="O132" s="59">
        <f>+O70+O101</f>
      </c>
      <c r="P132" s="29">
        <f>SUM(D132:O132)</f>
      </c>
      <c r="Q132" s="59">
        <f>+Q70+Q101</f>
      </c>
      <c r="R132" s="59">
        <f>+R70+R101</f>
      </c>
      <c r="S132" s="59">
        <f>+S70+S101</f>
      </c>
      <c r="T132" s="59">
        <f>+T70+T101</f>
      </c>
      <c r="U132" s="59">
        <f>+U70+U101</f>
      </c>
      <c r="V132" s="59">
        <f>+V70+V101</f>
      </c>
      <c r="W132" s="59">
        <f>+W70+W101</f>
      </c>
      <c r="X132" s="59">
        <f>+X70+X101</f>
      </c>
      <c r="Y132" s="59">
        <f>+Y70+Y101</f>
      </c>
      <c r="Z132" s="59">
        <f>+Z70+Z101</f>
      </c>
      <c r="AA132" s="59">
        <f>+AA70+AA101</f>
      </c>
      <c r="AB132" s="59">
        <f>+AB70+AB101</f>
      </c>
      <c r="AC132" s="29">
        <f>SUM(Q132:AB132)</f>
      </c>
      <c r="AD132" s="59">
        <f>+AD70+AD101</f>
      </c>
      <c r="AE132" s="59">
        <f>+AE70+AE101</f>
      </c>
      <c r="AF132" s="59">
        <f>+AF70+AF101</f>
      </c>
      <c r="AG132" s="59">
        <f>+AG70+AG101</f>
      </c>
      <c r="AH132" s="59">
        <f>+AH70+AH101</f>
      </c>
      <c r="AI132" s="59">
        <f>+AI70+AI101</f>
      </c>
      <c r="AJ132" s="59">
        <f>+AJ70+AJ101</f>
      </c>
      <c r="AK132" s="59">
        <f>+AK70+AK101</f>
      </c>
      <c r="AL132" s="59">
        <f>+AL70+AL101</f>
      </c>
      <c r="AM132" s="59">
        <f>+AM70+AM101</f>
      </c>
      <c r="AN132" s="59">
        <f>+AN70+AN101</f>
      </c>
      <c r="AO132" s="59">
        <f>+AO70+AO101</f>
      </c>
      <c r="AP132" s="29">
        <f>SUM(AD132:AO132)</f>
      </c>
      <c r="AQ132" s="59">
        <f>+AQ70+AQ101</f>
      </c>
      <c r="AR132" s="59">
        <f>+AR70+AR101</f>
      </c>
      <c r="AS132" s="59">
        <f>+AS70+AS101</f>
      </c>
      <c r="AT132" s="59">
        <f>+AT70+AT101</f>
      </c>
      <c r="AU132" s="59">
        <f>+AU70+AU101</f>
      </c>
      <c r="AV132" s="59">
        <f>+AV70+AV101</f>
      </c>
      <c r="AW132" s="59">
        <f>+AW70+AW101</f>
      </c>
      <c r="AX132" s="59">
        <f>+AX70+AX101</f>
      </c>
      <c r="AY132" s="59">
        <f>+AY70+AY101</f>
      </c>
      <c r="AZ132" s="59">
        <f>+AZ70+AZ101</f>
      </c>
      <c r="BA132" s="59">
        <f>+BA70+BA101</f>
      </c>
      <c r="BB132" s="59">
        <f>+BB70+BB101</f>
      </c>
      <c r="BC132" s="29">
        <f>SUM(AQ132:BB132)</f>
      </c>
      <c r="BD132" s="31"/>
      <c r="BE132" s="59">
        <v>200000</v>
      </c>
      <c r="BF132" s="59">
        <v>200000</v>
      </c>
      <c r="BG132" s="59">
        <v>200000</v>
      </c>
      <c r="BH132" s="59">
        <v>220000</v>
      </c>
      <c r="BI132" s="59">
        <v>220000</v>
      </c>
      <c r="BJ132" s="59">
        <v>220000</v>
      </c>
      <c r="BK132" s="59">
        <v>220000</v>
      </c>
      <c r="BL132" s="59">
        <v>240000</v>
      </c>
      <c r="BM132" s="59">
        <v>240000</v>
      </c>
      <c r="BN132" s="59">
        <v>240000</v>
      </c>
      <c r="BO132" s="59">
        <v>240000</v>
      </c>
      <c r="BP132" s="59">
        <v>240000</v>
      </c>
      <c r="BQ132" s="29">
        <f>SUM(BE132:BP132)</f>
      </c>
      <c r="BR132" s="1"/>
      <c r="BS132" s="29">
        <f>SUM(BE132:BP132)</f>
      </c>
      <c r="BT132" s="29">
        <f>+SUM(D132:O132)</f>
      </c>
      <c r="BU132" s="77">
        <f>SUM(D132:G132)</f>
      </c>
      <c r="BV132" s="59">
        <f>BU132/$BY$126</f>
      </c>
      <c r="BW132" s="59">
        <f>+BV132*12</f>
      </c>
      <c r="BX132" s="78">
        <f>IF($BX$126=$BS$127,BQ132-BU132,BT132-BU132)</f>
      </c>
      <c r="BY132" s="59">
        <f>(BT132-BU132)/BZ$126</f>
      </c>
      <c r="BZ132" s="59">
        <f>+BY132-BV132</f>
      </c>
      <c r="CA132" s="1"/>
      <c r="CB132" s="32">
        <f>+BU132-BS132</f>
      </c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</row>
    <row x14ac:dyDescent="0.25" r="133" customHeight="1" ht="18.75" hidden="1">
      <c r="A133" s="50">
        <f>+A9</f>
      </c>
      <c r="B133" s="50">
        <f>+B9</f>
      </c>
      <c r="C133" s="50">
        <f>+C9</f>
      </c>
      <c r="D133" s="76">
        <f>+D71+D102</f>
      </c>
      <c r="E133" s="76">
        <f>+E71+E102</f>
      </c>
      <c r="F133" s="76">
        <f>+F71+F102</f>
      </c>
      <c r="G133" s="76">
        <f>+G71+G102</f>
      </c>
      <c r="H133" s="76">
        <f>+H71+H102</f>
      </c>
      <c r="I133" s="76">
        <f>+I71+I102</f>
      </c>
      <c r="J133" s="59">
        <f>+J71+J102</f>
      </c>
      <c r="K133" s="59">
        <f>+K71+K102</f>
      </c>
      <c r="L133" s="59">
        <f>+L71+L102</f>
      </c>
      <c r="M133" s="59">
        <f>+M71+M102</f>
      </c>
      <c r="N133" s="59">
        <f>+N71+N102</f>
      </c>
      <c r="O133" s="59">
        <f>+O71+O102</f>
      </c>
      <c r="P133" s="29">
        <f>SUM(D133:O133)</f>
      </c>
      <c r="Q133" s="59">
        <f>+Q71+Q102</f>
      </c>
      <c r="R133" s="59">
        <f>+R71+R102</f>
      </c>
      <c r="S133" s="59">
        <f>+S71+S102</f>
      </c>
      <c r="T133" s="59">
        <f>+T71+T102</f>
      </c>
      <c r="U133" s="59">
        <f>+U71+U102</f>
      </c>
      <c r="V133" s="59">
        <f>+V71+V102</f>
      </c>
      <c r="W133" s="59">
        <f>+W71+W102</f>
      </c>
      <c r="X133" s="59">
        <f>+X71+X102</f>
      </c>
      <c r="Y133" s="59">
        <f>+Y71+Y102</f>
      </c>
      <c r="Z133" s="59">
        <f>+Z71+Z102</f>
      </c>
      <c r="AA133" s="59">
        <f>+AA71+AA102</f>
      </c>
      <c r="AB133" s="59">
        <f>+AB71+AB102</f>
      </c>
      <c r="AC133" s="29">
        <f>SUM(Q133:AB133)</f>
      </c>
      <c r="AD133" s="59">
        <f>+AD71+AD102</f>
      </c>
      <c r="AE133" s="59">
        <f>+AE71+AE102</f>
      </c>
      <c r="AF133" s="59">
        <f>+AF71+AF102</f>
      </c>
      <c r="AG133" s="59">
        <f>+AG71+AG102</f>
      </c>
      <c r="AH133" s="59">
        <f>+AH71+AH102</f>
      </c>
      <c r="AI133" s="59">
        <f>+AI71+AI102</f>
      </c>
      <c r="AJ133" s="59">
        <f>+AJ71+AJ102</f>
      </c>
      <c r="AK133" s="59">
        <f>+AK71+AK102</f>
      </c>
      <c r="AL133" s="59">
        <f>+AL71+AL102</f>
      </c>
      <c r="AM133" s="59">
        <f>+AM71+AM102</f>
      </c>
      <c r="AN133" s="59">
        <f>+AN71+AN102</f>
      </c>
      <c r="AO133" s="59">
        <f>+AO71+AO102</f>
      </c>
      <c r="AP133" s="29">
        <f>SUM(AD133:AO133)</f>
      </c>
      <c r="AQ133" s="59">
        <f>+AQ71+AQ102</f>
      </c>
      <c r="AR133" s="59">
        <f>+AR71+AR102</f>
      </c>
      <c r="AS133" s="59">
        <f>+AS71+AS102</f>
      </c>
      <c r="AT133" s="59">
        <f>+AT71+AT102</f>
      </c>
      <c r="AU133" s="59">
        <f>+AU71+AU102</f>
      </c>
      <c r="AV133" s="59">
        <f>+AV71+AV102</f>
      </c>
      <c r="AW133" s="59">
        <f>+AW71+AW102</f>
      </c>
      <c r="AX133" s="59">
        <f>+AX71+AX102</f>
      </c>
      <c r="AY133" s="59">
        <f>+AY71+AY102</f>
      </c>
      <c r="AZ133" s="59">
        <f>+AZ71+AZ102</f>
      </c>
      <c r="BA133" s="59">
        <f>+BA71+BA102</f>
      </c>
      <c r="BB133" s="59">
        <f>+BB71+BB102</f>
      </c>
      <c r="BC133" s="29">
        <f>SUM(AQ133:BB133)</f>
      </c>
      <c r="BD133" s="31"/>
      <c r="BE133" s="59">
        <v>0</v>
      </c>
      <c r="BF133" s="59">
        <v>18000</v>
      </c>
      <c r="BG133" s="59">
        <v>18000</v>
      </c>
      <c r="BH133" s="59">
        <v>18000</v>
      </c>
      <c r="BI133" s="59">
        <v>36000</v>
      </c>
      <c r="BJ133" s="59">
        <v>36000</v>
      </c>
      <c r="BK133" s="59">
        <v>36000</v>
      </c>
      <c r="BL133" s="59">
        <v>54000</v>
      </c>
      <c r="BM133" s="59">
        <v>54000</v>
      </c>
      <c r="BN133" s="59">
        <v>54000</v>
      </c>
      <c r="BO133" s="59">
        <v>54000</v>
      </c>
      <c r="BP133" s="59">
        <v>54000</v>
      </c>
      <c r="BQ133" s="29">
        <f>SUM(BE133:BP133)</f>
      </c>
      <c r="BR133" s="1"/>
      <c r="BS133" s="29">
        <f>SUM(BE133:BP133)</f>
      </c>
      <c r="BT133" s="29">
        <f>+SUM(D133:O133)</f>
      </c>
      <c r="BU133" s="77">
        <f>SUM(D133:G133)</f>
      </c>
      <c r="BV133" s="59">
        <f>BU133/$BY$126</f>
      </c>
      <c r="BW133" s="59">
        <f>+BV133*12</f>
      </c>
      <c r="BX133" s="78">
        <f>IF($BX$126=$BS$127,BQ133-BU133,BT133-BU133)</f>
      </c>
      <c r="BY133" s="59">
        <f>(BT133-BU133)/BZ$126</f>
      </c>
      <c r="BZ133" s="59">
        <f>+BY133-BV133</f>
      </c>
      <c r="CA133" s="1"/>
      <c r="CB133" s="32">
        <f>+BU133-BS133</f>
      </c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</row>
    <row x14ac:dyDescent="0.25" r="134" customHeight="1" ht="18.75" hidden="1">
      <c r="A134" s="50">
        <f>+A10</f>
      </c>
      <c r="B134" s="50">
        <f>+B10</f>
      </c>
      <c r="C134" s="50">
        <f>+C10</f>
      </c>
      <c r="D134" s="76">
        <f>+D72+D103</f>
      </c>
      <c r="E134" s="76">
        <f>+E72+E103</f>
      </c>
      <c r="F134" s="76">
        <f>+F72+F103</f>
      </c>
      <c r="G134" s="76">
        <f>+G72+G103</f>
      </c>
      <c r="H134" s="76">
        <f>+H72+H103</f>
      </c>
      <c r="I134" s="76">
        <f>+I72+I103</f>
      </c>
      <c r="J134" s="59">
        <f>+J72+J103</f>
      </c>
      <c r="K134" s="59">
        <f>+K72+K103</f>
      </c>
      <c r="L134" s="59">
        <f>+L72+L103</f>
      </c>
      <c r="M134" s="59">
        <f>+M72+M103</f>
      </c>
      <c r="N134" s="59">
        <f>+N72+N103</f>
      </c>
      <c r="O134" s="59">
        <f>+O72+O103</f>
      </c>
      <c r="P134" s="29">
        <f>SUM(D134:O134)</f>
      </c>
      <c r="Q134" s="59">
        <f>+Q72+Q103</f>
      </c>
      <c r="R134" s="59">
        <f>+R72+R103</f>
      </c>
      <c r="S134" s="59">
        <f>+S72+S103</f>
      </c>
      <c r="T134" s="59">
        <f>+T72+T103</f>
      </c>
      <c r="U134" s="59">
        <f>+U72+U103</f>
      </c>
      <c r="V134" s="59">
        <f>+V72+V103</f>
      </c>
      <c r="W134" s="59">
        <f>+W72+W103</f>
      </c>
      <c r="X134" s="59">
        <f>+X72+X103</f>
      </c>
      <c r="Y134" s="59">
        <f>+Y72+Y103</f>
      </c>
      <c r="Z134" s="59">
        <f>+Z72+Z103</f>
      </c>
      <c r="AA134" s="59">
        <f>+AA72+AA103</f>
      </c>
      <c r="AB134" s="59">
        <f>+AB72+AB103</f>
      </c>
      <c r="AC134" s="29">
        <f>SUM(Q134:AB134)</f>
      </c>
      <c r="AD134" s="59">
        <f>+AD72+AD103</f>
      </c>
      <c r="AE134" s="59">
        <f>+AE72+AE103</f>
      </c>
      <c r="AF134" s="59">
        <f>+AF72+AF103</f>
      </c>
      <c r="AG134" s="59">
        <f>+AG72+AG103</f>
      </c>
      <c r="AH134" s="59">
        <f>+AH72+AH103</f>
      </c>
      <c r="AI134" s="59">
        <f>+AI72+AI103</f>
      </c>
      <c r="AJ134" s="59">
        <f>+AJ72+AJ103</f>
      </c>
      <c r="AK134" s="59">
        <f>+AK72+AK103</f>
      </c>
      <c r="AL134" s="59">
        <f>+AL72+AL103</f>
      </c>
      <c r="AM134" s="59">
        <f>+AM72+AM103</f>
      </c>
      <c r="AN134" s="59">
        <f>+AN72+AN103</f>
      </c>
      <c r="AO134" s="59">
        <f>+AO72+AO103</f>
      </c>
      <c r="AP134" s="29">
        <f>SUM(AD134:AO134)</f>
      </c>
      <c r="AQ134" s="59">
        <f>+AQ72+AQ103</f>
      </c>
      <c r="AR134" s="59">
        <f>+AR72+AR103</f>
      </c>
      <c r="AS134" s="59">
        <f>+AS72+AS103</f>
      </c>
      <c r="AT134" s="59">
        <f>+AT72+AT103</f>
      </c>
      <c r="AU134" s="59">
        <f>+AU72+AU103</f>
      </c>
      <c r="AV134" s="59">
        <f>+AV72+AV103</f>
      </c>
      <c r="AW134" s="59">
        <f>+AW72+AW103</f>
      </c>
      <c r="AX134" s="59">
        <f>+AX72+AX103</f>
      </c>
      <c r="AY134" s="59">
        <f>+AY72+AY103</f>
      </c>
      <c r="AZ134" s="59">
        <f>+AZ72+AZ103</f>
      </c>
      <c r="BA134" s="59">
        <f>+BA72+BA103</f>
      </c>
      <c r="BB134" s="59">
        <f>+BB72+BB103</f>
      </c>
      <c r="BC134" s="29">
        <f>SUM(AQ134:BB134)</f>
      </c>
      <c r="BD134" s="31"/>
      <c r="BE134" s="59">
        <v>40000</v>
      </c>
      <c r="BF134" s="59">
        <v>40000</v>
      </c>
      <c r="BG134" s="59">
        <v>40000</v>
      </c>
      <c r="BH134" s="59">
        <v>40000</v>
      </c>
      <c r="BI134" s="59">
        <v>40000</v>
      </c>
      <c r="BJ134" s="59">
        <v>40000</v>
      </c>
      <c r="BK134" s="59">
        <v>40000</v>
      </c>
      <c r="BL134" s="59">
        <v>40000</v>
      </c>
      <c r="BM134" s="59">
        <v>40000</v>
      </c>
      <c r="BN134" s="59">
        <v>40000</v>
      </c>
      <c r="BO134" s="59">
        <v>40000</v>
      </c>
      <c r="BP134" s="59">
        <v>40000</v>
      </c>
      <c r="BQ134" s="29">
        <f>SUM(BE134:BP134)</f>
      </c>
      <c r="BR134" s="1"/>
      <c r="BS134" s="29">
        <f>SUM(BE134:BP134)</f>
      </c>
      <c r="BT134" s="29">
        <f>+SUM(D134:O134)</f>
      </c>
      <c r="BU134" s="77">
        <f>SUM(D134:G134)</f>
      </c>
      <c r="BV134" s="59">
        <f>BU134/$BY$126</f>
      </c>
      <c r="BW134" s="59">
        <f>+BV134*12</f>
      </c>
      <c r="BX134" s="78">
        <f>IF($BX$126=$BS$127,BQ134-BU134,BT134-BU134)</f>
      </c>
      <c r="BY134" s="59">
        <f>(BT134-BU134)/BZ$126</f>
      </c>
      <c r="BZ134" s="59">
        <f>+BY134-BV134</f>
      </c>
      <c r="CA134" s="1"/>
      <c r="CB134" s="32">
        <f>+BU134-BS134</f>
      </c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</row>
    <row x14ac:dyDescent="0.25" r="135" customHeight="1" ht="18.75" hidden="1">
      <c r="A135" s="51">
        <f>+A11</f>
      </c>
      <c r="B135" s="51">
        <f>+B11</f>
      </c>
      <c r="C135" s="79">
        <f>+C11</f>
      </c>
      <c r="D135" s="76">
        <f>+D73+D104</f>
      </c>
      <c r="E135" s="76">
        <f>+E73+E104</f>
      </c>
      <c r="F135" s="76">
        <f>+F73+F104</f>
      </c>
      <c r="G135" s="76">
        <f>+G73+G104</f>
      </c>
      <c r="H135" s="76">
        <f>+H73+H104</f>
      </c>
      <c r="I135" s="76">
        <f>+I73+I104</f>
      </c>
      <c r="J135" s="59">
        <f>+J73+J104</f>
      </c>
      <c r="K135" s="59">
        <f>+K73+K104</f>
      </c>
      <c r="L135" s="59">
        <f>+L73+L104</f>
      </c>
      <c r="M135" s="59">
        <f>+M73+M104</f>
      </c>
      <c r="N135" s="59">
        <f>+N73+N104</f>
      </c>
      <c r="O135" s="59">
        <f>+O73+O104</f>
      </c>
      <c r="P135" s="29">
        <f>SUM(D135:O135)</f>
      </c>
      <c r="Q135" s="59">
        <f>+Q73+Q104</f>
      </c>
      <c r="R135" s="59">
        <f>+R73+R104</f>
      </c>
      <c r="S135" s="59">
        <f>+S73+S104</f>
      </c>
      <c r="T135" s="59">
        <f>+T73+T104</f>
      </c>
      <c r="U135" s="59">
        <f>+U73+U104</f>
      </c>
      <c r="V135" s="59">
        <f>+V73+V104</f>
      </c>
      <c r="W135" s="59">
        <f>+W73+W104</f>
      </c>
      <c r="X135" s="59">
        <f>+X73+X104</f>
      </c>
      <c r="Y135" s="59">
        <f>+Y73+Y104</f>
      </c>
      <c r="Z135" s="59">
        <f>+Z73+Z104</f>
      </c>
      <c r="AA135" s="59">
        <f>+AA73+AA104</f>
      </c>
      <c r="AB135" s="59">
        <f>+AB73+AB104</f>
      </c>
      <c r="AC135" s="29">
        <f>SUM(Q135:AB135)</f>
      </c>
      <c r="AD135" s="59">
        <f>+AD73+AD104</f>
      </c>
      <c r="AE135" s="59">
        <f>+AE73+AE104</f>
      </c>
      <c r="AF135" s="59">
        <f>+AF73+AF104</f>
      </c>
      <c r="AG135" s="59">
        <f>+AG73+AG104</f>
      </c>
      <c r="AH135" s="59">
        <f>+AH73+AH104</f>
      </c>
      <c r="AI135" s="59">
        <f>+AI73+AI104</f>
      </c>
      <c r="AJ135" s="59">
        <f>+AJ73+AJ104</f>
      </c>
      <c r="AK135" s="59">
        <f>+AK73+AK104</f>
      </c>
      <c r="AL135" s="59">
        <f>+AL73+AL104</f>
      </c>
      <c r="AM135" s="59">
        <f>+AM73+AM104</f>
      </c>
      <c r="AN135" s="59">
        <f>+AN73+AN104</f>
      </c>
      <c r="AO135" s="59">
        <f>+AO73+AO104</f>
      </c>
      <c r="AP135" s="29">
        <f>SUM(AD135:AO135)</f>
      </c>
      <c r="AQ135" s="59">
        <f>+AQ73+AQ104</f>
      </c>
      <c r="AR135" s="59">
        <f>+AR73+AR104</f>
      </c>
      <c r="AS135" s="59">
        <f>+AS73+AS104</f>
      </c>
      <c r="AT135" s="59">
        <f>+AT73+AT104</f>
      </c>
      <c r="AU135" s="59">
        <f>+AU73+AU104</f>
      </c>
      <c r="AV135" s="59">
        <f>+AV73+AV104</f>
      </c>
      <c r="AW135" s="59">
        <f>+AW73+AW104</f>
      </c>
      <c r="AX135" s="59">
        <f>+AX73+AX104</f>
      </c>
      <c r="AY135" s="59">
        <f>+AY73+AY104</f>
      </c>
      <c r="AZ135" s="59">
        <f>+AZ73+AZ104</f>
      </c>
      <c r="BA135" s="59">
        <f>+BA73+BA104</f>
      </c>
      <c r="BB135" s="59">
        <f>+BB73+BB104</f>
      </c>
      <c r="BC135" s="29">
        <f>SUM(AQ135:BB135)</f>
      </c>
      <c r="BD135" s="31"/>
      <c r="BE135" s="59">
        <v>40000</v>
      </c>
      <c r="BF135" s="59">
        <v>40000</v>
      </c>
      <c r="BG135" s="59">
        <v>40000</v>
      </c>
      <c r="BH135" s="59">
        <v>60000</v>
      </c>
      <c r="BI135" s="59">
        <v>60000</v>
      </c>
      <c r="BJ135" s="59">
        <v>60000</v>
      </c>
      <c r="BK135" s="59">
        <v>60000</v>
      </c>
      <c r="BL135" s="59">
        <v>80000</v>
      </c>
      <c r="BM135" s="59">
        <v>80000</v>
      </c>
      <c r="BN135" s="59">
        <v>80000</v>
      </c>
      <c r="BO135" s="59">
        <v>80000</v>
      </c>
      <c r="BP135" s="59">
        <v>80000</v>
      </c>
      <c r="BQ135" s="29">
        <f>SUM(BE135:BP135)</f>
      </c>
      <c r="BR135" s="1"/>
      <c r="BS135" s="29">
        <f>SUM(BE135:BP135)</f>
      </c>
      <c r="BT135" s="29">
        <f>+SUM(D135:O135)</f>
      </c>
      <c r="BU135" s="77">
        <f>SUM(D135:G135)</f>
      </c>
      <c r="BV135" s="59">
        <f>BU135/$BY$126</f>
      </c>
      <c r="BW135" s="59">
        <f>+BV135*12</f>
      </c>
      <c r="BX135" s="78">
        <f>IF($BX$126=$BS$127,BQ135-BU135,BT135-BU135)</f>
      </c>
      <c r="BY135" s="59">
        <f>(BT135-BU135)/BZ$126</f>
      </c>
      <c r="BZ135" s="59">
        <f>+BY135-BV135</f>
      </c>
      <c r="CA135" s="1"/>
      <c r="CB135" s="32">
        <f>+BU135-BS135</f>
      </c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</row>
    <row x14ac:dyDescent="0.25" r="136" customHeight="1" ht="18.75" hidden="1">
      <c r="A136" s="51">
        <f>+A12</f>
      </c>
      <c r="B136" s="51">
        <f>+B12</f>
      </c>
      <c r="C136" s="53">
        <f>+C12</f>
      </c>
      <c r="D136" s="76">
        <f>+D74+D105</f>
      </c>
      <c r="E136" s="76">
        <f>+E74+E105</f>
      </c>
      <c r="F136" s="76">
        <f>+F74+F105</f>
      </c>
      <c r="G136" s="76">
        <f>+G74+G105</f>
      </c>
      <c r="H136" s="76">
        <f>+H74+H105</f>
      </c>
      <c r="I136" s="76">
        <f>+I74+I105</f>
      </c>
      <c r="J136" s="59">
        <f>+J74+J105</f>
      </c>
      <c r="K136" s="59">
        <f>+K74+K105</f>
      </c>
      <c r="L136" s="59">
        <f>+L74+L105</f>
      </c>
      <c r="M136" s="59">
        <f>+M74+M105</f>
      </c>
      <c r="N136" s="59">
        <f>+N74+N105</f>
      </c>
      <c r="O136" s="59">
        <f>+O74+O105</f>
      </c>
      <c r="P136" s="29">
        <f>SUM(D136:O136)</f>
      </c>
      <c r="Q136" s="59">
        <f>+Q74+Q105</f>
      </c>
      <c r="R136" s="59">
        <f>+R74+R105</f>
      </c>
      <c r="S136" s="59">
        <f>+S74+S105</f>
      </c>
      <c r="T136" s="59">
        <f>+T74+T105</f>
      </c>
      <c r="U136" s="59">
        <f>+U74+U105</f>
      </c>
      <c r="V136" s="59">
        <f>+V74+V105</f>
      </c>
      <c r="W136" s="59">
        <f>+W74+W105</f>
      </c>
      <c r="X136" s="59">
        <f>+X74+X105</f>
      </c>
      <c r="Y136" s="59">
        <f>+Y74+Y105</f>
      </c>
      <c r="Z136" s="59">
        <f>+Z74+Z105</f>
      </c>
      <c r="AA136" s="59">
        <f>+AA74+AA105</f>
      </c>
      <c r="AB136" s="59">
        <f>+AB74+AB105</f>
      </c>
      <c r="AC136" s="29">
        <f>SUM(Q136:AB136)</f>
      </c>
      <c r="AD136" s="59">
        <f>+AD74+AD105</f>
      </c>
      <c r="AE136" s="59">
        <f>+AE74+AE105</f>
      </c>
      <c r="AF136" s="59">
        <f>+AF74+AF105</f>
      </c>
      <c r="AG136" s="59">
        <f>+AG74+AG105</f>
      </c>
      <c r="AH136" s="59">
        <f>+AH74+AH105</f>
      </c>
      <c r="AI136" s="59">
        <f>+AI74+AI105</f>
      </c>
      <c r="AJ136" s="59">
        <f>+AJ74+AJ105</f>
      </c>
      <c r="AK136" s="59">
        <f>+AK74+AK105</f>
      </c>
      <c r="AL136" s="59">
        <f>+AL74+AL105</f>
      </c>
      <c r="AM136" s="59">
        <f>+AM74+AM105</f>
      </c>
      <c r="AN136" s="59">
        <f>+AN74+AN105</f>
      </c>
      <c r="AO136" s="59">
        <f>+AO74+AO105</f>
      </c>
      <c r="AP136" s="29">
        <f>SUM(AD136:AO136)</f>
      </c>
      <c r="AQ136" s="59">
        <f>+AQ74+AQ105</f>
      </c>
      <c r="AR136" s="59">
        <f>+AR74+AR105</f>
      </c>
      <c r="AS136" s="59">
        <f>+AS74+AS105</f>
      </c>
      <c r="AT136" s="59">
        <f>+AT74+AT105</f>
      </c>
      <c r="AU136" s="59">
        <f>+AU74+AU105</f>
      </c>
      <c r="AV136" s="59">
        <f>+AV74+AV105</f>
      </c>
      <c r="AW136" s="59">
        <f>+AW74+AW105</f>
      </c>
      <c r="AX136" s="59">
        <f>+AX74+AX105</f>
      </c>
      <c r="AY136" s="59">
        <f>+AY74+AY105</f>
      </c>
      <c r="AZ136" s="59">
        <f>+AZ74+AZ105</f>
      </c>
      <c r="BA136" s="59">
        <f>+BA74+BA105</f>
      </c>
      <c r="BB136" s="59">
        <f>+BB74+BB105</f>
      </c>
      <c r="BC136" s="29">
        <f>SUM(AQ136:BB136)</f>
      </c>
      <c r="BD136" s="31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29">
        <f>SUM(BE136:BP136)</f>
      </c>
      <c r="BR136" s="1"/>
      <c r="BS136" s="29">
        <f>SUM(BE136:BP136)</f>
      </c>
      <c r="BT136" s="29">
        <f>+SUM(D136:O136)</f>
      </c>
      <c r="BU136" s="77">
        <f>SUM(D136:G136)</f>
      </c>
      <c r="BV136" s="59">
        <f>BU136/$BY$126</f>
      </c>
      <c r="BW136" s="59">
        <f>+BV136*12</f>
      </c>
      <c r="BX136" s="78">
        <f>IF($BX$126=$BS$127,BQ136-BU136,BT136-BU136)</f>
      </c>
      <c r="BY136" s="59">
        <f>(BT136-BU136)/BZ$126</f>
      </c>
      <c r="BZ136" s="59">
        <f>+BY136-BV136</f>
      </c>
      <c r="CA136" s="1"/>
      <c r="CB136" s="32">
        <f>+BU136-BS136</f>
      </c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</row>
    <row x14ac:dyDescent="0.25" r="137" customHeight="1" ht="18.75" hidden="1">
      <c r="A137" s="51">
        <f>+A13</f>
      </c>
      <c r="B137" s="51">
        <f>+B13</f>
      </c>
      <c r="C137" s="80">
        <f>+C13</f>
      </c>
      <c r="D137" s="76">
        <f>+D75+D106</f>
      </c>
      <c r="E137" s="76">
        <f>+E75+E106</f>
      </c>
      <c r="F137" s="76">
        <f>+F75+F106</f>
      </c>
      <c r="G137" s="76">
        <f>+G75+G106</f>
      </c>
      <c r="H137" s="76">
        <f>+H75+H106</f>
      </c>
      <c r="I137" s="76">
        <f>+I75+I106</f>
      </c>
      <c r="J137" s="59">
        <f>+J75+J106</f>
      </c>
      <c r="K137" s="59">
        <f>+K75+K106</f>
      </c>
      <c r="L137" s="59">
        <f>+L75+L106</f>
      </c>
      <c r="M137" s="59">
        <f>+M75+M106</f>
      </c>
      <c r="N137" s="59">
        <f>+N75+N106</f>
      </c>
      <c r="O137" s="59">
        <f>+O75+O106</f>
      </c>
      <c r="P137" s="29">
        <f>SUM(D137:O137)</f>
      </c>
      <c r="Q137" s="59">
        <f>+Q75+Q106</f>
      </c>
      <c r="R137" s="59">
        <f>+R75+R106</f>
      </c>
      <c r="S137" s="59">
        <f>+S75+S106</f>
      </c>
      <c r="T137" s="59">
        <f>+T75+T106</f>
      </c>
      <c r="U137" s="59">
        <f>+U75+U106</f>
      </c>
      <c r="V137" s="59">
        <f>+V75+V106</f>
      </c>
      <c r="W137" s="59">
        <f>+W75+W106</f>
      </c>
      <c r="X137" s="59">
        <f>+X75+X106</f>
      </c>
      <c r="Y137" s="59">
        <f>+Y75+Y106</f>
      </c>
      <c r="Z137" s="59">
        <f>+Z75+Z106</f>
      </c>
      <c r="AA137" s="59">
        <f>+AA75+AA106</f>
      </c>
      <c r="AB137" s="59">
        <f>+AB75+AB106</f>
      </c>
      <c r="AC137" s="29">
        <f>SUM(Q137:AB137)</f>
      </c>
      <c r="AD137" s="59">
        <f>+AD75+AD106</f>
      </c>
      <c r="AE137" s="59">
        <f>+AE75+AE106</f>
      </c>
      <c r="AF137" s="59">
        <f>+AF75+AF106</f>
      </c>
      <c r="AG137" s="59">
        <f>+AG75+AG106</f>
      </c>
      <c r="AH137" s="59">
        <f>+AH75+AH106</f>
      </c>
      <c r="AI137" s="59">
        <f>+AI75+AI106</f>
      </c>
      <c r="AJ137" s="59">
        <f>+AJ75+AJ106</f>
      </c>
      <c r="AK137" s="59">
        <f>+AK75+AK106</f>
      </c>
      <c r="AL137" s="59">
        <f>+AL75+AL106</f>
      </c>
      <c r="AM137" s="59">
        <f>+AM75+AM106</f>
      </c>
      <c r="AN137" s="59">
        <f>+AN75+AN106</f>
      </c>
      <c r="AO137" s="59">
        <f>+AO75+AO106</f>
      </c>
      <c r="AP137" s="29">
        <f>SUM(AD137:AO137)</f>
      </c>
      <c r="AQ137" s="59">
        <f>+AQ75+AQ106</f>
      </c>
      <c r="AR137" s="59">
        <f>+AR75+AR106</f>
      </c>
      <c r="AS137" s="59">
        <f>+AS75+AS106</f>
      </c>
      <c r="AT137" s="59">
        <f>+AT75+AT106</f>
      </c>
      <c r="AU137" s="59">
        <f>+AU75+AU106</f>
      </c>
      <c r="AV137" s="59">
        <f>+AV75+AV106</f>
      </c>
      <c r="AW137" s="59">
        <f>+AW75+AW106</f>
      </c>
      <c r="AX137" s="59">
        <f>+AX75+AX106</f>
      </c>
      <c r="AY137" s="59">
        <f>+AY75+AY106</f>
      </c>
      <c r="AZ137" s="59">
        <f>+AZ75+AZ106</f>
      </c>
      <c r="BA137" s="59">
        <f>+BA75+BA106</f>
      </c>
      <c r="BB137" s="59">
        <f>+BB75+BB106</f>
      </c>
      <c r="BC137" s="29">
        <f>SUM(AQ137:BB137)</f>
      </c>
      <c r="BD137" s="31"/>
      <c r="BE137" s="59">
        <v>0</v>
      </c>
      <c r="BF137" s="59">
        <v>0</v>
      </c>
      <c r="BG137" s="59">
        <v>15000</v>
      </c>
      <c r="BH137" s="59">
        <v>15000</v>
      </c>
      <c r="BI137" s="59">
        <v>15000</v>
      </c>
      <c r="BJ137" s="59">
        <v>30000</v>
      </c>
      <c r="BK137" s="59">
        <v>30000</v>
      </c>
      <c r="BL137" s="59">
        <v>30000</v>
      </c>
      <c r="BM137" s="59">
        <v>30000</v>
      </c>
      <c r="BN137" s="59">
        <v>30000</v>
      </c>
      <c r="BO137" s="59">
        <v>30000</v>
      </c>
      <c r="BP137" s="59">
        <v>30000</v>
      </c>
      <c r="BQ137" s="29">
        <f>SUM(BE137:BP137)</f>
      </c>
      <c r="BR137" s="1"/>
      <c r="BS137" s="29">
        <f>SUM(BE137:BP137)</f>
      </c>
      <c r="BT137" s="29">
        <f>+SUM(D137:O137)</f>
      </c>
      <c r="BU137" s="77">
        <f>SUM(D137:G137)</f>
      </c>
      <c r="BV137" s="59">
        <f>BU137/$BY$126</f>
      </c>
      <c r="BW137" s="59">
        <f>+BV137*12</f>
      </c>
      <c r="BX137" s="78">
        <f>IF($BX$126=$BS$127,BQ137-BU137,BT137-BU137)</f>
      </c>
      <c r="BY137" s="59">
        <f>(BT137-BU137)/BZ$126</f>
      </c>
      <c r="BZ137" s="59">
        <f>+BY137-BV137</f>
      </c>
      <c r="CA137" s="1"/>
      <c r="CB137" s="32">
        <f>+BU137-BS137</f>
      </c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</row>
    <row x14ac:dyDescent="0.25" r="138" customHeight="1" ht="18.75" hidden="1">
      <c r="A138" s="51">
        <f>+A14</f>
      </c>
      <c r="B138" s="51">
        <f>+B14</f>
      </c>
      <c r="C138" s="81">
        <f>+C14</f>
      </c>
      <c r="D138" s="76">
        <f>+D76+D107</f>
      </c>
      <c r="E138" s="76">
        <f>+E76+E107</f>
      </c>
      <c r="F138" s="76">
        <f>+F76+F107</f>
      </c>
      <c r="G138" s="76">
        <f>+G76+G107</f>
      </c>
      <c r="H138" s="76">
        <f>+H76+H107</f>
      </c>
      <c r="I138" s="76">
        <f>+I76+I107</f>
      </c>
      <c r="J138" s="62">
        <f>+J76+J107</f>
      </c>
      <c r="K138" s="62">
        <f>+K76+K107</f>
      </c>
      <c r="L138" s="62">
        <f>+L76+L107</f>
      </c>
      <c r="M138" s="62">
        <f>+M76+M107</f>
      </c>
      <c r="N138" s="62">
        <f>+N76+N107</f>
      </c>
      <c r="O138" s="62">
        <f>+O76+O107</f>
      </c>
      <c r="P138" s="29">
        <f>SUM(D138:O138)</f>
      </c>
      <c r="Q138" s="59">
        <f>+Q76+Q107</f>
      </c>
      <c r="R138" s="59">
        <f>+R76+R107</f>
      </c>
      <c r="S138" s="59">
        <f>+S76+S107</f>
      </c>
      <c r="T138" s="59">
        <f>+T76+T107</f>
      </c>
      <c r="U138" s="59">
        <f>+U76+U107</f>
      </c>
      <c r="V138" s="59">
        <f>+V76+V107</f>
      </c>
      <c r="W138" s="59">
        <f>+W76+W107</f>
      </c>
      <c r="X138" s="59">
        <f>+X76+X107</f>
      </c>
      <c r="Y138" s="59">
        <f>+Y76+Y107</f>
      </c>
      <c r="Z138" s="59">
        <f>+Z76+Z107</f>
      </c>
      <c r="AA138" s="59">
        <f>+AA76+AA107</f>
      </c>
      <c r="AB138" s="59">
        <f>+AB76+AB107</f>
      </c>
      <c r="AC138" s="29">
        <f>SUM(Q138:AB138)</f>
      </c>
      <c r="AD138" s="59">
        <f>+AD76+AD107</f>
      </c>
      <c r="AE138" s="59">
        <f>+AE76+AE107</f>
      </c>
      <c r="AF138" s="59">
        <f>+AF76+AF107</f>
      </c>
      <c r="AG138" s="59">
        <f>+AG76+AG107</f>
      </c>
      <c r="AH138" s="59">
        <f>+AH76+AH107</f>
      </c>
      <c r="AI138" s="59">
        <f>+AI76+AI107</f>
      </c>
      <c r="AJ138" s="59">
        <f>+AJ76+AJ107</f>
      </c>
      <c r="AK138" s="59">
        <f>+AK76+AK107</f>
      </c>
      <c r="AL138" s="59">
        <f>+AL76+AL107</f>
      </c>
      <c r="AM138" s="59">
        <f>+AM76+AM107</f>
      </c>
      <c r="AN138" s="59">
        <f>+AN76+AN107</f>
      </c>
      <c r="AO138" s="59">
        <f>+AO76+AO107</f>
      </c>
      <c r="AP138" s="29">
        <f>SUM(AD138:AO138)</f>
      </c>
      <c r="AQ138" s="59">
        <f>+AQ76+AQ107</f>
      </c>
      <c r="AR138" s="59">
        <f>+AR76+AR107</f>
      </c>
      <c r="AS138" s="59">
        <f>+AS76+AS107</f>
      </c>
      <c r="AT138" s="59">
        <f>+AT76+AT107</f>
      </c>
      <c r="AU138" s="59">
        <f>+AU76+AU107</f>
      </c>
      <c r="AV138" s="59">
        <f>+AV76+AV107</f>
      </c>
      <c r="AW138" s="59">
        <f>+AW76+AW107</f>
      </c>
      <c r="AX138" s="59">
        <f>+AX76+AX107</f>
      </c>
      <c r="AY138" s="59">
        <f>+AY76+AY107</f>
      </c>
      <c r="AZ138" s="59">
        <f>+AZ76+AZ107</f>
      </c>
      <c r="BA138" s="59">
        <f>+BA76+BA107</f>
      </c>
      <c r="BB138" s="59">
        <f>+BB76+BB107</f>
      </c>
      <c r="BC138" s="29">
        <f>SUM(AQ138:BB138)</f>
      </c>
      <c r="BD138" s="31"/>
      <c r="BE138" s="59">
        <v>36000</v>
      </c>
      <c r="BF138" s="59">
        <v>36000</v>
      </c>
      <c r="BG138" s="59">
        <v>36000</v>
      </c>
      <c r="BH138" s="59">
        <v>36000</v>
      </c>
      <c r="BI138" s="59">
        <v>36000</v>
      </c>
      <c r="BJ138" s="59">
        <v>54000</v>
      </c>
      <c r="BK138" s="59">
        <v>54000</v>
      </c>
      <c r="BL138" s="59">
        <v>54000</v>
      </c>
      <c r="BM138" s="59">
        <v>72000</v>
      </c>
      <c r="BN138" s="59">
        <v>72000</v>
      </c>
      <c r="BO138" s="59">
        <v>72000</v>
      </c>
      <c r="BP138" s="59">
        <v>72000</v>
      </c>
      <c r="BQ138" s="29">
        <f>SUM(BE138:BP138)</f>
      </c>
      <c r="BR138" s="1"/>
      <c r="BS138" s="29">
        <f>SUM(BE138:BP138)</f>
      </c>
      <c r="BT138" s="29">
        <f>+SUM(D138:O138)</f>
      </c>
      <c r="BU138" s="77">
        <f>SUM(D138:G138)</f>
      </c>
      <c r="BV138" s="59">
        <f>BU138/$BY$126</f>
      </c>
      <c r="BW138" s="59">
        <f>+BV138*12</f>
      </c>
      <c r="BX138" s="78">
        <f>IF($BX$126=$BS$127,BQ138-BU138,BT138-BU138)</f>
      </c>
      <c r="BY138" s="59">
        <f>(BT138-BU138)/BZ$126</f>
      </c>
      <c r="BZ138" s="59">
        <f>+BY138-BV138</f>
      </c>
      <c r="CA138" s="1"/>
      <c r="CB138" s="32">
        <f>+BU138-BS138</f>
      </c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</row>
    <row x14ac:dyDescent="0.25" r="139" customHeight="1" ht="18.75" hidden="1">
      <c r="A139" s="51">
        <f>+A15</f>
      </c>
      <c r="B139" s="51">
        <f>+B15</f>
      </c>
      <c r="C139" s="82">
        <f>+C15</f>
      </c>
      <c r="D139" s="76">
        <f>+D77+D108</f>
      </c>
      <c r="E139" s="76">
        <f>+E77+E108</f>
      </c>
      <c r="F139" s="76">
        <f>+F77+F108</f>
      </c>
      <c r="G139" s="76">
        <f>+G77+G108</f>
      </c>
      <c r="H139" s="76">
        <f>+H77+H108</f>
      </c>
      <c r="I139" s="76">
        <f>+I77+I108</f>
      </c>
      <c r="J139" s="83">
        <f>+J77+J108</f>
      </c>
      <c r="K139" s="83">
        <f>+K77+K108</f>
      </c>
      <c r="L139" s="83">
        <f>+L77+L108</f>
      </c>
      <c r="M139" s="83">
        <f>+M77+M108</f>
      </c>
      <c r="N139" s="83">
        <f>+N77+N108</f>
      </c>
      <c r="O139" s="83">
        <f>+O77+O108</f>
      </c>
      <c r="P139" s="29">
        <f>SUM(D139:O139)</f>
      </c>
      <c r="Q139" s="59">
        <f>+Q77+Q108</f>
      </c>
      <c r="R139" s="59">
        <f>+R77+R108</f>
      </c>
      <c r="S139" s="59">
        <f>+S77+S108</f>
      </c>
      <c r="T139" s="59">
        <f>+T77+T108</f>
      </c>
      <c r="U139" s="59">
        <f>+U77+U108</f>
      </c>
      <c r="V139" s="59">
        <f>+V77+V108</f>
      </c>
      <c r="W139" s="59">
        <f>+W77+W108</f>
      </c>
      <c r="X139" s="59">
        <f>+X77+X108</f>
      </c>
      <c r="Y139" s="59">
        <f>+Y77+Y108</f>
      </c>
      <c r="Z139" s="59">
        <f>+Z77+Z108</f>
      </c>
      <c r="AA139" s="59">
        <f>+AA77+AA108</f>
      </c>
      <c r="AB139" s="59">
        <f>+AB77+AB108</f>
      </c>
      <c r="AC139" s="29">
        <f>SUM(Q139:AB139)</f>
      </c>
      <c r="AD139" s="59">
        <f>+AD77+AD108</f>
      </c>
      <c r="AE139" s="59">
        <f>+AE77+AE108</f>
      </c>
      <c r="AF139" s="59">
        <f>+AF77+AF108</f>
      </c>
      <c r="AG139" s="59">
        <f>+AG77+AG108</f>
      </c>
      <c r="AH139" s="59">
        <f>+AH77+AH108</f>
      </c>
      <c r="AI139" s="59">
        <f>+AI77+AI108</f>
      </c>
      <c r="AJ139" s="59">
        <f>+AJ77+AJ108</f>
      </c>
      <c r="AK139" s="59">
        <f>+AK77+AK108</f>
      </c>
      <c r="AL139" s="59">
        <f>+AL77+AL108</f>
      </c>
      <c r="AM139" s="59">
        <f>+AM77+AM108</f>
      </c>
      <c r="AN139" s="59">
        <f>+AN77+AN108</f>
      </c>
      <c r="AO139" s="59">
        <f>+AO77+AO108</f>
      </c>
      <c r="AP139" s="29">
        <f>SUM(AD139:AO139)</f>
      </c>
      <c r="AQ139" s="59">
        <f>+AQ77+AQ108</f>
      </c>
      <c r="AR139" s="59">
        <f>+AR77+AR108</f>
      </c>
      <c r="AS139" s="59">
        <f>+AS77+AS108</f>
      </c>
      <c r="AT139" s="59">
        <f>+AT77+AT108</f>
      </c>
      <c r="AU139" s="59">
        <f>+AU77+AU108</f>
      </c>
      <c r="AV139" s="59">
        <f>+AV77+AV108</f>
      </c>
      <c r="AW139" s="59">
        <f>+AW77+AW108</f>
      </c>
      <c r="AX139" s="59">
        <f>+AX77+AX108</f>
      </c>
      <c r="AY139" s="59">
        <f>+AY77+AY108</f>
      </c>
      <c r="AZ139" s="59">
        <f>+AZ77+AZ108</f>
      </c>
      <c r="BA139" s="59">
        <f>+BA77+BA108</f>
      </c>
      <c r="BB139" s="59">
        <f>+BB77+BB108</f>
      </c>
      <c r="BC139" s="29">
        <f>SUM(AQ139:BB139)</f>
      </c>
      <c r="BD139" s="31"/>
      <c r="BE139" s="59">
        <v>0</v>
      </c>
      <c r="BF139" s="59">
        <v>0</v>
      </c>
      <c r="BG139" s="59">
        <v>0</v>
      </c>
      <c r="BH139" s="59">
        <v>0</v>
      </c>
      <c r="BI139" s="59">
        <v>0</v>
      </c>
      <c r="BJ139" s="59">
        <v>0</v>
      </c>
      <c r="BK139" s="59">
        <v>18000</v>
      </c>
      <c r="BL139" s="59">
        <v>18000</v>
      </c>
      <c r="BM139" s="59">
        <v>18000</v>
      </c>
      <c r="BN139" s="59">
        <v>18000</v>
      </c>
      <c r="BO139" s="59">
        <v>18000</v>
      </c>
      <c r="BP139" s="59">
        <v>18000</v>
      </c>
      <c r="BQ139" s="29">
        <f>SUM(BE139:BP139)</f>
      </c>
      <c r="BR139" s="1"/>
      <c r="BS139" s="29">
        <f>SUM(BE139:BP139)</f>
      </c>
      <c r="BT139" s="29">
        <f>+SUM(D139:O139)</f>
      </c>
      <c r="BU139" s="77">
        <f>SUM(D139:G139)</f>
      </c>
      <c r="BV139" s="59">
        <f>BU139/$BY$126</f>
      </c>
      <c r="BW139" s="59">
        <f>+BV139*12</f>
      </c>
      <c r="BX139" s="78">
        <f>IF($BX$126=$BS$127,BQ139-BU139,BT139-BU139)</f>
      </c>
      <c r="BY139" s="59">
        <f>(BT139-BU139)/BZ$126</f>
      </c>
      <c r="BZ139" s="59">
        <f>+BY139-BV139</f>
      </c>
      <c r="CA139" s="1"/>
      <c r="CB139" s="32">
        <f>+BU139-BS139</f>
      </c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</row>
    <row x14ac:dyDescent="0.25" r="140" customHeight="1" ht="18.75" hidden="1">
      <c r="A140" s="51">
        <f>+A16</f>
      </c>
      <c r="B140" s="51">
        <f>+B16</f>
      </c>
      <c r="C140" s="79">
        <f>+C16</f>
      </c>
      <c r="D140" s="76">
        <f>+D78+D109</f>
      </c>
      <c r="E140" s="76">
        <f>+E78+E109</f>
      </c>
      <c r="F140" s="76">
        <f>+F78+F109</f>
      </c>
      <c r="G140" s="76">
        <f>+G78+G109</f>
      </c>
      <c r="H140" s="76">
        <f>+H78+H109</f>
      </c>
      <c r="I140" s="76">
        <f>+I78+I109</f>
      </c>
      <c r="J140" s="59">
        <f>+J78+J109</f>
      </c>
      <c r="K140" s="59">
        <f>+K78+K109</f>
      </c>
      <c r="L140" s="59">
        <f>+L78+L109</f>
      </c>
      <c r="M140" s="59">
        <f>+M78+M109</f>
      </c>
      <c r="N140" s="59">
        <f>+N78+N109</f>
      </c>
      <c r="O140" s="59">
        <f>+O78+O109</f>
      </c>
      <c r="P140" s="29">
        <f>SUM(D140:O140)</f>
      </c>
      <c r="Q140" s="59">
        <f>+Q78+Q109</f>
      </c>
      <c r="R140" s="59">
        <f>+R78+R109</f>
      </c>
      <c r="S140" s="59">
        <f>+S78+S109</f>
      </c>
      <c r="T140" s="59">
        <f>+T78+T109</f>
      </c>
      <c r="U140" s="59">
        <f>+U78+U109</f>
      </c>
      <c r="V140" s="59">
        <f>+V78+V109</f>
      </c>
      <c r="W140" s="59">
        <f>+W78+W109</f>
      </c>
      <c r="X140" s="59">
        <f>+X78+X109</f>
      </c>
      <c r="Y140" s="59">
        <f>+Y78+Y109</f>
      </c>
      <c r="Z140" s="59">
        <f>+Z78+Z109</f>
      </c>
      <c r="AA140" s="59">
        <f>+AA78+AA109</f>
      </c>
      <c r="AB140" s="59">
        <f>+AB78+AB109</f>
      </c>
      <c r="AC140" s="29">
        <f>SUM(Q140:AB140)</f>
      </c>
      <c r="AD140" s="59">
        <f>+AD78+AD109</f>
      </c>
      <c r="AE140" s="59">
        <f>+AE78+AE109</f>
      </c>
      <c r="AF140" s="59">
        <f>+AF78+AF109</f>
      </c>
      <c r="AG140" s="59">
        <f>+AG78+AG109</f>
      </c>
      <c r="AH140" s="59">
        <f>+AH78+AH109</f>
      </c>
      <c r="AI140" s="59">
        <f>+AI78+AI109</f>
      </c>
      <c r="AJ140" s="59">
        <f>+AJ78+AJ109</f>
      </c>
      <c r="AK140" s="59">
        <f>+AK78+AK109</f>
      </c>
      <c r="AL140" s="59">
        <f>+AL78+AL109</f>
      </c>
      <c r="AM140" s="59">
        <f>+AM78+AM109</f>
      </c>
      <c r="AN140" s="59">
        <f>+AN78+AN109</f>
      </c>
      <c r="AO140" s="59">
        <f>+AO78+AO109</f>
      </c>
      <c r="AP140" s="29">
        <f>SUM(AD140:AO140)</f>
      </c>
      <c r="AQ140" s="59">
        <f>+AQ78+AQ109</f>
      </c>
      <c r="AR140" s="59">
        <f>+AR78+AR109</f>
      </c>
      <c r="AS140" s="59">
        <f>+AS78+AS109</f>
      </c>
      <c r="AT140" s="59">
        <f>+AT78+AT109</f>
      </c>
      <c r="AU140" s="59">
        <f>+AU78+AU109</f>
      </c>
      <c r="AV140" s="59">
        <f>+AV78+AV109</f>
      </c>
      <c r="AW140" s="59">
        <f>+AW78+AW109</f>
      </c>
      <c r="AX140" s="59">
        <f>+AX78+AX109</f>
      </c>
      <c r="AY140" s="59">
        <f>+AY78+AY109</f>
      </c>
      <c r="AZ140" s="59">
        <f>+AZ78+AZ109</f>
      </c>
      <c r="BA140" s="59">
        <f>+BA78+BA109</f>
      </c>
      <c r="BB140" s="59">
        <f>+BB78+BB109</f>
      </c>
      <c r="BC140" s="29">
        <f>SUM(AQ140:BB140)</f>
      </c>
      <c r="BD140" s="31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29">
        <f>SUM(BE140:BP140)</f>
      </c>
      <c r="BR140" s="1"/>
      <c r="BS140" s="29">
        <f>SUM(BE140:BP140)</f>
      </c>
      <c r="BT140" s="29">
        <f>+SUM(D140:O140)</f>
      </c>
      <c r="BU140" s="77">
        <f>SUM(D140:G140)</f>
      </c>
      <c r="BV140" s="59">
        <f>BU140/$BY$126</f>
      </c>
      <c r="BW140" s="59">
        <f>+BV140*12</f>
      </c>
      <c r="BX140" s="78">
        <f>IF($BX$126=$BS$127,BQ140-BU140,BT140-BU140)</f>
      </c>
      <c r="BY140" s="59">
        <f>(BT140-BU140)/BZ$126</f>
      </c>
      <c r="BZ140" s="59">
        <f>+BY140-BV140</f>
      </c>
      <c r="CA140" s="1"/>
      <c r="CB140" s="32">
        <f>+BU140-BS140</f>
      </c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</row>
    <row x14ac:dyDescent="0.25" r="141" customHeight="1" ht="18.75" hidden="1">
      <c r="A141" s="51">
        <f>+A17</f>
      </c>
      <c r="B141" s="51">
        <f>+B17</f>
      </c>
      <c r="C141" s="53">
        <f>+C17</f>
      </c>
      <c r="D141" s="76">
        <f>+D79+D110</f>
      </c>
      <c r="E141" s="76">
        <f>+E79+E110</f>
      </c>
      <c r="F141" s="76">
        <f>+F79+F110</f>
      </c>
      <c r="G141" s="76">
        <f>+G79+G110</f>
      </c>
      <c r="H141" s="76">
        <f>+H79+H110</f>
      </c>
      <c r="I141" s="76">
        <f>+I79+I110</f>
      </c>
      <c r="J141" s="59">
        <f>+J79+J110</f>
      </c>
      <c r="K141" s="59">
        <f>+K79+K110</f>
      </c>
      <c r="L141" s="59">
        <f>+L79+L110</f>
      </c>
      <c r="M141" s="59">
        <f>+M79+M110</f>
      </c>
      <c r="N141" s="59">
        <f>+N79+N110</f>
      </c>
      <c r="O141" s="59">
        <f>+O79+O110</f>
      </c>
      <c r="P141" s="29">
        <f>SUM(D141:O141)</f>
      </c>
      <c r="Q141" s="59">
        <f>+Q79+Q110</f>
      </c>
      <c r="R141" s="59">
        <f>+R79+R110</f>
      </c>
      <c r="S141" s="59">
        <f>+S79+S110</f>
      </c>
      <c r="T141" s="59">
        <f>+T79+T110</f>
      </c>
      <c r="U141" s="59">
        <f>+U79+U110</f>
      </c>
      <c r="V141" s="59">
        <f>+V79+V110</f>
      </c>
      <c r="W141" s="59">
        <f>+W79+W110</f>
      </c>
      <c r="X141" s="59">
        <f>+X79+X110</f>
      </c>
      <c r="Y141" s="59">
        <f>+Y79+Y110</f>
      </c>
      <c r="Z141" s="59">
        <f>+Z79+Z110</f>
      </c>
      <c r="AA141" s="59">
        <f>+AA79+AA110</f>
      </c>
      <c r="AB141" s="59">
        <f>+AB79+AB110</f>
      </c>
      <c r="AC141" s="29">
        <f>SUM(Q141:AB141)</f>
      </c>
      <c r="AD141" s="59">
        <f>+AD79+AD110</f>
      </c>
      <c r="AE141" s="59">
        <f>+AE79+AE110</f>
      </c>
      <c r="AF141" s="59">
        <f>+AF79+AF110</f>
      </c>
      <c r="AG141" s="59">
        <f>+AG79+AG110</f>
      </c>
      <c r="AH141" s="59">
        <f>+AH79+AH110</f>
      </c>
      <c r="AI141" s="59">
        <f>+AI79+AI110</f>
      </c>
      <c r="AJ141" s="59">
        <f>+AJ79+AJ110</f>
      </c>
      <c r="AK141" s="59">
        <f>+AK79+AK110</f>
      </c>
      <c r="AL141" s="59">
        <f>+AL79+AL110</f>
      </c>
      <c r="AM141" s="59">
        <f>+AM79+AM110</f>
      </c>
      <c r="AN141" s="59">
        <f>+AN79+AN110</f>
      </c>
      <c r="AO141" s="59">
        <f>+AO79+AO110</f>
      </c>
      <c r="AP141" s="29">
        <f>SUM(AD141:AO141)</f>
      </c>
      <c r="AQ141" s="59">
        <f>+AQ79+AQ110</f>
      </c>
      <c r="AR141" s="59">
        <f>+AR79+AR110</f>
      </c>
      <c r="AS141" s="59">
        <f>+AS79+AS110</f>
      </c>
      <c r="AT141" s="59">
        <f>+AT79+AT110</f>
      </c>
      <c r="AU141" s="59">
        <f>+AU79+AU110</f>
      </c>
      <c r="AV141" s="59">
        <f>+AV79+AV110</f>
      </c>
      <c r="AW141" s="59">
        <f>+AW79+AW110</f>
      </c>
      <c r="AX141" s="59">
        <f>+AX79+AX110</f>
      </c>
      <c r="AY141" s="59">
        <f>+AY79+AY110</f>
      </c>
      <c r="AZ141" s="59">
        <f>+AZ79+AZ110</f>
      </c>
      <c r="BA141" s="59">
        <f>+BA79+BA110</f>
      </c>
      <c r="BB141" s="59">
        <f>+BB79+BB110</f>
      </c>
      <c r="BC141" s="29">
        <f>SUM(AQ141:BB141)</f>
      </c>
      <c r="BD141" s="31"/>
      <c r="BE141" s="59">
        <v>20000</v>
      </c>
      <c r="BF141" s="59">
        <v>20000</v>
      </c>
      <c r="BG141" s="59">
        <v>20000</v>
      </c>
      <c r="BH141" s="59">
        <v>20000</v>
      </c>
      <c r="BI141" s="59">
        <v>20000</v>
      </c>
      <c r="BJ141" s="59">
        <v>20000</v>
      </c>
      <c r="BK141" s="59">
        <v>20000</v>
      </c>
      <c r="BL141" s="59">
        <v>20000</v>
      </c>
      <c r="BM141" s="59">
        <v>20000</v>
      </c>
      <c r="BN141" s="59">
        <v>20000</v>
      </c>
      <c r="BO141" s="59">
        <v>20000</v>
      </c>
      <c r="BP141" s="59">
        <v>20000</v>
      </c>
      <c r="BQ141" s="29">
        <f>SUM(BE141:BP141)</f>
      </c>
      <c r="BR141" s="1"/>
      <c r="BS141" s="29">
        <f>SUM(BE141:BP141)</f>
      </c>
      <c r="BT141" s="29">
        <f>+SUM(D141:O141)</f>
      </c>
      <c r="BU141" s="77">
        <f>SUM(D141:G141)</f>
      </c>
      <c r="BV141" s="59">
        <f>BU141/$BY$126</f>
      </c>
      <c r="BW141" s="59">
        <f>+BV141*12</f>
      </c>
      <c r="BX141" s="78">
        <f>IF($BX$126=$BS$127,BQ141-BU141,BT141-BU141)</f>
      </c>
      <c r="BY141" s="59">
        <f>(BT141-BU141)/BZ$126</f>
      </c>
      <c r="BZ141" s="59">
        <f>+BY141-BV141</f>
      </c>
      <c r="CA141" s="1"/>
      <c r="CB141" s="32">
        <f>+BU141-BS141</f>
      </c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</row>
    <row x14ac:dyDescent="0.25" r="142" customHeight="1" ht="18.75" hidden="1">
      <c r="A142" s="51">
        <f>+A18</f>
      </c>
      <c r="B142" s="51">
        <f>+B18</f>
      </c>
      <c r="C142" s="81">
        <f>+C18</f>
      </c>
      <c r="D142" s="76">
        <f>+D80+D111</f>
      </c>
      <c r="E142" s="76">
        <f>+E80+E111</f>
      </c>
      <c r="F142" s="76">
        <f>+F80+F111</f>
      </c>
      <c r="G142" s="76">
        <f>+G80+G111</f>
      </c>
      <c r="H142" s="76">
        <f>+H80+H111</f>
      </c>
      <c r="I142" s="76">
        <f>+I80+I111</f>
      </c>
      <c r="J142" s="59">
        <f>+J80+J111</f>
      </c>
      <c r="K142" s="59">
        <f>+K80+K111</f>
      </c>
      <c r="L142" s="59">
        <f>+L80+L111</f>
      </c>
      <c r="M142" s="59">
        <f>+M80+M111</f>
      </c>
      <c r="N142" s="59">
        <f>+N80+N111</f>
      </c>
      <c r="O142" s="59">
        <f>+O80+O111</f>
      </c>
      <c r="P142" s="29">
        <f>SUM(D142:O142)</f>
      </c>
      <c r="Q142" s="59">
        <f>+Q80+Q111</f>
      </c>
      <c r="R142" s="59">
        <f>+R80+R111</f>
      </c>
      <c r="S142" s="59">
        <f>+S80+S111</f>
      </c>
      <c r="T142" s="59">
        <f>+T80+T111</f>
      </c>
      <c r="U142" s="59">
        <f>+U80+U111</f>
      </c>
      <c r="V142" s="59">
        <f>+V80+V111</f>
      </c>
      <c r="W142" s="59">
        <f>+W80+W111</f>
      </c>
      <c r="X142" s="59">
        <f>+X80+X111</f>
      </c>
      <c r="Y142" s="59">
        <f>+Y80+Y111</f>
      </c>
      <c r="Z142" s="59">
        <f>+Z80+Z111</f>
      </c>
      <c r="AA142" s="59">
        <f>+AA80+AA111</f>
      </c>
      <c r="AB142" s="59">
        <f>+AB80+AB111</f>
      </c>
      <c r="AC142" s="29">
        <f>SUM(Q142:AB142)</f>
      </c>
      <c r="AD142" s="59">
        <f>+AD80+AD111</f>
      </c>
      <c r="AE142" s="59">
        <f>+AE80+AE111</f>
      </c>
      <c r="AF142" s="59">
        <f>+AF80+AF111</f>
      </c>
      <c r="AG142" s="59">
        <f>+AG80+AG111</f>
      </c>
      <c r="AH142" s="59">
        <f>+AH80+AH111</f>
      </c>
      <c r="AI142" s="59">
        <f>+AI80+AI111</f>
      </c>
      <c r="AJ142" s="59">
        <f>+AJ80+AJ111</f>
      </c>
      <c r="AK142" s="59">
        <f>+AK80+AK111</f>
      </c>
      <c r="AL142" s="59">
        <f>+AL80+AL111</f>
      </c>
      <c r="AM142" s="59">
        <f>+AM80+AM111</f>
      </c>
      <c r="AN142" s="59">
        <f>+AN80+AN111</f>
      </c>
      <c r="AO142" s="59">
        <f>+AO80+AO111</f>
      </c>
      <c r="AP142" s="29">
        <f>SUM(AD142:AO142)</f>
      </c>
      <c r="AQ142" s="59">
        <f>+AQ80+AQ111</f>
      </c>
      <c r="AR142" s="59">
        <f>+AR80+AR111</f>
      </c>
      <c r="AS142" s="59">
        <f>+AS80+AS111</f>
      </c>
      <c r="AT142" s="59">
        <f>+AT80+AT111</f>
      </c>
      <c r="AU142" s="59">
        <f>+AU80+AU111</f>
      </c>
      <c r="AV142" s="59">
        <f>+AV80+AV111</f>
      </c>
      <c r="AW142" s="59">
        <f>+AW80+AW111</f>
      </c>
      <c r="AX142" s="59">
        <f>+AX80+AX111</f>
      </c>
      <c r="AY142" s="59">
        <f>+AY80+AY111</f>
      </c>
      <c r="AZ142" s="59">
        <f>+AZ80+AZ111</f>
      </c>
      <c r="BA142" s="59">
        <f>+BA80+BA111</f>
      </c>
      <c r="BB142" s="59">
        <f>+BB80+BB111</f>
      </c>
      <c r="BC142" s="29">
        <f>SUM(AQ142:BB142)</f>
      </c>
      <c r="BD142" s="31"/>
      <c r="BE142" s="59">
        <v>20000</v>
      </c>
      <c r="BF142" s="59">
        <v>20000</v>
      </c>
      <c r="BG142" s="59">
        <v>20000</v>
      </c>
      <c r="BH142" s="59">
        <v>20000</v>
      </c>
      <c r="BI142" s="59">
        <v>20000</v>
      </c>
      <c r="BJ142" s="59">
        <v>20000</v>
      </c>
      <c r="BK142" s="59">
        <v>40000</v>
      </c>
      <c r="BL142" s="59">
        <v>40000</v>
      </c>
      <c r="BM142" s="59">
        <v>40000</v>
      </c>
      <c r="BN142" s="59">
        <v>40000</v>
      </c>
      <c r="BO142" s="59">
        <v>40000</v>
      </c>
      <c r="BP142" s="59">
        <v>40000</v>
      </c>
      <c r="BQ142" s="29">
        <f>SUM(BE142:BP142)</f>
      </c>
      <c r="BR142" s="1"/>
      <c r="BS142" s="29">
        <f>SUM(BE142:BP142)</f>
      </c>
      <c r="BT142" s="29">
        <f>+SUM(D142:O142)</f>
      </c>
      <c r="BU142" s="77">
        <f>SUM(D142:G142)</f>
      </c>
      <c r="BV142" s="59">
        <f>BU142/$BY$126</f>
      </c>
      <c r="BW142" s="59">
        <f>+BV142*12</f>
      </c>
      <c r="BX142" s="78">
        <f>IF($BX$126=$BS$127,BQ142-BU142,BT142-BU142)</f>
      </c>
      <c r="BY142" s="59">
        <f>(BT142-BU142)/BZ$126</f>
      </c>
      <c r="BZ142" s="59">
        <f>+BY142-BV142</f>
      </c>
      <c r="CA142" s="1"/>
      <c r="CB142" s="32">
        <f>+BU142-BS142</f>
      </c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</row>
    <row x14ac:dyDescent="0.25" r="143" customHeight="1" ht="18.75" hidden="1">
      <c r="A143" s="53">
        <f>+A19</f>
      </c>
      <c r="B143" s="53">
        <f>+B19</f>
      </c>
      <c r="C143" s="53">
        <f>+C19</f>
      </c>
      <c r="D143" s="76">
        <f>+D81+D112</f>
      </c>
      <c r="E143" s="76">
        <f>+E81+E112</f>
      </c>
      <c r="F143" s="76">
        <f>+F81+F112</f>
      </c>
      <c r="G143" s="76">
        <f>+G81+G112</f>
      </c>
      <c r="H143" s="76">
        <f>+H81+H112</f>
      </c>
      <c r="I143" s="76">
        <f>+I81+I112</f>
      </c>
      <c r="J143" s="59">
        <f>+J81+J112</f>
      </c>
      <c r="K143" s="59">
        <f>+K81+K112</f>
      </c>
      <c r="L143" s="59">
        <f>+L81+L112</f>
      </c>
      <c r="M143" s="59">
        <f>+M81+M112</f>
      </c>
      <c r="N143" s="59">
        <f>+N81+N112</f>
      </c>
      <c r="O143" s="59">
        <f>+O81+O112</f>
      </c>
      <c r="P143" s="29">
        <f>SUM(D143:O143)</f>
      </c>
      <c r="Q143" s="59">
        <f>+Q81+Q112</f>
      </c>
      <c r="R143" s="59">
        <f>+R81+R112</f>
      </c>
      <c r="S143" s="59">
        <f>+S81+S112</f>
      </c>
      <c r="T143" s="59">
        <f>+T81+T112</f>
      </c>
      <c r="U143" s="59">
        <f>+U81+U112</f>
      </c>
      <c r="V143" s="59">
        <f>+V81+V112</f>
      </c>
      <c r="W143" s="59">
        <f>+W81+W112</f>
      </c>
      <c r="X143" s="59">
        <f>+X81+X112</f>
      </c>
      <c r="Y143" s="59">
        <f>+Y81+Y112</f>
      </c>
      <c r="Z143" s="59">
        <f>+Z81+Z112</f>
      </c>
      <c r="AA143" s="59">
        <f>+AA81+AA112</f>
      </c>
      <c r="AB143" s="59">
        <f>+AB81+AB112</f>
      </c>
      <c r="AC143" s="29">
        <f>SUM(Q143:AB143)</f>
      </c>
      <c r="AD143" s="59">
        <f>+AD81+AD112</f>
      </c>
      <c r="AE143" s="59">
        <f>+AE81+AE112</f>
      </c>
      <c r="AF143" s="59">
        <f>+AF81+AF112</f>
      </c>
      <c r="AG143" s="59">
        <f>+AG81+AG112</f>
      </c>
      <c r="AH143" s="59">
        <f>+AH81+AH112</f>
      </c>
      <c r="AI143" s="59">
        <f>+AI81+AI112</f>
      </c>
      <c r="AJ143" s="59">
        <f>+AJ81+AJ112</f>
      </c>
      <c r="AK143" s="59">
        <f>+AK81+AK112</f>
      </c>
      <c r="AL143" s="59">
        <f>+AL81+AL112</f>
      </c>
      <c r="AM143" s="59">
        <f>+AM81+AM112</f>
      </c>
      <c r="AN143" s="59">
        <f>+AN81+AN112</f>
      </c>
      <c r="AO143" s="59">
        <f>+AO81+AO112</f>
      </c>
      <c r="AP143" s="29">
        <f>SUM(AD143:AO143)</f>
      </c>
      <c r="AQ143" s="59">
        <f>+AQ81+AQ112</f>
      </c>
      <c r="AR143" s="59">
        <f>+AR81+AR112</f>
      </c>
      <c r="AS143" s="59">
        <f>+AS81+AS112</f>
      </c>
      <c r="AT143" s="59">
        <f>+AT81+AT112</f>
      </c>
      <c r="AU143" s="59">
        <f>+AU81+AU112</f>
      </c>
      <c r="AV143" s="59">
        <f>+AV81+AV112</f>
      </c>
      <c r="AW143" s="59">
        <f>+AW81+AW112</f>
      </c>
      <c r="AX143" s="59">
        <f>+AX81+AX112</f>
      </c>
      <c r="AY143" s="59">
        <f>+AY81+AY112</f>
      </c>
      <c r="AZ143" s="59">
        <f>+AZ81+AZ112</f>
      </c>
      <c r="BA143" s="59">
        <f>+BA81+BA112</f>
      </c>
      <c r="BB143" s="59">
        <f>+BB81+BB112</f>
      </c>
      <c r="BC143" s="29">
        <f>SUM(AQ143:BB143)</f>
      </c>
      <c r="BD143" s="31"/>
      <c r="BE143" s="59">
        <v>80000</v>
      </c>
      <c r="BF143" s="59">
        <v>80000</v>
      </c>
      <c r="BG143" s="59">
        <v>80000</v>
      </c>
      <c r="BH143" s="59">
        <v>80000</v>
      </c>
      <c r="BI143" s="59">
        <v>80000</v>
      </c>
      <c r="BJ143" s="59">
        <v>80000</v>
      </c>
      <c r="BK143" s="59">
        <v>80000</v>
      </c>
      <c r="BL143" s="59">
        <v>80000</v>
      </c>
      <c r="BM143" s="59">
        <v>80000</v>
      </c>
      <c r="BN143" s="59">
        <v>80000</v>
      </c>
      <c r="BO143" s="59">
        <v>80000</v>
      </c>
      <c r="BP143" s="59">
        <v>80000</v>
      </c>
      <c r="BQ143" s="29">
        <f>SUM(BE143:BP143)</f>
      </c>
      <c r="BR143" s="1"/>
      <c r="BS143" s="29">
        <f>SUM(BE143:BP143)</f>
      </c>
      <c r="BT143" s="29">
        <f>+SUM(D143:O143)</f>
      </c>
      <c r="BU143" s="77">
        <f>SUM(D143:G143)</f>
      </c>
      <c r="BV143" s="59">
        <f>BU143/$BY$126</f>
      </c>
      <c r="BW143" s="59">
        <f>+BV143*12</f>
      </c>
      <c r="BX143" s="78">
        <f>IF($BX$126=$BS$127,BQ143-BU143,BT143-BU143)</f>
      </c>
      <c r="BY143" s="59">
        <f>(BT143-BU143)/BZ$126</f>
      </c>
      <c r="BZ143" s="59">
        <f>+BY143-BV143</f>
      </c>
      <c r="CA143" s="1"/>
      <c r="CB143" s="32">
        <f>+BU143-BS143</f>
      </c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</row>
    <row x14ac:dyDescent="0.25" r="144" customHeight="1" ht="18.75" hidden="1">
      <c r="A144" s="53">
        <f>+A20</f>
      </c>
      <c r="B144" s="53">
        <f>+B20</f>
      </c>
      <c r="C144" s="53">
        <f>+C20</f>
      </c>
      <c r="D144" s="76">
        <f>+D82+D113</f>
      </c>
      <c r="E144" s="76">
        <f>+E82+E113</f>
      </c>
      <c r="F144" s="76">
        <f>+F82+F113</f>
      </c>
      <c r="G144" s="76">
        <f>+G82+G113</f>
      </c>
      <c r="H144" s="76">
        <f>+H82+H113</f>
      </c>
      <c r="I144" s="76">
        <f>+I82+I113</f>
      </c>
      <c r="J144" s="59">
        <f>+J82+J113</f>
      </c>
      <c r="K144" s="59">
        <f>+K82+K113</f>
      </c>
      <c r="L144" s="59">
        <f>+L82+L113</f>
      </c>
      <c r="M144" s="59">
        <f>+M82+M113</f>
      </c>
      <c r="N144" s="59">
        <f>+N82+N113</f>
      </c>
      <c r="O144" s="59">
        <f>+O82+O113</f>
      </c>
      <c r="P144" s="29">
        <f>SUM(D144:O144)</f>
      </c>
      <c r="Q144" s="59">
        <f>+Q82+Q113</f>
      </c>
      <c r="R144" s="59">
        <f>+R82+R113</f>
      </c>
      <c r="S144" s="59">
        <f>+S82+S113</f>
      </c>
      <c r="T144" s="59">
        <f>+T82+T113</f>
      </c>
      <c r="U144" s="59">
        <f>+U82+U113</f>
      </c>
      <c r="V144" s="59">
        <f>+V82+V113</f>
      </c>
      <c r="W144" s="59">
        <f>+W82+W113</f>
      </c>
      <c r="X144" s="59">
        <f>+X82+X113</f>
      </c>
      <c r="Y144" s="59">
        <f>+Y82+Y113</f>
      </c>
      <c r="Z144" s="59">
        <f>+Z82+Z113</f>
      </c>
      <c r="AA144" s="59">
        <f>+AA82+AA113</f>
      </c>
      <c r="AB144" s="59">
        <f>+AB82+AB113</f>
      </c>
      <c r="AC144" s="29">
        <f>SUM(Q144:AB144)</f>
      </c>
      <c r="AD144" s="59">
        <f>+AD82+AD113</f>
      </c>
      <c r="AE144" s="59">
        <f>+AE82+AE113</f>
      </c>
      <c r="AF144" s="59">
        <f>+AF82+AF113</f>
      </c>
      <c r="AG144" s="59">
        <f>+AG82+AG113</f>
      </c>
      <c r="AH144" s="59">
        <f>+AH82+AH113</f>
      </c>
      <c r="AI144" s="59">
        <f>+AI82+AI113</f>
      </c>
      <c r="AJ144" s="59">
        <f>+AJ82+AJ113</f>
      </c>
      <c r="AK144" s="59">
        <f>+AK82+AK113</f>
      </c>
      <c r="AL144" s="59">
        <f>+AL82+AL113</f>
      </c>
      <c r="AM144" s="59">
        <f>+AM82+AM113</f>
      </c>
      <c r="AN144" s="59">
        <f>+AN82+AN113</f>
      </c>
      <c r="AO144" s="59">
        <f>+AO82+AO113</f>
      </c>
      <c r="AP144" s="29">
        <f>SUM(AD144:AO144)</f>
      </c>
      <c r="AQ144" s="59">
        <f>+AQ82+AQ113</f>
      </c>
      <c r="AR144" s="59">
        <f>+AR82+AR113</f>
      </c>
      <c r="AS144" s="59">
        <f>+AS82+AS113</f>
      </c>
      <c r="AT144" s="59">
        <f>+AT82+AT113</f>
      </c>
      <c r="AU144" s="59">
        <f>+AU82+AU113</f>
      </c>
      <c r="AV144" s="59">
        <f>+AV82+AV113</f>
      </c>
      <c r="AW144" s="59">
        <f>+AW82+AW113</f>
      </c>
      <c r="AX144" s="59">
        <f>+AX82+AX113</f>
      </c>
      <c r="AY144" s="59">
        <f>+AY82+AY113</f>
      </c>
      <c r="AZ144" s="59">
        <f>+AZ82+AZ113</f>
      </c>
      <c r="BA144" s="59">
        <f>+BA82+BA113</f>
      </c>
      <c r="BB144" s="59">
        <f>+BB82+BB113</f>
      </c>
      <c r="BC144" s="29">
        <f>SUM(AQ144:BB144)</f>
      </c>
      <c r="BD144" s="31"/>
      <c r="BE144" s="59">
        <v>54000</v>
      </c>
      <c r="BF144" s="59">
        <v>54000</v>
      </c>
      <c r="BG144" s="59">
        <v>54000</v>
      </c>
      <c r="BH144" s="59">
        <v>54000</v>
      </c>
      <c r="BI144" s="59">
        <v>54000</v>
      </c>
      <c r="BJ144" s="59">
        <v>54000</v>
      </c>
      <c r="BK144" s="59">
        <v>54000</v>
      </c>
      <c r="BL144" s="59">
        <v>54000</v>
      </c>
      <c r="BM144" s="59">
        <v>54000</v>
      </c>
      <c r="BN144" s="59">
        <v>54000</v>
      </c>
      <c r="BO144" s="59">
        <v>54000</v>
      </c>
      <c r="BP144" s="59">
        <v>54000</v>
      </c>
      <c r="BQ144" s="29">
        <f>SUM(BE144:BP144)</f>
      </c>
      <c r="BR144" s="1"/>
      <c r="BS144" s="29">
        <f>SUM(BE144:BP144)</f>
      </c>
      <c r="BT144" s="29">
        <f>+SUM(D144:O144)</f>
      </c>
      <c r="BU144" s="77">
        <f>SUM(D144:G144)</f>
      </c>
      <c r="BV144" s="59">
        <f>BU144/$BY$126</f>
      </c>
      <c r="BW144" s="59">
        <f>+BV144*12</f>
      </c>
      <c r="BX144" s="78">
        <f>IF($BX$126=$BS$127,BQ144-BU144,BT144-BU144)</f>
      </c>
      <c r="BY144" s="59">
        <f>(BT144-BU144)/BZ$126</f>
      </c>
      <c r="BZ144" s="59">
        <f>+BY144-BV144</f>
      </c>
      <c r="CA144" s="1"/>
      <c r="CB144" s="32">
        <f>+BU144-BS144</f>
      </c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</row>
    <row x14ac:dyDescent="0.25" r="145" customHeight="1" ht="18.75" hidden="1">
      <c r="A145" s="53">
        <f>+A21</f>
      </c>
      <c r="B145" s="53">
        <f>+B21</f>
      </c>
      <c r="C145" s="53">
        <f>+C21</f>
      </c>
      <c r="D145" s="76">
        <f>+D83+D114</f>
      </c>
      <c r="E145" s="76">
        <f>+E83+E114</f>
      </c>
      <c r="F145" s="76">
        <f>+F83+F114</f>
      </c>
      <c r="G145" s="76">
        <f>+G83+G114</f>
      </c>
      <c r="H145" s="76">
        <f>+H83+H114</f>
      </c>
      <c r="I145" s="76">
        <f>+I83+I114</f>
      </c>
      <c r="J145" s="59">
        <f>+J83+J114</f>
      </c>
      <c r="K145" s="59">
        <f>+K83+K114</f>
      </c>
      <c r="L145" s="59">
        <f>+L83+L114</f>
      </c>
      <c r="M145" s="59">
        <f>+M83+M114</f>
      </c>
      <c r="N145" s="59">
        <f>+N83+N114</f>
      </c>
      <c r="O145" s="59">
        <f>+O83+O114</f>
      </c>
      <c r="P145" s="29">
        <f>SUM(D145:O145)</f>
      </c>
      <c r="Q145" s="59">
        <f>+Q83+Q114</f>
      </c>
      <c r="R145" s="59">
        <f>+R83+R114</f>
      </c>
      <c r="S145" s="59">
        <f>+S83+S114</f>
      </c>
      <c r="T145" s="59">
        <f>+T83+T114</f>
      </c>
      <c r="U145" s="59">
        <f>+U83+U114</f>
      </c>
      <c r="V145" s="59">
        <f>+V83+V114</f>
      </c>
      <c r="W145" s="59">
        <f>+W83+W114</f>
      </c>
      <c r="X145" s="59">
        <f>+X83+X114</f>
      </c>
      <c r="Y145" s="59">
        <f>+Y83+Y114</f>
      </c>
      <c r="Z145" s="59">
        <f>+Z83+Z114</f>
      </c>
      <c r="AA145" s="59">
        <f>+AA83+AA114</f>
      </c>
      <c r="AB145" s="59">
        <f>+AB83+AB114</f>
      </c>
      <c r="AC145" s="29">
        <f>SUM(Q145:AB145)</f>
      </c>
      <c r="AD145" s="59">
        <f>+AD83+AD114</f>
      </c>
      <c r="AE145" s="59">
        <f>+AE83+AE114</f>
      </c>
      <c r="AF145" s="59">
        <f>+AF83+AF114</f>
      </c>
      <c r="AG145" s="59">
        <f>+AG83+AG114</f>
      </c>
      <c r="AH145" s="59">
        <f>+AH83+AH114</f>
      </c>
      <c r="AI145" s="59">
        <f>+AI83+AI114</f>
      </c>
      <c r="AJ145" s="59">
        <f>+AJ83+AJ114</f>
      </c>
      <c r="AK145" s="59">
        <f>+AK83+AK114</f>
      </c>
      <c r="AL145" s="59">
        <f>+AL83+AL114</f>
      </c>
      <c r="AM145" s="59">
        <f>+AM83+AM114</f>
      </c>
      <c r="AN145" s="59">
        <f>+AN83+AN114</f>
      </c>
      <c r="AO145" s="59">
        <f>+AO83+AO114</f>
      </c>
      <c r="AP145" s="29">
        <f>SUM(AD145:AO145)</f>
      </c>
      <c r="AQ145" s="59">
        <f>+AQ83+AQ114</f>
      </c>
      <c r="AR145" s="59">
        <f>+AR83+AR114</f>
      </c>
      <c r="AS145" s="59">
        <f>+AS83+AS114</f>
      </c>
      <c r="AT145" s="59">
        <f>+AT83+AT114</f>
      </c>
      <c r="AU145" s="59">
        <f>+AU83+AU114</f>
      </c>
      <c r="AV145" s="59">
        <f>+AV83+AV114</f>
      </c>
      <c r="AW145" s="59">
        <f>+AW83+AW114</f>
      </c>
      <c r="AX145" s="59">
        <f>+AX83+AX114</f>
      </c>
      <c r="AY145" s="59">
        <f>+AY83+AY114</f>
      </c>
      <c r="AZ145" s="59">
        <f>+AZ83+AZ114</f>
      </c>
      <c r="BA145" s="59">
        <f>+BA83+BA114</f>
      </c>
      <c r="BB145" s="59">
        <f>+BB83+BB114</f>
      </c>
      <c r="BC145" s="29">
        <f>SUM(AQ145:BB145)</f>
      </c>
      <c r="BD145" s="31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29">
        <f>SUM(BE145:BP145)</f>
      </c>
      <c r="BR145" s="1"/>
      <c r="BS145" s="29">
        <f>SUM(BE145:BP145)</f>
      </c>
      <c r="BT145" s="29">
        <f>+SUM(D145:O145)</f>
      </c>
      <c r="BU145" s="77">
        <f>SUM(D145:G145)</f>
      </c>
      <c r="BV145" s="59">
        <f>BU145/$BY$126</f>
      </c>
      <c r="BW145" s="59">
        <f>+BV145*12</f>
      </c>
      <c r="BX145" s="78">
        <f>IF($BX$126=$BS$127,BQ145-BU145,BT145-BU145)</f>
      </c>
      <c r="BY145" s="59">
        <f>(BT145-BU145)/BZ$126</f>
      </c>
      <c r="BZ145" s="59">
        <f>+BY145-BV145</f>
      </c>
      <c r="CA145" s="1"/>
      <c r="CB145" s="32">
        <f>+BU145-BS145</f>
      </c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</row>
    <row x14ac:dyDescent="0.25" r="146" customHeight="1" ht="18.75" hidden="1">
      <c r="A146" s="53">
        <f>+A22</f>
      </c>
      <c r="B146" s="53">
        <f>+B22</f>
      </c>
      <c r="C146" s="53">
        <f>+C22</f>
      </c>
      <c r="D146" s="76">
        <f>+D84+D115</f>
      </c>
      <c r="E146" s="76">
        <f>+E84+E115</f>
      </c>
      <c r="F146" s="76">
        <f>+F84+F115</f>
      </c>
      <c r="G146" s="76">
        <f>+G84+G115</f>
      </c>
      <c r="H146" s="76">
        <f>+H84+H115</f>
      </c>
      <c r="I146" s="76">
        <f>+I84+I115</f>
      </c>
      <c r="J146" s="59">
        <f>+J84+J115</f>
      </c>
      <c r="K146" s="59">
        <f>+K84+K115</f>
      </c>
      <c r="L146" s="59">
        <f>+L84+L115</f>
      </c>
      <c r="M146" s="59">
        <f>+M84+M115</f>
      </c>
      <c r="N146" s="59">
        <f>+N84+N115</f>
      </c>
      <c r="O146" s="59">
        <f>+O84+O115</f>
      </c>
      <c r="P146" s="29">
        <f>SUM(D146:O146)</f>
      </c>
      <c r="Q146" s="59">
        <f>+Q84+Q115</f>
      </c>
      <c r="R146" s="59">
        <f>+R84+R115</f>
      </c>
      <c r="S146" s="59">
        <f>+S84+S115</f>
      </c>
      <c r="T146" s="59">
        <f>+T84+T115</f>
      </c>
      <c r="U146" s="59">
        <f>+U84+U115</f>
      </c>
      <c r="V146" s="59">
        <f>+V84+V115</f>
      </c>
      <c r="W146" s="59">
        <f>+W84+W115</f>
      </c>
      <c r="X146" s="59">
        <f>+X84+X115</f>
      </c>
      <c r="Y146" s="59">
        <f>+Y84+Y115</f>
      </c>
      <c r="Z146" s="59">
        <f>+Z84+Z115</f>
      </c>
      <c r="AA146" s="59">
        <f>+AA84+AA115</f>
      </c>
      <c r="AB146" s="59">
        <f>+AB84+AB115</f>
      </c>
      <c r="AC146" s="29">
        <f>SUM(Q146:AB146)</f>
      </c>
      <c r="AD146" s="59">
        <f>+AD84+AD115</f>
      </c>
      <c r="AE146" s="59">
        <f>+AE84+AE115</f>
      </c>
      <c r="AF146" s="59">
        <f>+AF84+AF115</f>
      </c>
      <c r="AG146" s="59">
        <f>+AG84+AG115</f>
      </c>
      <c r="AH146" s="59">
        <f>+AH84+AH115</f>
      </c>
      <c r="AI146" s="59">
        <f>+AI84+AI115</f>
      </c>
      <c r="AJ146" s="59">
        <f>+AJ84+AJ115</f>
      </c>
      <c r="AK146" s="59">
        <f>+AK84+AK115</f>
      </c>
      <c r="AL146" s="59">
        <f>+AL84+AL115</f>
      </c>
      <c r="AM146" s="59">
        <f>+AM84+AM115</f>
      </c>
      <c r="AN146" s="59">
        <f>+AN84+AN115</f>
      </c>
      <c r="AO146" s="59">
        <f>+AO84+AO115</f>
      </c>
      <c r="AP146" s="29">
        <f>SUM(AD146:AO146)</f>
      </c>
      <c r="AQ146" s="59">
        <f>+AQ84+AQ115</f>
      </c>
      <c r="AR146" s="59">
        <f>+AR84+AR115</f>
      </c>
      <c r="AS146" s="59">
        <f>+AS84+AS115</f>
      </c>
      <c r="AT146" s="59">
        <f>+AT84+AT115</f>
      </c>
      <c r="AU146" s="59">
        <f>+AU84+AU115</f>
      </c>
      <c r="AV146" s="59">
        <f>+AV84+AV115</f>
      </c>
      <c r="AW146" s="59">
        <f>+AW84+AW115</f>
      </c>
      <c r="AX146" s="59">
        <f>+AX84+AX115</f>
      </c>
      <c r="AY146" s="59">
        <f>+AY84+AY115</f>
      </c>
      <c r="AZ146" s="59">
        <f>+AZ84+AZ115</f>
      </c>
      <c r="BA146" s="59">
        <f>+BA84+BA115</f>
      </c>
      <c r="BB146" s="59">
        <f>+BB84+BB115</f>
      </c>
      <c r="BC146" s="29">
        <f>SUM(AQ146:BB146)</f>
      </c>
      <c r="BD146" s="31"/>
      <c r="BE146" s="59">
        <v>20000</v>
      </c>
      <c r="BF146" s="59">
        <v>20000</v>
      </c>
      <c r="BG146" s="59">
        <v>20000</v>
      </c>
      <c r="BH146" s="59">
        <v>20000</v>
      </c>
      <c r="BI146" s="59">
        <v>20000</v>
      </c>
      <c r="BJ146" s="59">
        <v>20000</v>
      </c>
      <c r="BK146" s="59">
        <v>20000</v>
      </c>
      <c r="BL146" s="59">
        <v>20000</v>
      </c>
      <c r="BM146" s="59">
        <v>20000</v>
      </c>
      <c r="BN146" s="59">
        <v>40000</v>
      </c>
      <c r="BO146" s="59">
        <v>40000</v>
      </c>
      <c r="BP146" s="59">
        <v>40000</v>
      </c>
      <c r="BQ146" s="29">
        <f>SUM(BE146:BP146)</f>
      </c>
      <c r="BR146" s="1"/>
      <c r="BS146" s="29">
        <f>SUM(BE146:BP146)</f>
      </c>
      <c r="BT146" s="29">
        <f>+SUM(D146:O146)</f>
      </c>
      <c r="BU146" s="77">
        <f>SUM(D146:G146)</f>
      </c>
      <c r="BV146" s="59">
        <f>BU146/$BY$126</f>
      </c>
      <c r="BW146" s="59">
        <f>+BV146*12</f>
      </c>
      <c r="BX146" s="78">
        <f>IF($BX$126=$BS$127,BQ146-BU146,BT146-BU146)</f>
      </c>
      <c r="BY146" s="59">
        <f>(BT146-BU146)/BZ$126</f>
      </c>
      <c r="BZ146" s="59">
        <f>+BY146-BV146</f>
      </c>
      <c r="CA146" s="1"/>
      <c r="CB146" s="32">
        <f>+BU146-BS146</f>
      </c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</row>
    <row x14ac:dyDescent="0.25" r="147" customHeight="1" ht="18.75" hidden="1">
      <c r="A147" s="53">
        <f>+A23</f>
      </c>
      <c r="B147" s="53">
        <f>+B23</f>
      </c>
      <c r="C147" s="53">
        <f>+C23</f>
      </c>
      <c r="D147" s="76">
        <f>+D85+D116</f>
      </c>
      <c r="E147" s="76">
        <f>+E85+E116</f>
      </c>
      <c r="F147" s="76">
        <f>+F85+F116</f>
      </c>
      <c r="G147" s="76">
        <f>+G85+G116</f>
      </c>
      <c r="H147" s="76">
        <f>+H85+H116</f>
      </c>
      <c r="I147" s="76">
        <f>+I85+I116</f>
      </c>
      <c r="J147" s="59">
        <f>+J85+J116</f>
      </c>
      <c r="K147" s="59">
        <f>+K85+K116</f>
      </c>
      <c r="L147" s="59">
        <f>+L85+L116</f>
      </c>
      <c r="M147" s="59">
        <f>+M85+M116</f>
      </c>
      <c r="N147" s="59">
        <f>+N85+N116</f>
      </c>
      <c r="O147" s="59">
        <f>+O85+O116</f>
      </c>
      <c r="P147" s="29">
        <f>SUM(D147:O147)</f>
      </c>
      <c r="Q147" s="59">
        <f>+Q85+Q116</f>
      </c>
      <c r="R147" s="59">
        <f>+R85+R116</f>
      </c>
      <c r="S147" s="59">
        <f>+S85+S116</f>
      </c>
      <c r="T147" s="59">
        <f>+T85+T116</f>
      </c>
      <c r="U147" s="59">
        <f>+U85+U116</f>
      </c>
      <c r="V147" s="59">
        <f>+V85+V116</f>
      </c>
      <c r="W147" s="59">
        <f>+W85+W116</f>
      </c>
      <c r="X147" s="59">
        <f>+X85+X116</f>
      </c>
      <c r="Y147" s="59">
        <f>+Y85+Y116</f>
      </c>
      <c r="Z147" s="59">
        <f>+Z85+Z116</f>
      </c>
      <c r="AA147" s="59">
        <f>+AA85+AA116</f>
      </c>
      <c r="AB147" s="59">
        <f>+AB85+AB116</f>
      </c>
      <c r="AC147" s="29">
        <f>SUM(Q147:AB147)</f>
      </c>
      <c r="AD147" s="59">
        <f>+AD85+AD116</f>
      </c>
      <c r="AE147" s="59">
        <f>+AE85+AE116</f>
      </c>
      <c r="AF147" s="59">
        <f>+AF85+AF116</f>
      </c>
      <c r="AG147" s="59">
        <f>+AG85+AG116</f>
      </c>
      <c r="AH147" s="59">
        <f>+AH85+AH116</f>
      </c>
      <c r="AI147" s="59">
        <f>+AI85+AI116</f>
      </c>
      <c r="AJ147" s="59">
        <f>+AJ85+AJ116</f>
      </c>
      <c r="AK147" s="59">
        <f>+AK85+AK116</f>
      </c>
      <c r="AL147" s="59">
        <f>+AL85+AL116</f>
      </c>
      <c r="AM147" s="59">
        <f>+AM85+AM116</f>
      </c>
      <c r="AN147" s="59">
        <f>+AN85+AN116</f>
      </c>
      <c r="AO147" s="59">
        <f>+AO85+AO116</f>
      </c>
      <c r="AP147" s="29">
        <f>SUM(AD147:AO147)</f>
      </c>
      <c r="AQ147" s="59">
        <f>+AQ85+AQ116</f>
      </c>
      <c r="AR147" s="59">
        <f>+AR85+AR116</f>
      </c>
      <c r="AS147" s="59">
        <f>+AS85+AS116</f>
      </c>
      <c r="AT147" s="59">
        <f>+AT85+AT116</f>
      </c>
      <c r="AU147" s="59">
        <f>+AU85+AU116</f>
      </c>
      <c r="AV147" s="59">
        <f>+AV85+AV116</f>
      </c>
      <c r="AW147" s="59">
        <f>+AW85+AW116</f>
      </c>
      <c r="AX147" s="59">
        <f>+AX85+AX116</f>
      </c>
      <c r="AY147" s="59">
        <f>+AY85+AY116</f>
      </c>
      <c r="AZ147" s="59">
        <f>+AZ85+AZ116</f>
      </c>
      <c r="BA147" s="59">
        <f>+BA85+BA116</f>
      </c>
      <c r="BB147" s="59">
        <f>+BB85+BB116</f>
      </c>
      <c r="BC147" s="29">
        <f>SUM(AQ147:BB147)</f>
      </c>
      <c r="BD147" s="31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29">
        <f>SUM(BE147:BP147)</f>
      </c>
      <c r="BR147" s="1"/>
      <c r="BS147" s="29">
        <f>SUM(BE147:BP147)</f>
      </c>
      <c r="BT147" s="29">
        <f>+SUM(D147:O147)</f>
      </c>
      <c r="BU147" s="77">
        <f>SUM(D147:G147)</f>
      </c>
      <c r="BV147" s="59">
        <f>BU147/$BY$126</f>
      </c>
      <c r="BW147" s="59">
        <f>+BV147*12</f>
      </c>
      <c r="BX147" s="78">
        <f>IF($BX$126=$BS$127,BQ147-BU147,BT147-BU147)</f>
      </c>
      <c r="BY147" s="59">
        <f>(BT147-BU147)/BZ$126</f>
      </c>
      <c r="BZ147" s="59">
        <f>+BY147-BV147</f>
      </c>
      <c r="CA147" s="1"/>
      <c r="CB147" s="32">
        <f>+BU147-BS147</f>
      </c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</row>
    <row x14ac:dyDescent="0.25" r="148" customHeight="1" ht="18.75" hidden="1">
      <c r="A148" s="53">
        <f>+A24</f>
      </c>
      <c r="B148" s="53">
        <f>+B24</f>
      </c>
      <c r="C148" s="53">
        <f>+C24</f>
      </c>
      <c r="D148" s="76">
        <f>+D86+D117</f>
      </c>
      <c r="E148" s="76">
        <f>+E86+E117</f>
      </c>
      <c r="F148" s="76">
        <f>+F86+F117</f>
      </c>
      <c r="G148" s="76">
        <f>+G86+G117</f>
      </c>
      <c r="H148" s="76">
        <f>+H86+H117</f>
      </c>
      <c r="I148" s="76">
        <f>+I86+I117</f>
      </c>
      <c r="J148" s="59">
        <f>+J86+J117</f>
      </c>
      <c r="K148" s="59">
        <f>+K86+K117</f>
      </c>
      <c r="L148" s="59">
        <f>+L86+L117</f>
      </c>
      <c r="M148" s="59">
        <f>+M86+M117</f>
      </c>
      <c r="N148" s="59">
        <f>+N86+N117</f>
      </c>
      <c r="O148" s="59">
        <f>+O86+O117</f>
      </c>
      <c r="P148" s="29">
        <f>SUM(D148:O148)</f>
      </c>
      <c r="Q148" s="59">
        <f>+Q86+Q117</f>
      </c>
      <c r="R148" s="59">
        <f>+R86+R117</f>
      </c>
      <c r="S148" s="59">
        <f>+S86+S117</f>
      </c>
      <c r="T148" s="59">
        <f>+T86+T117</f>
      </c>
      <c r="U148" s="59">
        <f>+U86+U117</f>
      </c>
      <c r="V148" s="59">
        <f>+V86+V117</f>
      </c>
      <c r="W148" s="59">
        <f>+W86+W117</f>
      </c>
      <c r="X148" s="59">
        <f>+X86+X117</f>
      </c>
      <c r="Y148" s="59">
        <f>+Y86+Y117</f>
      </c>
      <c r="Z148" s="59">
        <f>+Z86+Z117</f>
      </c>
      <c r="AA148" s="59">
        <f>+AA86+AA117</f>
      </c>
      <c r="AB148" s="59">
        <f>+AB86+AB117</f>
      </c>
      <c r="AC148" s="29">
        <f>SUM(Q148:AB148)</f>
      </c>
      <c r="AD148" s="59">
        <f>+AD86+AD117</f>
      </c>
      <c r="AE148" s="59">
        <f>+AE86+AE117</f>
      </c>
      <c r="AF148" s="59">
        <f>+AF86+AF117</f>
      </c>
      <c r="AG148" s="59">
        <f>+AG86+AG117</f>
      </c>
      <c r="AH148" s="59">
        <f>+AH86+AH117</f>
      </c>
      <c r="AI148" s="59">
        <f>+AI86+AI117</f>
      </c>
      <c r="AJ148" s="59">
        <f>+AJ86+AJ117</f>
      </c>
      <c r="AK148" s="59">
        <f>+AK86+AK117</f>
      </c>
      <c r="AL148" s="59">
        <f>+AL86+AL117</f>
      </c>
      <c r="AM148" s="59">
        <f>+AM86+AM117</f>
      </c>
      <c r="AN148" s="59">
        <f>+AN86+AN117</f>
      </c>
      <c r="AO148" s="59">
        <f>+AO86+AO117</f>
      </c>
      <c r="AP148" s="29">
        <f>SUM(AD148:AO148)</f>
      </c>
      <c r="AQ148" s="59">
        <f>+AQ86+AQ117</f>
      </c>
      <c r="AR148" s="59">
        <f>+AR86+AR117</f>
      </c>
      <c r="AS148" s="59">
        <f>+AS86+AS117</f>
      </c>
      <c r="AT148" s="59">
        <f>+AT86+AT117</f>
      </c>
      <c r="AU148" s="59">
        <f>+AU86+AU117</f>
      </c>
      <c r="AV148" s="59">
        <f>+AV86+AV117</f>
      </c>
      <c r="AW148" s="59">
        <f>+AW86+AW117</f>
      </c>
      <c r="AX148" s="59">
        <f>+AX86+AX117</f>
      </c>
      <c r="AY148" s="59">
        <f>+AY86+AY117</f>
      </c>
      <c r="AZ148" s="59">
        <f>+AZ86+AZ117</f>
      </c>
      <c r="BA148" s="59">
        <f>+BA86+BA117</f>
      </c>
      <c r="BB148" s="59">
        <f>+BB86+BB117</f>
      </c>
      <c r="BC148" s="29">
        <f>SUM(AQ148:BB148)</f>
      </c>
      <c r="BD148" s="31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29">
        <f>SUM(BE148:BP148)</f>
      </c>
      <c r="BR148" s="1"/>
      <c r="BS148" s="29">
        <f>SUM(BE148:BP148)</f>
      </c>
      <c r="BT148" s="29">
        <f>+SUM(D148:O148)</f>
      </c>
      <c r="BU148" s="77">
        <f>SUM(D148:G148)</f>
      </c>
      <c r="BV148" s="59">
        <f>BU148/$BY$126</f>
      </c>
      <c r="BW148" s="59">
        <f>+BV148*12</f>
      </c>
      <c r="BX148" s="78">
        <f>IF($BX$126=$BS$127,BQ148-BU148,BT148-BU148)</f>
      </c>
      <c r="BY148" s="59">
        <f>(BT148-BU148)/BZ$126</f>
      </c>
      <c r="BZ148" s="59">
        <f>+BY148-BV148</f>
      </c>
      <c r="CA148" s="1"/>
      <c r="CB148" s="32">
        <f>+BU148-BS148</f>
      </c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</row>
    <row x14ac:dyDescent="0.25" r="149" customHeight="1" ht="18.75" hidden="1">
      <c r="A149" s="53">
        <f>+A25</f>
      </c>
      <c r="B149" s="53">
        <f>+B25</f>
      </c>
      <c r="C149" s="53">
        <f>+C25</f>
      </c>
      <c r="D149" s="76">
        <f>+D87+D118</f>
      </c>
      <c r="E149" s="76">
        <f>+E87+E118</f>
      </c>
      <c r="F149" s="76">
        <f>+F87+F118</f>
      </c>
      <c r="G149" s="76">
        <f>+G87+G118</f>
      </c>
      <c r="H149" s="76">
        <f>+H87+H118</f>
      </c>
      <c r="I149" s="76">
        <f>+I87+I118</f>
      </c>
      <c r="J149" s="59">
        <f>+J87+J118</f>
      </c>
      <c r="K149" s="59">
        <f>+K87+K118</f>
      </c>
      <c r="L149" s="59">
        <f>+L87+L118</f>
      </c>
      <c r="M149" s="59">
        <f>+M87+M118</f>
      </c>
      <c r="N149" s="59">
        <f>+N87+N118</f>
      </c>
      <c r="O149" s="59">
        <f>+O87+O118</f>
      </c>
      <c r="P149" s="29">
        <f>SUM(D149:O149)</f>
      </c>
      <c r="Q149" s="59">
        <f>+Q87+Q118</f>
      </c>
      <c r="R149" s="59">
        <f>+R87+R118</f>
      </c>
      <c r="S149" s="59">
        <f>+S87+S118</f>
      </c>
      <c r="T149" s="59">
        <f>+T87+T118</f>
      </c>
      <c r="U149" s="59">
        <f>+U87+U118</f>
      </c>
      <c r="V149" s="59">
        <f>+V87+V118</f>
      </c>
      <c r="W149" s="59">
        <f>+W87+W118</f>
      </c>
      <c r="X149" s="59">
        <f>+X87+X118</f>
      </c>
      <c r="Y149" s="59">
        <f>+Y87+Y118</f>
      </c>
      <c r="Z149" s="59">
        <f>+Z87+Z118</f>
      </c>
      <c r="AA149" s="59">
        <f>+AA87+AA118</f>
      </c>
      <c r="AB149" s="59">
        <f>+AB87+AB118</f>
      </c>
      <c r="AC149" s="29">
        <f>SUM(Q149:AB149)</f>
      </c>
      <c r="AD149" s="59">
        <f>+AD87+AD118</f>
      </c>
      <c r="AE149" s="59">
        <f>+AE87+AE118</f>
      </c>
      <c r="AF149" s="59">
        <f>+AF87+AF118</f>
      </c>
      <c r="AG149" s="59">
        <f>+AG87+AG118</f>
      </c>
      <c r="AH149" s="59">
        <f>+AH87+AH118</f>
      </c>
      <c r="AI149" s="59">
        <f>+AI87+AI118</f>
      </c>
      <c r="AJ149" s="59">
        <f>+AJ87+AJ118</f>
      </c>
      <c r="AK149" s="59">
        <f>+AK87+AK118</f>
      </c>
      <c r="AL149" s="59">
        <f>+AL87+AL118</f>
      </c>
      <c r="AM149" s="59">
        <f>+AM87+AM118</f>
      </c>
      <c r="AN149" s="59">
        <f>+AN87+AN118</f>
      </c>
      <c r="AO149" s="59">
        <f>+AO87+AO118</f>
      </c>
      <c r="AP149" s="29">
        <f>SUM(AD149:AO149)</f>
      </c>
      <c r="AQ149" s="59">
        <f>+AQ87+AQ118</f>
      </c>
      <c r="AR149" s="59">
        <f>+AR87+AR118</f>
      </c>
      <c r="AS149" s="59">
        <f>+AS87+AS118</f>
      </c>
      <c r="AT149" s="59">
        <f>+AT87+AT118</f>
      </c>
      <c r="AU149" s="59">
        <f>+AU87+AU118</f>
      </c>
      <c r="AV149" s="59">
        <f>+AV87+AV118</f>
      </c>
      <c r="AW149" s="59">
        <f>+AW87+AW118</f>
      </c>
      <c r="AX149" s="59">
        <f>+AX87+AX118</f>
      </c>
      <c r="AY149" s="59">
        <f>+AY87+AY118</f>
      </c>
      <c r="AZ149" s="59">
        <f>+AZ87+AZ118</f>
      </c>
      <c r="BA149" s="59">
        <f>+BA87+BA118</f>
      </c>
      <c r="BB149" s="59">
        <f>+BB87+BB118</f>
      </c>
      <c r="BC149" s="29">
        <f>SUM(AQ149:BB149)</f>
      </c>
      <c r="BD149" s="31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29">
        <f>SUM(BE149:BP149)</f>
      </c>
      <c r="BR149" s="1"/>
      <c r="BS149" s="29">
        <f>SUM(BE149:BP149)</f>
      </c>
      <c r="BT149" s="29">
        <f>+SUM(D149:O149)</f>
      </c>
      <c r="BU149" s="77">
        <f>SUM(D149:G149)</f>
      </c>
      <c r="BV149" s="59">
        <f>BU149/$BY$126</f>
      </c>
      <c r="BW149" s="59">
        <f>+BV149*12</f>
      </c>
      <c r="BX149" s="78">
        <f>IF($BX$126=$BS$127,BQ149-BU149,BT149-BU149)</f>
      </c>
      <c r="BY149" s="59">
        <f>(BT149-BU149)/BZ$126</f>
      </c>
      <c r="BZ149" s="59">
        <f>+BY149-BV149</f>
      </c>
      <c r="CA149" s="1"/>
      <c r="CB149" s="32">
        <f>+BU149-BS149</f>
      </c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</row>
    <row x14ac:dyDescent="0.25" r="150" customHeight="1" ht="18.75" hidden="1">
      <c r="A150" s="35"/>
      <c r="B150" s="35"/>
      <c r="C150" s="53">
        <f>+C26</f>
      </c>
      <c r="D150" s="76"/>
      <c r="E150" s="76"/>
      <c r="F150" s="76"/>
      <c r="G150" s="76"/>
      <c r="H150" s="76">
        <f>+H88+H119</f>
      </c>
      <c r="I150" s="76">
        <f>+I88+I119</f>
      </c>
      <c r="J150" s="59"/>
      <c r="K150" s="59"/>
      <c r="L150" s="59"/>
      <c r="M150" s="59"/>
      <c r="N150" s="59"/>
      <c r="O150" s="59"/>
      <c r="P150" s="29">
        <f>SUM(D150:O150)</f>
      </c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2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2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29"/>
      <c r="BD150" s="31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29"/>
      <c r="BR150" s="1"/>
      <c r="BS150" s="29"/>
      <c r="BT150" s="29"/>
      <c r="BU150" s="77"/>
      <c r="BV150" s="59"/>
      <c r="BW150" s="59"/>
      <c r="BX150" s="78"/>
      <c r="BY150" s="59"/>
      <c r="BZ150" s="59"/>
      <c r="CA150" s="1"/>
      <c r="CB150" s="32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</row>
    <row x14ac:dyDescent="0.25" r="151" customHeight="1" ht="18.75" hidden="1">
      <c r="A151" s="54">
        <f>+A27</f>
      </c>
      <c r="B151" s="54">
        <f>+B27</f>
      </c>
      <c r="C151" s="54">
        <f>+C27</f>
      </c>
      <c r="D151" s="76">
        <f>+D89+D120</f>
      </c>
      <c r="E151" s="76">
        <f>+E89+E120</f>
      </c>
      <c r="F151" s="76">
        <f>+F89+F120</f>
      </c>
      <c r="G151" s="76">
        <f>+G89+G120</f>
      </c>
      <c r="H151" s="76">
        <f>+H89+H120</f>
      </c>
      <c r="I151" s="76">
        <f>+I89+I120</f>
      </c>
      <c r="J151" s="59">
        <f>+J89+J120</f>
      </c>
      <c r="K151" s="59">
        <f>+K89+K120</f>
      </c>
      <c r="L151" s="59">
        <f>+L89+L120</f>
      </c>
      <c r="M151" s="59">
        <f>+M89+M120</f>
      </c>
      <c r="N151" s="59">
        <f>+N89+N120</f>
      </c>
      <c r="O151" s="59">
        <f>+O89+O120</f>
      </c>
      <c r="P151" s="29">
        <f>SUM(D151:O151)</f>
      </c>
      <c r="Q151" s="59">
        <f>+Q89+Q120</f>
      </c>
      <c r="R151" s="59">
        <f>+R89+R120</f>
      </c>
      <c r="S151" s="59">
        <f>+S89+S120</f>
      </c>
      <c r="T151" s="59">
        <f>+T89+T120</f>
      </c>
      <c r="U151" s="59">
        <f>+U89+U120</f>
      </c>
      <c r="V151" s="59">
        <f>+V89+V120</f>
      </c>
      <c r="W151" s="59">
        <f>+W89+W120</f>
      </c>
      <c r="X151" s="59">
        <f>+X89+X120</f>
      </c>
      <c r="Y151" s="59">
        <f>+Y89+Y120</f>
      </c>
      <c r="Z151" s="59">
        <f>+Z89+Z120</f>
      </c>
      <c r="AA151" s="59">
        <f>+AA89+AA120</f>
      </c>
      <c r="AB151" s="59">
        <f>+AB89+AB120</f>
      </c>
      <c r="AC151" s="29">
        <f>SUM(Q151:AB151)</f>
      </c>
      <c r="AD151" s="59">
        <f>+AD89+AD120</f>
      </c>
      <c r="AE151" s="59">
        <f>+AE89+AE120</f>
      </c>
      <c r="AF151" s="59">
        <f>+AF89+AF120</f>
      </c>
      <c r="AG151" s="59">
        <f>+AG89+AG120</f>
      </c>
      <c r="AH151" s="59">
        <f>+AH89+AH120</f>
      </c>
      <c r="AI151" s="59">
        <f>+AI89+AI120</f>
      </c>
      <c r="AJ151" s="59">
        <f>+AJ89+AJ120</f>
      </c>
      <c r="AK151" s="59">
        <f>+AK89+AK120</f>
      </c>
      <c r="AL151" s="59">
        <f>+AL89+AL120</f>
      </c>
      <c r="AM151" s="59">
        <f>+AM89+AM120</f>
      </c>
      <c r="AN151" s="59">
        <f>+AN89+AN120</f>
      </c>
      <c r="AO151" s="59">
        <f>+AO89+AO120</f>
      </c>
      <c r="AP151" s="29">
        <f>SUM(AD151:AO151)</f>
      </c>
      <c r="AQ151" s="59">
        <f>+AQ89+AQ120</f>
      </c>
      <c r="AR151" s="59">
        <f>+AR89+AR120</f>
      </c>
      <c r="AS151" s="59">
        <f>+AS89+AS120</f>
      </c>
      <c r="AT151" s="59">
        <f>+AT89+AT120</f>
      </c>
      <c r="AU151" s="59">
        <f>+AU89+AU120</f>
      </c>
      <c r="AV151" s="59">
        <f>+AV89+AV120</f>
      </c>
      <c r="AW151" s="59">
        <f>+AW89+AW120</f>
      </c>
      <c r="AX151" s="59">
        <f>+AX89+AX120</f>
      </c>
      <c r="AY151" s="59">
        <f>+AY89+AY120</f>
      </c>
      <c r="AZ151" s="59">
        <f>+AZ89+AZ120</f>
      </c>
      <c r="BA151" s="59">
        <f>+BA89+BA120</f>
      </c>
      <c r="BB151" s="59">
        <f>+BB89+BB120</f>
      </c>
      <c r="BC151" s="29">
        <f>SUM(AQ151:BB151)</f>
      </c>
      <c r="BD151" s="31"/>
      <c r="BE151" s="59">
        <v>18000</v>
      </c>
      <c r="BF151" s="59">
        <v>18000</v>
      </c>
      <c r="BG151" s="59">
        <v>18000</v>
      </c>
      <c r="BH151" s="59">
        <v>18000</v>
      </c>
      <c r="BI151" s="59">
        <v>36000</v>
      </c>
      <c r="BJ151" s="59">
        <v>36000</v>
      </c>
      <c r="BK151" s="59">
        <v>36000</v>
      </c>
      <c r="BL151" s="59">
        <v>36000</v>
      </c>
      <c r="BM151" s="59">
        <v>36000</v>
      </c>
      <c r="BN151" s="59">
        <v>54000</v>
      </c>
      <c r="BO151" s="59">
        <v>54000</v>
      </c>
      <c r="BP151" s="59">
        <v>54000</v>
      </c>
      <c r="BQ151" s="29">
        <f>SUM(BE151:BP151)</f>
      </c>
      <c r="BR151" s="1"/>
      <c r="BS151" s="29">
        <f>SUM(BE151:BP151)</f>
      </c>
      <c r="BT151" s="29">
        <f>+SUM(D151:O151)</f>
      </c>
      <c r="BU151" s="77">
        <f>SUM(D151:G151)</f>
      </c>
      <c r="BV151" s="59">
        <f>BU151/$BY$126</f>
      </c>
      <c r="BW151" s="59">
        <f>+BV151*12</f>
      </c>
      <c r="BX151" s="78">
        <f>IF($BX$126=$BS$127,BQ151-BU151,BT151-BU151)</f>
      </c>
      <c r="BY151" s="59">
        <f>(BT151-BU151)/BZ$126</f>
      </c>
      <c r="BZ151" s="59">
        <f>+BY151-BV151</f>
      </c>
      <c r="CA151" s="1"/>
      <c r="CB151" s="32">
        <f>+BU151-BS151</f>
      </c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</row>
    <row x14ac:dyDescent="0.25" r="152" customHeight="1" ht="18.75" hidden="1">
      <c r="A152" s="54">
        <f>+A28</f>
      </c>
      <c r="B152" s="54">
        <f>+B28</f>
      </c>
      <c r="C152" s="54">
        <f>+C28</f>
      </c>
      <c r="D152" s="76">
        <f>+D90+D121</f>
      </c>
      <c r="E152" s="76">
        <f>+E90+E121</f>
      </c>
      <c r="F152" s="76">
        <f>+F90+F121</f>
      </c>
      <c r="G152" s="76">
        <f>+G90+G121</f>
      </c>
      <c r="H152" s="76">
        <f>+H90+H121</f>
      </c>
      <c r="I152" s="76">
        <f>+I90+I121</f>
      </c>
      <c r="J152" s="59">
        <f>+J90+J121</f>
      </c>
      <c r="K152" s="59">
        <f>+K90+K121</f>
      </c>
      <c r="L152" s="59">
        <f>+L90+L121</f>
      </c>
      <c r="M152" s="59">
        <f>+M90+M121</f>
      </c>
      <c r="N152" s="59">
        <f>+N90+N121</f>
      </c>
      <c r="O152" s="59">
        <f>+O90+O121</f>
      </c>
      <c r="P152" s="29">
        <f>SUM(D152:O152)</f>
      </c>
      <c r="Q152" s="59">
        <f>+Q90+Q121</f>
      </c>
      <c r="R152" s="59">
        <f>+R90+R121</f>
      </c>
      <c r="S152" s="59">
        <f>+S90+S121</f>
      </c>
      <c r="T152" s="59">
        <f>+T90+T121</f>
      </c>
      <c r="U152" s="59">
        <f>+U90+U121</f>
      </c>
      <c r="V152" s="59">
        <f>+V90+V121</f>
      </c>
      <c r="W152" s="59">
        <f>+W90+W121</f>
      </c>
      <c r="X152" s="59">
        <f>+X90+X121</f>
      </c>
      <c r="Y152" s="59">
        <f>+Y90+Y121</f>
      </c>
      <c r="Z152" s="59">
        <f>+Z90+Z121</f>
      </c>
      <c r="AA152" s="59">
        <f>+AA90+AA121</f>
      </c>
      <c r="AB152" s="59">
        <f>+AB90+AB121</f>
      </c>
      <c r="AC152" s="29">
        <f>SUM(Q152:AB152)</f>
      </c>
      <c r="AD152" s="59">
        <f>+AD90+AD121</f>
      </c>
      <c r="AE152" s="59">
        <f>+AE90+AE121</f>
      </c>
      <c r="AF152" s="59">
        <f>+AF90+AF121</f>
      </c>
      <c r="AG152" s="59">
        <f>+AG90+AG121</f>
      </c>
      <c r="AH152" s="59">
        <f>+AH90+AH121</f>
      </c>
      <c r="AI152" s="59">
        <f>+AI90+AI121</f>
      </c>
      <c r="AJ152" s="59">
        <f>+AJ90+AJ121</f>
      </c>
      <c r="AK152" s="59">
        <f>+AK90+AK121</f>
      </c>
      <c r="AL152" s="59">
        <f>+AL90+AL121</f>
      </c>
      <c r="AM152" s="59">
        <f>+AM90+AM121</f>
      </c>
      <c r="AN152" s="59">
        <f>+AN90+AN121</f>
      </c>
      <c r="AO152" s="59">
        <f>+AO90+AO121</f>
      </c>
      <c r="AP152" s="29">
        <f>SUM(AD152:AO152)</f>
      </c>
      <c r="AQ152" s="59">
        <f>+AQ90+AQ121</f>
      </c>
      <c r="AR152" s="59">
        <f>+AR90+AR121</f>
      </c>
      <c r="AS152" s="59">
        <f>+AS90+AS121</f>
      </c>
      <c r="AT152" s="59">
        <f>+AT90+AT121</f>
      </c>
      <c r="AU152" s="59">
        <f>+AU90+AU121</f>
      </c>
      <c r="AV152" s="59">
        <f>+AV90+AV121</f>
      </c>
      <c r="AW152" s="59">
        <f>+AW90+AW121</f>
      </c>
      <c r="AX152" s="59">
        <f>+AX90+AX121</f>
      </c>
      <c r="AY152" s="59">
        <f>+AY90+AY121</f>
      </c>
      <c r="AZ152" s="59">
        <f>+AZ90+AZ121</f>
      </c>
      <c r="BA152" s="59">
        <f>+BA90+BA121</f>
      </c>
      <c r="BB152" s="59">
        <f>+BB90+BB121</f>
      </c>
      <c r="BC152" s="29">
        <f>SUM(AQ152:BB152)</f>
      </c>
      <c r="BD152" s="31"/>
      <c r="BE152" s="59">
        <v>18000</v>
      </c>
      <c r="BF152" s="59">
        <v>18000</v>
      </c>
      <c r="BG152" s="59">
        <v>18000</v>
      </c>
      <c r="BH152" s="59">
        <v>18000</v>
      </c>
      <c r="BI152" s="59">
        <v>18000</v>
      </c>
      <c r="BJ152" s="59">
        <v>18000</v>
      </c>
      <c r="BK152" s="59">
        <v>18000</v>
      </c>
      <c r="BL152" s="59">
        <v>18000</v>
      </c>
      <c r="BM152" s="59">
        <v>36000</v>
      </c>
      <c r="BN152" s="59">
        <v>36000</v>
      </c>
      <c r="BO152" s="59">
        <v>36000</v>
      </c>
      <c r="BP152" s="59">
        <v>36000</v>
      </c>
      <c r="BQ152" s="29">
        <f>SUM(BE152:BP152)</f>
      </c>
      <c r="BR152" s="1"/>
      <c r="BS152" s="29">
        <f>SUM(BE152:BP152)</f>
      </c>
      <c r="BT152" s="29">
        <f>+SUM(D152:O152)</f>
      </c>
      <c r="BU152" s="77">
        <f>SUM(D152:G152)</f>
      </c>
      <c r="BV152" s="59">
        <f>BU152/$BY$126</f>
      </c>
      <c r="BW152" s="59">
        <f>+BV152*12</f>
      </c>
      <c r="BX152" s="78">
        <f>IF($BX$126=$BS$127,BQ152-BU152,BT152-BU152)</f>
      </c>
      <c r="BY152" s="59">
        <f>(BT152-BU152)/BZ$126</f>
      </c>
      <c r="BZ152" s="59">
        <f>+BY152-BV152</f>
      </c>
      <c r="CA152" s="1"/>
      <c r="CB152" s="32">
        <f>+BU152-BS152</f>
      </c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</row>
    <row x14ac:dyDescent="0.25" r="153" customHeight="1" ht="18.75" hidden="1">
      <c r="A153" s="54">
        <f>+A29</f>
      </c>
      <c r="B153" s="54">
        <f>+B29</f>
      </c>
      <c r="C153" s="54">
        <f>+C29</f>
      </c>
      <c r="D153" s="76"/>
      <c r="E153" s="76"/>
      <c r="F153" s="76"/>
      <c r="G153" s="76"/>
      <c r="H153" s="76"/>
      <c r="I153" s="76"/>
      <c r="J153" s="59"/>
      <c r="K153" s="59"/>
      <c r="L153" s="59"/>
      <c r="M153" s="59"/>
      <c r="N153" s="59"/>
      <c r="O153" s="59"/>
      <c r="P153" s="29">
        <f>SUM(D153:O153)</f>
      </c>
      <c r="Q153" s="59">
        <f>+Q91+Q122</f>
      </c>
      <c r="R153" s="59">
        <f>+R91+R122</f>
      </c>
      <c r="S153" s="59">
        <f>+S91+S122</f>
      </c>
      <c r="T153" s="59">
        <f>+T91+T122</f>
      </c>
      <c r="U153" s="59">
        <f>+U91+U122</f>
      </c>
      <c r="V153" s="59">
        <f>+V91+V122</f>
      </c>
      <c r="W153" s="59">
        <f>+W91+W122</f>
      </c>
      <c r="X153" s="59">
        <f>+X91+X122</f>
      </c>
      <c r="Y153" s="59">
        <f>+Y91+Y122</f>
      </c>
      <c r="Z153" s="59">
        <f>+Z91+Z122</f>
      </c>
      <c r="AA153" s="59">
        <f>+AA91+AA122</f>
      </c>
      <c r="AB153" s="59">
        <f>+AB91+AB122</f>
      </c>
      <c r="AC153" s="29">
        <f>SUM(Q153:AB153)</f>
      </c>
      <c r="AD153" s="59">
        <f>+AD91+AD122</f>
      </c>
      <c r="AE153" s="59">
        <f>+AE91+AE122</f>
      </c>
      <c r="AF153" s="59">
        <f>+AF91+AF122</f>
      </c>
      <c r="AG153" s="59">
        <f>+AG91+AG122</f>
      </c>
      <c r="AH153" s="59">
        <f>+AH91+AH122</f>
      </c>
      <c r="AI153" s="59">
        <f>+AI91+AI122</f>
      </c>
      <c r="AJ153" s="59">
        <f>+AJ91+AJ122</f>
      </c>
      <c r="AK153" s="59">
        <f>+AK91+AK122</f>
      </c>
      <c r="AL153" s="59">
        <f>+AL91+AL122</f>
      </c>
      <c r="AM153" s="59">
        <f>+AM91+AM122</f>
      </c>
      <c r="AN153" s="59">
        <f>+AN91+AN122</f>
      </c>
      <c r="AO153" s="59">
        <f>+AO91+AO122</f>
      </c>
      <c r="AP153" s="29">
        <f>SUM(AD153:AO153)</f>
      </c>
      <c r="AQ153" s="59">
        <f>+AQ91+AQ122</f>
      </c>
      <c r="AR153" s="59">
        <f>+AR91+AR122</f>
      </c>
      <c r="AS153" s="59">
        <f>+AS91+AS122</f>
      </c>
      <c r="AT153" s="59">
        <f>+AT91+AT122</f>
      </c>
      <c r="AU153" s="59">
        <f>+AU91+AU122</f>
      </c>
      <c r="AV153" s="59">
        <f>+AV91+AV122</f>
      </c>
      <c r="AW153" s="59">
        <f>+AW91+AW122</f>
      </c>
      <c r="AX153" s="59">
        <f>+AX91+AX122</f>
      </c>
      <c r="AY153" s="59">
        <f>+AY91+AY122</f>
      </c>
      <c r="AZ153" s="59">
        <f>+AZ91+AZ122</f>
      </c>
      <c r="BA153" s="59">
        <f>+BA91+BA122</f>
      </c>
      <c r="BB153" s="59">
        <f>+BB91+BB122</f>
      </c>
      <c r="BC153" s="29">
        <f>SUM(AQ153:BB153)</f>
      </c>
      <c r="BD153" s="6"/>
      <c r="BE153" s="59">
        <v>0</v>
      </c>
      <c r="BF153" s="59">
        <v>0</v>
      </c>
      <c r="BG153" s="59">
        <v>0</v>
      </c>
      <c r="BH153" s="59">
        <v>0</v>
      </c>
      <c r="BI153" s="59">
        <v>21000</v>
      </c>
      <c r="BJ153" s="59">
        <v>21000</v>
      </c>
      <c r="BK153" s="59">
        <v>21000</v>
      </c>
      <c r="BL153" s="59">
        <v>21000</v>
      </c>
      <c r="BM153" s="59">
        <v>21000</v>
      </c>
      <c r="BN153" s="59">
        <v>21000</v>
      </c>
      <c r="BO153" s="59">
        <v>21000</v>
      </c>
      <c r="BP153" s="59">
        <v>21000</v>
      </c>
      <c r="BQ153" s="29">
        <f>SUM(BE153:BP153)</f>
      </c>
      <c r="BR153" s="1"/>
      <c r="BS153" s="29">
        <f>SUM(BE153:BP153)</f>
      </c>
      <c r="BT153" s="29">
        <f>+SUM(D153:O153)</f>
      </c>
      <c r="BU153" s="77">
        <f>SUM(D153:G153)</f>
      </c>
      <c r="BV153" s="59">
        <f>BU153/$BY$126</f>
      </c>
      <c r="BW153" s="59">
        <f>+BV153*12</f>
      </c>
      <c r="BX153" s="78">
        <f>IF($BX$126=$BS$127,BQ153-BU153,BT153-BU153)</f>
      </c>
      <c r="BY153" s="59">
        <f>(BT153-BU153)/BZ$126</f>
      </c>
      <c r="BZ153" s="59">
        <f>+BY153-BV153</f>
      </c>
      <c r="CA153" s="1"/>
      <c r="CB153" s="32">
        <f>+BU153-BS153</f>
      </c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</row>
    <row x14ac:dyDescent="0.25" r="154" customHeight="1" ht="18.75" hidden="1">
      <c r="A154" s="1"/>
      <c r="B154" s="1"/>
      <c r="C154" s="1"/>
      <c r="D154" s="76">
        <f>+D92+D123</f>
      </c>
      <c r="E154" s="76">
        <f>+E92+E123</f>
      </c>
      <c r="F154" s="76">
        <f>+F92+F123</f>
      </c>
      <c r="G154" s="76">
        <f>+G92+G123</f>
      </c>
      <c r="H154" s="76">
        <f>+H92+H123</f>
      </c>
      <c r="I154" s="76">
        <f>+I92+I123</f>
      </c>
      <c r="J154" s="59"/>
      <c r="K154" s="59"/>
      <c r="L154" s="59"/>
      <c r="M154" s="59"/>
      <c r="N154" s="59"/>
      <c r="O154" s="59"/>
      <c r="P154" s="29">
        <f>SUM(D154:O154)</f>
      </c>
      <c r="Q154" s="59">
        <f>+Q92+Q123</f>
      </c>
      <c r="R154" s="59">
        <f>+R92+R123</f>
      </c>
      <c r="S154" s="59">
        <f>+S92+S123</f>
      </c>
      <c r="T154" s="59">
        <f>+T92+T123</f>
      </c>
      <c r="U154" s="59">
        <f>+U92+U123</f>
      </c>
      <c r="V154" s="59">
        <f>+V92+V123</f>
      </c>
      <c r="W154" s="59">
        <f>+W92+W123</f>
      </c>
      <c r="X154" s="59">
        <f>+X92+X123</f>
      </c>
      <c r="Y154" s="59">
        <f>+Y92+Y123</f>
      </c>
      <c r="Z154" s="59">
        <f>+Z92+Z123</f>
      </c>
      <c r="AA154" s="59">
        <f>+AA92+AA123</f>
      </c>
      <c r="AB154" s="59">
        <f>+AB92+AB123</f>
      </c>
      <c r="AC154" s="29">
        <f>SUM(Q154:AB154)</f>
      </c>
      <c r="AD154" s="59">
        <f>+AD92+AD123</f>
      </c>
      <c r="AE154" s="59">
        <f>+AE92+AE123</f>
      </c>
      <c r="AF154" s="59">
        <f>+AF92+AF123</f>
      </c>
      <c r="AG154" s="59">
        <f>+AG92+AG123</f>
      </c>
      <c r="AH154" s="59">
        <f>+AH92+AH123</f>
      </c>
      <c r="AI154" s="59">
        <f>+AI92+AI123</f>
      </c>
      <c r="AJ154" s="59">
        <f>+AJ92+AJ123</f>
      </c>
      <c r="AK154" s="59">
        <f>+AK92+AK123</f>
      </c>
      <c r="AL154" s="59">
        <f>+AL92+AL123</f>
      </c>
      <c r="AM154" s="59">
        <f>+AM92+AM123</f>
      </c>
      <c r="AN154" s="59">
        <f>+AN92+AN123</f>
      </c>
      <c r="AO154" s="59">
        <f>+AO92+AO123</f>
      </c>
      <c r="AP154" s="29">
        <f>SUM(AD154:AO154)</f>
      </c>
      <c r="AQ154" s="59">
        <f>+AQ92+AQ123</f>
      </c>
      <c r="AR154" s="59">
        <f>+AR92+AR123</f>
      </c>
      <c r="AS154" s="59">
        <f>+AS92+AS123</f>
      </c>
      <c r="AT154" s="59">
        <f>+AT92+AT123</f>
      </c>
      <c r="AU154" s="59">
        <f>+AU92+AU123</f>
      </c>
      <c r="AV154" s="59">
        <f>+AV92+AV123</f>
      </c>
      <c r="AW154" s="59">
        <f>+AW92+AW123</f>
      </c>
      <c r="AX154" s="59">
        <f>+AX92+AX123</f>
      </c>
      <c r="AY154" s="59">
        <f>+AY92+AY123</f>
      </c>
      <c r="AZ154" s="59">
        <f>+AZ92+AZ123</f>
      </c>
      <c r="BA154" s="59">
        <f>+BA92+BA123</f>
      </c>
      <c r="BB154" s="59">
        <f>+BB92+BB123</f>
      </c>
      <c r="BC154" s="29">
        <f>SUM(AQ154:BB154)</f>
      </c>
      <c r="BD154" s="6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29">
        <f>SUM(BE154:BP154)</f>
      </c>
      <c r="BR154" s="24"/>
      <c r="BS154" s="31"/>
      <c r="BT154" s="32"/>
      <c r="BU154" s="32"/>
      <c r="BV154" s="39"/>
      <c r="BW154" s="39"/>
      <c r="BX154" s="39"/>
      <c r="BY154" s="39"/>
      <c r="BZ154" s="39"/>
      <c r="CA154" s="24"/>
      <c r="CB154" s="39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</row>
    <row x14ac:dyDescent="0.25" r="155" customHeight="1" ht="18.75">
      <c r="A155" s="84" t="s">
        <v>74</v>
      </c>
      <c r="B155" s="84"/>
      <c r="C155" s="84"/>
      <c r="D155" s="40">
        <f>SUM(D128:D154)</f>
      </c>
      <c r="E155" s="40">
        <f>SUM(E128:E154)</f>
      </c>
      <c r="F155" s="40">
        <f>SUM(F128:F154)</f>
      </c>
      <c r="G155" s="40">
        <f>SUM(G128:G154)</f>
      </c>
      <c r="H155" s="40">
        <f>SUM(H128:H154)</f>
      </c>
      <c r="I155" s="40">
        <f>SUM(I128:I154)</f>
      </c>
      <c r="J155" s="40">
        <f>SUM(J128:J154)</f>
      </c>
      <c r="K155" s="40">
        <f>SUM(K128:K154)</f>
      </c>
      <c r="L155" s="40">
        <f>SUM(L128:L154)</f>
      </c>
      <c r="M155" s="40">
        <f>SUM(M128:M154)</f>
      </c>
      <c r="N155" s="40">
        <f>SUM(N128:N154)</f>
      </c>
      <c r="O155" s="40">
        <f>SUM(O128:O154)</f>
      </c>
      <c r="P155" s="40">
        <f>SUM(P128:P154)</f>
      </c>
      <c r="Q155" s="40">
        <f>SUM(Q128:Q154)</f>
      </c>
      <c r="R155" s="40">
        <f>SUM(R128:R154)</f>
      </c>
      <c r="S155" s="40">
        <f>SUM(S128:S154)</f>
      </c>
      <c r="T155" s="40">
        <f>SUM(T128:T154)</f>
      </c>
      <c r="U155" s="40">
        <f>SUM(U128:U154)</f>
      </c>
      <c r="V155" s="40">
        <f>SUM(V128:V154)</f>
      </c>
      <c r="W155" s="40">
        <f>SUM(W128:W154)</f>
      </c>
      <c r="X155" s="40">
        <f>SUM(X128:X154)</f>
      </c>
      <c r="Y155" s="40">
        <f>SUM(Y128:Y154)</f>
      </c>
      <c r="Z155" s="40">
        <f>SUM(Z128:Z154)</f>
      </c>
      <c r="AA155" s="40">
        <f>SUM(AA128:AA154)</f>
      </c>
      <c r="AB155" s="40">
        <f>SUM(AB128:AB154)</f>
      </c>
      <c r="AC155" s="40">
        <f>SUM(AC128:AC154)</f>
      </c>
      <c r="AD155" s="40">
        <f>SUM(AD128:AD154)</f>
      </c>
      <c r="AE155" s="40">
        <f>SUM(AE128:AE154)</f>
      </c>
      <c r="AF155" s="40">
        <f>SUM(AF128:AF154)</f>
      </c>
      <c r="AG155" s="40">
        <f>SUM(AG128:AG154)</f>
      </c>
      <c r="AH155" s="40">
        <f>SUM(AH128:AH154)</f>
      </c>
      <c r="AI155" s="40">
        <f>SUM(AI128:AI154)</f>
      </c>
      <c r="AJ155" s="40">
        <f>SUM(AJ128:AJ154)</f>
      </c>
      <c r="AK155" s="40">
        <f>SUM(AK128:AK154)</f>
      </c>
      <c r="AL155" s="40">
        <f>SUM(AL128:AL154)</f>
      </c>
      <c r="AM155" s="40">
        <f>SUM(AM128:AM154)</f>
      </c>
      <c r="AN155" s="40">
        <f>SUM(AN128:AN154)</f>
      </c>
      <c r="AO155" s="40">
        <f>SUM(AO128:AO154)</f>
      </c>
      <c r="AP155" s="40">
        <f>SUM(AP128:AP154)</f>
      </c>
      <c r="AQ155" s="40">
        <f>SUM(AQ128:AQ154)</f>
      </c>
      <c r="AR155" s="40">
        <f>SUM(AR128:AR154)</f>
      </c>
      <c r="AS155" s="40">
        <f>SUM(AS128:AS154)</f>
      </c>
      <c r="AT155" s="40">
        <f>SUM(AT128:AT154)</f>
      </c>
      <c r="AU155" s="40">
        <f>SUM(AU128:AU154)</f>
      </c>
      <c r="AV155" s="40">
        <f>SUM(AV128:AV154)</f>
      </c>
      <c r="AW155" s="40">
        <f>SUM(AW128:AW154)</f>
      </c>
      <c r="AX155" s="40">
        <f>SUM(AX128:AX154)</f>
      </c>
      <c r="AY155" s="40">
        <f>SUM(AY128:AY154)</f>
      </c>
      <c r="AZ155" s="40">
        <f>SUM(AZ128:AZ154)</f>
      </c>
      <c r="BA155" s="40">
        <f>SUM(BA128:BA154)</f>
      </c>
      <c r="BB155" s="40">
        <f>SUM(BB128:BB154)</f>
      </c>
      <c r="BC155" s="40">
        <f>SUM(BC128:BC154)</f>
      </c>
      <c r="BD155" s="40">
        <f>SUM(BD128:BD154)</f>
      </c>
      <c r="BE155" s="40">
        <f>SUM(BE128:BE154)</f>
      </c>
      <c r="BF155" s="40">
        <f>SUM(BF128:BF154)</f>
      </c>
      <c r="BG155" s="40">
        <f>SUM(BG128:BG154)</f>
      </c>
      <c r="BH155" s="40">
        <f>SUM(BH128:BH154)</f>
      </c>
      <c r="BI155" s="40">
        <f>SUM(BI128:BI154)</f>
      </c>
      <c r="BJ155" s="40">
        <f>SUM(BJ128:BJ154)</f>
      </c>
      <c r="BK155" s="40">
        <f>SUM(BK128:BK154)</f>
      </c>
      <c r="BL155" s="40">
        <f>SUM(BL128:BL154)</f>
      </c>
      <c r="BM155" s="40">
        <f>SUM(BM128:BM154)</f>
      </c>
      <c r="BN155" s="40">
        <f>SUM(BN128:BN154)</f>
      </c>
      <c r="BO155" s="40">
        <f>SUM(BO128:BO154)</f>
      </c>
      <c r="BP155" s="40">
        <f>SUM(BP128:BP154)</f>
      </c>
      <c r="BQ155" s="40">
        <f>SUM(BQ128:BQ154)</f>
      </c>
      <c r="BR155" s="1"/>
      <c r="BS155" s="40">
        <f>SUM(BS128:BS153)</f>
      </c>
      <c r="BT155" s="40">
        <f>SUM(BT128:BT153)</f>
      </c>
      <c r="BU155" s="40">
        <f>SUM(BU128:BU153)</f>
      </c>
      <c r="BV155" s="40">
        <f>SUM(BV128:BV153)</f>
      </c>
      <c r="BW155" s="40">
        <f>SUM(BW128:BW153)</f>
      </c>
      <c r="BX155" s="40">
        <f>SUM(BX128:BX153)</f>
      </c>
      <c r="BY155" s="40">
        <f>(BT155-BU155)/BZ$126</f>
      </c>
      <c r="BZ155" s="55">
        <f>(BU155-BV155)/CA$126</f>
      </c>
      <c r="CA155" s="40"/>
      <c r="CB155" s="40">
        <f>SUM(CB128:CB153)</f>
      </c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</row>
    <row x14ac:dyDescent="0.25" r="156" customHeight="1" ht="12">
      <c r="A156" s="84" t="s">
        <v>89</v>
      </c>
      <c r="B156" s="84"/>
      <c r="C156" s="84"/>
      <c r="D156" s="32">
        <v>510</v>
      </c>
      <c r="E156" s="32">
        <v>510</v>
      </c>
      <c r="F156" s="32">
        <v>510</v>
      </c>
      <c r="G156" s="32">
        <v>510</v>
      </c>
      <c r="H156" s="32">
        <v>510</v>
      </c>
      <c r="I156" s="32">
        <v>510</v>
      </c>
      <c r="J156" s="32">
        <v>510</v>
      </c>
      <c r="K156" s="32">
        <v>510</v>
      </c>
      <c r="L156" s="32">
        <v>510</v>
      </c>
      <c r="M156" s="32">
        <v>510</v>
      </c>
      <c r="N156" s="32">
        <v>510</v>
      </c>
      <c r="O156" s="32">
        <v>510</v>
      </c>
      <c r="P156" s="32">
        <v>510</v>
      </c>
      <c r="Q156" s="32">
        <v>460</v>
      </c>
      <c r="R156" s="32">
        <v>460</v>
      </c>
      <c r="S156" s="32">
        <v>460</v>
      </c>
      <c r="T156" s="32">
        <v>460</v>
      </c>
      <c r="U156" s="32">
        <v>460</v>
      </c>
      <c r="V156" s="32">
        <v>460</v>
      </c>
      <c r="W156" s="32">
        <v>460</v>
      </c>
      <c r="X156" s="32">
        <v>460</v>
      </c>
      <c r="Y156" s="32">
        <v>460</v>
      </c>
      <c r="Z156" s="32">
        <v>460</v>
      </c>
      <c r="AA156" s="32">
        <v>460</v>
      </c>
      <c r="AB156" s="32">
        <v>460</v>
      </c>
      <c r="AC156" s="32">
        <v>460</v>
      </c>
      <c r="AD156" s="32">
        <v>460</v>
      </c>
      <c r="AE156" s="32">
        <v>460</v>
      </c>
      <c r="AF156" s="32">
        <v>460</v>
      </c>
      <c r="AG156" s="32">
        <v>460</v>
      </c>
      <c r="AH156" s="32">
        <v>460</v>
      </c>
      <c r="AI156" s="32">
        <v>460</v>
      </c>
      <c r="AJ156" s="32">
        <v>460</v>
      </c>
      <c r="AK156" s="32">
        <v>460</v>
      </c>
      <c r="AL156" s="32">
        <v>460</v>
      </c>
      <c r="AM156" s="32">
        <v>460</v>
      </c>
      <c r="AN156" s="32">
        <v>460</v>
      </c>
      <c r="AO156" s="32">
        <v>460</v>
      </c>
      <c r="AP156" s="32">
        <v>460</v>
      </c>
      <c r="AQ156" s="32">
        <v>460</v>
      </c>
      <c r="AR156" s="32">
        <v>460</v>
      </c>
      <c r="AS156" s="32">
        <v>460</v>
      </c>
      <c r="AT156" s="32">
        <v>460</v>
      </c>
      <c r="AU156" s="32">
        <v>460</v>
      </c>
      <c r="AV156" s="32">
        <v>460</v>
      </c>
      <c r="AW156" s="32">
        <v>460</v>
      </c>
      <c r="AX156" s="32">
        <v>460</v>
      </c>
      <c r="AY156" s="32">
        <v>460</v>
      </c>
      <c r="AZ156" s="32">
        <v>460</v>
      </c>
      <c r="BA156" s="32">
        <v>460</v>
      </c>
      <c r="BB156" s="32">
        <v>460</v>
      </c>
      <c r="BC156" s="32">
        <v>460</v>
      </c>
      <c r="BD156" s="85"/>
      <c r="BE156" s="32">
        <v>510</v>
      </c>
      <c r="BF156" s="32">
        <v>510</v>
      </c>
      <c r="BG156" s="32">
        <v>510</v>
      </c>
      <c r="BH156" s="32">
        <v>510</v>
      </c>
      <c r="BI156" s="32">
        <v>510</v>
      </c>
      <c r="BJ156" s="32">
        <v>510</v>
      </c>
      <c r="BK156" s="32">
        <v>510</v>
      </c>
      <c r="BL156" s="32">
        <v>510</v>
      </c>
      <c r="BM156" s="32">
        <v>510</v>
      </c>
      <c r="BN156" s="32">
        <v>510</v>
      </c>
      <c r="BO156" s="32">
        <v>510</v>
      </c>
      <c r="BP156" s="32">
        <v>510</v>
      </c>
      <c r="BQ156" s="32">
        <f>+(BQ153*BQ155)/1000000*0.0016</f>
      </c>
      <c r="BR156" s="1"/>
      <c r="BS156" s="6"/>
      <c r="BT156" s="6"/>
      <c r="BU156" s="6"/>
      <c r="BV156" s="6"/>
      <c r="BW156" s="6"/>
      <c r="BX156" s="6"/>
      <c r="BY156" s="6"/>
      <c r="BZ156" s="6"/>
      <c r="CA156" s="1"/>
      <c r="CB156" s="6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</row>
    <row x14ac:dyDescent="0.25" r="157" customHeight="1" ht="12">
      <c r="A157" s="84" t="s">
        <v>90</v>
      </c>
      <c r="B157" s="86"/>
      <c r="C157" s="86"/>
      <c r="D157" s="87">
        <f>+(D155*D156)/1000000*0.0016</f>
      </c>
      <c r="E157" s="87">
        <f>+(E155*E156)/1000000*0.0016</f>
      </c>
      <c r="F157" s="87">
        <f>+(F155*F156)/1000000*0.0016</f>
      </c>
      <c r="G157" s="87">
        <f>+(G155*G156)/1000000*0.0016</f>
      </c>
      <c r="H157" s="87">
        <f>+(H155*H156)/1000000*0.0016</f>
      </c>
      <c r="I157" s="87">
        <f>+(I155*I156)/1000000*0.0016</f>
      </c>
      <c r="J157" s="87">
        <f>+(J155*J156)/1000000*0.0016</f>
      </c>
      <c r="K157" s="87">
        <f>+(K155*K156)/1000000*0.0016</f>
      </c>
      <c r="L157" s="87">
        <f>+(L155*L156)/1000000*0.0016</f>
      </c>
      <c r="M157" s="87">
        <f>+(M155*M156)/1000000*0.0016</f>
      </c>
      <c r="N157" s="87">
        <f>+(N155*N156)/1000000*0.0016</f>
      </c>
      <c r="O157" s="87">
        <f>+(O155*O156)/1000000*0.0016</f>
      </c>
      <c r="P157" s="87">
        <f>+(P155*P156)/1000000*0.0016</f>
      </c>
      <c r="Q157" s="87">
        <f>+(Q155*Q156)/1000000*0.0016</f>
      </c>
      <c r="R157" s="87">
        <f>+(R155*R156)/1000000*0.0016</f>
      </c>
      <c r="S157" s="87">
        <f>+(S155*S156)/1000000*0.0016</f>
      </c>
      <c r="T157" s="87">
        <f>+(T155*T156)/1000000*0.0016</f>
      </c>
      <c r="U157" s="87">
        <f>+(U155*U156)/1000000*0.0016</f>
      </c>
      <c r="V157" s="87">
        <f>+(V155*V156)/1000000*0.0016</f>
      </c>
      <c r="W157" s="87">
        <f>+(W155*W156)/1000000*0.0016</f>
      </c>
      <c r="X157" s="87">
        <f>+(X155*X156)/1000000*0.0016</f>
      </c>
      <c r="Y157" s="87">
        <f>+(Y155*Y156)/1000000*0.0016</f>
      </c>
      <c r="Z157" s="87">
        <f>+(Z155*Z156)/1000000*0.0016</f>
      </c>
      <c r="AA157" s="87">
        <f>+(AA155*AA156)/1000000*0.0016</f>
      </c>
      <c r="AB157" s="87">
        <f>+(AB155*AB156)/1000000*0.0016</f>
      </c>
      <c r="AC157" s="87">
        <f>+(AC155*AC156)/1000000*0.0016</f>
      </c>
      <c r="AD157" s="87">
        <f>+(AD155*AD156)/1000000*0.0016</f>
      </c>
      <c r="AE157" s="87">
        <f>+(AE155*AE156)/1000000*0.0016</f>
      </c>
      <c r="AF157" s="87">
        <f>+(AF155*AF156)/1000000*0.0016</f>
      </c>
      <c r="AG157" s="87">
        <f>+(AG155*AG156)/1000000*0.0016</f>
      </c>
      <c r="AH157" s="87">
        <f>+(AH155*AH156)/1000000*0.0016</f>
      </c>
      <c r="AI157" s="87">
        <f>+(AI155*AI156)/1000000*0.0016</f>
      </c>
      <c r="AJ157" s="87">
        <f>+(AJ155*AJ156)/1000000*0.0016</f>
      </c>
      <c r="AK157" s="87">
        <f>+(AK155*AK156)/1000000*0.0016</f>
      </c>
      <c r="AL157" s="87">
        <f>+(AL155*AL156)/1000000*0.0016</f>
      </c>
      <c r="AM157" s="87">
        <f>+(AM155*AM156)/1000000*0.0016</f>
      </c>
      <c r="AN157" s="87">
        <f>+(AN155*AN156)/1000000*0.0016</f>
      </c>
      <c r="AO157" s="87">
        <f>+(AO155*AO156)/1000000*0.0016</f>
      </c>
      <c r="AP157" s="87">
        <f>+(AP155*AP156)/1000000*0.0016</f>
      </c>
      <c r="AQ157" s="87">
        <f>+(AQ155*AQ156)/1000000*0.0016</f>
      </c>
      <c r="AR157" s="87">
        <f>+(AR155*AR156)/1000000*0.0016</f>
      </c>
      <c r="AS157" s="87">
        <f>+(AS155*AS156)/1000000*0.0016</f>
      </c>
      <c r="AT157" s="87">
        <f>+(AT155*AT156)/1000000*0.0016</f>
      </c>
      <c r="AU157" s="87">
        <f>+(AU155*AU156)/1000000*0.0016</f>
      </c>
      <c r="AV157" s="87">
        <f>+(AV155*AV156)/1000000*0.0016</f>
      </c>
      <c r="AW157" s="87">
        <f>+(AW155*AW156)/1000000*0.0016</f>
      </c>
      <c r="AX157" s="87">
        <f>+(AX155*AX156)/1000000*0.0016</f>
      </c>
      <c r="AY157" s="87">
        <f>+(AY155*AY156)/1000000*0.0016</f>
      </c>
      <c r="AZ157" s="87">
        <f>+(AZ155*AZ156)/1000000*0.0016</f>
      </c>
      <c r="BA157" s="87">
        <f>+(BA155*BA156)/1000000*0.0016</f>
      </c>
      <c r="BB157" s="87">
        <f>+(BB155*BB156)/1000000*0.0016</f>
      </c>
      <c r="BC157" s="87">
        <f>+(BC155*BC156)/1000000*0.0016</f>
      </c>
      <c r="BD157" s="32"/>
      <c r="BE157" s="32">
        <f>+(BE155*BE156)/1000000*0.0016</f>
      </c>
      <c r="BF157" s="32">
        <f>+(BF155*BF156)/1000000*0.0016</f>
      </c>
      <c r="BG157" s="32">
        <f>+(BG155*BG156)/1000000*0.0016</f>
      </c>
      <c r="BH157" s="32">
        <f>+(BH155*BH156)/1000000*0.0016</f>
      </c>
      <c r="BI157" s="32">
        <f>+(BI155*BI156)/1000000*0.0016</f>
      </c>
      <c r="BJ157" s="32">
        <f>+(BJ155*BJ156)/1000000*0.0016</f>
      </c>
      <c r="BK157" s="32">
        <f>+(BK155*BK156)/1000000*0.0016</f>
      </c>
      <c r="BL157" s="32">
        <f>+(BL155*BL156)/1000000*0.0016</f>
      </c>
      <c r="BM157" s="32">
        <f>+(BM155*BM156)/1000000*0.0016</f>
      </c>
      <c r="BN157" s="32">
        <f>+(BN155*BN156)/1000000*0.0016</f>
      </c>
      <c r="BO157" s="32">
        <f>+(BO155*BO156)/1000000*0.0016</f>
      </c>
      <c r="BP157" s="32">
        <f>+(BP155*BP156)/1000000*0.0016</f>
      </c>
      <c r="BQ157" s="57"/>
      <c r="BR157" s="1"/>
      <c r="BS157" s="39"/>
      <c r="BT157" s="39"/>
      <c r="BU157" s="39"/>
      <c r="BV157" s="39"/>
      <c r="BW157" s="39"/>
      <c r="BX157" s="39"/>
      <c r="BY157" s="39"/>
      <c r="BZ157" s="39"/>
      <c r="CA157" s="24"/>
      <c r="CB157" s="6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x14ac:dyDescent="0.25" r="158" customHeight="1" ht="12">
      <c r="A158" s="1"/>
      <c r="B158" s="1"/>
      <c r="C158" s="1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43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"/>
      <c r="BE158" s="7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2"/>
      <c r="BR158" s="1"/>
      <c r="BS158" s="6"/>
      <c r="BT158" s="6"/>
      <c r="BU158" s="6"/>
      <c r="BV158" s="6"/>
      <c r="BW158" s="6"/>
      <c r="BX158" s="6"/>
      <c r="BY158" s="6"/>
      <c r="BZ158" s="6"/>
      <c r="CA158" s="1"/>
      <c r="CB158" s="6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</row>
    <row x14ac:dyDescent="0.25" r="159" customHeight="1" ht="18.75">
      <c r="A159" s="1"/>
      <c r="B159" s="1"/>
      <c r="C159" s="88" t="s">
        <v>91</v>
      </c>
      <c r="D159" s="61"/>
      <c r="E159" s="61"/>
      <c r="F159" s="89">
        <v>950</v>
      </c>
      <c r="G159" s="61"/>
      <c r="H159" s="2"/>
      <c r="I159" s="2"/>
      <c r="J159" s="2"/>
      <c r="K159" s="2"/>
      <c r="L159" s="2"/>
      <c r="M159" s="2"/>
      <c r="N159" s="2"/>
      <c r="O159" s="2"/>
      <c r="P159" s="2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6"/>
      <c r="BE159" s="7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2"/>
      <c r="BR159" s="1"/>
      <c r="BS159" s="6"/>
      <c r="BT159" s="6"/>
      <c r="BU159" s="6"/>
      <c r="BV159" s="6"/>
      <c r="BW159" s="6"/>
      <c r="BX159" s="6"/>
      <c r="BY159" s="6"/>
      <c r="BZ159" s="6"/>
      <c r="CA159" s="1"/>
      <c r="CB159" s="6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</row>
    <row x14ac:dyDescent="0.25" r="160" customHeight="1" ht="18.75">
      <c r="A160" s="1"/>
      <c r="B160" s="1"/>
      <c r="C160" s="90" t="s">
        <v>92</v>
      </c>
      <c r="D160" s="59">
        <v>1</v>
      </c>
      <c r="E160" s="59">
        <v>60001</v>
      </c>
      <c r="F160" s="91">
        <v>0.26</v>
      </c>
      <c r="G160" s="89">
        <f>$F$159-($F$159*F160)</f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6"/>
      <c r="BE160" s="7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2"/>
      <c r="BR160" s="1"/>
      <c r="BS160" s="32"/>
      <c r="BT160" s="32"/>
      <c r="BU160" s="32"/>
      <c r="BV160" s="32"/>
      <c r="BW160" s="32"/>
      <c r="BX160" s="6"/>
      <c r="BY160" s="6"/>
      <c r="BZ160" s="6"/>
      <c r="CA160" s="1"/>
      <c r="CB160" s="6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</row>
    <row x14ac:dyDescent="0.25" r="161" customHeight="1" ht="18.75">
      <c r="A161" s="1"/>
      <c r="B161" s="1"/>
      <c r="C161" s="88"/>
      <c r="D161" s="59">
        <v>600001</v>
      </c>
      <c r="E161" s="59">
        <v>100000</v>
      </c>
      <c r="F161" s="91">
        <v>0.3</v>
      </c>
      <c r="G161" s="89">
        <f>$F$159-($F$159*F161)</f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6"/>
      <c r="BE161" s="7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2"/>
      <c r="BR161" s="1"/>
      <c r="BS161" s="6"/>
      <c r="BT161" s="6"/>
      <c r="BU161" s="6"/>
      <c r="BV161" s="6"/>
      <c r="BW161" s="6"/>
      <c r="BX161" s="6"/>
      <c r="BY161" s="6"/>
      <c r="BZ161" s="6"/>
      <c r="CA161" s="1"/>
      <c r="CB161" s="6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</row>
    <row x14ac:dyDescent="0.25" r="162" customHeight="1" ht="18.75">
      <c r="A162" s="1"/>
      <c r="B162" s="1"/>
      <c r="C162" s="88"/>
      <c r="D162" s="59">
        <v>100001</v>
      </c>
      <c r="E162" s="59">
        <v>150000</v>
      </c>
      <c r="F162" s="91">
        <v>0.34</v>
      </c>
      <c r="G162" s="89">
        <f>$F$159-($F$159*F162)</f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6"/>
      <c r="BE162" s="7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2"/>
      <c r="BR162" s="1"/>
      <c r="BS162" s="6"/>
      <c r="BT162" s="6"/>
      <c r="BU162" s="6"/>
      <c r="BV162" s="6"/>
      <c r="BW162" s="6"/>
      <c r="BX162" s="6"/>
      <c r="BY162" s="6"/>
      <c r="BZ162" s="6"/>
      <c r="CA162" s="1"/>
      <c r="CB162" s="6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</row>
    <row x14ac:dyDescent="0.25" r="163" customHeight="1" ht="18.75">
      <c r="A163" s="1"/>
      <c r="B163" s="1"/>
      <c r="C163" s="88"/>
      <c r="D163" s="59">
        <v>150001</v>
      </c>
      <c r="E163" s="59">
        <v>200000</v>
      </c>
      <c r="F163" s="91">
        <v>0.4</v>
      </c>
      <c r="G163" s="89">
        <f>$F$159-($F$159*F163)</f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6"/>
      <c r="BE163" s="7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2"/>
      <c r="BR163" s="1"/>
      <c r="BS163" s="6"/>
      <c r="BT163" s="6"/>
      <c r="BU163" s="6"/>
      <c r="BV163" s="6"/>
      <c r="BW163" s="6"/>
      <c r="BX163" s="6"/>
      <c r="BY163" s="6"/>
      <c r="BZ163" s="6"/>
      <c r="CA163" s="1"/>
      <c r="CB163" s="6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</row>
    <row x14ac:dyDescent="0.25" r="164" customHeight="1" ht="18.75">
      <c r="A164" s="1"/>
      <c r="B164" s="1"/>
      <c r="C164" s="88"/>
      <c r="D164" s="59">
        <v>200001</v>
      </c>
      <c r="E164" s="59">
        <v>400000</v>
      </c>
      <c r="F164" s="91">
        <v>0.45</v>
      </c>
      <c r="G164" s="92">
        <f>$F$159-($F$159*F164)</f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6"/>
      <c r="BE164" s="7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2"/>
      <c r="BR164" s="1"/>
      <c r="BS164" s="6"/>
      <c r="BT164" s="6"/>
      <c r="BU164" s="6"/>
      <c r="BV164" s="6"/>
      <c r="BW164" s="6"/>
      <c r="BX164" s="6"/>
      <c r="BY164" s="6"/>
      <c r="BZ164" s="6"/>
      <c r="CA164" s="1"/>
      <c r="CB164" s="6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</row>
    <row x14ac:dyDescent="0.25" r="165" customHeight="1" ht="18.75">
      <c r="A165" s="1"/>
      <c r="B165" s="1"/>
      <c r="C165" s="93"/>
      <c r="D165" s="59">
        <v>400001</v>
      </c>
      <c r="E165" s="59">
        <v>600000</v>
      </c>
      <c r="F165" s="91">
        <v>0.49</v>
      </c>
      <c r="G165" s="92">
        <f>$F$159-($F$159*F165)</f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6"/>
      <c r="BE165" s="7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2"/>
      <c r="BR165" s="1"/>
      <c r="BS165" s="6"/>
      <c r="BT165" s="6"/>
      <c r="BU165" s="6"/>
      <c r="BV165" s="6"/>
      <c r="BW165" s="6"/>
      <c r="BX165" s="6"/>
      <c r="BY165" s="6"/>
      <c r="BZ165" s="6"/>
      <c r="CA165" s="1"/>
      <c r="CB165" s="6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</row>
    <row x14ac:dyDescent="0.25" r="166" customHeight="1" ht="18.75">
      <c r="A166" s="1"/>
      <c r="B166" s="1"/>
      <c r="C166" s="93"/>
      <c r="D166" s="59">
        <v>600000</v>
      </c>
      <c r="E166" s="59"/>
      <c r="F166" s="91">
        <v>0.52</v>
      </c>
      <c r="G166" s="89">
        <f>$F$159-($F$159*F166)</f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6"/>
      <c r="BE166" s="7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2"/>
      <c r="BR166" s="1"/>
      <c r="BS166" s="6"/>
      <c r="BT166" s="6"/>
      <c r="BU166" s="6"/>
      <c r="BV166" s="6"/>
      <c r="BW166" s="6"/>
      <c r="BX166" s="6"/>
      <c r="BY166" s="6"/>
      <c r="BZ166" s="6"/>
      <c r="CA166" s="1"/>
      <c r="CB166" s="6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</row>
    <row x14ac:dyDescent="0.25" r="167" customHeight="1" ht="18.75">
      <c r="A167" s="1"/>
      <c r="B167" s="1"/>
      <c r="C167" s="1"/>
      <c r="D167" s="32"/>
      <c r="E167" s="32"/>
      <c r="F167" s="32"/>
      <c r="G167" s="32"/>
      <c r="H167" s="32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6"/>
      <c r="BE167" s="7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2"/>
      <c r="BR167" s="1"/>
      <c r="BS167" s="6"/>
      <c r="BT167" s="6"/>
      <c r="BU167" s="6"/>
      <c r="BV167" s="6"/>
      <c r="BW167" s="6"/>
      <c r="BX167" s="6"/>
      <c r="BY167" s="6"/>
      <c r="BZ167" s="6"/>
      <c r="CA167" s="1"/>
      <c r="CB167" s="6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</row>
    <row x14ac:dyDescent="0.25" r="168" customHeight="1" ht="18.75">
      <c r="A168" s="1"/>
      <c r="B168" s="1"/>
      <c r="C168" s="8" t="s">
        <v>93</v>
      </c>
      <c r="D168" s="9" t="s">
        <v>94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45">
        <v>2022</v>
      </c>
      <c r="Q168" s="12" t="s">
        <v>95</v>
      </c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4">
        <v>2023</v>
      </c>
      <c r="AD168" s="15" t="s">
        <v>96</v>
      </c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7">
        <v>2024</v>
      </c>
      <c r="AQ168" s="18" t="s">
        <v>97</v>
      </c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20">
        <v>2025</v>
      </c>
      <c r="BD168" s="26"/>
      <c r="BE168" s="21" t="s">
        <v>98</v>
      </c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23">
        <v>2025</v>
      </c>
      <c r="BR168" s="1"/>
      <c r="BS168" s="6"/>
      <c r="BT168" s="6"/>
      <c r="BU168" s="6"/>
      <c r="BV168" s="6"/>
      <c r="BW168" s="6"/>
      <c r="BX168" s="6"/>
      <c r="BY168" s="6"/>
      <c r="BZ168" s="6"/>
      <c r="CA168" s="1"/>
      <c r="CB168" s="6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</row>
    <row x14ac:dyDescent="0.25" r="169" customHeight="1" ht="18.75" hidden="1">
      <c r="A169" s="1"/>
      <c r="B169" s="1"/>
      <c r="C169" s="24"/>
      <c r="D169" s="25" t="s">
        <v>6</v>
      </c>
      <c r="E169" s="25" t="s">
        <v>7</v>
      </c>
      <c r="F169" s="25" t="s">
        <v>8</v>
      </c>
      <c r="G169" s="25" t="s">
        <v>9</v>
      </c>
      <c r="H169" s="25" t="s">
        <v>10</v>
      </c>
      <c r="I169" s="25" t="s">
        <v>11</v>
      </c>
      <c r="J169" s="25" t="s">
        <v>12</v>
      </c>
      <c r="K169" s="25" t="s">
        <v>13</v>
      </c>
      <c r="L169" s="25" t="s">
        <v>14</v>
      </c>
      <c r="M169" s="25" t="s">
        <v>15</v>
      </c>
      <c r="N169" s="25" t="s">
        <v>16</v>
      </c>
      <c r="O169" s="25" t="s">
        <v>17</v>
      </c>
      <c r="P169" s="25" t="s">
        <v>18</v>
      </c>
      <c r="Q169" s="25" t="s">
        <v>6</v>
      </c>
      <c r="R169" s="25" t="s">
        <v>7</v>
      </c>
      <c r="S169" s="25" t="s">
        <v>8</v>
      </c>
      <c r="T169" s="25" t="s">
        <v>9</v>
      </c>
      <c r="U169" s="25" t="s">
        <v>10</v>
      </c>
      <c r="V169" s="25" t="s">
        <v>11</v>
      </c>
      <c r="W169" s="25" t="s">
        <v>12</v>
      </c>
      <c r="X169" s="25" t="s">
        <v>13</v>
      </c>
      <c r="Y169" s="25" t="s">
        <v>14</v>
      </c>
      <c r="Z169" s="25" t="s">
        <v>15</v>
      </c>
      <c r="AA169" s="25" t="s">
        <v>16</v>
      </c>
      <c r="AB169" s="25" t="s">
        <v>17</v>
      </c>
      <c r="AC169" s="25" t="s">
        <v>18</v>
      </c>
      <c r="AD169" s="25" t="s">
        <v>6</v>
      </c>
      <c r="AE169" s="25" t="s">
        <v>7</v>
      </c>
      <c r="AF169" s="25" t="s">
        <v>8</v>
      </c>
      <c r="AG169" s="25" t="s">
        <v>9</v>
      </c>
      <c r="AH169" s="25" t="s">
        <v>10</v>
      </c>
      <c r="AI169" s="25" t="s">
        <v>11</v>
      </c>
      <c r="AJ169" s="25" t="s">
        <v>12</v>
      </c>
      <c r="AK169" s="25" t="s">
        <v>13</v>
      </c>
      <c r="AL169" s="25" t="s">
        <v>14</v>
      </c>
      <c r="AM169" s="25" t="s">
        <v>15</v>
      </c>
      <c r="AN169" s="25" t="s">
        <v>16</v>
      </c>
      <c r="AO169" s="25" t="s">
        <v>17</v>
      </c>
      <c r="AP169" s="25" t="s">
        <v>18</v>
      </c>
      <c r="AQ169" s="25" t="s">
        <v>6</v>
      </c>
      <c r="AR169" s="25" t="s">
        <v>7</v>
      </c>
      <c r="AS169" s="25" t="s">
        <v>8</v>
      </c>
      <c r="AT169" s="25" t="s">
        <v>9</v>
      </c>
      <c r="AU169" s="25" t="s">
        <v>10</v>
      </c>
      <c r="AV169" s="25" t="s">
        <v>11</v>
      </c>
      <c r="AW169" s="25" t="s">
        <v>12</v>
      </c>
      <c r="AX169" s="25" t="s">
        <v>13</v>
      </c>
      <c r="AY169" s="25" t="s">
        <v>14</v>
      </c>
      <c r="AZ169" s="25" t="s">
        <v>15</v>
      </c>
      <c r="BA169" s="25" t="s">
        <v>16</v>
      </c>
      <c r="BB169" s="25" t="s">
        <v>17</v>
      </c>
      <c r="BC169" s="25" t="s">
        <v>18</v>
      </c>
      <c r="BD169" s="31"/>
      <c r="BE169" s="25" t="s">
        <v>6</v>
      </c>
      <c r="BF169" s="25" t="s">
        <v>7</v>
      </c>
      <c r="BG169" s="25" t="s">
        <v>8</v>
      </c>
      <c r="BH169" s="25" t="s">
        <v>9</v>
      </c>
      <c r="BI169" s="25" t="s">
        <v>10</v>
      </c>
      <c r="BJ169" s="25" t="s">
        <v>11</v>
      </c>
      <c r="BK169" s="25" t="s">
        <v>12</v>
      </c>
      <c r="BL169" s="25" t="s">
        <v>13</v>
      </c>
      <c r="BM169" s="25" t="s">
        <v>14</v>
      </c>
      <c r="BN169" s="25" t="s">
        <v>15</v>
      </c>
      <c r="BO169" s="25" t="s">
        <v>16</v>
      </c>
      <c r="BP169" s="25" t="s">
        <v>17</v>
      </c>
      <c r="BQ169" s="25" t="s">
        <v>18</v>
      </c>
      <c r="BR169" s="1"/>
      <c r="BS169" s="6"/>
      <c r="BT169" s="6"/>
      <c r="BU169" s="6"/>
      <c r="BV169" s="6"/>
      <c r="BW169" s="6"/>
      <c r="BX169" s="6"/>
      <c r="BY169" s="6"/>
      <c r="BZ169" s="6"/>
      <c r="CA169" s="1"/>
      <c r="CB169" s="6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</row>
    <row x14ac:dyDescent="0.25" r="170" customHeight="1" ht="18.75" hidden="1">
      <c r="A170" s="47">
        <f>A4</f>
      </c>
      <c r="B170" s="47">
        <f>B4</f>
      </c>
      <c r="C170" s="47">
        <f>C4</f>
      </c>
      <c r="D170" s="94">
        <f>IF(D128&lt;=60000,$G$160,IF(D128&lt;=100000,$G$161,IF(D128&lt;=150000,$G$162,IF(D128&lt;=200000,$G$163,$G$164))))</f>
      </c>
      <c r="E170" s="94">
        <v>500</v>
      </c>
      <c r="F170" s="94">
        <v>500</v>
      </c>
      <c r="G170" s="94">
        <v>500</v>
      </c>
      <c r="H170" s="94">
        <v>500</v>
      </c>
      <c r="I170" s="94">
        <v>500</v>
      </c>
      <c r="J170" s="94">
        <v>500</v>
      </c>
      <c r="K170" s="94">
        <v>500</v>
      </c>
      <c r="L170" s="94">
        <v>500</v>
      </c>
      <c r="M170" s="28">
        <f>IF(M128&lt;=60000,$G$160,IF(M128&lt;=100000,$G$161,IF(M128&lt;=150000,$G$162,IF(M128&lt;=200000,$G$163,IF(M128&lt;=400000,$G$164,IF(M128&lt;=600000,$G$165,$G$166))))))</f>
      </c>
      <c r="N170" s="28">
        <f>IF(N128&lt;=60000,$G$160,IF(N128&lt;=100000,$G$161,IF(N128&lt;=150000,$G$162,IF(N128&lt;=200000,$G$163,IF(N128&lt;=400000,$G$164,IF(N128&lt;=600000,$G$165,$G$166))))))</f>
      </c>
      <c r="O170" s="28">
        <f>IF(O128&lt;=60000,$G$160,IF(O128&lt;=100000,$G$161,IF(O128&lt;=150000,$G$162,IF(O128&lt;=200000,$G$163,IF(O128&lt;=400000,$G$164,IF(O128&lt;=600000,$G$165,$G$166))))))</f>
      </c>
      <c r="P170" s="29">
        <f>+AVERAGE(D170:O170)</f>
      </c>
      <c r="Q170" s="28">
        <f>IF(Q128&lt;=60000,$G$160,IF(Q128&lt;=100000,$G$161,IF(Q128&lt;=150000,$G$162,IF(Q128&lt;=200000,$G$163,IF(Q128&lt;=400000,$G$164,IF(Q128&lt;=600000,$G$165,$G$166))))))</f>
      </c>
      <c r="R170" s="28">
        <f>IF(R128&lt;=60000,$G$160,IF(R128&lt;=100000,$G$161,IF(R128&lt;=150000,$G$162,IF(R128&lt;=200000,$G$163,IF(R128&lt;=400000,$G$164,IF(R128&lt;=600000,$G$165,$G$166))))))</f>
      </c>
      <c r="S170" s="28">
        <f>IF(S128&lt;=60000,$G$160,IF(S128&lt;=100000,$G$161,IF(S128&lt;=150000,$G$162,IF(S128&lt;=200000,$G$163,IF(S128&lt;=400000,$G$164,IF(S128&lt;=600000,$G$165,$G$166))))))</f>
      </c>
      <c r="T170" s="28">
        <f>IF(T128&lt;=60000,$G$160,IF(T128&lt;=100000,$G$161,IF(T128&lt;=150000,$G$162,IF(T128&lt;=200000,$G$163,IF(T128&lt;=400000,$G$164,IF(T128&lt;=600000,$G$165,$G$166))))))</f>
      </c>
      <c r="U170" s="28">
        <f>IF(U128&lt;=60000,$G$160,IF(U128&lt;=100000,$G$161,IF(U128&lt;=150000,$G$162,IF(U128&lt;=200000,$G$163,IF(U128&lt;=400000,$G$164,IF(U128&lt;=600000,$G$165,$G$166))))))</f>
      </c>
      <c r="V170" s="28">
        <f>IF(V128&lt;=60000,$G$160,IF(V128&lt;=100000,$G$161,IF(V128&lt;=150000,$G$162,IF(V128&lt;=200000,$G$163,IF(V128&lt;=400000,$G$164,IF(V128&lt;=600000,$G$165,$G$166))))))</f>
      </c>
      <c r="W170" s="28">
        <f>IF(W128&lt;=60000,$G$160,IF(W128&lt;=100000,$G$161,IF(W128&lt;=150000,$G$162,IF(W128&lt;=200000,$G$163,IF(W128&lt;=400000,$G$164,IF(W128&lt;=600000,$G$165,$G$166))))))</f>
      </c>
      <c r="X170" s="28">
        <f>IF(X128&lt;=60000,$G$160,IF(X128&lt;=100000,$G$161,IF(X128&lt;=150000,$G$162,IF(X128&lt;=200000,$G$163,IF(X128&lt;=400000,$G$164,IF(X128&lt;=600000,$G$165,$G$166))))))</f>
      </c>
      <c r="Y170" s="28">
        <f>IF(Y128&lt;=60000,$G$160,IF(Y128&lt;=100000,$G$161,IF(Y128&lt;=150000,$G$162,IF(Y128&lt;=200000,$G$163,IF(Y128&lt;=400000,$G$164,IF(Y128&lt;=600000,$G$165,$G$166))))))</f>
      </c>
      <c r="Z170" s="28">
        <f>IF(Z128&lt;=60000,$G$160,IF(Z128&lt;=100000,$G$161,IF(Z128&lt;=150000,$G$162,IF(Z128&lt;=200000,$G$163,IF(Z128&lt;=400000,$G$164,IF(Z128&lt;=600000,$G$165,$G$166))))))</f>
      </c>
      <c r="AA170" s="28">
        <f>IF(AA128&lt;=60000,$G$160,IF(AA128&lt;=100000,$G$161,IF(AA128&lt;=150000,$G$162,IF(AA128&lt;=200000,$G$163,IF(AA128&lt;=400000,$G$164,IF(AA128&lt;=600000,$G$165,$G$166))))))</f>
      </c>
      <c r="AB170" s="28">
        <f>IF(AB128&lt;=60000,$G$160,IF(AB128&lt;=100000,$G$161,IF(AB128&lt;=150000,$G$162,IF(AB128&lt;=200000,$G$163,IF(AB128&lt;=400000,$G$164,IF(AB128&lt;=600000,$G$165,$G$166))))))</f>
      </c>
      <c r="AC170" s="29">
        <f>+AVERAGE(Q170:AB170)</f>
      </c>
      <c r="AD170" s="28">
        <f>IF(AD128&lt;=60000,$G$160,IF(AD128&lt;=100000,$G$161,IF(AD128&lt;=150000,$G$162,IF(AD128&lt;=200000,$G$163,IF(AD128&lt;=400000,$G$164,IF(AD128&lt;=600000,$G$165,$G$166))))))</f>
      </c>
      <c r="AE170" s="28">
        <f>IF(AE128&lt;=60000,$G$160,IF(AE128&lt;=100000,$G$161,IF(AE128&lt;=150000,$G$162,IF(AE128&lt;=200000,$G$163,IF(AE128&lt;=400000,$G$164,IF(AE128&lt;=600000,$G$165,$G$166))))))</f>
      </c>
      <c r="AF170" s="28">
        <f>IF(AF128&lt;=60000,$G$160,IF(AF128&lt;=100000,$G$161,IF(AF128&lt;=150000,$G$162,IF(AF128&lt;=200000,$G$163,IF(AF128&lt;=400000,$G$164,IF(AF128&lt;=600000,$G$165,$G$166))))))</f>
      </c>
      <c r="AG170" s="28">
        <f>IF(AG128&lt;=60000,$G$160,IF(AG128&lt;=100000,$G$161,IF(AG128&lt;=150000,$G$162,IF(AG128&lt;=200000,$G$163,IF(AG128&lt;=400000,$G$164,IF(AG128&lt;=600000,$G$165,$G$166))))))</f>
      </c>
      <c r="AH170" s="28">
        <f>IF(AH128&lt;=60000,$G$160,IF(AH128&lt;=100000,$G$161,IF(AH128&lt;=150000,$G$162,IF(AH128&lt;=200000,$G$163,IF(AH128&lt;=400000,$G$164,IF(AH128&lt;=600000,$G$165,$G$166))))))</f>
      </c>
      <c r="AI170" s="28">
        <f>IF(AI128&lt;=60000,$G$160,IF(AI128&lt;=100000,$G$161,IF(AI128&lt;=150000,$G$162,IF(AI128&lt;=200000,$G$163,IF(AI128&lt;=400000,$G$164,IF(AI128&lt;=600000,$G$165,$G$166))))))</f>
      </c>
      <c r="AJ170" s="28">
        <f>IF(AJ128&lt;=60000,$G$160,IF(AJ128&lt;=100000,$G$161,IF(AJ128&lt;=150000,$G$162,IF(AJ128&lt;=200000,$G$163,IF(AJ128&lt;=400000,$G$164,IF(AJ128&lt;=600000,$G$165,$G$166))))))</f>
      </c>
      <c r="AK170" s="28">
        <f>IF(AK128&lt;=60000,$G$160,IF(AK128&lt;=100000,$G$161,IF(AK128&lt;=150000,$G$162,IF(AK128&lt;=200000,$G$163,IF(AK128&lt;=400000,$G$164,IF(AK128&lt;=600000,$G$165,$G$166))))))</f>
      </c>
      <c r="AL170" s="28">
        <f>IF(AL128&lt;=60000,$G$160,IF(AL128&lt;=100000,$G$161,IF(AL128&lt;=150000,$G$162,IF(AL128&lt;=200000,$G$163,IF(AL128&lt;=400000,$G$164,IF(AL128&lt;=600000,$G$165,$G$166))))))</f>
      </c>
      <c r="AM170" s="28">
        <f>IF(AM128&lt;=60000,$G$160,IF(AM128&lt;=100000,$G$161,IF(AM128&lt;=150000,$G$162,IF(AM128&lt;=200000,$G$163,IF(AM128&lt;=400000,$G$164,IF(AM128&lt;=600000,$G$165,$G$166))))))</f>
      </c>
      <c r="AN170" s="28">
        <f>IF(AN128&lt;=60000,$G$160,IF(AN128&lt;=100000,$G$161,IF(AN128&lt;=150000,$G$162,IF(AN128&lt;=200000,$G$163,IF(AN128&lt;=400000,$G$164,IF(AN128&lt;=600000,$G$165,$G$166))))))</f>
      </c>
      <c r="AO170" s="28">
        <f>IF(AO128&lt;=60000,$G$160,IF(AO128&lt;=100000,$G$161,IF(AO128&lt;=150000,$G$162,IF(AO128&lt;=200000,$G$163,IF(AO128&lt;=400000,$G$164,IF(AO128&lt;=600000,$G$165,$G$166))))))</f>
      </c>
      <c r="AP170" s="29">
        <f>+AVERAGE(AD170:AO170)</f>
      </c>
      <c r="AQ170" s="28">
        <f>IF(AQ128&lt;=60000,$G$160,IF(AQ128&lt;=100000,$G$161,IF(AQ128&lt;=150000,$G$162,IF(AQ128&lt;=200000,$G$163,IF(AQ128&lt;=400000,$G$164,IF(AQ128&lt;=600000,$G$165,$G$166))))))</f>
      </c>
      <c r="AR170" s="28">
        <f>IF(AR128&lt;=60000,$G$160,IF(AR128&lt;=100000,$G$161,IF(AR128&lt;=150000,$G$162,IF(AR128&lt;=200000,$G$163,IF(AR128&lt;=400000,$G$164,IF(AR128&lt;=600000,$G$165,$G$166))))))</f>
      </c>
      <c r="AS170" s="28">
        <f>IF(AS128&lt;=60000,$G$160,IF(AS128&lt;=100000,$G$161,IF(AS128&lt;=150000,$G$162,IF(AS128&lt;=200000,$G$163,IF(AS128&lt;=400000,$G$164,IF(AS128&lt;=600000,$G$165,$G$166))))))</f>
      </c>
      <c r="AT170" s="28">
        <f>IF(AT128&lt;=60000,$G$160,IF(AT128&lt;=100000,$G$161,IF(AT128&lt;=150000,$G$162,IF(AT128&lt;=200000,$G$163,IF(AT128&lt;=400000,$G$164,IF(AT128&lt;=600000,$G$165,$G$166))))))</f>
      </c>
      <c r="AU170" s="28">
        <f>IF(AU128&lt;=60000,$G$160,IF(AU128&lt;=100000,$G$161,IF(AU128&lt;=150000,$G$162,IF(AU128&lt;=200000,$G$163,IF(AU128&lt;=400000,$G$164,IF(AU128&lt;=600000,$G$165,$G$166))))))</f>
      </c>
      <c r="AV170" s="28">
        <f>IF(AV128&lt;=60000,$G$160,IF(AV128&lt;=100000,$G$161,IF(AV128&lt;=150000,$G$162,IF(AV128&lt;=200000,$G$163,IF(AV128&lt;=400000,$G$164,IF(AV128&lt;=600000,$G$165,$G$166))))))</f>
      </c>
      <c r="AW170" s="28">
        <f>IF(AW128&lt;=60000,$G$160,IF(AW128&lt;=100000,$G$161,IF(AW128&lt;=150000,$G$162,IF(AW128&lt;=200000,$G$163,IF(AW128&lt;=400000,$G$164,IF(AW128&lt;=600000,$G$165,$G$166))))))</f>
      </c>
      <c r="AX170" s="28">
        <f>IF(AX128&lt;=60000,$G$160,IF(AX128&lt;=100000,$G$161,IF(AX128&lt;=150000,$G$162,IF(AX128&lt;=200000,$G$163,IF(AX128&lt;=400000,$G$164,IF(AX128&lt;=600000,$G$165,$G$166))))))</f>
      </c>
      <c r="AY170" s="28">
        <f>IF(AY128&lt;=60000,$G$160,IF(AY128&lt;=100000,$G$161,IF(AY128&lt;=150000,$G$162,IF(AY128&lt;=200000,$G$163,IF(AY128&lt;=400000,$G$164,IF(AY128&lt;=600000,$G$165,$G$166))))))</f>
      </c>
      <c r="AZ170" s="28">
        <f>IF(AZ128&lt;=60000,$G$160,IF(AZ128&lt;=100000,$G$161,IF(AZ128&lt;=150000,$G$162,IF(AZ128&lt;=200000,$G$163,IF(AZ128&lt;=400000,$G$164,IF(AZ128&lt;=600000,$G$165,$G$166))))))</f>
      </c>
      <c r="BA170" s="28">
        <f>IF(BA128&lt;=60000,$G$160,IF(BA128&lt;=100000,$G$161,IF(BA128&lt;=150000,$G$162,IF(BA128&lt;=200000,$G$163,IF(BA128&lt;=400000,$G$164,IF(BA128&lt;=600000,$G$165,$G$166))))))</f>
      </c>
      <c r="BB170" s="28">
        <f>IF(BB128&lt;=60000,$G$160,IF(BB128&lt;=100000,$G$161,IF(BB128&lt;=150000,$G$162,IF(BB128&lt;=200000,$G$163,IF(BB128&lt;=400000,$G$164,IF(BB128&lt;=600000,$G$165,$G$166))))))</f>
      </c>
      <c r="BC170" s="29">
        <f>+AVERAGE(AQ170:BB170)</f>
      </c>
      <c r="BD170" s="31"/>
      <c r="BE170" s="94">
        <v>500</v>
      </c>
      <c r="BF170" s="94">
        <v>500</v>
      </c>
      <c r="BG170" s="94">
        <v>500</v>
      </c>
      <c r="BH170" s="94">
        <v>500</v>
      </c>
      <c r="BI170" s="94">
        <v>500</v>
      </c>
      <c r="BJ170" s="94">
        <v>500</v>
      </c>
      <c r="BK170" s="94">
        <v>500</v>
      </c>
      <c r="BL170" s="94">
        <v>500</v>
      </c>
      <c r="BM170" s="94">
        <v>500</v>
      </c>
      <c r="BN170" s="94">
        <v>500</v>
      </c>
      <c r="BO170" s="94">
        <v>500</v>
      </c>
      <c r="BP170" s="94">
        <v>500</v>
      </c>
      <c r="BQ170" s="29">
        <f>+AVERAGE(BE170:BP170)</f>
      </c>
      <c r="BR170" s="1"/>
      <c r="BS170" s="6"/>
      <c r="BT170" s="6"/>
      <c r="BU170" s="6"/>
      <c r="BV170" s="6"/>
      <c r="BW170" s="6"/>
      <c r="BX170" s="6"/>
      <c r="BY170" s="6"/>
      <c r="BZ170" s="6"/>
      <c r="CA170" s="1"/>
      <c r="CB170" s="6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</row>
    <row x14ac:dyDescent="0.25" r="171" customHeight="1" ht="18.75" hidden="1">
      <c r="A171" s="47">
        <f>A5</f>
      </c>
      <c r="B171" s="47">
        <f>B5</f>
      </c>
      <c r="C171" s="47">
        <f>C5</f>
      </c>
      <c r="D171" s="94">
        <f>IF(D129&lt;=60000,$G$160,IF(D129&lt;=100000,$G$161,IF(D129&lt;=150000,$G$162,IF(D129&lt;=200000,$G$163,$G$164))))</f>
      </c>
      <c r="E171" s="94">
        <f>IF(E129&lt;=60000,$G$160,IF(E129&lt;=100000,$G$161,IF(E129&lt;=150000,$G$162,IF(E129&lt;=200000,$G$163,$G$164))))</f>
      </c>
      <c r="F171" s="94">
        <f>IF(F129&lt;=60000,$G$160,IF(F129&lt;=100000,$G$161,IF(F129&lt;=150000,$G$162,IF(F129&lt;=200000,$G$163,$G$164))))</f>
      </c>
      <c r="G171" s="94">
        <f>IF(G129&lt;=60000,$G$160,IF(G129&lt;=100000,$G$161,IF(G129&lt;=150000,$G$162,IF(G129&lt;=200000,$G$163,$G$164))))</f>
      </c>
      <c r="H171" s="94">
        <f>IF(H129&lt;=60000,$G$160,IF(H129&lt;=100000,$G$161,IF(H129&lt;=150000,$G$162,IF(H129&lt;=200000,$G$163,$G$164))))</f>
      </c>
      <c r="I171" s="94">
        <f>IF(I129&lt;=60000,$G$160,IF(I129&lt;=100000,$G$161,IF(I129&lt;=150000,$G$162,IF(I129&lt;=200000,$G$163,$G$164))))</f>
      </c>
      <c r="J171" s="94">
        <f>IF(J129&lt;=60000,$G$160,IF(J129&lt;=100000,$G$161,IF(J129&lt;=150000,$G$162,IF(J129&lt;=200000,$G$163,$G$164))))</f>
      </c>
      <c r="K171" s="94">
        <f>IF(K129&lt;=60000,$G$160,IF(K129&lt;=100000,$G$161,IF(K129&lt;=150000,$G$162,IF(K129&lt;=200000,$G$163,$G$164))))</f>
      </c>
      <c r="L171" s="94">
        <f>IF(L129&lt;=60000,$G$160,IF(L129&lt;=100000,$G$161,IF(L129&lt;=150000,$G$162,IF(L129&lt;=200000,$G$163,$G$164))))</f>
      </c>
      <c r="M171" s="28">
        <f>IF(M129&lt;=60000,$G$160,IF(M129&lt;=100000,$G$161,IF(M129&lt;=150000,$G$162,IF(M129&lt;=200000,$G$163,IF(M129&lt;=400000,$G$164,IF(M129&lt;=600000,$G$165,$G$166))))))</f>
      </c>
      <c r="N171" s="28">
        <f>IF(N129&lt;=60000,$G$160,IF(N129&lt;=100000,$G$161,IF(N129&lt;=150000,$G$162,IF(N129&lt;=200000,$G$163,IF(N129&lt;=400000,$G$164,IF(N129&lt;=600000,$G$165,$G$166))))))</f>
      </c>
      <c r="O171" s="28">
        <f>IF(O129&lt;=60000,$G$160,IF(O129&lt;=100000,$G$161,IF(O129&lt;=150000,$G$162,IF(O129&lt;=200000,$G$163,IF(O129&lt;=400000,$G$164,IF(O129&lt;=600000,$G$165,$G$166))))))</f>
      </c>
      <c r="P171" s="29">
        <f>+AVERAGE(D171:O171)</f>
      </c>
      <c r="Q171" s="28">
        <f>IF(Q129&lt;=60000,$G$160,IF(Q129&lt;=100000,$G$161,IF(Q129&lt;=150000,$G$162,IF(Q129&lt;=200000,$G$163,IF(Q129&lt;=400000,$G$164,IF(Q129&lt;=600000,$G$165,$G$166))))))</f>
      </c>
      <c r="R171" s="28">
        <f>IF(R129&lt;=60000,$G$160,IF(R129&lt;=100000,$G$161,IF(R129&lt;=150000,$G$162,IF(R129&lt;=200000,$G$163,IF(R129&lt;=400000,$G$164,IF(R129&lt;=600000,$G$165,$G$166))))))</f>
      </c>
      <c r="S171" s="28">
        <f>IF(S129&lt;=60000,$G$160,IF(S129&lt;=100000,$G$161,IF(S129&lt;=150000,$G$162,IF(S129&lt;=200000,$G$163,IF(S129&lt;=400000,$G$164,IF(S129&lt;=600000,$G$165,$G$166))))))</f>
      </c>
      <c r="T171" s="28">
        <f>IF(T129&lt;=60000,$G$160,IF(T129&lt;=100000,$G$161,IF(T129&lt;=150000,$G$162,IF(T129&lt;=200000,$G$163,IF(T129&lt;=400000,$G$164,IF(T129&lt;=600000,$G$165,$G$166))))))</f>
      </c>
      <c r="U171" s="28">
        <f>IF(U129&lt;=60000,$G$160,IF(U129&lt;=100000,$G$161,IF(U129&lt;=150000,$G$162,IF(U129&lt;=200000,$G$163,IF(U129&lt;=400000,$G$164,IF(U129&lt;=600000,$G$165,$G$166))))))</f>
      </c>
      <c r="V171" s="28">
        <f>IF(V129&lt;=60000,$G$160,IF(V129&lt;=100000,$G$161,IF(V129&lt;=150000,$G$162,IF(V129&lt;=200000,$G$163,IF(V129&lt;=400000,$G$164,IF(V129&lt;=600000,$G$165,$G$166))))))</f>
      </c>
      <c r="W171" s="28">
        <f>IF(W129&lt;=60000,$G$160,IF(W129&lt;=100000,$G$161,IF(W129&lt;=150000,$G$162,IF(W129&lt;=200000,$G$163,IF(W129&lt;=400000,$G$164,IF(W129&lt;=600000,$G$165,$G$166))))))</f>
      </c>
      <c r="X171" s="28">
        <f>IF(X129&lt;=60000,$G$160,IF(X129&lt;=100000,$G$161,IF(X129&lt;=150000,$G$162,IF(X129&lt;=200000,$G$163,IF(X129&lt;=400000,$G$164,IF(X129&lt;=600000,$G$165,$G$166))))))</f>
      </c>
      <c r="Y171" s="28">
        <f>IF(Y129&lt;=60000,$G$160,IF(Y129&lt;=100000,$G$161,IF(Y129&lt;=150000,$G$162,IF(Y129&lt;=200000,$G$163,IF(Y129&lt;=400000,$G$164,IF(Y129&lt;=600000,$G$165,$G$166))))))</f>
      </c>
      <c r="Z171" s="28">
        <f>IF(Z129&lt;=60000,$G$160,IF(Z129&lt;=100000,$G$161,IF(Z129&lt;=150000,$G$162,IF(Z129&lt;=200000,$G$163,IF(Z129&lt;=400000,$G$164,IF(Z129&lt;=600000,$G$165,$G$166))))))</f>
      </c>
      <c r="AA171" s="28">
        <f>IF(AA129&lt;=60000,$G$160,IF(AA129&lt;=100000,$G$161,IF(AA129&lt;=150000,$G$162,IF(AA129&lt;=200000,$G$163,IF(AA129&lt;=400000,$G$164,IF(AA129&lt;=600000,$G$165,$G$166))))))</f>
      </c>
      <c r="AB171" s="28">
        <f>IF(AB129&lt;=60000,$G$160,IF(AB129&lt;=100000,$G$161,IF(AB129&lt;=150000,$G$162,IF(AB129&lt;=200000,$G$163,IF(AB129&lt;=400000,$G$164,IF(AB129&lt;=600000,$G$165,$G$166))))))</f>
      </c>
      <c r="AC171" s="29">
        <f>+AVERAGE(Q171:AB171)</f>
      </c>
      <c r="AD171" s="28">
        <f>IF(AD129&lt;=60000,$G$160,IF(AD129&lt;=100000,$G$161,IF(AD129&lt;=150000,$G$162,IF(AD129&lt;=200000,$G$163,IF(AD129&lt;=400000,$G$164,IF(AD129&lt;=600000,$G$165,$G$166))))))</f>
      </c>
      <c r="AE171" s="28">
        <f>IF(AE129&lt;=60000,$G$160,IF(AE129&lt;=100000,$G$161,IF(AE129&lt;=150000,$G$162,IF(AE129&lt;=200000,$G$163,IF(AE129&lt;=400000,$G$164,IF(AE129&lt;=600000,$G$165,$G$166))))))</f>
      </c>
      <c r="AF171" s="28">
        <f>IF(AF129&lt;=60000,$G$160,IF(AF129&lt;=100000,$G$161,IF(AF129&lt;=150000,$G$162,IF(AF129&lt;=200000,$G$163,IF(AF129&lt;=400000,$G$164,IF(AF129&lt;=600000,$G$165,$G$166))))))</f>
      </c>
      <c r="AG171" s="28">
        <f>IF(AG129&lt;=60000,$G$160,IF(AG129&lt;=100000,$G$161,IF(AG129&lt;=150000,$G$162,IF(AG129&lt;=200000,$G$163,IF(AG129&lt;=400000,$G$164,IF(AG129&lt;=600000,$G$165,$G$166))))))</f>
      </c>
      <c r="AH171" s="28">
        <f>IF(AH129&lt;=60000,$G$160,IF(AH129&lt;=100000,$G$161,IF(AH129&lt;=150000,$G$162,IF(AH129&lt;=200000,$G$163,IF(AH129&lt;=400000,$G$164,IF(AH129&lt;=600000,$G$165,$G$166))))))</f>
      </c>
      <c r="AI171" s="28">
        <f>IF(AI129&lt;=60000,$G$160,IF(AI129&lt;=100000,$G$161,IF(AI129&lt;=150000,$G$162,IF(AI129&lt;=200000,$G$163,IF(AI129&lt;=400000,$G$164,IF(AI129&lt;=600000,$G$165,$G$166))))))</f>
      </c>
      <c r="AJ171" s="28">
        <f>IF(AJ129&lt;=60000,$G$160,IF(AJ129&lt;=100000,$G$161,IF(AJ129&lt;=150000,$G$162,IF(AJ129&lt;=200000,$G$163,IF(AJ129&lt;=400000,$G$164,IF(AJ129&lt;=600000,$G$165,$G$166))))))</f>
      </c>
      <c r="AK171" s="28">
        <f>IF(AK129&lt;=60000,$G$160,IF(AK129&lt;=100000,$G$161,IF(AK129&lt;=150000,$G$162,IF(AK129&lt;=200000,$G$163,IF(AK129&lt;=400000,$G$164,IF(AK129&lt;=600000,$G$165,$G$166))))))</f>
      </c>
      <c r="AL171" s="28">
        <f>IF(AL129&lt;=60000,$G$160,IF(AL129&lt;=100000,$G$161,IF(AL129&lt;=150000,$G$162,IF(AL129&lt;=200000,$G$163,IF(AL129&lt;=400000,$G$164,IF(AL129&lt;=600000,$G$165,$G$166))))))</f>
      </c>
      <c r="AM171" s="28">
        <f>IF(AM129&lt;=60000,$G$160,IF(AM129&lt;=100000,$G$161,IF(AM129&lt;=150000,$G$162,IF(AM129&lt;=200000,$G$163,IF(AM129&lt;=400000,$G$164,IF(AM129&lt;=600000,$G$165,$G$166))))))</f>
      </c>
      <c r="AN171" s="28">
        <f>IF(AN129&lt;=60000,$G$160,IF(AN129&lt;=100000,$G$161,IF(AN129&lt;=150000,$G$162,IF(AN129&lt;=200000,$G$163,IF(AN129&lt;=400000,$G$164,IF(AN129&lt;=600000,$G$165,$G$166))))))</f>
      </c>
      <c r="AO171" s="28">
        <f>IF(AO129&lt;=60000,$G$160,IF(AO129&lt;=100000,$G$161,IF(AO129&lt;=150000,$G$162,IF(AO129&lt;=200000,$G$163,IF(AO129&lt;=400000,$G$164,IF(AO129&lt;=600000,$G$165,$G$166))))))</f>
      </c>
      <c r="AP171" s="29">
        <f>+AVERAGE(AD171:AO171)</f>
      </c>
      <c r="AQ171" s="28">
        <f>IF(AQ129&lt;=60000,$G$160,IF(AQ129&lt;=100000,$G$161,IF(AQ129&lt;=150000,$G$162,IF(AQ129&lt;=200000,$G$163,IF(AQ129&lt;=400000,$G$164,IF(AQ129&lt;=600000,$G$165,$G$166))))))</f>
      </c>
      <c r="AR171" s="28">
        <f>IF(AR129&lt;=60000,$G$160,IF(AR129&lt;=100000,$G$161,IF(AR129&lt;=150000,$G$162,IF(AR129&lt;=200000,$G$163,IF(AR129&lt;=400000,$G$164,IF(AR129&lt;=600000,$G$165,$G$166))))))</f>
      </c>
      <c r="AS171" s="28">
        <f>IF(AS129&lt;=60000,$G$160,IF(AS129&lt;=100000,$G$161,IF(AS129&lt;=150000,$G$162,IF(AS129&lt;=200000,$G$163,IF(AS129&lt;=400000,$G$164,IF(AS129&lt;=600000,$G$165,$G$166))))))</f>
      </c>
      <c r="AT171" s="28">
        <f>IF(AT129&lt;=60000,$G$160,IF(AT129&lt;=100000,$G$161,IF(AT129&lt;=150000,$G$162,IF(AT129&lt;=200000,$G$163,IF(AT129&lt;=400000,$G$164,IF(AT129&lt;=600000,$G$165,$G$166))))))</f>
      </c>
      <c r="AU171" s="28">
        <f>IF(AU129&lt;=60000,$G$160,IF(AU129&lt;=100000,$G$161,IF(AU129&lt;=150000,$G$162,IF(AU129&lt;=200000,$G$163,IF(AU129&lt;=400000,$G$164,IF(AU129&lt;=600000,$G$165,$G$166))))))</f>
      </c>
      <c r="AV171" s="28">
        <f>IF(AV129&lt;=60000,$G$160,IF(AV129&lt;=100000,$G$161,IF(AV129&lt;=150000,$G$162,IF(AV129&lt;=200000,$G$163,IF(AV129&lt;=400000,$G$164,IF(AV129&lt;=600000,$G$165,$G$166))))))</f>
      </c>
      <c r="AW171" s="28">
        <f>IF(AW129&lt;=60000,$G$160,IF(AW129&lt;=100000,$G$161,IF(AW129&lt;=150000,$G$162,IF(AW129&lt;=200000,$G$163,IF(AW129&lt;=400000,$G$164,IF(AW129&lt;=600000,$G$165,$G$166))))))</f>
      </c>
      <c r="AX171" s="28">
        <f>IF(AX129&lt;=60000,$G$160,IF(AX129&lt;=100000,$G$161,IF(AX129&lt;=150000,$G$162,IF(AX129&lt;=200000,$G$163,IF(AX129&lt;=400000,$G$164,IF(AX129&lt;=600000,$G$165,$G$166))))))</f>
      </c>
      <c r="AY171" s="28">
        <f>IF(AY129&lt;=60000,$G$160,IF(AY129&lt;=100000,$G$161,IF(AY129&lt;=150000,$G$162,IF(AY129&lt;=200000,$G$163,IF(AY129&lt;=400000,$G$164,IF(AY129&lt;=600000,$G$165,$G$166))))))</f>
      </c>
      <c r="AZ171" s="28">
        <f>IF(AZ129&lt;=60000,$G$160,IF(AZ129&lt;=100000,$G$161,IF(AZ129&lt;=150000,$G$162,IF(AZ129&lt;=200000,$G$163,IF(AZ129&lt;=400000,$G$164,IF(AZ129&lt;=600000,$G$165,$G$166))))))</f>
      </c>
      <c r="BA171" s="28">
        <f>IF(BA129&lt;=60000,$G$160,IF(BA129&lt;=100000,$G$161,IF(BA129&lt;=150000,$G$162,IF(BA129&lt;=200000,$G$163,IF(BA129&lt;=400000,$G$164,IF(BA129&lt;=600000,$G$165,$G$166))))))</f>
      </c>
      <c r="BB171" s="28">
        <f>IF(BB129&lt;=60000,$G$160,IF(BB129&lt;=100000,$G$161,IF(BB129&lt;=150000,$G$162,IF(BB129&lt;=200000,$G$163,IF(BB129&lt;=400000,$G$164,IF(BB129&lt;=600000,$G$165,$G$166))))))</f>
      </c>
      <c r="BC171" s="29">
        <f>+AVERAGE(AQ171:BB171)</f>
      </c>
      <c r="BD171" s="31"/>
      <c r="BE171" s="94">
        <f>IF(BE129&lt;=60000,$G$160,IF(BE129&lt;=100000,$G$161,IF(BE129&lt;=150000,$G$162,IF(BE129&lt;=200000,$G$163,$G$164))))</f>
      </c>
      <c r="BF171" s="94">
        <f>IF(BF129&lt;=60000,$G$160,IF(BF129&lt;=100000,$G$161,IF(BF129&lt;=150000,$G$162,IF(BF129&lt;=200000,$G$163,$G$164))))</f>
      </c>
      <c r="BG171" s="94">
        <f>IF(BG129&lt;=60000,$G$160,IF(BG129&lt;=100000,$G$161,IF(BG129&lt;=150000,$G$162,IF(BG129&lt;=200000,$G$163,$G$164))))</f>
      </c>
      <c r="BH171" s="94">
        <f>IF(BH129&lt;=60000,$G$160,IF(BH129&lt;=100000,$G$161,IF(BH129&lt;=150000,$G$162,IF(BH129&lt;=200000,$G$163,$G$164))))</f>
      </c>
      <c r="BI171" s="94">
        <f>IF(BI129&lt;=60000,$G$160,IF(BI129&lt;=100000,$G$161,IF(BI129&lt;=150000,$G$162,IF(BI129&lt;=200000,$G$163,$G$164))))</f>
      </c>
      <c r="BJ171" s="94">
        <f>IF(BJ129&lt;=60000,$G$160,IF(BJ129&lt;=100000,$G$161,IF(BJ129&lt;=150000,$G$162,IF(BJ129&lt;=200000,$G$163,$G$164))))</f>
      </c>
      <c r="BK171" s="94">
        <f>IF(BK129&lt;=60000,$G$160,IF(BK129&lt;=100000,$G$161,IF(BK129&lt;=150000,$G$162,IF(BK129&lt;=200000,$G$163,$G$164))))</f>
      </c>
      <c r="BL171" s="94">
        <f>IF(BL129&lt;=60000,$G$160,IF(BL129&lt;=100000,$G$161,IF(BL129&lt;=150000,$G$162,IF(BL129&lt;=200000,$G$163,$G$164))))</f>
      </c>
      <c r="BM171" s="94">
        <f>IF(BM129&lt;=60000,$G$160,IF(BM129&lt;=100000,$G$161,IF(BM129&lt;=150000,$G$162,IF(BM129&lt;=200000,$G$163,$G$164))))</f>
      </c>
      <c r="BN171" s="94">
        <f>IF(BN129&lt;=60000,$G$160,IF(BN129&lt;=100000,$G$161,IF(BN129&lt;=150000,$G$162,IF(BN129&lt;=200000,$G$163,$G$164))))</f>
      </c>
      <c r="BO171" s="94">
        <f>IF(BO129&lt;=60000,$G$160,IF(BO129&lt;=100000,$G$161,IF(BO129&lt;=150000,$G$162,IF(BO129&lt;=200000,$G$163,$G$164))))</f>
      </c>
      <c r="BP171" s="94">
        <f>IF(BP129&lt;=60000,$G$160,IF(BP129&lt;=100000,$G$161,IF(BP129&lt;=150000,$G$162,IF(BP129&lt;=200000,$G$163,$G$164))))</f>
      </c>
      <c r="BQ171" s="29">
        <f>+AVERAGE(BE171:BP171)</f>
      </c>
      <c r="BR171" s="1"/>
      <c r="BS171" s="6"/>
      <c r="BT171" s="6"/>
      <c r="BU171" s="6"/>
      <c r="BV171" s="6"/>
      <c r="BW171" s="6"/>
      <c r="BX171" s="6"/>
      <c r="BY171" s="6"/>
      <c r="BZ171" s="6"/>
      <c r="CA171" s="1"/>
      <c r="CB171" s="6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</row>
    <row x14ac:dyDescent="0.25" r="172" customHeight="1" ht="18.75" hidden="1">
      <c r="A172" s="50">
        <f>A6</f>
      </c>
      <c r="B172" s="50">
        <f>B6</f>
      </c>
      <c r="C172" s="50">
        <f>C6</f>
      </c>
      <c r="D172" s="94">
        <f>IF(D130&lt;=60000,$G$160,IF(D130&lt;=100000,$G$161,IF(D130&lt;=150000,$G$162,IF(D130&lt;=200000,$G$163,$G$164))))</f>
      </c>
      <c r="E172" s="94">
        <f>IF(E130&lt;=60000,$G$160,IF(E130&lt;=100000,$G$161,IF(E130&lt;=150000,$G$162,IF(E130&lt;=200000,$G$163,$G$164))))</f>
      </c>
      <c r="F172" s="94">
        <f>IF(F130&lt;=60000,$G$160,IF(F130&lt;=100000,$G$161,IF(F130&lt;=150000,$G$162,IF(F130&lt;=200000,$G$163,$G$164))))</f>
      </c>
      <c r="G172" s="94">
        <f>IF(G130&lt;=60000,$G$160,IF(G130&lt;=100000,$G$161,IF(G130&lt;=150000,$G$162,IF(G130&lt;=200000,$G$163,$G$164))))</f>
      </c>
      <c r="H172" s="94">
        <f>IF(H130&lt;=60000,$G$160,IF(H130&lt;=100000,$G$161,IF(H130&lt;=150000,$G$162,IF(H130&lt;=200000,$G$163,$G$164))))</f>
      </c>
      <c r="I172" s="94">
        <f>IF(I130&lt;=60000,$G$160,IF(I130&lt;=100000,$G$161,IF(I130&lt;=150000,$G$162,IF(I130&lt;=200000,$G$163,$G$164))))</f>
      </c>
      <c r="J172" s="94">
        <f>IF(J130&lt;=60000,$G$160,IF(J130&lt;=100000,$G$161,IF(J130&lt;=150000,$G$162,IF(J130&lt;=200000,$G$163,$G$164))))</f>
      </c>
      <c r="K172" s="94">
        <f>IF(K130&lt;=60000,$G$160,IF(K130&lt;=100000,$G$161,IF(K130&lt;=150000,$G$162,IF(K130&lt;=200000,$G$163,$G$164))))</f>
      </c>
      <c r="L172" s="94">
        <f>IF(L130&lt;=60000,$G$160,IF(L130&lt;=100000,$G$161,IF(L130&lt;=150000,$G$162,IF(L130&lt;=200000,$G$163,$G$164))))</f>
      </c>
      <c r="M172" s="28">
        <f>IF(M130&lt;=60000,$G$160,IF(M130&lt;=100000,$G$161,IF(M130&lt;=150000,$G$162,IF(M130&lt;=200000,$G$163,IF(M130&lt;=400000,$G$164,IF(M130&lt;=600000,$G$165,$G$166))))))</f>
      </c>
      <c r="N172" s="28">
        <f>IF(N130&lt;=60000,$G$160,IF(N130&lt;=100000,$G$161,IF(N130&lt;=150000,$G$162,IF(N130&lt;=200000,$G$163,IF(N130&lt;=400000,$G$164,IF(N130&lt;=600000,$G$165,$G$166))))))</f>
      </c>
      <c r="O172" s="28">
        <f>IF(O130&lt;=60000,$G$160,IF(O130&lt;=100000,$G$161,IF(O130&lt;=150000,$G$162,IF(O130&lt;=200000,$G$163,IF(O130&lt;=400000,$G$164,IF(O130&lt;=600000,$G$165,$G$166))))))</f>
      </c>
      <c r="P172" s="29">
        <f>+AVERAGE(D172:O172)</f>
      </c>
      <c r="Q172" s="28">
        <f>IF(Q130&lt;=60000,$G$160,IF(Q130&lt;=100000,$G$161,IF(Q130&lt;=150000,$G$162,IF(Q130&lt;=200000,$G$163,IF(Q130&lt;=400000,$G$164,IF(Q130&lt;=600000,$G$165,$G$166))))))</f>
      </c>
      <c r="R172" s="28">
        <f>IF(R130&lt;=60000,$G$160,IF(R130&lt;=100000,$G$161,IF(R130&lt;=150000,$G$162,IF(R130&lt;=200000,$G$163,IF(R130&lt;=400000,$G$164,IF(R130&lt;=600000,$G$165,$G$166))))))</f>
      </c>
      <c r="S172" s="28">
        <f>IF(S130&lt;=60000,$G$160,IF(S130&lt;=100000,$G$161,IF(S130&lt;=150000,$G$162,IF(S130&lt;=200000,$G$163,IF(S130&lt;=400000,$G$164,IF(S130&lt;=600000,$G$165,$G$166))))))</f>
      </c>
      <c r="T172" s="28">
        <f>IF(T130&lt;=60000,$G$160,IF(T130&lt;=100000,$G$161,IF(T130&lt;=150000,$G$162,IF(T130&lt;=200000,$G$163,IF(T130&lt;=400000,$G$164,IF(T130&lt;=600000,$G$165,$G$166))))))</f>
      </c>
      <c r="U172" s="28">
        <f>IF(U130&lt;=60000,$G$160,IF(U130&lt;=100000,$G$161,IF(U130&lt;=150000,$G$162,IF(U130&lt;=200000,$G$163,IF(U130&lt;=400000,$G$164,IF(U130&lt;=600000,$G$165,$G$166))))))</f>
      </c>
      <c r="V172" s="28">
        <f>IF(V130&lt;=60000,$G$160,IF(V130&lt;=100000,$G$161,IF(V130&lt;=150000,$G$162,IF(V130&lt;=200000,$G$163,IF(V130&lt;=400000,$G$164,IF(V130&lt;=600000,$G$165,$G$166))))))</f>
      </c>
      <c r="W172" s="28">
        <f>IF(W130&lt;=60000,$G$160,IF(W130&lt;=100000,$G$161,IF(W130&lt;=150000,$G$162,IF(W130&lt;=200000,$G$163,IF(W130&lt;=400000,$G$164,IF(W130&lt;=600000,$G$165,$G$166))))))</f>
      </c>
      <c r="X172" s="28">
        <f>IF(X130&lt;=60000,$G$160,IF(X130&lt;=100000,$G$161,IF(X130&lt;=150000,$G$162,IF(X130&lt;=200000,$G$163,IF(X130&lt;=400000,$G$164,IF(X130&lt;=600000,$G$165,$G$166))))))</f>
      </c>
      <c r="Y172" s="28">
        <f>IF(Y130&lt;=60000,$G$160,IF(Y130&lt;=100000,$G$161,IF(Y130&lt;=150000,$G$162,IF(Y130&lt;=200000,$G$163,IF(Y130&lt;=400000,$G$164,IF(Y130&lt;=600000,$G$165,$G$166))))))</f>
      </c>
      <c r="Z172" s="28">
        <f>IF(Z130&lt;=60000,$G$160,IF(Z130&lt;=100000,$G$161,IF(Z130&lt;=150000,$G$162,IF(Z130&lt;=200000,$G$163,IF(Z130&lt;=400000,$G$164,IF(Z130&lt;=600000,$G$165,$G$166))))))</f>
      </c>
      <c r="AA172" s="28">
        <f>IF(AA130&lt;=60000,$G$160,IF(AA130&lt;=100000,$G$161,IF(AA130&lt;=150000,$G$162,IF(AA130&lt;=200000,$G$163,IF(AA130&lt;=400000,$G$164,IF(AA130&lt;=600000,$G$165,$G$166))))))</f>
      </c>
      <c r="AB172" s="28">
        <f>IF(AB130&lt;=60000,$G$160,IF(AB130&lt;=100000,$G$161,IF(AB130&lt;=150000,$G$162,IF(AB130&lt;=200000,$G$163,IF(AB130&lt;=400000,$G$164,IF(AB130&lt;=600000,$G$165,$G$166))))))</f>
      </c>
      <c r="AC172" s="29">
        <f>+AVERAGE(Q172:AB172)</f>
      </c>
      <c r="AD172" s="28">
        <f>IF(AD130&lt;=60000,$G$160,IF(AD130&lt;=100000,$G$161,IF(AD130&lt;=150000,$G$162,IF(AD130&lt;=200000,$G$163,IF(AD130&lt;=400000,$G$164,IF(AD130&lt;=600000,$G$165,$G$166))))))</f>
      </c>
      <c r="AE172" s="28">
        <f>IF(AE130&lt;=60000,$G$160,IF(AE130&lt;=100000,$G$161,IF(AE130&lt;=150000,$G$162,IF(AE130&lt;=200000,$G$163,IF(AE130&lt;=400000,$G$164,IF(AE130&lt;=600000,$G$165,$G$166))))))</f>
      </c>
      <c r="AF172" s="28">
        <f>IF(AF130&lt;=60000,$G$160,IF(AF130&lt;=100000,$G$161,IF(AF130&lt;=150000,$G$162,IF(AF130&lt;=200000,$G$163,IF(AF130&lt;=400000,$G$164,IF(AF130&lt;=600000,$G$165,$G$166))))))</f>
      </c>
      <c r="AG172" s="28">
        <f>IF(AG130&lt;=60000,$G$160,IF(AG130&lt;=100000,$G$161,IF(AG130&lt;=150000,$G$162,IF(AG130&lt;=200000,$G$163,IF(AG130&lt;=400000,$G$164,IF(AG130&lt;=600000,$G$165,$G$166))))))</f>
      </c>
      <c r="AH172" s="28">
        <f>IF(AH130&lt;=60000,$G$160,IF(AH130&lt;=100000,$G$161,IF(AH130&lt;=150000,$G$162,IF(AH130&lt;=200000,$G$163,IF(AH130&lt;=400000,$G$164,IF(AH130&lt;=600000,$G$165,$G$166))))))</f>
      </c>
      <c r="AI172" s="28">
        <f>IF(AI130&lt;=60000,$G$160,IF(AI130&lt;=100000,$G$161,IF(AI130&lt;=150000,$G$162,IF(AI130&lt;=200000,$G$163,IF(AI130&lt;=400000,$G$164,IF(AI130&lt;=600000,$G$165,$G$166))))))</f>
      </c>
      <c r="AJ172" s="28">
        <f>IF(AJ130&lt;=60000,$G$160,IF(AJ130&lt;=100000,$G$161,IF(AJ130&lt;=150000,$G$162,IF(AJ130&lt;=200000,$G$163,IF(AJ130&lt;=400000,$G$164,IF(AJ130&lt;=600000,$G$165,$G$166))))))</f>
      </c>
      <c r="AK172" s="28">
        <f>IF(AK130&lt;=60000,$G$160,IF(AK130&lt;=100000,$G$161,IF(AK130&lt;=150000,$G$162,IF(AK130&lt;=200000,$G$163,IF(AK130&lt;=400000,$G$164,IF(AK130&lt;=600000,$G$165,$G$166))))))</f>
      </c>
      <c r="AL172" s="28">
        <f>IF(AL130&lt;=60000,$G$160,IF(AL130&lt;=100000,$G$161,IF(AL130&lt;=150000,$G$162,IF(AL130&lt;=200000,$G$163,IF(AL130&lt;=400000,$G$164,IF(AL130&lt;=600000,$G$165,$G$166))))))</f>
      </c>
      <c r="AM172" s="28">
        <f>IF(AM130&lt;=60000,$G$160,IF(AM130&lt;=100000,$G$161,IF(AM130&lt;=150000,$G$162,IF(AM130&lt;=200000,$G$163,IF(AM130&lt;=400000,$G$164,IF(AM130&lt;=600000,$G$165,$G$166))))))</f>
      </c>
      <c r="AN172" s="28">
        <f>IF(AN130&lt;=60000,$G$160,IF(AN130&lt;=100000,$G$161,IF(AN130&lt;=150000,$G$162,IF(AN130&lt;=200000,$G$163,IF(AN130&lt;=400000,$G$164,IF(AN130&lt;=600000,$G$165,$G$166))))))</f>
      </c>
      <c r="AO172" s="28">
        <f>IF(AO130&lt;=60000,$G$160,IF(AO130&lt;=100000,$G$161,IF(AO130&lt;=150000,$G$162,IF(AO130&lt;=200000,$G$163,IF(AO130&lt;=400000,$G$164,IF(AO130&lt;=600000,$G$165,$G$166))))))</f>
      </c>
      <c r="AP172" s="29">
        <f>+AVERAGE(AD172:AO172)</f>
      </c>
      <c r="AQ172" s="28">
        <f>IF(AQ130&lt;=60000,$G$160,IF(AQ130&lt;=100000,$G$161,IF(AQ130&lt;=150000,$G$162,IF(AQ130&lt;=200000,$G$163,IF(AQ130&lt;=400000,$G$164,IF(AQ130&lt;=600000,$G$165,$G$166))))))</f>
      </c>
      <c r="AR172" s="28">
        <f>IF(AR130&lt;=60000,$G$160,IF(AR130&lt;=100000,$G$161,IF(AR130&lt;=150000,$G$162,IF(AR130&lt;=200000,$G$163,IF(AR130&lt;=400000,$G$164,IF(AR130&lt;=600000,$G$165,$G$166))))))</f>
      </c>
      <c r="AS172" s="28">
        <f>IF(AS130&lt;=60000,$G$160,IF(AS130&lt;=100000,$G$161,IF(AS130&lt;=150000,$G$162,IF(AS130&lt;=200000,$G$163,IF(AS130&lt;=400000,$G$164,IF(AS130&lt;=600000,$G$165,$G$166))))))</f>
      </c>
      <c r="AT172" s="28">
        <f>IF(AT130&lt;=60000,$G$160,IF(AT130&lt;=100000,$G$161,IF(AT130&lt;=150000,$G$162,IF(AT130&lt;=200000,$G$163,IF(AT130&lt;=400000,$G$164,IF(AT130&lt;=600000,$G$165,$G$166))))))</f>
      </c>
      <c r="AU172" s="28">
        <f>IF(AU130&lt;=60000,$G$160,IF(AU130&lt;=100000,$G$161,IF(AU130&lt;=150000,$G$162,IF(AU130&lt;=200000,$G$163,IF(AU130&lt;=400000,$G$164,IF(AU130&lt;=600000,$G$165,$G$166))))))</f>
      </c>
      <c r="AV172" s="28">
        <f>IF(AV130&lt;=60000,$G$160,IF(AV130&lt;=100000,$G$161,IF(AV130&lt;=150000,$G$162,IF(AV130&lt;=200000,$G$163,IF(AV130&lt;=400000,$G$164,IF(AV130&lt;=600000,$G$165,$G$166))))))</f>
      </c>
      <c r="AW172" s="28">
        <f>IF(AW130&lt;=60000,$G$160,IF(AW130&lt;=100000,$G$161,IF(AW130&lt;=150000,$G$162,IF(AW130&lt;=200000,$G$163,IF(AW130&lt;=400000,$G$164,IF(AW130&lt;=600000,$G$165,$G$166))))))</f>
      </c>
      <c r="AX172" s="28">
        <f>IF(AX130&lt;=60000,$G$160,IF(AX130&lt;=100000,$G$161,IF(AX130&lt;=150000,$G$162,IF(AX130&lt;=200000,$G$163,IF(AX130&lt;=400000,$G$164,IF(AX130&lt;=600000,$G$165,$G$166))))))</f>
      </c>
      <c r="AY172" s="28">
        <f>IF(AY130&lt;=60000,$G$160,IF(AY130&lt;=100000,$G$161,IF(AY130&lt;=150000,$G$162,IF(AY130&lt;=200000,$G$163,IF(AY130&lt;=400000,$G$164,IF(AY130&lt;=600000,$G$165,$G$166))))))</f>
      </c>
      <c r="AZ172" s="28">
        <f>IF(AZ130&lt;=60000,$G$160,IF(AZ130&lt;=100000,$G$161,IF(AZ130&lt;=150000,$G$162,IF(AZ130&lt;=200000,$G$163,IF(AZ130&lt;=400000,$G$164,IF(AZ130&lt;=600000,$G$165,$G$166))))))</f>
      </c>
      <c r="BA172" s="28">
        <f>IF(BA130&lt;=60000,$G$160,IF(BA130&lt;=100000,$G$161,IF(BA130&lt;=150000,$G$162,IF(BA130&lt;=200000,$G$163,IF(BA130&lt;=400000,$G$164,IF(BA130&lt;=600000,$G$165,$G$166))))))</f>
      </c>
      <c r="BB172" s="28">
        <f>IF(BB130&lt;=60000,$G$160,IF(BB130&lt;=100000,$G$161,IF(BB130&lt;=150000,$G$162,IF(BB130&lt;=200000,$G$163,IF(BB130&lt;=400000,$G$164,IF(BB130&lt;=600000,$G$165,$G$166))))))</f>
      </c>
      <c r="BC172" s="29">
        <f>+AVERAGE(AQ172:BB172)</f>
      </c>
      <c r="BD172" s="31"/>
      <c r="BE172" s="94">
        <f>IF(BE130&lt;=60000,$G$160,IF(BE130&lt;=100000,$G$161,IF(BE130&lt;=150000,$G$162,IF(BE130&lt;=200000,$G$163,$G$164))))</f>
      </c>
      <c r="BF172" s="94">
        <f>IF(BF130&lt;=60000,$G$160,IF(BF130&lt;=100000,$G$161,IF(BF130&lt;=150000,$G$162,IF(BF130&lt;=200000,$G$163,$G$164))))</f>
      </c>
      <c r="BG172" s="94">
        <f>IF(BG130&lt;=60000,$G$160,IF(BG130&lt;=100000,$G$161,IF(BG130&lt;=150000,$G$162,IF(BG130&lt;=200000,$G$163,$G$164))))</f>
      </c>
      <c r="BH172" s="94">
        <f>IF(BH130&lt;=60000,$G$160,IF(BH130&lt;=100000,$G$161,IF(BH130&lt;=150000,$G$162,IF(BH130&lt;=200000,$G$163,$G$164))))</f>
      </c>
      <c r="BI172" s="94">
        <f>IF(BI130&lt;=60000,$G$160,IF(BI130&lt;=100000,$G$161,IF(BI130&lt;=150000,$G$162,IF(BI130&lt;=200000,$G$163,$G$164))))</f>
      </c>
      <c r="BJ172" s="94">
        <f>IF(BJ130&lt;=60000,$G$160,IF(BJ130&lt;=100000,$G$161,IF(BJ130&lt;=150000,$G$162,IF(BJ130&lt;=200000,$G$163,$G$164))))</f>
      </c>
      <c r="BK172" s="94">
        <f>IF(BK130&lt;=60000,$G$160,IF(BK130&lt;=100000,$G$161,IF(BK130&lt;=150000,$G$162,IF(BK130&lt;=200000,$G$163,$G$164))))</f>
      </c>
      <c r="BL172" s="94">
        <f>IF(BL130&lt;=60000,$G$160,IF(BL130&lt;=100000,$G$161,IF(BL130&lt;=150000,$G$162,IF(BL130&lt;=200000,$G$163,$G$164))))</f>
      </c>
      <c r="BM172" s="94">
        <f>IF(BM130&lt;=60000,$G$160,IF(BM130&lt;=100000,$G$161,IF(BM130&lt;=150000,$G$162,IF(BM130&lt;=200000,$G$163,$G$164))))</f>
      </c>
      <c r="BN172" s="94">
        <f>IF(BN130&lt;=60000,$G$160,IF(BN130&lt;=100000,$G$161,IF(BN130&lt;=150000,$G$162,IF(BN130&lt;=200000,$G$163,$G$164))))</f>
      </c>
      <c r="BO172" s="94">
        <f>IF(BO130&lt;=60000,$G$160,IF(BO130&lt;=100000,$G$161,IF(BO130&lt;=150000,$G$162,IF(BO130&lt;=200000,$G$163,$G$164))))</f>
      </c>
      <c r="BP172" s="94">
        <f>IF(BP130&lt;=60000,$G$160,IF(BP130&lt;=100000,$G$161,IF(BP130&lt;=150000,$G$162,IF(BP130&lt;=200000,$G$163,$G$164))))</f>
      </c>
      <c r="BQ172" s="29">
        <f>+AVERAGE(BE172:BP172)</f>
      </c>
      <c r="BR172" s="1"/>
      <c r="BS172" s="6"/>
      <c r="BT172" s="6"/>
      <c r="BU172" s="6"/>
      <c r="BV172" s="6"/>
      <c r="BW172" s="6"/>
      <c r="BX172" s="6"/>
      <c r="BY172" s="6"/>
      <c r="BZ172" s="6"/>
      <c r="CA172" s="1"/>
      <c r="CB172" s="6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</row>
    <row x14ac:dyDescent="0.25" r="173" customHeight="1" ht="18.75" hidden="1">
      <c r="A173" s="50">
        <f>A7</f>
      </c>
      <c r="B173" s="50">
        <f>B7</f>
      </c>
      <c r="C173" s="50">
        <f>C7</f>
      </c>
      <c r="D173" s="94">
        <f>IF(D131&lt;=60000,$G$160,IF(D131&lt;=100000,$G$161,IF(D131&lt;=150000,$G$162,IF(D131&lt;=200000,$G$163,$G$164))))</f>
      </c>
      <c r="E173" s="94">
        <f>IF(E131&lt;=60000,$G$160,IF(E131&lt;=100000,$G$161,IF(E131&lt;=150000,$G$162,IF(E131&lt;=200000,$G$163,$G$164))))</f>
      </c>
      <c r="F173" s="94">
        <f>IF(F131&lt;=60000,$G$160,IF(F131&lt;=100000,$G$161,IF(F131&lt;=150000,$G$162,IF(F131&lt;=200000,$G$163,$G$164))))</f>
      </c>
      <c r="G173" s="94">
        <f>IF(G131&lt;=60000,$G$160,IF(G131&lt;=100000,$G$161,IF(G131&lt;=150000,$G$162,IF(G131&lt;=200000,$G$163,$G$164))))</f>
      </c>
      <c r="H173" s="94">
        <f>IF(H131&lt;=60000,$G$160,IF(H131&lt;=100000,$G$161,IF(H131&lt;=150000,$G$162,IF(H131&lt;=200000,$G$163,$G$164))))</f>
      </c>
      <c r="I173" s="94">
        <f>IF(I131&lt;=60000,$G$160,IF(I131&lt;=100000,$G$161,IF(I131&lt;=150000,$G$162,IF(I131&lt;=200000,$G$163,$G$164))))</f>
      </c>
      <c r="J173" s="94">
        <f>IF(J131&lt;=60000,$G$160,IF(J131&lt;=100000,$G$161,IF(J131&lt;=150000,$G$162,IF(J131&lt;=200000,$G$163,$G$164))))</f>
      </c>
      <c r="K173" s="94">
        <f>IF(K131&lt;=60000,$G$160,IF(K131&lt;=100000,$G$161,IF(K131&lt;=150000,$G$162,IF(K131&lt;=200000,$G$163,$G$164))))</f>
      </c>
      <c r="L173" s="94">
        <f>IF(L131&lt;=60000,$G$160,IF(L131&lt;=100000,$G$161,IF(L131&lt;=150000,$G$162,IF(L131&lt;=200000,$G$163,$G$164))))</f>
      </c>
      <c r="M173" s="28">
        <f>IF(M131&lt;=60000,$G$160,IF(M131&lt;=100000,$G$161,IF(M131&lt;=150000,$G$162,IF(M131&lt;=200000,$G$163,IF(M131&lt;=400000,$G$164,IF(M131&lt;=600000,$G$165,$G$166))))))</f>
      </c>
      <c r="N173" s="28">
        <f>IF(N131&lt;=60000,$G$160,IF(N131&lt;=100000,$G$161,IF(N131&lt;=150000,$G$162,IF(N131&lt;=200000,$G$163,IF(N131&lt;=400000,$G$164,IF(N131&lt;=600000,$G$165,$G$166))))))</f>
      </c>
      <c r="O173" s="28">
        <f>IF(O131&lt;=60000,$G$160,IF(O131&lt;=100000,$G$161,IF(O131&lt;=150000,$G$162,IF(O131&lt;=200000,$G$163,IF(O131&lt;=400000,$G$164,IF(O131&lt;=600000,$G$165,$G$166))))))</f>
      </c>
      <c r="P173" s="29">
        <f>+AVERAGE(D173:O173)</f>
      </c>
      <c r="Q173" s="28">
        <f>IF(Q131&lt;=60000,$G$160,IF(Q131&lt;=100000,$G$161,IF(Q131&lt;=150000,$G$162,IF(Q131&lt;=200000,$G$163,IF(Q131&lt;=400000,$G$164,IF(Q131&lt;=600000,$G$165,$G$166))))))</f>
      </c>
      <c r="R173" s="28">
        <f>IF(R131&lt;=60000,$G$160,IF(R131&lt;=100000,$G$161,IF(R131&lt;=150000,$G$162,IF(R131&lt;=200000,$G$163,IF(R131&lt;=400000,$G$164,IF(R131&lt;=600000,$G$165,$G$166))))))</f>
      </c>
      <c r="S173" s="28">
        <f>IF(S131&lt;=60000,$G$160,IF(S131&lt;=100000,$G$161,IF(S131&lt;=150000,$G$162,IF(S131&lt;=200000,$G$163,IF(S131&lt;=400000,$G$164,IF(S131&lt;=600000,$G$165,$G$166))))))</f>
      </c>
      <c r="T173" s="28">
        <f>IF(T131&lt;=60000,$G$160,IF(T131&lt;=100000,$G$161,IF(T131&lt;=150000,$G$162,IF(T131&lt;=200000,$G$163,IF(T131&lt;=400000,$G$164,IF(T131&lt;=600000,$G$165,$G$166))))))</f>
      </c>
      <c r="U173" s="28">
        <f>IF(U131&lt;=60000,$G$160,IF(U131&lt;=100000,$G$161,IF(U131&lt;=150000,$G$162,IF(U131&lt;=200000,$G$163,IF(U131&lt;=400000,$G$164,IF(U131&lt;=600000,$G$165,$G$166))))))</f>
      </c>
      <c r="V173" s="28">
        <f>IF(V131&lt;=60000,$G$160,IF(V131&lt;=100000,$G$161,IF(V131&lt;=150000,$G$162,IF(V131&lt;=200000,$G$163,IF(V131&lt;=400000,$G$164,IF(V131&lt;=600000,$G$165,$G$166))))))</f>
      </c>
      <c r="W173" s="28">
        <f>IF(W131&lt;=60000,$G$160,IF(W131&lt;=100000,$G$161,IF(W131&lt;=150000,$G$162,IF(W131&lt;=200000,$G$163,IF(W131&lt;=400000,$G$164,IF(W131&lt;=600000,$G$165,$G$166))))))</f>
      </c>
      <c r="X173" s="28">
        <f>IF(X131&lt;=60000,$G$160,IF(X131&lt;=100000,$G$161,IF(X131&lt;=150000,$G$162,IF(X131&lt;=200000,$G$163,IF(X131&lt;=400000,$G$164,IF(X131&lt;=600000,$G$165,$G$166))))))</f>
      </c>
      <c r="Y173" s="28">
        <f>IF(Y131&lt;=60000,$G$160,IF(Y131&lt;=100000,$G$161,IF(Y131&lt;=150000,$G$162,IF(Y131&lt;=200000,$G$163,IF(Y131&lt;=400000,$G$164,IF(Y131&lt;=600000,$G$165,$G$166))))))</f>
      </c>
      <c r="Z173" s="28">
        <f>IF(Z131&lt;=60000,$G$160,IF(Z131&lt;=100000,$G$161,IF(Z131&lt;=150000,$G$162,IF(Z131&lt;=200000,$G$163,IF(Z131&lt;=400000,$G$164,IF(Z131&lt;=600000,$G$165,$G$166))))))</f>
      </c>
      <c r="AA173" s="28">
        <f>IF(AA131&lt;=60000,$G$160,IF(AA131&lt;=100000,$G$161,IF(AA131&lt;=150000,$G$162,IF(AA131&lt;=200000,$G$163,IF(AA131&lt;=400000,$G$164,IF(AA131&lt;=600000,$G$165,$G$166))))))</f>
      </c>
      <c r="AB173" s="28">
        <f>IF(AB131&lt;=60000,$G$160,IF(AB131&lt;=100000,$G$161,IF(AB131&lt;=150000,$G$162,IF(AB131&lt;=200000,$G$163,IF(AB131&lt;=400000,$G$164,IF(AB131&lt;=600000,$G$165,$G$166))))))</f>
      </c>
      <c r="AC173" s="29">
        <f>+AVERAGE(Q173:AB173)</f>
      </c>
      <c r="AD173" s="28">
        <f>IF(AD131&lt;=60000,$G$160,IF(AD131&lt;=100000,$G$161,IF(AD131&lt;=150000,$G$162,IF(AD131&lt;=200000,$G$163,IF(AD131&lt;=400000,$G$164,IF(AD131&lt;=600000,$G$165,$G$166))))))</f>
      </c>
      <c r="AE173" s="28">
        <f>IF(AE131&lt;=60000,$G$160,IF(AE131&lt;=100000,$G$161,IF(AE131&lt;=150000,$G$162,IF(AE131&lt;=200000,$G$163,IF(AE131&lt;=400000,$G$164,IF(AE131&lt;=600000,$G$165,$G$166))))))</f>
      </c>
      <c r="AF173" s="28">
        <f>IF(AF131&lt;=60000,$G$160,IF(AF131&lt;=100000,$G$161,IF(AF131&lt;=150000,$G$162,IF(AF131&lt;=200000,$G$163,IF(AF131&lt;=400000,$G$164,IF(AF131&lt;=600000,$G$165,$G$166))))))</f>
      </c>
      <c r="AG173" s="28">
        <f>IF(AG131&lt;=60000,$G$160,IF(AG131&lt;=100000,$G$161,IF(AG131&lt;=150000,$G$162,IF(AG131&lt;=200000,$G$163,IF(AG131&lt;=400000,$G$164,IF(AG131&lt;=600000,$G$165,$G$166))))))</f>
      </c>
      <c r="AH173" s="28">
        <f>IF(AH131&lt;=60000,$G$160,IF(AH131&lt;=100000,$G$161,IF(AH131&lt;=150000,$G$162,IF(AH131&lt;=200000,$G$163,IF(AH131&lt;=400000,$G$164,IF(AH131&lt;=600000,$G$165,$G$166))))))</f>
      </c>
      <c r="AI173" s="28">
        <f>IF(AI131&lt;=60000,$G$160,IF(AI131&lt;=100000,$G$161,IF(AI131&lt;=150000,$G$162,IF(AI131&lt;=200000,$G$163,IF(AI131&lt;=400000,$G$164,IF(AI131&lt;=600000,$G$165,$G$166))))))</f>
      </c>
      <c r="AJ173" s="28">
        <f>IF(AJ131&lt;=60000,$G$160,IF(AJ131&lt;=100000,$G$161,IF(AJ131&lt;=150000,$G$162,IF(AJ131&lt;=200000,$G$163,IF(AJ131&lt;=400000,$G$164,IF(AJ131&lt;=600000,$G$165,$G$166))))))</f>
      </c>
      <c r="AK173" s="28">
        <f>IF(AK131&lt;=60000,$G$160,IF(AK131&lt;=100000,$G$161,IF(AK131&lt;=150000,$G$162,IF(AK131&lt;=200000,$G$163,IF(AK131&lt;=400000,$G$164,IF(AK131&lt;=600000,$G$165,$G$166))))))</f>
      </c>
      <c r="AL173" s="28">
        <f>IF(AL131&lt;=60000,$G$160,IF(AL131&lt;=100000,$G$161,IF(AL131&lt;=150000,$G$162,IF(AL131&lt;=200000,$G$163,IF(AL131&lt;=400000,$G$164,IF(AL131&lt;=600000,$G$165,$G$166))))))</f>
      </c>
      <c r="AM173" s="28">
        <f>IF(AM131&lt;=60000,$G$160,IF(AM131&lt;=100000,$G$161,IF(AM131&lt;=150000,$G$162,IF(AM131&lt;=200000,$G$163,IF(AM131&lt;=400000,$G$164,IF(AM131&lt;=600000,$G$165,$G$166))))))</f>
      </c>
      <c r="AN173" s="28">
        <f>IF(AN131&lt;=60000,$G$160,IF(AN131&lt;=100000,$G$161,IF(AN131&lt;=150000,$G$162,IF(AN131&lt;=200000,$G$163,IF(AN131&lt;=400000,$G$164,IF(AN131&lt;=600000,$G$165,$G$166))))))</f>
      </c>
      <c r="AO173" s="28">
        <f>IF(AO131&lt;=60000,$G$160,IF(AO131&lt;=100000,$G$161,IF(AO131&lt;=150000,$G$162,IF(AO131&lt;=200000,$G$163,IF(AO131&lt;=400000,$G$164,IF(AO131&lt;=600000,$G$165,$G$166))))))</f>
      </c>
      <c r="AP173" s="29">
        <f>+AVERAGE(AD173:AO173)</f>
      </c>
      <c r="AQ173" s="28">
        <f>IF(AQ131&lt;=60000,$G$160,IF(AQ131&lt;=100000,$G$161,IF(AQ131&lt;=150000,$G$162,IF(AQ131&lt;=200000,$G$163,IF(AQ131&lt;=400000,$G$164,IF(AQ131&lt;=600000,$G$165,$G$166))))))</f>
      </c>
      <c r="AR173" s="28">
        <f>IF(AR131&lt;=60000,$G$160,IF(AR131&lt;=100000,$G$161,IF(AR131&lt;=150000,$G$162,IF(AR131&lt;=200000,$G$163,IF(AR131&lt;=400000,$G$164,IF(AR131&lt;=600000,$G$165,$G$166))))))</f>
      </c>
      <c r="AS173" s="28">
        <f>IF(AS131&lt;=60000,$G$160,IF(AS131&lt;=100000,$G$161,IF(AS131&lt;=150000,$G$162,IF(AS131&lt;=200000,$G$163,IF(AS131&lt;=400000,$G$164,IF(AS131&lt;=600000,$G$165,$G$166))))))</f>
      </c>
      <c r="AT173" s="28">
        <f>IF(AT131&lt;=60000,$G$160,IF(AT131&lt;=100000,$G$161,IF(AT131&lt;=150000,$G$162,IF(AT131&lt;=200000,$G$163,IF(AT131&lt;=400000,$G$164,IF(AT131&lt;=600000,$G$165,$G$166))))))</f>
      </c>
      <c r="AU173" s="28">
        <f>IF(AU131&lt;=60000,$G$160,IF(AU131&lt;=100000,$G$161,IF(AU131&lt;=150000,$G$162,IF(AU131&lt;=200000,$G$163,IF(AU131&lt;=400000,$G$164,IF(AU131&lt;=600000,$G$165,$G$166))))))</f>
      </c>
      <c r="AV173" s="28">
        <f>IF(AV131&lt;=60000,$G$160,IF(AV131&lt;=100000,$G$161,IF(AV131&lt;=150000,$G$162,IF(AV131&lt;=200000,$G$163,IF(AV131&lt;=400000,$G$164,IF(AV131&lt;=600000,$G$165,$G$166))))))</f>
      </c>
      <c r="AW173" s="28">
        <f>IF(AW131&lt;=60000,$G$160,IF(AW131&lt;=100000,$G$161,IF(AW131&lt;=150000,$G$162,IF(AW131&lt;=200000,$G$163,IF(AW131&lt;=400000,$G$164,IF(AW131&lt;=600000,$G$165,$G$166))))))</f>
      </c>
      <c r="AX173" s="28">
        <f>IF(AX131&lt;=60000,$G$160,IF(AX131&lt;=100000,$G$161,IF(AX131&lt;=150000,$G$162,IF(AX131&lt;=200000,$G$163,IF(AX131&lt;=400000,$G$164,IF(AX131&lt;=600000,$G$165,$G$166))))))</f>
      </c>
      <c r="AY173" s="28">
        <f>IF(AY131&lt;=60000,$G$160,IF(AY131&lt;=100000,$G$161,IF(AY131&lt;=150000,$G$162,IF(AY131&lt;=200000,$G$163,IF(AY131&lt;=400000,$G$164,IF(AY131&lt;=600000,$G$165,$G$166))))))</f>
      </c>
      <c r="AZ173" s="28">
        <f>IF(AZ131&lt;=60000,$G$160,IF(AZ131&lt;=100000,$G$161,IF(AZ131&lt;=150000,$G$162,IF(AZ131&lt;=200000,$G$163,IF(AZ131&lt;=400000,$G$164,IF(AZ131&lt;=600000,$G$165,$G$166))))))</f>
      </c>
      <c r="BA173" s="28">
        <f>IF(BA131&lt;=60000,$G$160,IF(BA131&lt;=100000,$G$161,IF(BA131&lt;=150000,$G$162,IF(BA131&lt;=200000,$G$163,IF(BA131&lt;=400000,$G$164,IF(BA131&lt;=600000,$G$165,$G$166))))))</f>
      </c>
      <c r="BB173" s="28">
        <f>IF(BB131&lt;=60000,$G$160,IF(BB131&lt;=100000,$G$161,IF(BB131&lt;=150000,$G$162,IF(BB131&lt;=200000,$G$163,IF(BB131&lt;=400000,$G$164,IF(BB131&lt;=600000,$G$165,$G$166))))))</f>
      </c>
      <c r="BC173" s="29">
        <f>+AVERAGE(AQ173:BB173)</f>
      </c>
      <c r="BD173" s="31"/>
      <c r="BE173" s="94">
        <f>IF(BE131&lt;=60000,$G$160,IF(BE131&lt;=100000,$G$161,IF(BE131&lt;=150000,$G$162,IF(BE131&lt;=200000,$G$163,$G$164))))</f>
      </c>
      <c r="BF173" s="94">
        <f>IF(BF131&lt;=60000,$G$160,IF(BF131&lt;=100000,$G$161,IF(BF131&lt;=150000,$G$162,IF(BF131&lt;=200000,$G$163,$G$164))))</f>
      </c>
      <c r="BG173" s="94">
        <f>IF(BG131&lt;=60000,$G$160,IF(BG131&lt;=100000,$G$161,IF(BG131&lt;=150000,$G$162,IF(BG131&lt;=200000,$G$163,$G$164))))</f>
      </c>
      <c r="BH173" s="94">
        <f>IF(BH131&lt;=60000,$G$160,IF(BH131&lt;=100000,$G$161,IF(BH131&lt;=150000,$G$162,IF(BH131&lt;=200000,$G$163,$G$164))))</f>
      </c>
      <c r="BI173" s="94">
        <f>IF(BI131&lt;=60000,$G$160,IF(BI131&lt;=100000,$G$161,IF(BI131&lt;=150000,$G$162,IF(BI131&lt;=200000,$G$163,$G$164))))</f>
      </c>
      <c r="BJ173" s="94">
        <f>IF(BJ131&lt;=60000,$G$160,IF(BJ131&lt;=100000,$G$161,IF(BJ131&lt;=150000,$G$162,IF(BJ131&lt;=200000,$G$163,$G$164))))</f>
      </c>
      <c r="BK173" s="94">
        <f>IF(BK131&lt;=60000,$G$160,IF(BK131&lt;=100000,$G$161,IF(BK131&lt;=150000,$G$162,IF(BK131&lt;=200000,$G$163,$G$164))))</f>
      </c>
      <c r="BL173" s="94">
        <f>IF(BL131&lt;=60000,$G$160,IF(BL131&lt;=100000,$G$161,IF(BL131&lt;=150000,$G$162,IF(BL131&lt;=200000,$G$163,$G$164))))</f>
      </c>
      <c r="BM173" s="94">
        <f>IF(BM131&lt;=60000,$G$160,IF(BM131&lt;=100000,$G$161,IF(BM131&lt;=150000,$G$162,IF(BM131&lt;=200000,$G$163,$G$164))))</f>
      </c>
      <c r="BN173" s="94">
        <f>IF(BN131&lt;=60000,$G$160,IF(BN131&lt;=100000,$G$161,IF(BN131&lt;=150000,$G$162,IF(BN131&lt;=200000,$G$163,$G$164))))</f>
      </c>
      <c r="BO173" s="94">
        <f>IF(BO131&lt;=60000,$G$160,IF(BO131&lt;=100000,$G$161,IF(BO131&lt;=150000,$G$162,IF(BO131&lt;=200000,$G$163,$G$164))))</f>
      </c>
      <c r="BP173" s="94">
        <f>IF(BP131&lt;=60000,$G$160,IF(BP131&lt;=100000,$G$161,IF(BP131&lt;=150000,$G$162,IF(BP131&lt;=200000,$G$163,$G$164))))</f>
      </c>
      <c r="BQ173" s="29">
        <f>+AVERAGE(BE173:BP173)</f>
      </c>
      <c r="BR173" s="1"/>
      <c r="BS173" s="6"/>
      <c r="BT173" s="6"/>
      <c r="BU173" s="6"/>
      <c r="BV173" s="6"/>
      <c r="BW173" s="6"/>
      <c r="BX173" s="6"/>
      <c r="BY173" s="6"/>
      <c r="BZ173" s="6"/>
      <c r="CA173" s="1"/>
      <c r="CB173" s="6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</row>
    <row x14ac:dyDescent="0.25" r="174" customHeight="1" ht="18.75" hidden="1">
      <c r="A174" s="50">
        <f>A8</f>
      </c>
      <c r="B174" s="50">
        <f>B8</f>
      </c>
      <c r="C174" s="50">
        <f>C8</f>
      </c>
      <c r="D174" s="94">
        <f>IF(D132&lt;=60000,$G$160,IF(D132&lt;=100000,$G$161,IF(D132&lt;=150000,$G$162,IF(D132&lt;=200000,$G$163,$G$164))))</f>
      </c>
      <c r="E174" s="94">
        <f>IF(E132&lt;=60000,$G$160,IF(E132&lt;=100000,$G$161,IF(E132&lt;=150000,$G$162,IF(E132&lt;=200000,$G$163,$G$164))))</f>
      </c>
      <c r="F174" s="94">
        <f>IF(F132&lt;=60000,$G$160,IF(F132&lt;=100000,$G$161,IF(F132&lt;=150000,$G$162,IF(F132&lt;=200000,$G$163,$G$164))))</f>
      </c>
      <c r="G174" s="94">
        <f>IF(G132&lt;=60000,$G$160,IF(G132&lt;=100000,$G$161,IF(G132&lt;=150000,$G$162,IF(G132&lt;=200000,$G$163,$G$164))))</f>
      </c>
      <c r="H174" s="94">
        <f>IF(H132&lt;=60000,$G$160,IF(H132&lt;=100000,$G$161,IF(H132&lt;=150000,$G$162,IF(H132&lt;=200000,$G$163,$G$164))))</f>
      </c>
      <c r="I174" s="94">
        <f>IF(I132&lt;=60000,$G$160,IF(I132&lt;=100000,$G$161,IF(I132&lt;=150000,$G$162,IF(I132&lt;=200000,$G$163,$G$164))))</f>
      </c>
      <c r="J174" s="94">
        <f>IF(J132&lt;=60000,$G$160,IF(J132&lt;=100000,$G$161,IF(J132&lt;=150000,$G$162,IF(J132&lt;=200000,$G$163,$G$164))))</f>
      </c>
      <c r="K174" s="94">
        <f>IF(K132&lt;=60000,$G$160,IF(K132&lt;=100000,$G$161,IF(K132&lt;=150000,$G$162,IF(K132&lt;=200000,$G$163,$G$164))))</f>
      </c>
      <c r="L174" s="94">
        <f>IF(L132&lt;=60000,$G$160,IF(L132&lt;=100000,$G$161,IF(L132&lt;=150000,$G$162,IF(L132&lt;=200000,$G$163,$G$164))))</f>
      </c>
      <c r="M174" s="28">
        <f>IF(M132&lt;=60000,$G$160,IF(M132&lt;=100000,$G$161,IF(M132&lt;=150000,$G$162,IF(M132&lt;=200000,$G$163,IF(M132&lt;=400000,$G$164,IF(M132&lt;=600000,$G$165,$G$166))))))</f>
      </c>
      <c r="N174" s="28">
        <f>IF(N132&lt;=60000,$G$160,IF(N132&lt;=100000,$G$161,IF(N132&lt;=150000,$G$162,IF(N132&lt;=200000,$G$163,IF(N132&lt;=400000,$G$164,IF(N132&lt;=600000,$G$165,$G$166))))))</f>
      </c>
      <c r="O174" s="28">
        <f>IF(O132&lt;=60000,$G$160,IF(O132&lt;=100000,$G$161,IF(O132&lt;=150000,$G$162,IF(O132&lt;=200000,$G$163,IF(O132&lt;=400000,$G$164,IF(O132&lt;=600000,$G$165,$G$166))))))</f>
      </c>
      <c r="P174" s="29">
        <f>+AVERAGE(D174:O174)</f>
      </c>
      <c r="Q174" s="28">
        <f>IF(Q132&lt;=60000,$G$160,IF(Q132&lt;=100000,$G$161,IF(Q132&lt;=150000,$G$162,IF(Q132&lt;=200000,$G$163,IF(Q132&lt;=400000,$G$164,IF(Q132&lt;=600000,$G$165,$G$166))))))</f>
      </c>
      <c r="R174" s="28">
        <f>IF(R132&lt;=60000,$G$160,IF(R132&lt;=100000,$G$161,IF(R132&lt;=150000,$G$162,IF(R132&lt;=200000,$G$163,IF(R132&lt;=400000,$G$164,IF(R132&lt;=600000,$G$165,$G$166))))))</f>
      </c>
      <c r="S174" s="28">
        <f>IF(S132&lt;=60000,$G$160,IF(S132&lt;=100000,$G$161,IF(S132&lt;=150000,$G$162,IF(S132&lt;=200000,$G$163,IF(S132&lt;=400000,$G$164,IF(S132&lt;=600000,$G$165,$G$166))))))</f>
      </c>
      <c r="T174" s="28">
        <f>IF(T132&lt;=60000,$G$160,IF(T132&lt;=100000,$G$161,IF(T132&lt;=150000,$G$162,IF(T132&lt;=200000,$G$163,IF(T132&lt;=400000,$G$164,IF(T132&lt;=600000,$G$165,$G$166))))))</f>
      </c>
      <c r="U174" s="28">
        <f>IF(U132&lt;=60000,$G$160,IF(U132&lt;=100000,$G$161,IF(U132&lt;=150000,$G$162,IF(U132&lt;=200000,$G$163,IF(U132&lt;=400000,$G$164,IF(U132&lt;=600000,$G$165,$G$166))))))</f>
      </c>
      <c r="V174" s="28">
        <f>IF(V132&lt;=60000,$G$160,IF(V132&lt;=100000,$G$161,IF(V132&lt;=150000,$G$162,IF(V132&lt;=200000,$G$163,IF(V132&lt;=400000,$G$164,IF(V132&lt;=600000,$G$165,$G$166))))))</f>
      </c>
      <c r="W174" s="28">
        <f>IF(W132&lt;=60000,$G$160,IF(W132&lt;=100000,$G$161,IF(W132&lt;=150000,$G$162,IF(W132&lt;=200000,$G$163,IF(W132&lt;=400000,$G$164,IF(W132&lt;=600000,$G$165,$G$166))))))</f>
      </c>
      <c r="X174" s="28">
        <f>IF(X132&lt;=60000,$G$160,IF(X132&lt;=100000,$G$161,IF(X132&lt;=150000,$G$162,IF(X132&lt;=200000,$G$163,IF(X132&lt;=400000,$G$164,IF(X132&lt;=600000,$G$165,$G$166))))))</f>
      </c>
      <c r="Y174" s="28">
        <f>IF(Y132&lt;=60000,$G$160,IF(Y132&lt;=100000,$G$161,IF(Y132&lt;=150000,$G$162,IF(Y132&lt;=200000,$G$163,IF(Y132&lt;=400000,$G$164,IF(Y132&lt;=600000,$G$165,$G$166))))))</f>
      </c>
      <c r="Z174" s="28">
        <f>IF(Z132&lt;=60000,$G$160,IF(Z132&lt;=100000,$G$161,IF(Z132&lt;=150000,$G$162,IF(Z132&lt;=200000,$G$163,IF(Z132&lt;=400000,$G$164,IF(Z132&lt;=600000,$G$165,$G$166))))))</f>
      </c>
      <c r="AA174" s="28">
        <f>IF(AA132&lt;=60000,$G$160,IF(AA132&lt;=100000,$G$161,IF(AA132&lt;=150000,$G$162,IF(AA132&lt;=200000,$G$163,IF(AA132&lt;=400000,$G$164,IF(AA132&lt;=600000,$G$165,$G$166))))))</f>
      </c>
      <c r="AB174" s="28">
        <f>IF(AB132&lt;=60000,$G$160,IF(AB132&lt;=100000,$G$161,IF(AB132&lt;=150000,$G$162,IF(AB132&lt;=200000,$G$163,IF(AB132&lt;=400000,$G$164,IF(AB132&lt;=600000,$G$165,$G$166))))))</f>
      </c>
      <c r="AC174" s="29">
        <f>+AVERAGE(Q174:AB174)</f>
      </c>
      <c r="AD174" s="28">
        <f>IF(AD132&lt;=60000,$G$160,IF(AD132&lt;=100000,$G$161,IF(AD132&lt;=150000,$G$162,IF(AD132&lt;=200000,$G$163,IF(AD132&lt;=400000,$G$164,IF(AD132&lt;=600000,$G$165,$G$166))))))</f>
      </c>
      <c r="AE174" s="28">
        <f>IF(AE132&lt;=60000,$G$160,IF(AE132&lt;=100000,$G$161,IF(AE132&lt;=150000,$G$162,IF(AE132&lt;=200000,$G$163,IF(AE132&lt;=400000,$G$164,IF(AE132&lt;=600000,$G$165,$G$166))))))</f>
      </c>
      <c r="AF174" s="28">
        <f>IF(AF132&lt;=60000,$G$160,IF(AF132&lt;=100000,$G$161,IF(AF132&lt;=150000,$G$162,IF(AF132&lt;=200000,$G$163,IF(AF132&lt;=400000,$G$164,IF(AF132&lt;=600000,$G$165,$G$166))))))</f>
      </c>
      <c r="AG174" s="28">
        <f>IF(AG132&lt;=60000,$G$160,IF(AG132&lt;=100000,$G$161,IF(AG132&lt;=150000,$G$162,IF(AG132&lt;=200000,$G$163,IF(AG132&lt;=400000,$G$164,IF(AG132&lt;=600000,$G$165,$G$166))))))</f>
      </c>
      <c r="AH174" s="28">
        <f>IF(AH132&lt;=60000,$G$160,IF(AH132&lt;=100000,$G$161,IF(AH132&lt;=150000,$G$162,IF(AH132&lt;=200000,$G$163,IF(AH132&lt;=400000,$G$164,IF(AH132&lt;=600000,$G$165,$G$166))))))</f>
      </c>
      <c r="AI174" s="28">
        <f>IF(AI132&lt;=60000,$G$160,IF(AI132&lt;=100000,$G$161,IF(AI132&lt;=150000,$G$162,IF(AI132&lt;=200000,$G$163,IF(AI132&lt;=400000,$G$164,IF(AI132&lt;=600000,$G$165,$G$166))))))</f>
      </c>
      <c r="AJ174" s="28">
        <f>IF(AJ132&lt;=60000,$G$160,IF(AJ132&lt;=100000,$G$161,IF(AJ132&lt;=150000,$G$162,IF(AJ132&lt;=200000,$G$163,IF(AJ132&lt;=400000,$G$164,IF(AJ132&lt;=600000,$G$165,$G$166))))))</f>
      </c>
      <c r="AK174" s="28">
        <f>IF(AK132&lt;=60000,$G$160,IF(AK132&lt;=100000,$G$161,IF(AK132&lt;=150000,$G$162,IF(AK132&lt;=200000,$G$163,IF(AK132&lt;=400000,$G$164,IF(AK132&lt;=600000,$G$165,$G$166))))))</f>
      </c>
      <c r="AL174" s="28">
        <f>IF(AL132&lt;=60000,$G$160,IF(AL132&lt;=100000,$G$161,IF(AL132&lt;=150000,$G$162,IF(AL132&lt;=200000,$G$163,IF(AL132&lt;=400000,$G$164,IF(AL132&lt;=600000,$G$165,$G$166))))))</f>
      </c>
      <c r="AM174" s="28">
        <f>IF(AM132&lt;=60000,$G$160,IF(AM132&lt;=100000,$G$161,IF(AM132&lt;=150000,$G$162,IF(AM132&lt;=200000,$G$163,IF(AM132&lt;=400000,$G$164,IF(AM132&lt;=600000,$G$165,$G$166))))))</f>
      </c>
      <c r="AN174" s="28">
        <f>IF(AN132&lt;=60000,$G$160,IF(AN132&lt;=100000,$G$161,IF(AN132&lt;=150000,$G$162,IF(AN132&lt;=200000,$G$163,IF(AN132&lt;=400000,$G$164,IF(AN132&lt;=600000,$G$165,$G$166))))))</f>
      </c>
      <c r="AO174" s="28">
        <f>IF(AO132&lt;=60000,$G$160,IF(AO132&lt;=100000,$G$161,IF(AO132&lt;=150000,$G$162,IF(AO132&lt;=200000,$G$163,IF(AO132&lt;=400000,$G$164,IF(AO132&lt;=600000,$G$165,$G$166))))))</f>
      </c>
      <c r="AP174" s="29">
        <f>+AVERAGE(AD174:AO174)</f>
      </c>
      <c r="AQ174" s="28">
        <f>IF(AQ132&lt;=60000,$G$160,IF(AQ132&lt;=100000,$G$161,IF(AQ132&lt;=150000,$G$162,IF(AQ132&lt;=200000,$G$163,IF(AQ132&lt;=400000,$G$164,IF(AQ132&lt;=600000,$G$165,$G$166))))))</f>
      </c>
      <c r="AR174" s="28">
        <f>IF(AR132&lt;=60000,$G$160,IF(AR132&lt;=100000,$G$161,IF(AR132&lt;=150000,$G$162,IF(AR132&lt;=200000,$G$163,IF(AR132&lt;=400000,$G$164,IF(AR132&lt;=600000,$G$165,$G$166))))))</f>
      </c>
      <c r="AS174" s="28">
        <f>IF(AS132&lt;=60000,$G$160,IF(AS132&lt;=100000,$G$161,IF(AS132&lt;=150000,$G$162,IF(AS132&lt;=200000,$G$163,IF(AS132&lt;=400000,$G$164,IF(AS132&lt;=600000,$G$165,$G$166))))))</f>
      </c>
      <c r="AT174" s="28">
        <f>IF(AT132&lt;=60000,$G$160,IF(AT132&lt;=100000,$G$161,IF(AT132&lt;=150000,$G$162,IF(AT132&lt;=200000,$G$163,IF(AT132&lt;=400000,$G$164,IF(AT132&lt;=600000,$G$165,$G$166))))))</f>
      </c>
      <c r="AU174" s="28">
        <f>IF(AU132&lt;=60000,$G$160,IF(AU132&lt;=100000,$G$161,IF(AU132&lt;=150000,$G$162,IF(AU132&lt;=200000,$G$163,IF(AU132&lt;=400000,$G$164,IF(AU132&lt;=600000,$G$165,$G$166))))))</f>
      </c>
      <c r="AV174" s="28">
        <f>IF(AV132&lt;=60000,$G$160,IF(AV132&lt;=100000,$G$161,IF(AV132&lt;=150000,$G$162,IF(AV132&lt;=200000,$G$163,IF(AV132&lt;=400000,$G$164,IF(AV132&lt;=600000,$G$165,$G$166))))))</f>
      </c>
      <c r="AW174" s="28">
        <f>IF(AW132&lt;=60000,$G$160,IF(AW132&lt;=100000,$G$161,IF(AW132&lt;=150000,$G$162,IF(AW132&lt;=200000,$G$163,IF(AW132&lt;=400000,$G$164,IF(AW132&lt;=600000,$G$165,$G$166))))))</f>
      </c>
      <c r="AX174" s="28">
        <f>IF(AX132&lt;=60000,$G$160,IF(AX132&lt;=100000,$G$161,IF(AX132&lt;=150000,$G$162,IF(AX132&lt;=200000,$G$163,IF(AX132&lt;=400000,$G$164,IF(AX132&lt;=600000,$G$165,$G$166))))))</f>
      </c>
      <c r="AY174" s="28">
        <f>IF(AY132&lt;=60000,$G$160,IF(AY132&lt;=100000,$G$161,IF(AY132&lt;=150000,$G$162,IF(AY132&lt;=200000,$G$163,IF(AY132&lt;=400000,$G$164,IF(AY132&lt;=600000,$G$165,$G$166))))))</f>
      </c>
      <c r="AZ174" s="28">
        <f>IF(AZ132&lt;=60000,$G$160,IF(AZ132&lt;=100000,$G$161,IF(AZ132&lt;=150000,$G$162,IF(AZ132&lt;=200000,$G$163,IF(AZ132&lt;=400000,$G$164,IF(AZ132&lt;=600000,$G$165,$G$166))))))</f>
      </c>
      <c r="BA174" s="28">
        <f>IF(BA132&lt;=60000,$G$160,IF(BA132&lt;=100000,$G$161,IF(BA132&lt;=150000,$G$162,IF(BA132&lt;=200000,$G$163,IF(BA132&lt;=400000,$G$164,IF(BA132&lt;=600000,$G$165,$G$166))))))</f>
      </c>
      <c r="BB174" s="28">
        <f>IF(BB132&lt;=60000,$G$160,IF(BB132&lt;=100000,$G$161,IF(BB132&lt;=150000,$G$162,IF(BB132&lt;=200000,$G$163,IF(BB132&lt;=400000,$G$164,IF(BB132&lt;=600000,$G$165,$G$166))))))</f>
      </c>
      <c r="BC174" s="29">
        <f>+AVERAGE(AQ174:BB174)</f>
      </c>
      <c r="BD174" s="31"/>
      <c r="BE174" s="94">
        <f>IF(BE132&lt;=60000,$G$160,IF(BE132&lt;=100000,$G$161,IF(BE132&lt;=150000,$G$162,IF(BE132&lt;=200000,$G$163,$G$164))))</f>
      </c>
      <c r="BF174" s="94">
        <f>IF(BF132&lt;=60000,$G$160,IF(BF132&lt;=100000,$G$161,IF(BF132&lt;=150000,$G$162,IF(BF132&lt;=200000,$G$163,$G$164))))</f>
      </c>
      <c r="BG174" s="94">
        <f>IF(BG132&lt;=60000,$G$160,IF(BG132&lt;=100000,$G$161,IF(BG132&lt;=150000,$G$162,IF(BG132&lt;=200000,$G$163,$G$164))))</f>
      </c>
      <c r="BH174" s="94">
        <f>IF(BH132&lt;=60000,$G$160,IF(BH132&lt;=100000,$G$161,IF(BH132&lt;=150000,$G$162,IF(BH132&lt;=200000,$G$163,$G$164))))</f>
      </c>
      <c r="BI174" s="94">
        <f>IF(BI132&lt;=60000,$G$160,IF(BI132&lt;=100000,$G$161,IF(BI132&lt;=150000,$G$162,IF(BI132&lt;=200000,$G$163,$G$164))))</f>
      </c>
      <c r="BJ174" s="94">
        <f>IF(BJ132&lt;=60000,$G$160,IF(BJ132&lt;=100000,$G$161,IF(BJ132&lt;=150000,$G$162,IF(BJ132&lt;=200000,$G$163,$G$164))))</f>
      </c>
      <c r="BK174" s="94">
        <f>IF(BK132&lt;=60000,$G$160,IF(BK132&lt;=100000,$G$161,IF(BK132&lt;=150000,$G$162,IF(BK132&lt;=200000,$G$163,$G$164))))</f>
      </c>
      <c r="BL174" s="94">
        <f>IF(BL132&lt;=60000,$G$160,IF(BL132&lt;=100000,$G$161,IF(BL132&lt;=150000,$G$162,IF(BL132&lt;=200000,$G$163,$G$164))))</f>
      </c>
      <c r="BM174" s="94">
        <f>IF(BM132&lt;=60000,$G$160,IF(BM132&lt;=100000,$G$161,IF(BM132&lt;=150000,$G$162,IF(BM132&lt;=200000,$G$163,$G$164))))</f>
      </c>
      <c r="BN174" s="94">
        <f>IF(BN132&lt;=60000,$G$160,IF(BN132&lt;=100000,$G$161,IF(BN132&lt;=150000,$G$162,IF(BN132&lt;=200000,$G$163,$G$164))))</f>
      </c>
      <c r="BO174" s="94">
        <f>IF(BO132&lt;=60000,$G$160,IF(BO132&lt;=100000,$G$161,IF(BO132&lt;=150000,$G$162,IF(BO132&lt;=200000,$G$163,$G$164))))</f>
      </c>
      <c r="BP174" s="94">
        <f>IF(BP132&lt;=60000,$G$160,IF(BP132&lt;=100000,$G$161,IF(BP132&lt;=150000,$G$162,IF(BP132&lt;=200000,$G$163,$G$164))))</f>
      </c>
      <c r="BQ174" s="29">
        <f>+AVERAGE(BE174:BP174)</f>
      </c>
      <c r="BR174" s="1"/>
      <c r="BS174" s="6"/>
      <c r="BT174" s="6"/>
      <c r="BU174" s="6"/>
      <c r="BV174" s="6"/>
      <c r="BW174" s="6"/>
      <c r="BX174" s="6"/>
      <c r="BY174" s="6"/>
      <c r="BZ174" s="6"/>
      <c r="CA174" s="1"/>
      <c r="CB174" s="6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</row>
    <row x14ac:dyDescent="0.25" r="175" customHeight="1" ht="18.75" hidden="1">
      <c r="A175" s="50">
        <f>A9</f>
      </c>
      <c r="B175" s="50">
        <f>B9</f>
      </c>
      <c r="C175" s="50">
        <f>C9</f>
      </c>
      <c r="D175" s="94">
        <f>IF(D133&lt;=60000,$G$160,IF(D133&lt;=100000,$G$161,IF(D133&lt;=150000,$G$162,IF(D133&lt;=200000,$G$163,$G$164))))</f>
      </c>
      <c r="E175" s="94">
        <f>IF(E133&lt;=60000,$G$160,IF(E133&lt;=100000,$G$161,IF(E133&lt;=150000,$G$162,IF(E133&lt;=200000,$G$163,$G$164))))</f>
      </c>
      <c r="F175" s="94">
        <f>IF(F133&lt;=60000,$G$160,IF(F133&lt;=100000,$G$161,IF(F133&lt;=150000,$G$162,IF(F133&lt;=200000,$G$163,$G$164))))</f>
      </c>
      <c r="G175" s="94">
        <f>IF(G133&lt;=60000,$G$160,IF(G133&lt;=100000,$G$161,IF(G133&lt;=150000,$G$162,IF(G133&lt;=200000,$G$163,$G$164))))</f>
      </c>
      <c r="H175" s="94">
        <f>IF(H133&lt;=60000,$G$160,IF(H133&lt;=100000,$G$161,IF(H133&lt;=150000,$G$162,IF(H133&lt;=200000,$G$163,$G$164))))</f>
      </c>
      <c r="I175" s="94">
        <f>IF(I133&lt;=60000,$G$160,IF(I133&lt;=100000,$G$161,IF(I133&lt;=150000,$G$162,IF(I133&lt;=200000,$G$163,$G$164))))</f>
      </c>
      <c r="J175" s="94">
        <f>IF(J133&lt;=60000,$G$160,IF(J133&lt;=100000,$G$161,IF(J133&lt;=150000,$G$162,IF(J133&lt;=200000,$G$163,$G$164))))</f>
      </c>
      <c r="K175" s="94">
        <f>IF(K133&lt;=60000,$G$160,IF(K133&lt;=100000,$G$161,IF(K133&lt;=150000,$G$162,IF(K133&lt;=200000,$G$163,$G$164))))</f>
      </c>
      <c r="L175" s="94">
        <f>IF(L133&lt;=60000,$G$160,IF(L133&lt;=100000,$G$161,IF(L133&lt;=150000,$G$162,IF(L133&lt;=200000,$G$163,$G$164))))</f>
      </c>
      <c r="M175" s="28">
        <f>IF(M133&lt;=60000,$G$160,IF(M133&lt;=100000,$G$161,IF(M133&lt;=150000,$G$162,IF(M133&lt;=200000,$G$163,IF(M133&lt;=400000,$G$164,IF(M133&lt;=600000,$G$165,$G$166))))))</f>
      </c>
      <c r="N175" s="28">
        <f>IF(N133&lt;=60000,$G$160,IF(N133&lt;=100000,$G$161,IF(N133&lt;=150000,$G$162,IF(N133&lt;=200000,$G$163,IF(N133&lt;=400000,$G$164,IF(N133&lt;=600000,$G$165,$G$166))))))</f>
      </c>
      <c r="O175" s="28">
        <f>IF(O133&lt;=60000,$G$160,IF(O133&lt;=100000,$G$161,IF(O133&lt;=150000,$G$162,IF(O133&lt;=200000,$G$163,IF(O133&lt;=400000,$G$164,IF(O133&lt;=600000,$G$165,$G$166))))))</f>
      </c>
      <c r="P175" s="29">
        <f>+AVERAGE(D175:O175)</f>
      </c>
      <c r="Q175" s="28">
        <f>IF(Q133&lt;=60000,$G$160,IF(Q133&lt;=100000,$G$161,IF(Q133&lt;=150000,$G$162,IF(Q133&lt;=200000,$G$163,IF(Q133&lt;=400000,$G$164,IF(Q133&lt;=600000,$G$165,$G$166))))))</f>
      </c>
      <c r="R175" s="28">
        <f>IF(R133&lt;=60000,$G$160,IF(R133&lt;=100000,$G$161,IF(R133&lt;=150000,$G$162,IF(R133&lt;=200000,$G$163,IF(R133&lt;=400000,$G$164,IF(R133&lt;=600000,$G$165,$G$166))))))</f>
      </c>
      <c r="S175" s="28">
        <f>IF(S133&lt;=60000,$G$160,IF(S133&lt;=100000,$G$161,IF(S133&lt;=150000,$G$162,IF(S133&lt;=200000,$G$163,IF(S133&lt;=400000,$G$164,IF(S133&lt;=600000,$G$165,$G$166))))))</f>
      </c>
      <c r="T175" s="28">
        <f>IF(T133&lt;=60000,$G$160,IF(T133&lt;=100000,$G$161,IF(T133&lt;=150000,$G$162,IF(T133&lt;=200000,$G$163,IF(T133&lt;=400000,$G$164,IF(T133&lt;=600000,$G$165,$G$166))))))</f>
      </c>
      <c r="U175" s="28">
        <f>IF(U133&lt;=60000,$G$160,IF(U133&lt;=100000,$G$161,IF(U133&lt;=150000,$G$162,IF(U133&lt;=200000,$G$163,IF(U133&lt;=400000,$G$164,IF(U133&lt;=600000,$G$165,$G$166))))))</f>
      </c>
      <c r="V175" s="28">
        <f>IF(V133&lt;=60000,$G$160,IF(V133&lt;=100000,$G$161,IF(V133&lt;=150000,$G$162,IF(V133&lt;=200000,$G$163,IF(V133&lt;=400000,$G$164,IF(V133&lt;=600000,$G$165,$G$166))))))</f>
      </c>
      <c r="W175" s="28">
        <f>IF(W133&lt;=60000,$G$160,IF(W133&lt;=100000,$G$161,IF(W133&lt;=150000,$G$162,IF(W133&lt;=200000,$G$163,IF(W133&lt;=400000,$G$164,IF(W133&lt;=600000,$G$165,$G$166))))))</f>
      </c>
      <c r="X175" s="28">
        <f>IF(X133&lt;=60000,$G$160,IF(X133&lt;=100000,$G$161,IF(X133&lt;=150000,$G$162,IF(X133&lt;=200000,$G$163,IF(X133&lt;=400000,$G$164,IF(X133&lt;=600000,$G$165,$G$166))))))</f>
      </c>
      <c r="Y175" s="28">
        <f>IF(Y133&lt;=60000,$G$160,IF(Y133&lt;=100000,$G$161,IF(Y133&lt;=150000,$G$162,IF(Y133&lt;=200000,$G$163,IF(Y133&lt;=400000,$G$164,IF(Y133&lt;=600000,$G$165,$G$166))))))</f>
      </c>
      <c r="Z175" s="28">
        <f>IF(Z133&lt;=60000,$G$160,IF(Z133&lt;=100000,$G$161,IF(Z133&lt;=150000,$G$162,IF(Z133&lt;=200000,$G$163,IF(Z133&lt;=400000,$G$164,IF(Z133&lt;=600000,$G$165,$G$166))))))</f>
      </c>
      <c r="AA175" s="28">
        <f>IF(AA133&lt;=60000,$G$160,IF(AA133&lt;=100000,$G$161,IF(AA133&lt;=150000,$G$162,IF(AA133&lt;=200000,$G$163,IF(AA133&lt;=400000,$G$164,IF(AA133&lt;=600000,$G$165,$G$166))))))</f>
      </c>
      <c r="AB175" s="28">
        <f>IF(AB133&lt;=60000,$G$160,IF(AB133&lt;=100000,$G$161,IF(AB133&lt;=150000,$G$162,IF(AB133&lt;=200000,$G$163,IF(AB133&lt;=400000,$G$164,IF(AB133&lt;=600000,$G$165,$G$166))))))</f>
      </c>
      <c r="AC175" s="29">
        <f>+AVERAGE(Q175:AB175)</f>
      </c>
      <c r="AD175" s="28">
        <f>IF(AD133&lt;=60000,$G$160,IF(AD133&lt;=100000,$G$161,IF(AD133&lt;=150000,$G$162,IF(AD133&lt;=200000,$G$163,IF(AD133&lt;=400000,$G$164,IF(AD133&lt;=600000,$G$165,$G$166))))))</f>
      </c>
      <c r="AE175" s="28">
        <f>IF(AE133&lt;=60000,$G$160,IF(AE133&lt;=100000,$G$161,IF(AE133&lt;=150000,$G$162,IF(AE133&lt;=200000,$G$163,IF(AE133&lt;=400000,$G$164,IF(AE133&lt;=600000,$G$165,$G$166))))))</f>
      </c>
      <c r="AF175" s="28">
        <f>IF(AF133&lt;=60000,$G$160,IF(AF133&lt;=100000,$G$161,IF(AF133&lt;=150000,$G$162,IF(AF133&lt;=200000,$G$163,IF(AF133&lt;=400000,$G$164,IF(AF133&lt;=600000,$G$165,$G$166))))))</f>
      </c>
      <c r="AG175" s="28">
        <f>IF(AG133&lt;=60000,$G$160,IF(AG133&lt;=100000,$G$161,IF(AG133&lt;=150000,$G$162,IF(AG133&lt;=200000,$G$163,IF(AG133&lt;=400000,$G$164,IF(AG133&lt;=600000,$G$165,$G$166))))))</f>
      </c>
      <c r="AH175" s="28">
        <f>IF(AH133&lt;=60000,$G$160,IF(AH133&lt;=100000,$G$161,IF(AH133&lt;=150000,$G$162,IF(AH133&lt;=200000,$G$163,IF(AH133&lt;=400000,$G$164,IF(AH133&lt;=600000,$G$165,$G$166))))))</f>
      </c>
      <c r="AI175" s="28">
        <f>IF(AI133&lt;=60000,$G$160,IF(AI133&lt;=100000,$G$161,IF(AI133&lt;=150000,$G$162,IF(AI133&lt;=200000,$G$163,IF(AI133&lt;=400000,$G$164,IF(AI133&lt;=600000,$G$165,$G$166))))))</f>
      </c>
      <c r="AJ175" s="28">
        <f>IF(AJ133&lt;=60000,$G$160,IF(AJ133&lt;=100000,$G$161,IF(AJ133&lt;=150000,$G$162,IF(AJ133&lt;=200000,$G$163,IF(AJ133&lt;=400000,$G$164,IF(AJ133&lt;=600000,$G$165,$G$166))))))</f>
      </c>
      <c r="AK175" s="28">
        <f>IF(AK133&lt;=60000,$G$160,IF(AK133&lt;=100000,$G$161,IF(AK133&lt;=150000,$G$162,IF(AK133&lt;=200000,$G$163,IF(AK133&lt;=400000,$G$164,IF(AK133&lt;=600000,$G$165,$G$166))))))</f>
      </c>
      <c r="AL175" s="28">
        <f>IF(AL133&lt;=60000,$G$160,IF(AL133&lt;=100000,$G$161,IF(AL133&lt;=150000,$G$162,IF(AL133&lt;=200000,$G$163,IF(AL133&lt;=400000,$G$164,IF(AL133&lt;=600000,$G$165,$G$166))))))</f>
      </c>
      <c r="AM175" s="28">
        <f>IF(AM133&lt;=60000,$G$160,IF(AM133&lt;=100000,$G$161,IF(AM133&lt;=150000,$G$162,IF(AM133&lt;=200000,$G$163,IF(AM133&lt;=400000,$G$164,IF(AM133&lt;=600000,$G$165,$G$166))))))</f>
      </c>
      <c r="AN175" s="28">
        <f>IF(AN133&lt;=60000,$G$160,IF(AN133&lt;=100000,$G$161,IF(AN133&lt;=150000,$G$162,IF(AN133&lt;=200000,$G$163,IF(AN133&lt;=400000,$G$164,IF(AN133&lt;=600000,$G$165,$G$166))))))</f>
      </c>
      <c r="AO175" s="28">
        <f>IF(AO133&lt;=60000,$G$160,IF(AO133&lt;=100000,$G$161,IF(AO133&lt;=150000,$G$162,IF(AO133&lt;=200000,$G$163,IF(AO133&lt;=400000,$G$164,IF(AO133&lt;=600000,$G$165,$G$166))))))</f>
      </c>
      <c r="AP175" s="29">
        <f>+AVERAGE(AD175:AO175)</f>
      </c>
      <c r="AQ175" s="28">
        <f>IF(AQ133&lt;=60000,$G$160,IF(AQ133&lt;=100000,$G$161,IF(AQ133&lt;=150000,$G$162,IF(AQ133&lt;=200000,$G$163,IF(AQ133&lt;=400000,$G$164,IF(AQ133&lt;=600000,$G$165,$G$166))))))</f>
      </c>
      <c r="AR175" s="28">
        <f>IF(AR133&lt;=60000,$G$160,IF(AR133&lt;=100000,$G$161,IF(AR133&lt;=150000,$G$162,IF(AR133&lt;=200000,$G$163,IF(AR133&lt;=400000,$G$164,IF(AR133&lt;=600000,$G$165,$G$166))))))</f>
      </c>
      <c r="AS175" s="28">
        <f>IF(AS133&lt;=60000,$G$160,IF(AS133&lt;=100000,$G$161,IF(AS133&lt;=150000,$G$162,IF(AS133&lt;=200000,$G$163,IF(AS133&lt;=400000,$G$164,IF(AS133&lt;=600000,$G$165,$G$166))))))</f>
      </c>
      <c r="AT175" s="28">
        <f>IF(AT133&lt;=60000,$G$160,IF(AT133&lt;=100000,$G$161,IF(AT133&lt;=150000,$G$162,IF(AT133&lt;=200000,$G$163,IF(AT133&lt;=400000,$G$164,IF(AT133&lt;=600000,$G$165,$G$166))))))</f>
      </c>
      <c r="AU175" s="28">
        <f>IF(AU133&lt;=60000,$G$160,IF(AU133&lt;=100000,$G$161,IF(AU133&lt;=150000,$G$162,IF(AU133&lt;=200000,$G$163,IF(AU133&lt;=400000,$G$164,IF(AU133&lt;=600000,$G$165,$G$166))))))</f>
      </c>
      <c r="AV175" s="28">
        <f>IF(AV133&lt;=60000,$G$160,IF(AV133&lt;=100000,$G$161,IF(AV133&lt;=150000,$G$162,IF(AV133&lt;=200000,$G$163,IF(AV133&lt;=400000,$G$164,IF(AV133&lt;=600000,$G$165,$G$166))))))</f>
      </c>
      <c r="AW175" s="28">
        <f>IF(AW133&lt;=60000,$G$160,IF(AW133&lt;=100000,$G$161,IF(AW133&lt;=150000,$G$162,IF(AW133&lt;=200000,$G$163,IF(AW133&lt;=400000,$G$164,IF(AW133&lt;=600000,$G$165,$G$166))))))</f>
      </c>
      <c r="AX175" s="28">
        <f>IF(AX133&lt;=60000,$G$160,IF(AX133&lt;=100000,$G$161,IF(AX133&lt;=150000,$G$162,IF(AX133&lt;=200000,$G$163,IF(AX133&lt;=400000,$G$164,IF(AX133&lt;=600000,$G$165,$G$166))))))</f>
      </c>
      <c r="AY175" s="28">
        <f>IF(AY133&lt;=60000,$G$160,IF(AY133&lt;=100000,$G$161,IF(AY133&lt;=150000,$G$162,IF(AY133&lt;=200000,$G$163,IF(AY133&lt;=400000,$G$164,IF(AY133&lt;=600000,$G$165,$G$166))))))</f>
      </c>
      <c r="AZ175" s="28">
        <f>IF(AZ133&lt;=60000,$G$160,IF(AZ133&lt;=100000,$G$161,IF(AZ133&lt;=150000,$G$162,IF(AZ133&lt;=200000,$G$163,IF(AZ133&lt;=400000,$G$164,IF(AZ133&lt;=600000,$G$165,$G$166))))))</f>
      </c>
      <c r="BA175" s="28">
        <f>IF(BA133&lt;=60000,$G$160,IF(BA133&lt;=100000,$G$161,IF(BA133&lt;=150000,$G$162,IF(BA133&lt;=200000,$G$163,IF(BA133&lt;=400000,$G$164,IF(BA133&lt;=600000,$G$165,$G$166))))))</f>
      </c>
      <c r="BB175" s="28">
        <f>IF(BB133&lt;=60000,$G$160,IF(BB133&lt;=100000,$G$161,IF(BB133&lt;=150000,$G$162,IF(BB133&lt;=200000,$G$163,IF(BB133&lt;=400000,$G$164,IF(BB133&lt;=600000,$G$165,$G$166))))))</f>
      </c>
      <c r="BC175" s="29">
        <f>+AVERAGE(AQ175:BB175)</f>
      </c>
      <c r="BD175" s="31"/>
      <c r="BE175" s="94">
        <f>IF(BE133&lt;=60000,$G$160,IF(BE133&lt;=100000,$G$161,IF(BE133&lt;=150000,$G$162,IF(BE133&lt;=200000,$G$163,$G$164))))</f>
      </c>
      <c r="BF175" s="94">
        <f>IF(BF133&lt;=60000,$G$160,IF(BF133&lt;=100000,$G$161,IF(BF133&lt;=150000,$G$162,IF(BF133&lt;=200000,$G$163,$G$164))))</f>
      </c>
      <c r="BG175" s="94">
        <f>IF(BG133&lt;=60000,$G$160,IF(BG133&lt;=100000,$G$161,IF(BG133&lt;=150000,$G$162,IF(BG133&lt;=200000,$G$163,$G$164))))</f>
      </c>
      <c r="BH175" s="94">
        <f>IF(BH133&lt;=60000,$G$160,IF(BH133&lt;=100000,$G$161,IF(BH133&lt;=150000,$G$162,IF(BH133&lt;=200000,$G$163,$G$164))))</f>
      </c>
      <c r="BI175" s="94">
        <f>IF(BI133&lt;=60000,$G$160,IF(BI133&lt;=100000,$G$161,IF(BI133&lt;=150000,$G$162,IF(BI133&lt;=200000,$G$163,$G$164))))</f>
      </c>
      <c r="BJ175" s="94">
        <f>IF(BJ133&lt;=60000,$G$160,IF(BJ133&lt;=100000,$G$161,IF(BJ133&lt;=150000,$G$162,IF(BJ133&lt;=200000,$G$163,$G$164))))</f>
      </c>
      <c r="BK175" s="94">
        <f>IF(BK133&lt;=60000,$G$160,IF(BK133&lt;=100000,$G$161,IF(BK133&lt;=150000,$G$162,IF(BK133&lt;=200000,$G$163,$G$164))))</f>
      </c>
      <c r="BL175" s="94">
        <f>IF(BL133&lt;=60000,$G$160,IF(BL133&lt;=100000,$G$161,IF(BL133&lt;=150000,$G$162,IF(BL133&lt;=200000,$G$163,$G$164))))</f>
      </c>
      <c r="BM175" s="94">
        <f>IF(BM133&lt;=60000,$G$160,IF(BM133&lt;=100000,$G$161,IF(BM133&lt;=150000,$G$162,IF(BM133&lt;=200000,$G$163,$G$164))))</f>
      </c>
      <c r="BN175" s="94">
        <f>IF(BN133&lt;=60000,$G$160,IF(BN133&lt;=100000,$G$161,IF(BN133&lt;=150000,$G$162,IF(BN133&lt;=200000,$G$163,$G$164))))</f>
      </c>
      <c r="BO175" s="94">
        <f>IF(BO133&lt;=60000,$G$160,IF(BO133&lt;=100000,$G$161,IF(BO133&lt;=150000,$G$162,IF(BO133&lt;=200000,$G$163,$G$164))))</f>
      </c>
      <c r="BP175" s="94">
        <f>IF(BP133&lt;=60000,$G$160,IF(BP133&lt;=100000,$G$161,IF(BP133&lt;=150000,$G$162,IF(BP133&lt;=200000,$G$163,$G$164))))</f>
      </c>
      <c r="BQ175" s="29">
        <f>+AVERAGE(BE175:BP175)</f>
      </c>
      <c r="BR175" s="1"/>
      <c r="BS175" s="6"/>
      <c r="BT175" s="6"/>
      <c r="BU175" s="6"/>
      <c r="BV175" s="6"/>
      <c r="BW175" s="6"/>
      <c r="BX175" s="6"/>
      <c r="BY175" s="6"/>
      <c r="BZ175" s="6"/>
      <c r="CA175" s="1"/>
      <c r="CB175" s="6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</row>
    <row x14ac:dyDescent="0.25" r="176" customHeight="1" ht="18.75" hidden="1">
      <c r="A176" s="50">
        <f>A10</f>
      </c>
      <c r="B176" s="50">
        <f>B10</f>
      </c>
      <c r="C176" s="50">
        <f>C10</f>
      </c>
      <c r="D176" s="94">
        <f>IF(D134&lt;=60000,$G$160,IF(D134&lt;=100000,$G$161,IF(D134&lt;=150000,$G$162,IF(D134&lt;=200000,$G$163,$G$164))))</f>
      </c>
      <c r="E176" s="94">
        <f>IF(E134&lt;=60000,$G$160,IF(E134&lt;=100000,$G$161,IF(E134&lt;=150000,$G$162,IF(E134&lt;=200000,$G$163,$G$164))))</f>
      </c>
      <c r="F176" s="94">
        <f>IF(F134&lt;=60000,$G$160,IF(F134&lt;=100000,$G$161,IF(F134&lt;=150000,$G$162,IF(F134&lt;=200000,$G$163,$G$164))))</f>
      </c>
      <c r="G176" s="94">
        <f>IF(G134&lt;=60000,$G$160,IF(G134&lt;=100000,$G$161,IF(G134&lt;=150000,$G$162,IF(G134&lt;=200000,$G$163,$G$164))))</f>
      </c>
      <c r="H176" s="94">
        <f>IF(H134&lt;=60000,$G$160,IF(H134&lt;=100000,$G$161,IF(H134&lt;=150000,$G$162,IF(H134&lt;=200000,$G$163,$G$164))))</f>
      </c>
      <c r="I176" s="94">
        <f>IF(I134&lt;=60000,$G$160,IF(I134&lt;=100000,$G$161,IF(I134&lt;=150000,$G$162,IF(I134&lt;=200000,$G$163,$G$164))))</f>
      </c>
      <c r="J176" s="94">
        <f>IF(J134&lt;=60000,$G$160,IF(J134&lt;=100000,$G$161,IF(J134&lt;=150000,$G$162,IF(J134&lt;=200000,$G$163,$G$164))))</f>
      </c>
      <c r="K176" s="94">
        <f>IF(K134&lt;=60000,$G$160,IF(K134&lt;=100000,$G$161,IF(K134&lt;=150000,$G$162,IF(K134&lt;=200000,$G$163,$G$164))))</f>
      </c>
      <c r="L176" s="94">
        <f>IF(L134&lt;=60000,$G$160,IF(L134&lt;=100000,$G$161,IF(L134&lt;=150000,$G$162,IF(L134&lt;=200000,$G$163,$G$164))))</f>
      </c>
      <c r="M176" s="28">
        <f>IF(M134&lt;=60000,$G$160,IF(M134&lt;=100000,$G$161,IF(M134&lt;=150000,$G$162,IF(M134&lt;=200000,$G$163,IF(M134&lt;=400000,$G$164,IF(M134&lt;=600000,$G$165,$G$166))))))</f>
      </c>
      <c r="N176" s="28">
        <f>IF(N134&lt;=60000,$G$160,IF(N134&lt;=100000,$G$161,IF(N134&lt;=150000,$G$162,IF(N134&lt;=200000,$G$163,IF(N134&lt;=400000,$G$164,IF(N134&lt;=600000,$G$165,$G$166))))))</f>
      </c>
      <c r="O176" s="28">
        <f>IF(O134&lt;=60000,$G$160,IF(O134&lt;=100000,$G$161,IF(O134&lt;=150000,$G$162,IF(O134&lt;=200000,$G$163,IF(O134&lt;=400000,$G$164,IF(O134&lt;=600000,$G$165,$G$166))))))</f>
      </c>
      <c r="P176" s="29">
        <f>+AVERAGE(D176:O176)</f>
      </c>
      <c r="Q176" s="28">
        <f>IF(Q134&lt;=60000,$G$160,IF(Q134&lt;=100000,$G$161,IF(Q134&lt;=150000,$G$162,IF(Q134&lt;=200000,$G$163,IF(Q134&lt;=400000,$G$164,IF(Q134&lt;=600000,$G$165,$G$166))))))</f>
      </c>
      <c r="R176" s="28">
        <f>IF(R134&lt;=60000,$G$160,IF(R134&lt;=100000,$G$161,IF(R134&lt;=150000,$G$162,IF(R134&lt;=200000,$G$163,IF(R134&lt;=400000,$G$164,IF(R134&lt;=600000,$G$165,$G$166))))))</f>
      </c>
      <c r="S176" s="28">
        <f>IF(S134&lt;=60000,$G$160,IF(S134&lt;=100000,$G$161,IF(S134&lt;=150000,$G$162,IF(S134&lt;=200000,$G$163,IF(S134&lt;=400000,$G$164,IF(S134&lt;=600000,$G$165,$G$166))))))</f>
      </c>
      <c r="T176" s="28">
        <f>IF(T134&lt;=60000,$G$160,IF(T134&lt;=100000,$G$161,IF(T134&lt;=150000,$G$162,IF(T134&lt;=200000,$G$163,IF(T134&lt;=400000,$G$164,IF(T134&lt;=600000,$G$165,$G$166))))))</f>
      </c>
      <c r="U176" s="28">
        <f>IF(U134&lt;=60000,$G$160,IF(U134&lt;=100000,$G$161,IF(U134&lt;=150000,$G$162,IF(U134&lt;=200000,$G$163,IF(U134&lt;=400000,$G$164,IF(U134&lt;=600000,$G$165,$G$166))))))</f>
      </c>
      <c r="V176" s="28">
        <f>IF(V134&lt;=60000,$G$160,IF(V134&lt;=100000,$G$161,IF(V134&lt;=150000,$G$162,IF(V134&lt;=200000,$G$163,IF(V134&lt;=400000,$G$164,IF(V134&lt;=600000,$G$165,$G$166))))))</f>
      </c>
      <c r="W176" s="28">
        <f>IF(W134&lt;=60000,$G$160,IF(W134&lt;=100000,$G$161,IF(W134&lt;=150000,$G$162,IF(W134&lt;=200000,$G$163,IF(W134&lt;=400000,$G$164,IF(W134&lt;=600000,$G$165,$G$166))))))</f>
      </c>
      <c r="X176" s="28">
        <f>IF(X134&lt;=60000,$G$160,IF(X134&lt;=100000,$G$161,IF(X134&lt;=150000,$G$162,IF(X134&lt;=200000,$G$163,IF(X134&lt;=400000,$G$164,IF(X134&lt;=600000,$G$165,$G$166))))))</f>
      </c>
      <c r="Y176" s="28">
        <f>IF(Y134&lt;=60000,$G$160,IF(Y134&lt;=100000,$G$161,IF(Y134&lt;=150000,$G$162,IF(Y134&lt;=200000,$G$163,IF(Y134&lt;=400000,$G$164,IF(Y134&lt;=600000,$G$165,$G$166))))))</f>
      </c>
      <c r="Z176" s="28">
        <f>IF(Z134&lt;=60000,$G$160,IF(Z134&lt;=100000,$G$161,IF(Z134&lt;=150000,$G$162,IF(Z134&lt;=200000,$G$163,IF(Z134&lt;=400000,$G$164,IF(Z134&lt;=600000,$G$165,$G$166))))))</f>
      </c>
      <c r="AA176" s="28">
        <f>IF(AA134&lt;=60000,$G$160,IF(AA134&lt;=100000,$G$161,IF(AA134&lt;=150000,$G$162,IF(AA134&lt;=200000,$G$163,IF(AA134&lt;=400000,$G$164,IF(AA134&lt;=600000,$G$165,$G$166))))))</f>
      </c>
      <c r="AB176" s="28">
        <f>IF(AB134&lt;=60000,$G$160,IF(AB134&lt;=100000,$G$161,IF(AB134&lt;=150000,$G$162,IF(AB134&lt;=200000,$G$163,IF(AB134&lt;=400000,$G$164,IF(AB134&lt;=600000,$G$165,$G$166))))))</f>
      </c>
      <c r="AC176" s="29">
        <f>+AVERAGE(Q176:AB176)</f>
      </c>
      <c r="AD176" s="28">
        <f>IF(AD134&lt;=60000,$G$160,IF(AD134&lt;=100000,$G$161,IF(AD134&lt;=150000,$G$162,IF(AD134&lt;=200000,$G$163,IF(AD134&lt;=400000,$G$164,IF(AD134&lt;=600000,$G$165,$G$166))))))</f>
      </c>
      <c r="AE176" s="28">
        <f>IF(AE134&lt;=60000,$G$160,IF(AE134&lt;=100000,$G$161,IF(AE134&lt;=150000,$G$162,IF(AE134&lt;=200000,$G$163,IF(AE134&lt;=400000,$G$164,IF(AE134&lt;=600000,$G$165,$G$166))))))</f>
      </c>
      <c r="AF176" s="28">
        <f>IF(AF134&lt;=60000,$G$160,IF(AF134&lt;=100000,$G$161,IF(AF134&lt;=150000,$G$162,IF(AF134&lt;=200000,$G$163,IF(AF134&lt;=400000,$G$164,IF(AF134&lt;=600000,$G$165,$G$166))))))</f>
      </c>
      <c r="AG176" s="28">
        <f>IF(AG134&lt;=60000,$G$160,IF(AG134&lt;=100000,$G$161,IF(AG134&lt;=150000,$G$162,IF(AG134&lt;=200000,$G$163,IF(AG134&lt;=400000,$G$164,IF(AG134&lt;=600000,$G$165,$G$166))))))</f>
      </c>
      <c r="AH176" s="28">
        <f>IF(AH134&lt;=60000,$G$160,IF(AH134&lt;=100000,$G$161,IF(AH134&lt;=150000,$G$162,IF(AH134&lt;=200000,$G$163,IF(AH134&lt;=400000,$G$164,IF(AH134&lt;=600000,$G$165,$G$166))))))</f>
      </c>
      <c r="AI176" s="28">
        <f>IF(AI134&lt;=60000,$G$160,IF(AI134&lt;=100000,$G$161,IF(AI134&lt;=150000,$G$162,IF(AI134&lt;=200000,$G$163,IF(AI134&lt;=400000,$G$164,IF(AI134&lt;=600000,$G$165,$G$166))))))</f>
      </c>
      <c r="AJ176" s="28">
        <f>IF(AJ134&lt;=60000,$G$160,IF(AJ134&lt;=100000,$G$161,IF(AJ134&lt;=150000,$G$162,IF(AJ134&lt;=200000,$G$163,IF(AJ134&lt;=400000,$G$164,IF(AJ134&lt;=600000,$G$165,$G$166))))))</f>
      </c>
      <c r="AK176" s="28">
        <f>IF(AK134&lt;=60000,$G$160,IF(AK134&lt;=100000,$G$161,IF(AK134&lt;=150000,$G$162,IF(AK134&lt;=200000,$G$163,IF(AK134&lt;=400000,$G$164,IF(AK134&lt;=600000,$G$165,$G$166))))))</f>
      </c>
      <c r="AL176" s="28">
        <f>IF(AL134&lt;=60000,$G$160,IF(AL134&lt;=100000,$G$161,IF(AL134&lt;=150000,$G$162,IF(AL134&lt;=200000,$G$163,IF(AL134&lt;=400000,$G$164,IF(AL134&lt;=600000,$G$165,$G$166))))))</f>
      </c>
      <c r="AM176" s="28">
        <f>IF(AM134&lt;=60000,$G$160,IF(AM134&lt;=100000,$G$161,IF(AM134&lt;=150000,$G$162,IF(AM134&lt;=200000,$G$163,IF(AM134&lt;=400000,$G$164,IF(AM134&lt;=600000,$G$165,$G$166))))))</f>
      </c>
      <c r="AN176" s="28">
        <f>IF(AN134&lt;=60000,$G$160,IF(AN134&lt;=100000,$G$161,IF(AN134&lt;=150000,$G$162,IF(AN134&lt;=200000,$G$163,IF(AN134&lt;=400000,$G$164,IF(AN134&lt;=600000,$G$165,$G$166))))))</f>
      </c>
      <c r="AO176" s="28">
        <f>IF(AO134&lt;=60000,$G$160,IF(AO134&lt;=100000,$G$161,IF(AO134&lt;=150000,$G$162,IF(AO134&lt;=200000,$G$163,IF(AO134&lt;=400000,$G$164,IF(AO134&lt;=600000,$G$165,$G$166))))))</f>
      </c>
      <c r="AP176" s="29">
        <f>+AVERAGE(AD176:AO176)</f>
      </c>
      <c r="AQ176" s="28">
        <f>IF(AQ134&lt;=60000,$G$160,IF(AQ134&lt;=100000,$G$161,IF(AQ134&lt;=150000,$G$162,IF(AQ134&lt;=200000,$G$163,IF(AQ134&lt;=400000,$G$164,IF(AQ134&lt;=600000,$G$165,$G$166))))))</f>
      </c>
      <c r="AR176" s="28">
        <f>IF(AR134&lt;=60000,$G$160,IF(AR134&lt;=100000,$G$161,IF(AR134&lt;=150000,$G$162,IF(AR134&lt;=200000,$G$163,IF(AR134&lt;=400000,$G$164,IF(AR134&lt;=600000,$G$165,$G$166))))))</f>
      </c>
      <c r="AS176" s="28">
        <f>IF(AS134&lt;=60000,$G$160,IF(AS134&lt;=100000,$G$161,IF(AS134&lt;=150000,$G$162,IF(AS134&lt;=200000,$G$163,IF(AS134&lt;=400000,$G$164,IF(AS134&lt;=600000,$G$165,$G$166))))))</f>
      </c>
      <c r="AT176" s="28">
        <f>IF(AT134&lt;=60000,$G$160,IF(AT134&lt;=100000,$G$161,IF(AT134&lt;=150000,$G$162,IF(AT134&lt;=200000,$G$163,IF(AT134&lt;=400000,$G$164,IF(AT134&lt;=600000,$G$165,$G$166))))))</f>
      </c>
      <c r="AU176" s="28">
        <f>IF(AU134&lt;=60000,$G$160,IF(AU134&lt;=100000,$G$161,IF(AU134&lt;=150000,$G$162,IF(AU134&lt;=200000,$G$163,IF(AU134&lt;=400000,$G$164,IF(AU134&lt;=600000,$G$165,$G$166))))))</f>
      </c>
      <c r="AV176" s="28">
        <f>IF(AV134&lt;=60000,$G$160,IF(AV134&lt;=100000,$G$161,IF(AV134&lt;=150000,$G$162,IF(AV134&lt;=200000,$G$163,IF(AV134&lt;=400000,$G$164,IF(AV134&lt;=600000,$G$165,$G$166))))))</f>
      </c>
      <c r="AW176" s="28">
        <f>IF(AW134&lt;=60000,$G$160,IF(AW134&lt;=100000,$G$161,IF(AW134&lt;=150000,$G$162,IF(AW134&lt;=200000,$G$163,IF(AW134&lt;=400000,$G$164,IF(AW134&lt;=600000,$G$165,$G$166))))))</f>
      </c>
      <c r="AX176" s="28">
        <f>IF(AX134&lt;=60000,$G$160,IF(AX134&lt;=100000,$G$161,IF(AX134&lt;=150000,$G$162,IF(AX134&lt;=200000,$G$163,IF(AX134&lt;=400000,$G$164,IF(AX134&lt;=600000,$G$165,$G$166))))))</f>
      </c>
      <c r="AY176" s="28">
        <f>IF(AY134&lt;=60000,$G$160,IF(AY134&lt;=100000,$G$161,IF(AY134&lt;=150000,$G$162,IF(AY134&lt;=200000,$G$163,IF(AY134&lt;=400000,$G$164,IF(AY134&lt;=600000,$G$165,$G$166))))))</f>
      </c>
      <c r="AZ176" s="28">
        <f>IF(AZ134&lt;=60000,$G$160,IF(AZ134&lt;=100000,$G$161,IF(AZ134&lt;=150000,$G$162,IF(AZ134&lt;=200000,$G$163,IF(AZ134&lt;=400000,$G$164,IF(AZ134&lt;=600000,$G$165,$G$166))))))</f>
      </c>
      <c r="BA176" s="28">
        <f>IF(BA134&lt;=60000,$G$160,IF(BA134&lt;=100000,$G$161,IF(BA134&lt;=150000,$G$162,IF(BA134&lt;=200000,$G$163,IF(BA134&lt;=400000,$G$164,IF(BA134&lt;=600000,$G$165,$G$166))))))</f>
      </c>
      <c r="BB176" s="28">
        <f>IF(BB134&lt;=60000,$G$160,IF(BB134&lt;=100000,$G$161,IF(BB134&lt;=150000,$G$162,IF(BB134&lt;=200000,$G$163,IF(BB134&lt;=400000,$G$164,IF(BB134&lt;=600000,$G$165,$G$166))))))</f>
      </c>
      <c r="BC176" s="29">
        <f>+AVERAGE(AQ176:BB176)</f>
      </c>
      <c r="BD176" s="31"/>
      <c r="BE176" s="94">
        <f>IF(BE134&lt;=60000,$G$160,IF(BE134&lt;=100000,$G$161,IF(BE134&lt;=150000,$G$162,IF(BE134&lt;=200000,$G$163,$G$164))))</f>
      </c>
      <c r="BF176" s="94">
        <f>IF(BF134&lt;=60000,$G$160,IF(BF134&lt;=100000,$G$161,IF(BF134&lt;=150000,$G$162,IF(BF134&lt;=200000,$G$163,$G$164))))</f>
      </c>
      <c r="BG176" s="94">
        <f>IF(BG134&lt;=60000,$G$160,IF(BG134&lt;=100000,$G$161,IF(BG134&lt;=150000,$G$162,IF(BG134&lt;=200000,$G$163,$G$164))))</f>
      </c>
      <c r="BH176" s="94">
        <f>IF(BH134&lt;=60000,$G$160,IF(BH134&lt;=100000,$G$161,IF(BH134&lt;=150000,$G$162,IF(BH134&lt;=200000,$G$163,$G$164))))</f>
      </c>
      <c r="BI176" s="94">
        <f>IF(BI134&lt;=60000,$G$160,IF(BI134&lt;=100000,$G$161,IF(BI134&lt;=150000,$G$162,IF(BI134&lt;=200000,$G$163,$G$164))))</f>
      </c>
      <c r="BJ176" s="94">
        <f>IF(BJ134&lt;=60000,$G$160,IF(BJ134&lt;=100000,$G$161,IF(BJ134&lt;=150000,$G$162,IF(BJ134&lt;=200000,$G$163,$G$164))))</f>
      </c>
      <c r="BK176" s="94">
        <f>IF(BK134&lt;=60000,$G$160,IF(BK134&lt;=100000,$G$161,IF(BK134&lt;=150000,$G$162,IF(BK134&lt;=200000,$G$163,$G$164))))</f>
      </c>
      <c r="BL176" s="94">
        <f>IF(BL134&lt;=60000,$G$160,IF(BL134&lt;=100000,$G$161,IF(BL134&lt;=150000,$G$162,IF(BL134&lt;=200000,$G$163,$G$164))))</f>
      </c>
      <c r="BM176" s="94">
        <f>IF(BM134&lt;=60000,$G$160,IF(BM134&lt;=100000,$G$161,IF(BM134&lt;=150000,$G$162,IF(BM134&lt;=200000,$G$163,$G$164))))</f>
      </c>
      <c r="BN176" s="94">
        <f>IF(BN134&lt;=60000,$G$160,IF(BN134&lt;=100000,$G$161,IF(BN134&lt;=150000,$G$162,IF(BN134&lt;=200000,$G$163,$G$164))))</f>
      </c>
      <c r="BO176" s="94">
        <f>IF(BO134&lt;=60000,$G$160,IF(BO134&lt;=100000,$G$161,IF(BO134&lt;=150000,$G$162,IF(BO134&lt;=200000,$G$163,$G$164))))</f>
      </c>
      <c r="BP176" s="94">
        <f>IF(BP134&lt;=60000,$G$160,IF(BP134&lt;=100000,$G$161,IF(BP134&lt;=150000,$G$162,IF(BP134&lt;=200000,$G$163,$G$164))))</f>
      </c>
      <c r="BQ176" s="29">
        <f>+AVERAGE(BE176:BP176)</f>
      </c>
      <c r="BR176" s="1"/>
      <c r="BS176" s="6"/>
      <c r="BT176" s="6"/>
      <c r="BU176" s="6"/>
      <c r="BV176" s="6"/>
      <c r="BW176" s="6"/>
      <c r="BX176" s="6"/>
      <c r="BY176" s="6"/>
      <c r="BZ176" s="6"/>
      <c r="CA176" s="1"/>
      <c r="CB176" s="6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</row>
    <row x14ac:dyDescent="0.25" r="177" customHeight="1" ht="18.75" hidden="1">
      <c r="A177" s="51">
        <f>A11</f>
      </c>
      <c r="B177" s="51">
        <f>B11</f>
      </c>
      <c r="C177" s="51">
        <f>C11</f>
      </c>
      <c r="D177" s="94">
        <f>IF(D135&lt;=60000,$G$160,IF(D135&lt;=100000,$G$161,IF(D135&lt;=150000,$G$162,IF(D135&lt;=200000,$G$163,$G$164))))</f>
      </c>
      <c r="E177" s="94">
        <f>IF(E135&lt;=60000,$G$160,IF(E135&lt;=100000,$G$161,IF(E135&lt;=150000,$G$162,IF(E135&lt;=200000,$G$163,$G$164))))</f>
      </c>
      <c r="F177" s="94">
        <f>IF(F135&lt;=60000,$G$160,IF(F135&lt;=100000,$G$161,IF(F135&lt;=150000,$G$162,IF(F135&lt;=200000,$G$163,$G$164))))</f>
      </c>
      <c r="G177" s="94">
        <f>IF(G135&lt;=60000,$G$160,IF(G135&lt;=100000,$G$161,IF(G135&lt;=150000,$G$162,IF(G135&lt;=200000,$G$163,$G$164))))</f>
      </c>
      <c r="H177" s="94">
        <f>IF(H135&lt;=60000,$G$160,IF(H135&lt;=100000,$G$161,IF(H135&lt;=150000,$G$162,IF(H135&lt;=200000,$G$163,$G$164))))</f>
      </c>
      <c r="I177" s="94">
        <f>IF(I135&lt;=60000,$G$160,IF(I135&lt;=100000,$G$161,IF(I135&lt;=150000,$G$162,IF(I135&lt;=200000,$G$163,$G$164))))</f>
      </c>
      <c r="J177" s="94">
        <f>IF(J135&lt;=60000,$G$160,IF(J135&lt;=100000,$G$161,IF(J135&lt;=150000,$G$162,IF(J135&lt;=200000,$G$163,$G$164))))</f>
      </c>
      <c r="K177" s="94">
        <f>IF(K135&lt;=60000,$G$160,IF(K135&lt;=100000,$G$161,IF(K135&lt;=150000,$G$162,IF(K135&lt;=200000,$G$163,$G$164))))</f>
      </c>
      <c r="L177" s="94">
        <f>IF(L135&lt;=60000,$G$160,IF(L135&lt;=100000,$G$161,IF(L135&lt;=150000,$G$162,IF(L135&lt;=200000,$G$163,$G$164))))</f>
      </c>
      <c r="M177" s="28">
        <f>IF(M135&lt;=60000,$G$160,IF(M135&lt;=100000,$G$161,IF(M135&lt;=150000,$G$162,IF(M135&lt;=200000,$G$163,IF(M135&lt;=400000,$G$164,IF(M135&lt;=600000,$G$165,$G$166))))))</f>
      </c>
      <c r="N177" s="28">
        <f>IF(N135&lt;=60000,$G$160,IF(N135&lt;=100000,$G$161,IF(N135&lt;=150000,$G$162,IF(N135&lt;=200000,$G$163,IF(N135&lt;=400000,$G$164,IF(N135&lt;=600000,$G$165,$G$166))))))</f>
      </c>
      <c r="O177" s="28">
        <f>IF(O135&lt;=60000,$G$160,IF(O135&lt;=100000,$G$161,IF(O135&lt;=150000,$G$162,IF(O135&lt;=200000,$G$163,IF(O135&lt;=400000,$G$164,IF(O135&lt;=600000,$G$165,$G$166))))))</f>
      </c>
      <c r="P177" s="29">
        <f>+AVERAGE(D177:O177)</f>
      </c>
      <c r="Q177" s="28">
        <f>IF(Q135&lt;=60000,$G$160,IF(Q135&lt;=100000,$G$161,IF(Q135&lt;=150000,$G$162,IF(Q135&lt;=200000,$G$163,IF(Q135&lt;=400000,$G$164,IF(Q135&lt;=600000,$G$165,$G$166))))))</f>
      </c>
      <c r="R177" s="28">
        <f>IF(R135&lt;=60000,$G$160,IF(R135&lt;=100000,$G$161,IF(R135&lt;=150000,$G$162,IF(R135&lt;=200000,$G$163,IF(R135&lt;=400000,$G$164,IF(R135&lt;=600000,$G$165,$G$166))))))</f>
      </c>
      <c r="S177" s="28">
        <f>IF(S135&lt;=60000,$G$160,IF(S135&lt;=100000,$G$161,IF(S135&lt;=150000,$G$162,IF(S135&lt;=200000,$G$163,IF(S135&lt;=400000,$G$164,IF(S135&lt;=600000,$G$165,$G$166))))))</f>
      </c>
      <c r="T177" s="28">
        <f>IF(T135&lt;=60000,$G$160,IF(T135&lt;=100000,$G$161,IF(T135&lt;=150000,$G$162,IF(T135&lt;=200000,$G$163,IF(T135&lt;=400000,$G$164,IF(T135&lt;=600000,$G$165,$G$166))))))</f>
      </c>
      <c r="U177" s="28">
        <f>IF(U135&lt;=60000,$G$160,IF(U135&lt;=100000,$G$161,IF(U135&lt;=150000,$G$162,IF(U135&lt;=200000,$G$163,IF(U135&lt;=400000,$G$164,IF(U135&lt;=600000,$G$165,$G$166))))))</f>
      </c>
      <c r="V177" s="28">
        <f>IF(V135&lt;=60000,$G$160,IF(V135&lt;=100000,$G$161,IF(V135&lt;=150000,$G$162,IF(V135&lt;=200000,$G$163,IF(V135&lt;=400000,$G$164,IF(V135&lt;=600000,$G$165,$G$166))))))</f>
      </c>
      <c r="W177" s="28">
        <f>IF(W135&lt;=60000,$G$160,IF(W135&lt;=100000,$G$161,IF(W135&lt;=150000,$G$162,IF(W135&lt;=200000,$G$163,IF(W135&lt;=400000,$G$164,IF(W135&lt;=600000,$G$165,$G$166))))))</f>
      </c>
      <c r="X177" s="28">
        <f>IF(X135&lt;=60000,$G$160,IF(X135&lt;=100000,$G$161,IF(X135&lt;=150000,$G$162,IF(X135&lt;=200000,$G$163,IF(X135&lt;=400000,$G$164,IF(X135&lt;=600000,$G$165,$G$166))))))</f>
      </c>
      <c r="Y177" s="28">
        <f>IF(Y135&lt;=60000,$G$160,IF(Y135&lt;=100000,$G$161,IF(Y135&lt;=150000,$G$162,IF(Y135&lt;=200000,$G$163,IF(Y135&lt;=400000,$G$164,IF(Y135&lt;=600000,$G$165,$G$166))))))</f>
      </c>
      <c r="Z177" s="28">
        <f>IF(Z135&lt;=60000,$G$160,IF(Z135&lt;=100000,$G$161,IF(Z135&lt;=150000,$G$162,IF(Z135&lt;=200000,$G$163,IF(Z135&lt;=400000,$G$164,IF(Z135&lt;=600000,$G$165,$G$166))))))</f>
      </c>
      <c r="AA177" s="28">
        <f>IF(AA135&lt;=60000,$G$160,IF(AA135&lt;=100000,$G$161,IF(AA135&lt;=150000,$G$162,IF(AA135&lt;=200000,$G$163,IF(AA135&lt;=400000,$G$164,IF(AA135&lt;=600000,$G$165,$G$166))))))</f>
      </c>
      <c r="AB177" s="28">
        <f>IF(AB135&lt;=60000,$G$160,IF(AB135&lt;=100000,$G$161,IF(AB135&lt;=150000,$G$162,IF(AB135&lt;=200000,$G$163,IF(AB135&lt;=400000,$G$164,IF(AB135&lt;=600000,$G$165,$G$166))))))</f>
      </c>
      <c r="AC177" s="29">
        <f>+AVERAGE(Q177:AB177)</f>
      </c>
      <c r="AD177" s="28">
        <f>IF(AD135&lt;=60000,$G$160,IF(AD135&lt;=100000,$G$161,IF(AD135&lt;=150000,$G$162,IF(AD135&lt;=200000,$G$163,IF(AD135&lt;=400000,$G$164,IF(AD135&lt;=600000,$G$165,$G$166))))))</f>
      </c>
      <c r="AE177" s="28">
        <f>IF(AE135&lt;=60000,$G$160,IF(AE135&lt;=100000,$G$161,IF(AE135&lt;=150000,$G$162,IF(AE135&lt;=200000,$G$163,IF(AE135&lt;=400000,$G$164,IF(AE135&lt;=600000,$G$165,$G$166))))))</f>
      </c>
      <c r="AF177" s="28">
        <f>IF(AF135&lt;=60000,$G$160,IF(AF135&lt;=100000,$G$161,IF(AF135&lt;=150000,$G$162,IF(AF135&lt;=200000,$G$163,IF(AF135&lt;=400000,$G$164,IF(AF135&lt;=600000,$G$165,$G$166))))))</f>
      </c>
      <c r="AG177" s="28">
        <f>IF(AG135&lt;=60000,$G$160,IF(AG135&lt;=100000,$G$161,IF(AG135&lt;=150000,$G$162,IF(AG135&lt;=200000,$G$163,IF(AG135&lt;=400000,$G$164,IF(AG135&lt;=600000,$G$165,$G$166))))))</f>
      </c>
      <c r="AH177" s="28">
        <f>IF(AH135&lt;=60000,$G$160,IF(AH135&lt;=100000,$G$161,IF(AH135&lt;=150000,$G$162,IF(AH135&lt;=200000,$G$163,IF(AH135&lt;=400000,$G$164,IF(AH135&lt;=600000,$G$165,$G$166))))))</f>
      </c>
      <c r="AI177" s="28">
        <f>IF(AI135&lt;=60000,$G$160,IF(AI135&lt;=100000,$G$161,IF(AI135&lt;=150000,$G$162,IF(AI135&lt;=200000,$G$163,IF(AI135&lt;=400000,$G$164,IF(AI135&lt;=600000,$G$165,$G$166))))))</f>
      </c>
      <c r="AJ177" s="28">
        <f>IF(AJ135&lt;=60000,$G$160,IF(AJ135&lt;=100000,$G$161,IF(AJ135&lt;=150000,$G$162,IF(AJ135&lt;=200000,$G$163,IF(AJ135&lt;=400000,$G$164,IF(AJ135&lt;=600000,$G$165,$G$166))))))</f>
      </c>
      <c r="AK177" s="28">
        <f>IF(AK135&lt;=60000,$G$160,IF(AK135&lt;=100000,$G$161,IF(AK135&lt;=150000,$G$162,IF(AK135&lt;=200000,$G$163,IF(AK135&lt;=400000,$G$164,IF(AK135&lt;=600000,$G$165,$G$166))))))</f>
      </c>
      <c r="AL177" s="28">
        <f>IF(AL135&lt;=60000,$G$160,IF(AL135&lt;=100000,$G$161,IF(AL135&lt;=150000,$G$162,IF(AL135&lt;=200000,$G$163,IF(AL135&lt;=400000,$G$164,IF(AL135&lt;=600000,$G$165,$G$166))))))</f>
      </c>
      <c r="AM177" s="28">
        <f>IF(AM135&lt;=60000,$G$160,IF(AM135&lt;=100000,$G$161,IF(AM135&lt;=150000,$G$162,IF(AM135&lt;=200000,$G$163,IF(AM135&lt;=400000,$G$164,IF(AM135&lt;=600000,$G$165,$G$166))))))</f>
      </c>
      <c r="AN177" s="28">
        <f>IF(AN135&lt;=60000,$G$160,IF(AN135&lt;=100000,$G$161,IF(AN135&lt;=150000,$G$162,IF(AN135&lt;=200000,$G$163,IF(AN135&lt;=400000,$G$164,IF(AN135&lt;=600000,$G$165,$G$166))))))</f>
      </c>
      <c r="AO177" s="28">
        <f>IF(AO135&lt;=60000,$G$160,IF(AO135&lt;=100000,$G$161,IF(AO135&lt;=150000,$G$162,IF(AO135&lt;=200000,$G$163,IF(AO135&lt;=400000,$G$164,IF(AO135&lt;=600000,$G$165,$G$166))))))</f>
      </c>
      <c r="AP177" s="29">
        <f>+AVERAGE(AD177:AO177)</f>
      </c>
      <c r="AQ177" s="28">
        <f>IF(AQ135&lt;=60000,$G$160,IF(AQ135&lt;=100000,$G$161,IF(AQ135&lt;=150000,$G$162,IF(AQ135&lt;=200000,$G$163,IF(AQ135&lt;=400000,$G$164,IF(AQ135&lt;=600000,$G$165,$G$166))))))</f>
      </c>
      <c r="AR177" s="28">
        <f>IF(AR135&lt;=60000,$G$160,IF(AR135&lt;=100000,$G$161,IF(AR135&lt;=150000,$G$162,IF(AR135&lt;=200000,$G$163,IF(AR135&lt;=400000,$G$164,IF(AR135&lt;=600000,$G$165,$G$166))))))</f>
      </c>
      <c r="AS177" s="28">
        <f>IF(AS135&lt;=60000,$G$160,IF(AS135&lt;=100000,$G$161,IF(AS135&lt;=150000,$G$162,IF(AS135&lt;=200000,$G$163,IF(AS135&lt;=400000,$G$164,IF(AS135&lt;=600000,$G$165,$G$166))))))</f>
      </c>
      <c r="AT177" s="28">
        <f>IF(AT135&lt;=60000,$G$160,IF(AT135&lt;=100000,$G$161,IF(AT135&lt;=150000,$G$162,IF(AT135&lt;=200000,$G$163,IF(AT135&lt;=400000,$G$164,IF(AT135&lt;=600000,$G$165,$G$166))))))</f>
      </c>
      <c r="AU177" s="28">
        <f>IF(AU135&lt;=60000,$G$160,IF(AU135&lt;=100000,$G$161,IF(AU135&lt;=150000,$G$162,IF(AU135&lt;=200000,$G$163,IF(AU135&lt;=400000,$G$164,IF(AU135&lt;=600000,$G$165,$G$166))))))</f>
      </c>
      <c r="AV177" s="28">
        <f>IF(AV135&lt;=60000,$G$160,IF(AV135&lt;=100000,$G$161,IF(AV135&lt;=150000,$G$162,IF(AV135&lt;=200000,$G$163,IF(AV135&lt;=400000,$G$164,IF(AV135&lt;=600000,$G$165,$G$166))))))</f>
      </c>
      <c r="AW177" s="28">
        <f>IF(AW135&lt;=60000,$G$160,IF(AW135&lt;=100000,$G$161,IF(AW135&lt;=150000,$G$162,IF(AW135&lt;=200000,$G$163,IF(AW135&lt;=400000,$G$164,IF(AW135&lt;=600000,$G$165,$G$166))))))</f>
      </c>
      <c r="AX177" s="28">
        <f>IF(AX135&lt;=60000,$G$160,IF(AX135&lt;=100000,$G$161,IF(AX135&lt;=150000,$G$162,IF(AX135&lt;=200000,$G$163,IF(AX135&lt;=400000,$G$164,IF(AX135&lt;=600000,$G$165,$G$166))))))</f>
      </c>
      <c r="AY177" s="28">
        <f>IF(AY135&lt;=60000,$G$160,IF(AY135&lt;=100000,$G$161,IF(AY135&lt;=150000,$G$162,IF(AY135&lt;=200000,$G$163,IF(AY135&lt;=400000,$G$164,IF(AY135&lt;=600000,$G$165,$G$166))))))</f>
      </c>
      <c r="AZ177" s="28">
        <f>IF(AZ135&lt;=60000,$G$160,IF(AZ135&lt;=100000,$G$161,IF(AZ135&lt;=150000,$G$162,IF(AZ135&lt;=200000,$G$163,IF(AZ135&lt;=400000,$G$164,IF(AZ135&lt;=600000,$G$165,$G$166))))))</f>
      </c>
      <c r="BA177" s="28">
        <f>IF(BA135&lt;=60000,$G$160,IF(BA135&lt;=100000,$G$161,IF(BA135&lt;=150000,$G$162,IF(BA135&lt;=200000,$G$163,IF(BA135&lt;=400000,$G$164,IF(BA135&lt;=600000,$G$165,$G$166))))))</f>
      </c>
      <c r="BB177" s="28">
        <f>IF(BB135&lt;=60000,$G$160,IF(BB135&lt;=100000,$G$161,IF(BB135&lt;=150000,$G$162,IF(BB135&lt;=200000,$G$163,IF(BB135&lt;=400000,$G$164,IF(BB135&lt;=600000,$G$165,$G$166))))))</f>
      </c>
      <c r="BC177" s="29">
        <f>+AVERAGE(AQ177:BB177)</f>
      </c>
      <c r="BD177" s="31"/>
      <c r="BE177" s="94">
        <f>IF(BE135&lt;=60000,$G$160,IF(BE135&lt;=100000,$G$161,IF(BE135&lt;=150000,$G$162,IF(BE135&lt;=200000,$G$163,$G$164))))</f>
      </c>
      <c r="BF177" s="94">
        <f>IF(BF135&lt;=60000,$G$160,IF(BF135&lt;=100000,$G$161,IF(BF135&lt;=150000,$G$162,IF(BF135&lt;=200000,$G$163,$G$164))))</f>
      </c>
      <c r="BG177" s="94">
        <f>IF(BG135&lt;=60000,$G$160,IF(BG135&lt;=100000,$G$161,IF(BG135&lt;=150000,$G$162,IF(BG135&lt;=200000,$G$163,$G$164))))</f>
      </c>
      <c r="BH177" s="94">
        <f>IF(BH135&lt;=60000,$G$160,IF(BH135&lt;=100000,$G$161,IF(BH135&lt;=150000,$G$162,IF(BH135&lt;=200000,$G$163,$G$164))))</f>
      </c>
      <c r="BI177" s="94">
        <f>IF(BI135&lt;=60000,$G$160,IF(BI135&lt;=100000,$G$161,IF(BI135&lt;=150000,$G$162,IF(BI135&lt;=200000,$G$163,$G$164))))</f>
      </c>
      <c r="BJ177" s="94">
        <f>IF(BJ135&lt;=60000,$G$160,IF(BJ135&lt;=100000,$G$161,IF(BJ135&lt;=150000,$G$162,IF(BJ135&lt;=200000,$G$163,$G$164))))</f>
      </c>
      <c r="BK177" s="94">
        <f>IF(BK135&lt;=60000,$G$160,IF(BK135&lt;=100000,$G$161,IF(BK135&lt;=150000,$G$162,IF(BK135&lt;=200000,$G$163,$G$164))))</f>
      </c>
      <c r="BL177" s="94">
        <f>IF(BL135&lt;=60000,$G$160,IF(BL135&lt;=100000,$G$161,IF(BL135&lt;=150000,$G$162,IF(BL135&lt;=200000,$G$163,$G$164))))</f>
      </c>
      <c r="BM177" s="94">
        <f>IF(BM135&lt;=60000,$G$160,IF(BM135&lt;=100000,$G$161,IF(BM135&lt;=150000,$G$162,IF(BM135&lt;=200000,$G$163,$G$164))))</f>
      </c>
      <c r="BN177" s="94">
        <f>IF(BN135&lt;=60000,$G$160,IF(BN135&lt;=100000,$G$161,IF(BN135&lt;=150000,$G$162,IF(BN135&lt;=200000,$G$163,$G$164))))</f>
      </c>
      <c r="BO177" s="94">
        <f>IF(BO135&lt;=60000,$G$160,IF(BO135&lt;=100000,$G$161,IF(BO135&lt;=150000,$G$162,IF(BO135&lt;=200000,$G$163,$G$164))))</f>
      </c>
      <c r="BP177" s="94">
        <f>IF(BP135&lt;=60000,$G$160,IF(BP135&lt;=100000,$G$161,IF(BP135&lt;=150000,$G$162,IF(BP135&lt;=200000,$G$163,$G$164))))</f>
      </c>
      <c r="BQ177" s="29">
        <f>+AVERAGE(BE177:BP177)</f>
      </c>
      <c r="BR177" s="1"/>
      <c r="BS177" s="6"/>
      <c r="BT177" s="6"/>
      <c r="BU177" s="6"/>
      <c r="BV177" s="6"/>
      <c r="BW177" s="6"/>
      <c r="BX177" s="6"/>
      <c r="BY177" s="6"/>
      <c r="BZ177" s="6"/>
      <c r="CA177" s="1"/>
      <c r="CB177" s="6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</row>
    <row x14ac:dyDescent="0.25" r="178" customHeight="1" ht="18.75" hidden="1">
      <c r="A178" s="51">
        <f>A12</f>
      </c>
      <c r="B178" s="51">
        <f>B12</f>
      </c>
      <c r="C178" s="51">
        <f>C12</f>
      </c>
      <c r="D178" s="94">
        <f>IF(D136&lt;=60000,$G$160,IF(D136&lt;=100000,$G$161,IF(D136&lt;=150000,$G$162,IF(D136&lt;=200000,$G$163,$G$164))))</f>
      </c>
      <c r="E178" s="94">
        <f>IF(E136&lt;=60000,$G$160,IF(E136&lt;=100000,$G$161,IF(E136&lt;=150000,$G$162,IF(E136&lt;=200000,$G$163,$G$164))))</f>
      </c>
      <c r="F178" s="94">
        <f>IF(F136&lt;=60000,$G$160,IF(F136&lt;=100000,$G$161,IF(F136&lt;=150000,$G$162,IF(F136&lt;=200000,$G$163,$G$164))))</f>
      </c>
      <c r="G178" s="94">
        <f>IF(G136&lt;=60000,$G$160,IF(G136&lt;=100000,$G$161,IF(G136&lt;=150000,$G$162,IF(G136&lt;=200000,$G$163,$G$164))))</f>
      </c>
      <c r="H178" s="94">
        <f>IF(H136&lt;=60000,$G$160,IF(H136&lt;=100000,$G$161,IF(H136&lt;=150000,$G$162,IF(H136&lt;=200000,$G$163,$G$164))))</f>
      </c>
      <c r="I178" s="94">
        <f>IF(I136&lt;=60000,$G$160,IF(I136&lt;=100000,$G$161,IF(I136&lt;=150000,$G$162,IF(I136&lt;=200000,$G$163,$G$164))))</f>
      </c>
      <c r="J178" s="94">
        <f>IF(J136&lt;=60000,$G$160,IF(J136&lt;=100000,$G$161,IF(J136&lt;=150000,$G$162,IF(J136&lt;=200000,$G$163,$G$164))))</f>
      </c>
      <c r="K178" s="94">
        <f>IF(K136&lt;=60000,$G$160,IF(K136&lt;=100000,$G$161,IF(K136&lt;=150000,$G$162,IF(K136&lt;=200000,$G$163,$G$164))))</f>
      </c>
      <c r="L178" s="94">
        <f>IF(L136&lt;=60000,$G$160,IF(L136&lt;=100000,$G$161,IF(L136&lt;=150000,$G$162,IF(L136&lt;=200000,$G$163,$G$164))))</f>
      </c>
      <c r="M178" s="28">
        <f>IF(M136&lt;=60000,$G$160,IF(M136&lt;=100000,$G$161,IF(M136&lt;=150000,$G$162,IF(M136&lt;=200000,$G$163,IF(M136&lt;=400000,$G$164,IF(M136&lt;=600000,$G$165,$G$166))))))</f>
      </c>
      <c r="N178" s="28">
        <f>IF(N136&lt;=60000,$G$160,IF(N136&lt;=100000,$G$161,IF(N136&lt;=150000,$G$162,IF(N136&lt;=200000,$G$163,IF(N136&lt;=400000,$G$164,IF(N136&lt;=600000,$G$165,$G$166))))))</f>
      </c>
      <c r="O178" s="28">
        <f>IF(O136&lt;=60000,$G$160,IF(O136&lt;=100000,$G$161,IF(O136&lt;=150000,$G$162,IF(O136&lt;=200000,$G$163,IF(O136&lt;=400000,$G$164,IF(O136&lt;=600000,$G$165,$G$166))))))</f>
      </c>
      <c r="P178" s="29">
        <f>+AVERAGE(D178:O178)</f>
      </c>
      <c r="Q178" s="28">
        <f>IF(Q136&lt;=60000,$G$160,IF(Q136&lt;=100000,$G$161,IF(Q136&lt;=150000,$G$162,IF(Q136&lt;=200000,$G$163,IF(Q136&lt;=400000,$G$164,IF(Q136&lt;=600000,$G$165,$G$166))))))</f>
      </c>
      <c r="R178" s="28">
        <f>IF(R136&lt;=60000,$G$160,IF(R136&lt;=100000,$G$161,IF(R136&lt;=150000,$G$162,IF(R136&lt;=200000,$G$163,IF(R136&lt;=400000,$G$164,IF(R136&lt;=600000,$G$165,$G$166))))))</f>
      </c>
      <c r="S178" s="28">
        <f>IF(S136&lt;=60000,$G$160,IF(S136&lt;=100000,$G$161,IF(S136&lt;=150000,$G$162,IF(S136&lt;=200000,$G$163,IF(S136&lt;=400000,$G$164,IF(S136&lt;=600000,$G$165,$G$166))))))</f>
      </c>
      <c r="T178" s="28">
        <f>IF(T136&lt;=60000,$G$160,IF(T136&lt;=100000,$G$161,IF(T136&lt;=150000,$G$162,IF(T136&lt;=200000,$G$163,IF(T136&lt;=400000,$G$164,IF(T136&lt;=600000,$G$165,$G$166))))))</f>
      </c>
      <c r="U178" s="28">
        <f>IF(U136&lt;=60000,$G$160,IF(U136&lt;=100000,$G$161,IF(U136&lt;=150000,$G$162,IF(U136&lt;=200000,$G$163,IF(U136&lt;=400000,$G$164,IF(U136&lt;=600000,$G$165,$G$166))))))</f>
      </c>
      <c r="V178" s="28">
        <f>IF(V136&lt;=60000,$G$160,IF(V136&lt;=100000,$G$161,IF(V136&lt;=150000,$G$162,IF(V136&lt;=200000,$G$163,IF(V136&lt;=400000,$G$164,IF(V136&lt;=600000,$G$165,$G$166))))))</f>
      </c>
      <c r="W178" s="28">
        <f>IF(W136&lt;=60000,$G$160,IF(W136&lt;=100000,$G$161,IF(W136&lt;=150000,$G$162,IF(W136&lt;=200000,$G$163,IF(W136&lt;=400000,$G$164,IF(W136&lt;=600000,$G$165,$G$166))))))</f>
      </c>
      <c r="X178" s="28">
        <f>IF(X136&lt;=60000,$G$160,IF(X136&lt;=100000,$G$161,IF(X136&lt;=150000,$G$162,IF(X136&lt;=200000,$G$163,IF(X136&lt;=400000,$G$164,IF(X136&lt;=600000,$G$165,$G$166))))))</f>
      </c>
      <c r="Y178" s="28">
        <f>IF(Y136&lt;=60000,$G$160,IF(Y136&lt;=100000,$G$161,IF(Y136&lt;=150000,$G$162,IF(Y136&lt;=200000,$G$163,IF(Y136&lt;=400000,$G$164,IF(Y136&lt;=600000,$G$165,$G$166))))))</f>
      </c>
      <c r="Z178" s="28">
        <f>IF(Z136&lt;=60000,$G$160,IF(Z136&lt;=100000,$G$161,IF(Z136&lt;=150000,$G$162,IF(Z136&lt;=200000,$G$163,IF(Z136&lt;=400000,$G$164,IF(Z136&lt;=600000,$G$165,$G$166))))))</f>
      </c>
      <c r="AA178" s="28">
        <f>IF(AA136&lt;=60000,$G$160,IF(AA136&lt;=100000,$G$161,IF(AA136&lt;=150000,$G$162,IF(AA136&lt;=200000,$G$163,IF(AA136&lt;=400000,$G$164,IF(AA136&lt;=600000,$G$165,$G$166))))))</f>
      </c>
      <c r="AB178" s="28">
        <f>IF(AB136&lt;=60000,$G$160,IF(AB136&lt;=100000,$G$161,IF(AB136&lt;=150000,$G$162,IF(AB136&lt;=200000,$G$163,IF(AB136&lt;=400000,$G$164,IF(AB136&lt;=600000,$G$165,$G$166))))))</f>
      </c>
      <c r="AC178" s="29">
        <f>+AVERAGE(Q178:AB178)</f>
      </c>
      <c r="AD178" s="28">
        <f>IF(AD136&lt;=60000,$G$160,IF(AD136&lt;=100000,$G$161,IF(AD136&lt;=150000,$G$162,IF(AD136&lt;=200000,$G$163,IF(AD136&lt;=400000,$G$164,IF(AD136&lt;=600000,$G$165,$G$166))))))</f>
      </c>
      <c r="AE178" s="28">
        <f>IF(AE136&lt;=60000,$G$160,IF(AE136&lt;=100000,$G$161,IF(AE136&lt;=150000,$G$162,IF(AE136&lt;=200000,$G$163,IF(AE136&lt;=400000,$G$164,IF(AE136&lt;=600000,$G$165,$G$166))))))</f>
      </c>
      <c r="AF178" s="28">
        <f>IF(AF136&lt;=60000,$G$160,IF(AF136&lt;=100000,$G$161,IF(AF136&lt;=150000,$G$162,IF(AF136&lt;=200000,$G$163,IF(AF136&lt;=400000,$G$164,IF(AF136&lt;=600000,$G$165,$G$166))))))</f>
      </c>
      <c r="AG178" s="28">
        <f>IF(AG136&lt;=60000,$G$160,IF(AG136&lt;=100000,$G$161,IF(AG136&lt;=150000,$G$162,IF(AG136&lt;=200000,$G$163,IF(AG136&lt;=400000,$G$164,IF(AG136&lt;=600000,$G$165,$G$166))))))</f>
      </c>
      <c r="AH178" s="28">
        <f>IF(AH136&lt;=60000,$G$160,IF(AH136&lt;=100000,$G$161,IF(AH136&lt;=150000,$G$162,IF(AH136&lt;=200000,$G$163,IF(AH136&lt;=400000,$G$164,IF(AH136&lt;=600000,$G$165,$G$166))))))</f>
      </c>
      <c r="AI178" s="28">
        <f>IF(AI136&lt;=60000,$G$160,IF(AI136&lt;=100000,$G$161,IF(AI136&lt;=150000,$G$162,IF(AI136&lt;=200000,$G$163,IF(AI136&lt;=400000,$G$164,IF(AI136&lt;=600000,$G$165,$G$166))))))</f>
      </c>
      <c r="AJ178" s="28">
        <f>IF(AJ136&lt;=60000,$G$160,IF(AJ136&lt;=100000,$G$161,IF(AJ136&lt;=150000,$G$162,IF(AJ136&lt;=200000,$G$163,IF(AJ136&lt;=400000,$G$164,IF(AJ136&lt;=600000,$G$165,$G$166))))))</f>
      </c>
      <c r="AK178" s="28">
        <f>IF(AK136&lt;=60000,$G$160,IF(AK136&lt;=100000,$G$161,IF(AK136&lt;=150000,$G$162,IF(AK136&lt;=200000,$G$163,IF(AK136&lt;=400000,$G$164,IF(AK136&lt;=600000,$G$165,$G$166))))))</f>
      </c>
      <c r="AL178" s="28">
        <f>IF(AL136&lt;=60000,$G$160,IF(AL136&lt;=100000,$G$161,IF(AL136&lt;=150000,$G$162,IF(AL136&lt;=200000,$G$163,IF(AL136&lt;=400000,$G$164,IF(AL136&lt;=600000,$G$165,$G$166))))))</f>
      </c>
      <c r="AM178" s="28">
        <f>IF(AM136&lt;=60000,$G$160,IF(AM136&lt;=100000,$G$161,IF(AM136&lt;=150000,$G$162,IF(AM136&lt;=200000,$G$163,IF(AM136&lt;=400000,$G$164,IF(AM136&lt;=600000,$G$165,$G$166))))))</f>
      </c>
      <c r="AN178" s="28">
        <f>IF(AN136&lt;=60000,$G$160,IF(AN136&lt;=100000,$G$161,IF(AN136&lt;=150000,$G$162,IF(AN136&lt;=200000,$G$163,IF(AN136&lt;=400000,$G$164,IF(AN136&lt;=600000,$G$165,$G$166))))))</f>
      </c>
      <c r="AO178" s="28">
        <f>IF(AO136&lt;=60000,$G$160,IF(AO136&lt;=100000,$G$161,IF(AO136&lt;=150000,$G$162,IF(AO136&lt;=200000,$G$163,IF(AO136&lt;=400000,$G$164,IF(AO136&lt;=600000,$G$165,$G$166))))))</f>
      </c>
      <c r="AP178" s="29">
        <f>+AVERAGE(AD178:AO178)</f>
      </c>
      <c r="AQ178" s="28">
        <f>IF(AQ136&lt;=60000,$G$160,IF(AQ136&lt;=100000,$G$161,IF(AQ136&lt;=150000,$G$162,IF(AQ136&lt;=200000,$G$163,IF(AQ136&lt;=400000,$G$164,IF(AQ136&lt;=600000,$G$165,$G$166))))))</f>
      </c>
      <c r="AR178" s="28">
        <f>IF(AR136&lt;=60000,$G$160,IF(AR136&lt;=100000,$G$161,IF(AR136&lt;=150000,$G$162,IF(AR136&lt;=200000,$G$163,IF(AR136&lt;=400000,$G$164,IF(AR136&lt;=600000,$G$165,$G$166))))))</f>
      </c>
      <c r="AS178" s="28">
        <f>IF(AS136&lt;=60000,$G$160,IF(AS136&lt;=100000,$G$161,IF(AS136&lt;=150000,$G$162,IF(AS136&lt;=200000,$G$163,IF(AS136&lt;=400000,$G$164,IF(AS136&lt;=600000,$G$165,$G$166))))))</f>
      </c>
      <c r="AT178" s="28">
        <f>IF(AT136&lt;=60000,$G$160,IF(AT136&lt;=100000,$G$161,IF(AT136&lt;=150000,$G$162,IF(AT136&lt;=200000,$G$163,IF(AT136&lt;=400000,$G$164,IF(AT136&lt;=600000,$G$165,$G$166))))))</f>
      </c>
      <c r="AU178" s="28">
        <f>IF(AU136&lt;=60000,$G$160,IF(AU136&lt;=100000,$G$161,IF(AU136&lt;=150000,$G$162,IF(AU136&lt;=200000,$G$163,IF(AU136&lt;=400000,$G$164,IF(AU136&lt;=600000,$G$165,$G$166))))))</f>
      </c>
      <c r="AV178" s="28">
        <f>IF(AV136&lt;=60000,$G$160,IF(AV136&lt;=100000,$G$161,IF(AV136&lt;=150000,$G$162,IF(AV136&lt;=200000,$G$163,IF(AV136&lt;=400000,$G$164,IF(AV136&lt;=600000,$G$165,$G$166))))))</f>
      </c>
      <c r="AW178" s="28">
        <f>IF(AW136&lt;=60000,$G$160,IF(AW136&lt;=100000,$G$161,IF(AW136&lt;=150000,$G$162,IF(AW136&lt;=200000,$G$163,IF(AW136&lt;=400000,$G$164,IF(AW136&lt;=600000,$G$165,$G$166))))))</f>
      </c>
      <c r="AX178" s="28">
        <f>IF(AX136&lt;=60000,$G$160,IF(AX136&lt;=100000,$G$161,IF(AX136&lt;=150000,$G$162,IF(AX136&lt;=200000,$G$163,IF(AX136&lt;=400000,$G$164,IF(AX136&lt;=600000,$G$165,$G$166))))))</f>
      </c>
      <c r="AY178" s="28">
        <f>IF(AY136&lt;=60000,$G$160,IF(AY136&lt;=100000,$G$161,IF(AY136&lt;=150000,$G$162,IF(AY136&lt;=200000,$G$163,IF(AY136&lt;=400000,$G$164,IF(AY136&lt;=600000,$G$165,$G$166))))))</f>
      </c>
      <c r="AZ178" s="28">
        <f>IF(AZ136&lt;=60000,$G$160,IF(AZ136&lt;=100000,$G$161,IF(AZ136&lt;=150000,$G$162,IF(AZ136&lt;=200000,$G$163,IF(AZ136&lt;=400000,$G$164,IF(AZ136&lt;=600000,$G$165,$G$166))))))</f>
      </c>
      <c r="BA178" s="28">
        <f>IF(BA136&lt;=60000,$G$160,IF(BA136&lt;=100000,$G$161,IF(BA136&lt;=150000,$G$162,IF(BA136&lt;=200000,$G$163,IF(BA136&lt;=400000,$G$164,IF(BA136&lt;=600000,$G$165,$G$166))))))</f>
      </c>
      <c r="BB178" s="28">
        <f>IF(BB136&lt;=60000,$G$160,IF(BB136&lt;=100000,$G$161,IF(BB136&lt;=150000,$G$162,IF(BB136&lt;=200000,$G$163,IF(BB136&lt;=400000,$G$164,IF(BB136&lt;=600000,$G$165,$G$166))))))</f>
      </c>
      <c r="BC178" s="29">
        <f>+AVERAGE(AQ178:BB178)</f>
      </c>
      <c r="BD178" s="31"/>
      <c r="BE178" s="94">
        <f>IF(BE136&lt;=60000,$G$160,IF(BE136&lt;=100000,$G$161,IF(BE136&lt;=150000,$G$162,IF(BE136&lt;=200000,$G$163,$G$164))))</f>
      </c>
      <c r="BF178" s="94">
        <f>IF(BF136&lt;=60000,$G$160,IF(BF136&lt;=100000,$G$161,IF(BF136&lt;=150000,$G$162,IF(BF136&lt;=200000,$G$163,$G$164))))</f>
      </c>
      <c r="BG178" s="94">
        <f>IF(BG136&lt;=60000,$G$160,IF(BG136&lt;=100000,$G$161,IF(BG136&lt;=150000,$G$162,IF(BG136&lt;=200000,$G$163,$G$164))))</f>
      </c>
      <c r="BH178" s="94">
        <f>IF(BH136&lt;=60000,$G$160,IF(BH136&lt;=100000,$G$161,IF(BH136&lt;=150000,$G$162,IF(BH136&lt;=200000,$G$163,$G$164))))</f>
      </c>
      <c r="BI178" s="94">
        <f>IF(BI136&lt;=60000,$G$160,IF(BI136&lt;=100000,$G$161,IF(BI136&lt;=150000,$G$162,IF(BI136&lt;=200000,$G$163,$G$164))))</f>
      </c>
      <c r="BJ178" s="94">
        <f>IF(BJ136&lt;=60000,$G$160,IF(BJ136&lt;=100000,$G$161,IF(BJ136&lt;=150000,$G$162,IF(BJ136&lt;=200000,$G$163,$G$164))))</f>
      </c>
      <c r="BK178" s="94">
        <f>IF(BK136&lt;=60000,$G$160,IF(BK136&lt;=100000,$G$161,IF(BK136&lt;=150000,$G$162,IF(BK136&lt;=200000,$G$163,$G$164))))</f>
      </c>
      <c r="BL178" s="94">
        <f>IF(BL136&lt;=60000,$G$160,IF(BL136&lt;=100000,$G$161,IF(BL136&lt;=150000,$G$162,IF(BL136&lt;=200000,$G$163,$G$164))))</f>
      </c>
      <c r="BM178" s="94">
        <f>IF(BM136&lt;=60000,$G$160,IF(BM136&lt;=100000,$G$161,IF(BM136&lt;=150000,$G$162,IF(BM136&lt;=200000,$G$163,$G$164))))</f>
      </c>
      <c r="BN178" s="94">
        <f>IF(BN136&lt;=60000,$G$160,IF(BN136&lt;=100000,$G$161,IF(BN136&lt;=150000,$G$162,IF(BN136&lt;=200000,$G$163,$G$164))))</f>
      </c>
      <c r="BO178" s="94">
        <f>IF(BO136&lt;=60000,$G$160,IF(BO136&lt;=100000,$G$161,IF(BO136&lt;=150000,$G$162,IF(BO136&lt;=200000,$G$163,$G$164))))</f>
      </c>
      <c r="BP178" s="94">
        <f>IF(BP136&lt;=60000,$G$160,IF(BP136&lt;=100000,$G$161,IF(BP136&lt;=150000,$G$162,IF(BP136&lt;=200000,$G$163,$G$164))))</f>
      </c>
      <c r="BQ178" s="29">
        <f>+AVERAGE(BE178:BP178)</f>
      </c>
      <c r="BR178" s="1"/>
      <c r="BS178" s="6"/>
      <c r="BT178" s="6"/>
      <c r="BU178" s="6"/>
      <c r="BV178" s="6"/>
      <c r="BW178" s="6"/>
      <c r="BX178" s="6"/>
      <c r="BY178" s="6"/>
      <c r="BZ178" s="6"/>
      <c r="CA178" s="1"/>
      <c r="CB178" s="6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</row>
    <row x14ac:dyDescent="0.25" r="179" customHeight="1" ht="18.75" hidden="1">
      <c r="A179" s="51">
        <f>A13</f>
      </c>
      <c r="B179" s="51">
        <f>B13</f>
      </c>
      <c r="C179" s="51">
        <f>C13</f>
      </c>
      <c r="D179" s="94"/>
      <c r="E179" s="94"/>
      <c r="F179" s="94"/>
      <c r="G179" s="94"/>
      <c r="H179" s="94">
        <f>IF(H137&lt;=60000,$G$160,IF(H137&lt;=100000,$G$161,IF(H137&lt;=150000,$G$162,IF(H137&lt;=200000,$G$163,$G$164))))</f>
      </c>
      <c r="I179" s="94">
        <f>IF(I137&lt;=60000,$G$160,IF(I137&lt;=100000,$G$161,IF(I137&lt;=150000,$G$162,IF(I137&lt;=200000,$G$163,$G$164))))</f>
      </c>
      <c r="J179" s="94">
        <f>IF(J137&lt;=60000,$G$160,IF(J137&lt;=100000,$G$161,IF(J137&lt;=150000,$G$162,IF(J137&lt;=200000,$G$163,$G$164))))</f>
      </c>
      <c r="K179" s="94">
        <f>IF(K137&lt;=60000,$G$160,IF(K137&lt;=100000,$G$161,IF(K137&lt;=150000,$G$162,IF(K137&lt;=200000,$G$163,$G$164))))</f>
      </c>
      <c r="L179" s="94">
        <f>IF(L137&lt;=60000,$G$160,IF(L137&lt;=100000,$G$161,IF(L137&lt;=150000,$G$162,IF(L137&lt;=200000,$G$163,$G$164))))</f>
      </c>
      <c r="M179" s="28">
        <f>IF(M137&lt;=60000,$G$160,IF(M137&lt;=100000,$G$161,IF(M137&lt;=150000,$G$162,IF(M137&lt;=200000,$G$163,IF(M137&lt;=400000,$G$164,IF(M137&lt;=600000,$G$165,$G$166))))))</f>
      </c>
      <c r="N179" s="28">
        <f>IF(N137&lt;=60000,$G$160,IF(N137&lt;=100000,$G$161,IF(N137&lt;=150000,$G$162,IF(N137&lt;=200000,$G$163,IF(N137&lt;=400000,$G$164,IF(N137&lt;=600000,$G$165,$G$166))))))</f>
      </c>
      <c r="O179" s="28">
        <f>IF(O137&lt;=60000,$G$160,IF(O137&lt;=100000,$G$161,IF(O137&lt;=150000,$G$162,IF(O137&lt;=200000,$G$163,IF(O137&lt;=400000,$G$164,IF(O137&lt;=600000,$G$165,$G$166))))))</f>
      </c>
      <c r="P179" s="29">
        <f>+AVERAGE(D179:O179)</f>
      </c>
      <c r="Q179" s="28">
        <f>IF(Q137&lt;=60000,$G$160,IF(Q137&lt;=100000,$G$161,IF(Q137&lt;=150000,$G$162,IF(Q137&lt;=200000,$G$163,IF(Q137&lt;=400000,$G$164,IF(Q137&lt;=600000,$G$165,$G$166))))))</f>
      </c>
      <c r="R179" s="28">
        <f>IF(R137&lt;=60000,$G$160,IF(R137&lt;=100000,$G$161,IF(R137&lt;=150000,$G$162,IF(R137&lt;=200000,$G$163,IF(R137&lt;=400000,$G$164,IF(R137&lt;=600000,$G$165,$G$166))))))</f>
      </c>
      <c r="S179" s="28">
        <f>IF(S137&lt;=60000,$G$160,IF(S137&lt;=100000,$G$161,IF(S137&lt;=150000,$G$162,IF(S137&lt;=200000,$G$163,IF(S137&lt;=400000,$G$164,IF(S137&lt;=600000,$G$165,$G$166))))))</f>
      </c>
      <c r="T179" s="28">
        <f>IF(T137&lt;=60000,$G$160,IF(T137&lt;=100000,$G$161,IF(T137&lt;=150000,$G$162,IF(T137&lt;=200000,$G$163,IF(T137&lt;=400000,$G$164,IF(T137&lt;=600000,$G$165,$G$166))))))</f>
      </c>
      <c r="U179" s="28">
        <f>IF(U137&lt;=60000,$G$160,IF(U137&lt;=100000,$G$161,IF(U137&lt;=150000,$G$162,IF(U137&lt;=200000,$G$163,IF(U137&lt;=400000,$G$164,IF(U137&lt;=600000,$G$165,$G$166))))))</f>
      </c>
      <c r="V179" s="28">
        <f>IF(V137&lt;=60000,$G$160,IF(V137&lt;=100000,$G$161,IF(V137&lt;=150000,$G$162,IF(V137&lt;=200000,$G$163,IF(V137&lt;=400000,$G$164,IF(V137&lt;=600000,$G$165,$G$166))))))</f>
      </c>
      <c r="W179" s="28">
        <f>IF(W137&lt;=60000,$G$160,IF(W137&lt;=100000,$G$161,IF(W137&lt;=150000,$G$162,IF(W137&lt;=200000,$G$163,IF(W137&lt;=400000,$G$164,IF(W137&lt;=600000,$G$165,$G$166))))))</f>
      </c>
      <c r="X179" s="28">
        <f>IF(X137&lt;=60000,$G$160,IF(X137&lt;=100000,$G$161,IF(X137&lt;=150000,$G$162,IF(X137&lt;=200000,$G$163,IF(X137&lt;=400000,$G$164,IF(X137&lt;=600000,$G$165,$G$166))))))</f>
      </c>
      <c r="Y179" s="28">
        <f>IF(Y137&lt;=60000,$G$160,IF(Y137&lt;=100000,$G$161,IF(Y137&lt;=150000,$G$162,IF(Y137&lt;=200000,$G$163,IF(Y137&lt;=400000,$G$164,IF(Y137&lt;=600000,$G$165,$G$166))))))</f>
      </c>
      <c r="Z179" s="28">
        <f>IF(Z137&lt;=60000,$G$160,IF(Z137&lt;=100000,$G$161,IF(Z137&lt;=150000,$G$162,IF(Z137&lt;=200000,$G$163,IF(Z137&lt;=400000,$G$164,IF(Z137&lt;=600000,$G$165,$G$166))))))</f>
      </c>
      <c r="AA179" s="28">
        <f>IF(AA137&lt;=60000,$G$160,IF(AA137&lt;=100000,$G$161,IF(AA137&lt;=150000,$G$162,IF(AA137&lt;=200000,$G$163,IF(AA137&lt;=400000,$G$164,IF(AA137&lt;=600000,$G$165,$G$166))))))</f>
      </c>
      <c r="AB179" s="28">
        <f>IF(AB137&lt;=60000,$G$160,IF(AB137&lt;=100000,$G$161,IF(AB137&lt;=150000,$G$162,IF(AB137&lt;=200000,$G$163,IF(AB137&lt;=400000,$G$164,IF(AB137&lt;=600000,$G$165,$G$166))))))</f>
      </c>
      <c r="AC179" s="29">
        <f>+AVERAGE(Q179:AB179)</f>
      </c>
      <c r="AD179" s="28">
        <f>IF(AD137&lt;=60000,$G$160,IF(AD137&lt;=100000,$G$161,IF(AD137&lt;=150000,$G$162,IF(AD137&lt;=200000,$G$163,IF(AD137&lt;=400000,$G$164,IF(AD137&lt;=600000,$G$165,$G$166))))))</f>
      </c>
      <c r="AE179" s="28">
        <f>IF(AE137&lt;=60000,$G$160,IF(AE137&lt;=100000,$G$161,IF(AE137&lt;=150000,$G$162,IF(AE137&lt;=200000,$G$163,IF(AE137&lt;=400000,$G$164,IF(AE137&lt;=600000,$G$165,$G$166))))))</f>
      </c>
      <c r="AF179" s="28">
        <f>IF(AF137&lt;=60000,$G$160,IF(AF137&lt;=100000,$G$161,IF(AF137&lt;=150000,$G$162,IF(AF137&lt;=200000,$G$163,IF(AF137&lt;=400000,$G$164,IF(AF137&lt;=600000,$G$165,$G$166))))))</f>
      </c>
      <c r="AG179" s="28">
        <f>IF(AG137&lt;=60000,$G$160,IF(AG137&lt;=100000,$G$161,IF(AG137&lt;=150000,$G$162,IF(AG137&lt;=200000,$G$163,IF(AG137&lt;=400000,$G$164,IF(AG137&lt;=600000,$G$165,$G$166))))))</f>
      </c>
      <c r="AH179" s="28">
        <f>IF(AH137&lt;=60000,$G$160,IF(AH137&lt;=100000,$G$161,IF(AH137&lt;=150000,$G$162,IF(AH137&lt;=200000,$G$163,IF(AH137&lt;=400000,$G$164,IF(AH137&lt;=600000,$G$165,$G$166))))))</f>
      </c>
      <c r="AI179" s="28">
        <f>IF(AI137&lt;=60000,$G$160,IF(AI137&lt;=100000,$G$161,IF(AI137&lt;=150000,$G$162,IF(AI137&lt;=200000,$G$163,IF(AI137&lt;=400000,$G$164,IF(AI137&lt;=600000,$G$165,$G$166))))))</f>
      </c>
      <c r="AJ179" s="28">
        <f>IF(AJ137&lt;=60000,$G$160,IF(AJ137&lt;=100000,$G$161,IF(AJ137&lt;=150000,$G$162,IF(AJ137&lt;=200000,$G$163,IF(AJ137&lt;=400000,$G$164,IF(AJ137&lt;=600000,$G$165,$G$166))))))</f>
      </c>
      <c r="AK179" s="28">
        <f>IF(AK137&lt;=60000,$G$160,IF(AK137&lt;=100000,$G$161,IF(AK137&lt;=150000,$G$162,IF(AK137&lt;=200000,$G$163,IF(AK137&lt;=400000,$G$164,IF(AK137&lt;=600000,$G$165,$G$166))))))</f>
      </c>
      <c r="AL179" s="28">
        <f>IF(AL137&lt;=60000,$G$160,IF(AL137&lt;=100000,$G$161,IF(AL137&lt;=150000,$G$162,IF(AL137&lt;=200000,$G$163,IF(AL137&lt;=400000,$G$164,IF(AL137&lt;=600000,$G$165,$G$166))))))</f>
      </c>
      <c r="AM179" s="28">
        <f>IF(AM137&lt;=60000,$G$160,IF(AM137&lt;=100000,$G$161,IF(AM137&lt;=150000,$G$162,IF(AM137&lt;=200000,$G$163,IF(AM137&lt;=400000,$G$164,IF(AM137&lt;=600000,$G$165,$G$166))))))</f>
      </c>
      <c r="AN179" s="28">
        <f>IF(AN137&lt;=60000,$G$160,IF(AN137&lt;=100000,$G$161,IF(AN137&lt;=150000,$G$162,IF(AN137&lt;=200000,$G$163,IF(AN137&lt;=400000,$G$164,IF(AN137&lt;=600000,$G$165,$G$166))))))</f>
      </c>
      <c r="AO179" s="28">
        <f>IF(AO137&lt;=60000,$G$160,IF(AO137&lt;=100000,$G$161,IF(AO137&lt;=150000,$G$162,IF(AO137&lt;=200000,$G$163,IF(AO137&lt;=400000,$G$164,IF(AO137&lt;=600000,$G$165,$G$166))))))</f>
      </c>
      <c r="AP179" s="29">
        <f>+AVERAGE(AD179:AO179)</f>
      </c>
      <c r="AQ179" s="28">
        <f>IF(AQ137&lt;=60000,$G$160,IF(AQ137&lt;=100000,$G$161,IF(AQ137&lt;=150000,$G$162,IF(AQ137&lt;=200000,$G$163,IF(AQ137&lt;=400000,$G$164,IF(AQ137&lt;=600000,$G$165,$G$166))))))</f>
      </c>
      <c r="AR179" s="28">
        <f>IF(AR137&lt;=60000,$G$160,IF(AR137&lt;=100000,$G$161,IF(AR137&lt;=150000,$G$162,IF(AR137&lt;=200000,$G$163,IF(AR137&lt;=400000,$G$164,IF(AR137&lt;=600000,$G$165,$G$166))))))</f>
      </c>
      <c r="AS179" s="28">
        <f>IF(AS137&lt;=60000,$G$160,IF(AS137&lt;=100000,$G$161,IF(AS137&lt;=150000,$G$162,IF(AS137&lt;=200000,$G$163,IF(AS137&lt;=400000,$G$164,IF(AS137&lt;=600000,$G$165,$G$166))))))</f>
      </c>
      <c r="AT179" s="28">
        <f>IF(AT137&lt;=60000,$G$160,IF(AT137&lt;=100000,$G$161,IF(AT137&lt;=150000,$G$162,IF(AT137&lt;=200000,$G$163,IF(AT137&lt;=400000,$G$164,IF(AT137&lt;=600000,$G$165,$G$166))))))</f>
      </c>
      <c r="AU179" s="28">
        <f>IF(AU137&lt;=60000,$G$160,IF(AU137&lt;=100000,$G$161,IF(AU137&lt;=150000,$G$162,IF(AU137&lt;=200000,$G$163,IF(AU137&lt;=400000,$G$164,IF(AU137&lt;=600000,$G$165,$G$166))))))</f>
      </c>
      <c r="AV179" s="28">
        <f>IF(AV137&lt;=60000,$G$160,IF(AV137&lt;=100000,$G$161,IF(AV137&lt;=150000,$G$162,IF(AV137&lt;=200000,$G$163,IF(AV137&lt;=400000,$G$164,IF(AV137&lt;=600000,$G$165,$G$166))))))</f>
      </c>
      <c r="AW179" s="28">
        <f>IF(AW137&lt;=60000,$G$160,IF(AW137&lt;=100000,$G$161,IF(AW137&lt;=150000,$G$162,IF(AW137&lt;=200000,$G$163,IF(AW137&lt;=400000,$G$164,IF(AW137&lt;=600000,$G$165,$G$166))))))</f>
      </c>
      <c r="AX179" s="28">
        <f>IF(AX137&lt;=60000,$G$160,IF(AX137&lt;=100000,$G$161,IF(AX137&lt;=150000,$G$162,IF(AX137&lt;=200000,$G$163,IF(AX137&lt;=400000,$G$164,IF(AX137&lt;=600000,$G$165,$G$166))))))</f>
      </c>
      <c r="AY179" s="28">
        <f>IF(AY137&lt;=60000,$G$160,IF(AY137&lt;=100000,$G$161,IF(AY137&lt;=150000,$G$162,IF(AY137&lt;=200000,$G$163,IF(AY137&lt;=400000,$G$164,IF(AY137&lt;=600000,$G$165,$G$166))))))</f>
      </c>
      <c r="AZ179" s="28">
        <f>IF(AZ137&lt;=60000,$G$160,IF(AZ137&lt;=100000,$G$161,IF(AZ137&lt;=150000,$G$162,IF(AZ137&lt;=200000,$G$163,IF(AZ137&lt;=400000,$G$164,IF(AZ137&lt;=600000,$G$165,$G$166))))))</f>
      </c>
      <c r="BA179" s="28">
        <f>IF(BA137&lt;=60000,$G$160,IF(BA137&lt;=100000,$G$161,IF(BA137&lt;=150000,$G$162,IF(BA137&lt;=200000,$G$163,IF(BA137&lt;=400000,$G$164,IF(BA137&lt;=600000,$G$165,$G$166))))))</f>
      </c>
      <c r="BB179" s="28">
        <f>IF(BB137&lt;=60000,$G$160,IF(BB137&lt;=100000,$G$161,IF(BB137&lt;=150000,$G$162,IF(BB137&lt;=200000,$G$163,IF(BB137&lt;=400000,$G$164,IF(BB137&lt;=600000,$G$165,$G$166))))))</f>
      </c>
      <c r="BC179" s="29">
        <f>+AVERAGE(AQ179:BB179)</f>
      </c>
      <c r="BD179" s="31"/>
      <c r="BE179" s="94">
        <f>IF(BE137&lt;=60000,$G$160,IF(BE137&lt;=100000,$G$161,IF(BE137&lt;=150000,$G$162,IF(BE137&lt;=200000,$G$163,$G$164))))</f>
      </c>
      <c r="BF179" s="94">
        <f>IF(BF137&lt;=60000,$G$160,IF(BF137&lt;=100000,$G$161,IF(BF137&lt;=150000,$G$162,IF(BF137&lt;=200000,$G$163,$G$164))))</f>
      </c>
      <c r="BG179" s="94">
        <f>IF(BG137&lt;=60000,$G$160,IF(BG137&lt;=100000,$G$161,IF(BG137&lt;=150000,$G$162,IF(BG137&lt;=200000,$G$163,$G$164))))</f>
      </c>
      <c r="BH179" s="94">
        <f>IF(BH137&lt;=60000,$G$160,IF(BH137&lt;=100000,$G$161,IF(BH137&lt;=150000,$G$162,IF(BH137&lt;=200000,$G$163,$G$164))))</f>
      </c>
      <c r="BI179" s="94">
        <f>IF(BI137&lt;=60000,$G$160,IF(BI137&lt;=100000,$G$161,IF(BI137&lt;=150000,$G$162,IF(BI137&lt;=200000,$G$163,$G$164))))</f>
      </c>
      <c r="BJ179" s="94">
        <f>IF(BJ137&lt;=60000,$G$160,IF(BJ137&lt;=100000,$G$161,IF(BJ137&lt;=150000,$G$162,IF(BJ137&lt;=200000,$G$163,$G$164))))</f>
      </c>
      <c r="BK179" s="94">
        <f>IF(BK137&lt;=60000,$G$160,IF(BK137&lt;=100000,$G$161,IF(BK137&lt;=150000,$G$162,IF(BK137&lt;=200000,$G$163,$G$164))))</f>
      </c>
      <c r="BL179" s="94">
        <f>IF(BL137&lt;=60000,$G$160,IF(BL137&lt;=100000,$G$161,IF(BL137&lt;=150000,$G$162,IF(BL137&lt;=200000,$G$163,$G$164))))</f>
      </c>
      <c r="BM179" s="94">
        <f>IF(BM137&lt;=60000,$G$160,IF(BM137&lt;=100000,$G$161,IF(BM137&lt;=150000,$G$162,IF(BM137&lt;=200000,$G$163,$G$164))))</f>
      </c>
      <c r="BN179" s="94">
        <f>IF(BN137&lt;=60000,$G$160,IF(BN137&lt;=100000,$G$161,IF(BN137&lt;=150000,$G$162,IF(BN137&lt;=200000,$G$163,$G$164))))</f>
      </c>
      <c r="BO179" s="94">
        <f>IF(BO137&lt;=60000,$G$160,IF(BO137&lt;=100000,$G$161,IF(BO137&lt;=150000,$G$162,IF(BO137&lt;=200000,$G$163,$G$164))))</f>
      </c>
      <c r="BP179" s="94">
        <f>IF(BP137&lt;=60000,$G$160,IF(BP137&lt;=100000,$G$161,IF(BP137&lt;=150000,$G$162,IF(BP137&lt;=200000,$G$163,$G$164))))</f>
      </c>
      <c r="BQ179" s="29">
        <f>+AVERAGE(BE179:BP179)</f>
      </c>
      <c r="BR179" s="1"/>
      <c r="BS179" s="6"/>
      <c r="BT179" s="6"/>
      <c r="BU179" s="6"/>
      <c r="BV179" s="6"/>
      <c r="BW179" s="6"/>
      <c r="BX179" s="6"/>
      <c r="BY179" s="6"/>
      <c r="BZ179" s="6"/>
      <c r="CA179" s="1"/>
      <c r="CB179" s="6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</row>
    <row x14ac:dyDescent="0.25" r="180" customHeight="1" ht="18.75" hidden="1">
      <c r="A180" s="51">
        <f>A14</f>
      </c>
      <c r="B180" s="51">
        <f>B14</f>
      </c>
      <c r="C180" s="51">
        <f>C14</f>
      </c>
      <c r="D180" s="94"/>
      <c r="E180" s="94"/>
      <c r="F180" s="94"/>
      <c r="G180" s="94"/>
      <c r="H180" s="94">
        <f>IF(H138&lt;=60000,$G$160,IF(H138&lt;=100000,$G$161,IF(H138&lt;=150000,$G$162,IF(H138&lt;=200000,$G$163,$G$164))))</f>
      </c>
      <c r="I180" s="94">
        <f>IF(I138&lt;=60000,$G$160,IF(I138&lt;=100000,$G$161,IF(I138&lt;=150000,$G$162,IF(I138&lt;=200000,$G$163,$G$164))))</f>
      </c>
      <c r="J180" s="94">
        <f>IF(J138&lt;=60000,$G$160,IF(J138&lt;=100000,$G$161,IF(J138&lt;=150000,$G$162,IF(J138&lt;=200000,$G$163,$G$164))))</f>
      </c>
      <c r="K180" s="94">
        <f>IF(K138&lt;=60000,$G$160,IF(K138&lt;=100000,$G$161,IF(K138&lt;=150000,$G$162,IF(K138&lt;=200000,$G$163,$G$164))))</f>
      </c>
      <c r="L180" s="94">
        <f>IF(L138&lt;=60000,$G$160,IF(L138&lt;=100000,$G$161,IF(L138&lt;=150000,$G$162,IF(L138&lt;=200000,$G$163,$G$164))))</f>
      </c>
      <c r="M180" s="28">
        <f>IF(M138&lt;=60000,$G$160,IF(M138&lt;=100000,$G$161,IF(M138&lt;=150000,$G$162,IF(M138&lt;=200000,$G$163,IF(M138&lt;=400000,$G$164,IF(M138&lt;=600000,$G$165,$G$166))))))</f>
      </c>
      <c r="N180" s="28">
        <f>IF(N138&lt;=60000,$G$160,IF(N138&lt;=100000,$G$161,IF(N138&lt;=150000,$G$162,IF(N138&lt;=200000,$G$163,IF(N138&lt;=400000,$G$164,IF(N138&lt;=600000,$G$165,$G$166))))))</f>
      </c>
      <c r="O180" s="28">
        <f>IF(O138&lt;=60000,$G$160,IF(O138&lt;=100000,$G$161,IF(O138&lt;=150000,$G$162,IF(O138&lt;=200000,$G$163,IF(O138&lt;=400000,$G$164,IF(O138&lt;=600000,$G$165,$G$166))))))</f>
      </c>
      <c r="P180" s="29">
        <f>+AVERAGE(D180:O180)</f>
      </c>
      <c r="Q180" s="28">
        <f>IF(Q138&lt;=60000,$G$160,IF(Q138&lt;=100000,$G$161,IF(Q138&lt;=150000,$G$162,IF(Q138&lt;=200000,$G$163,IF(Q138&lt;=400000,$G$164,IF(Q138&lt;=600000,$G$165,$G$166))))))</f>
      </c>
      <c r="R180" s="28">
        <f>IF(R138&lt;=60000,$G$160,IF(R138&lt;=100000,$G$161,IF(R138&lt;=150000,$G$162,IF(R138&lt;=200000,$G$163,IF(R138&lt;=400000,$G$164,IF(R138&lt;=600000,$G$165,$G$166))))))</f>
      </c>
      <c r="S180" s="28">
        <f>IF(S138&lt;=60000,$G$160,IF(S138&lt;=100000,$G$161,IF(S138&lt;=150000,$G$162,IF(S138&lt;=200000,$G$163,IF(S138&lt;=400000,$G$164,IF(S138&lt;=600000,$G$165,$G$166))))))</f>
      </c>
      <c r="T180" s="28">
        <f>IF(T138&lt;=60000,$G$160,IF(T138&lt;=100000,$G$161,IF(T138&lt;=150000,$G$162,IF(T138&lt;=200000,$G$163,IF(T138&lt;=400000,$G$164,IF(T138&lt;=600000,$G$165,$G$166))))))</f>
      </c>
      <c r="U180" s="28">
        <f>IF(U138&lt;=60000,$G$160,IF(U138&lt;=100000,$G$161,IF(U138&lt;=150000,$G$162,IF(U138&lt;=200000,$G$163,IF(U138&lt;=400000,$G$164,IF(U138&lt;=600000,$G$165,$G$166))))))</f>
      </c>
      <c r="V180" s="28">
        <f>IF(V138&lt;=60000,$G$160,IF(V138&lt;=100000,$G$161,IF(V138&lt;=150000,$G$162,IF(V138&lt;=200000,$G$163,IF(V138&lt;=400000,$G$164,IF(V138&lt;=600000,$G$165,$G$166))))))</f>
      </c>
      <c r="W180" s="28">
        <f>IF(W138&lt;=60000,$G$160,IF(W138&lt;=100000,$G$161,IF(W138&lt;=150000,$G$162,IF(W138&lt;=200000,$G$163,IF(W138&lt;=400000,$G$164,IF(W138&lt;=600000,$G$165,$G$166))))))</f>
      </c>
      <c r="X180" s="28">
        <f>IF(X138&lt;=60000,$G$160,IF(X138&lt;=100000,$G$161,IF(X138&lt;=150000,$G$162,IF(X138&lt;=200000,$G$163,IF(X138&lt;=400000,$G$164,IF(X138&lt;=600000,$G$165,$G$166))))))</f>
      </c>
      <c r="Y180" s="28">
        <f>IF(Y138&lt;=60000,$G$160,IF(Y138&lt;=100000,$G$161,IF(Y138&lt;=150000,$G$162,IF(Y138&lt;=200000,$G$163,IF(Y138&lt;=400000,$G$164,IF(Y138&lt;=600000,$G$165,$G$166))))))</f>
      </c>
      <c r="Z180" s="28">
        <f>IF(Z138&lt;=60000,$G$160,IF(Z138&lt;=100000,$G$161,IF(Z138&lt;=150000,$G$162,IF(Z138&lt;=200000,$G$163,IF(Z138&lt;=400000,$G$164,IF(Z138&lt;=600000,$G$165,$G$166))))))</f>
      </c>
      <c r="AA180" s="28">
        <f>IF(AA138&lt;=60000,$G$160,IF(AA138&lt;=100000,$G$161,IF(AA138&lt;=150000,$G$162,IF(AA138&lt;=200000,$G$163,IF(AA138&lt;=400000,$G$164,IF(AA138&lt;=600000,$G$165,$G$166))))))</f>
      </c>
      <c r="AB180" s="28">
        <f>IF(AB138&lt;=60000,$G$160,IF(AB138&lt;=100000,$G$161,IF(AB138&lt;=150000,$G$162,IF(AB138&lt;=200000,$G$163,IF(AB138&lt;=400000,$G$164,IF(AB138&lt;=600000,$G$165,$G$166))))))</f>
      </c>
      <c r="AC180" s="29">
        <f>+AVERAGE(Q180:AB180)</f>
      </c>
      <c r="AD180" s="28">
        <f>IF(AD138&lt;=60000,$G$160,IF(AD138&lt;=100000,$G$161,IF(AD138&lt;=150000,$G$162,IF(AD138&lt;=200000,$G$163,IF(AD138&lt;=400000,$G$164,IF(AD138&lt;=600000,$G$165,$G$166))))))</f>
      </c>
      <c r="AE180" s="28">
        <f>IF(AE138&lt;=60000,$G$160,IF(AE138&lt;=100000,$G$161,IF(AE138&lt;=150000,$G$162,IF(AE138&lt;=200000,$G$163,IF(AE138&lt;=400000,$G$164,IF(AE138&lt;=600000,$G$165,$G$166))))))</f>
      </c>
      <c r="AF180" s="28">
        <f>IF(AF138&lt;=60000,$G$160,IF(AF138&lt;=100000,$G$161,IF(AF138&lt;=150000,$G$162,IF(AF138&lt;=200000,$G$163,IF(AF138&lt;=400000,$G$164,IF(AF138&lt;=600000,$G$165,$G$166))))))</f>
      </c>
      <c r="AG180" s="28">
        <f>IF(AG138&lt;=60000,$G$160,IF(AG138&lt;=100000,$G$161,IF(AG138&lt;=150000,$G$162,IF(AG138&lt;=200000,$G$163,IF(AG138&lt;=400000,$G$164,IF(AG138&lt;=600000,$G$165,$G$166))))))</f>
      </c>
      <c r="AH180" s="28">
        <f>IF(AH138&lt;=60000,$G$160,IF(AH138&lt;=100000,$G$161,IF(AH138&lt;=150000,$G$162,IF(AH138&lt;=200000,$G$163,IF(AH138&lt;=400000,$G$164,IF(AH138&lt;=600000,$G$165,$G$166))))))</f>
      </c>
      <c r="AI180" s="28">
        <f>IF(AI138&lt;=60000,$G$160,IF(AI138&lt;=100000,$G$161,IF(AI138&lt;=150000,$G$162,IF(AI138&lt;=200000,$G$163,IF(AI138&lt;=400000,$G$164,IF(AI138&lt;=600000,$G$165,$G$166))))))</f>
      </c>
      <c r="AJ180" s="28">
        <f>IF(AJ138&lt;=60000,$G$160,IF(AJ138&lt;=100000,$G$161,IF(AJ138&lt;=150000,$G$162,IF(AJ138&lt;=200000,$G$163,IF(AJ138&lt;=400000,$G$164,IF(AJ138&lt;=600000,$G$165,$G$166))))))</f>
      </c>
      <c r="AK180" s="28">
        <f>IF(AK138&lt;=60000,$G$160,IF(AK138&lt;=100000,$G$161,IF(AK138&lt;=150000,$G$162,IF(AK138&lt;=200000,$G$163,IF(AK138&lt;=400000,$G$164,IF(AK138&lt;=600000,$G$165,$G$166))))))</f>
      </c>
      <c r="AL180" s="28">
        <f>IF(AL138&lt;=60000,$G$160,IF(AL138&lt;=100000,$G$161,IF(AL138&lt;=150000,$G$162,IF(AL138&lt;=200000,$G$163,IF(AL138&lt;=400000,$G$164,IF(AL138&lt;=600000,$G$165,$G$166))))))</f>
      </c>
      <c r="AM180" s="28">
        <f>IF(AM138&lt;=60000,$G$160,IF(AM138&lt;=100000,$G$161,IF(AM138&lt;=150000,$G$162,IF(AM138&lt;=200000,$G$163,IF(AM138&lt;=400000,$G$164,IF(AM138&lt;=600000,$G$165,$G$166))))))</f>
      </c>
      <c r="AN180" s="28">
        <f>IF(AN138&lt;=60000,$G$160,IF(AN138&lt;=100000,$G$161,IF(AN138&lt;=150000,$G$162,IF(AN138&lt;=200000,$G$163,IF(AN138&lt;=400000,$G$164,IF(AN138&lt;=600000,$G$165,$G$166))))))</f>
      </c>
      <c r="AO180" s="28">
        <f>IF(AO138&lt;=60000,$G$160,IF(AO138&lt;=100000,$G$161,IF(AO138&lt;=150000,$G$162,IF(AO138&lt;=200000,$G$163,IF(AO138&lt;=400000,$G$164,IF(AO138&lt;=600000,$G$165,$G$166))))))</f>
      </c>
      <c r="AP180" s="29">
        <f>+AVERAGE(AD180:AO180)</f>
      </c>
      <c r="AQ180" s="28">
        <f>IF(AQ138&lt;=60000,$G$160,IF(AQ138&lt;=100000,$G$161,IF(AQ138&lt;=150000,$G$162,IF(AQ138&lt;=200000,$G$163,IF(AQ138&lt;=400000,$G$164,IF(AQ138&lt;=600000,$G$165,$G$166))))))</f>
      </c>
      <c r="AR180" s="28">
        <f>IF(AR138&lt;=60000,$G$160,IF(AR138&lt;=100000,$G$161,IF(AR138&lt;=150000,$G$162,IF(AR138&lt;=200000,$G$163,IF(AR138&lt;=400000,$G$164,IF(AR138&lt;=600000,$G$165,$G$166))))))</f>
      </c>
      <c r="AS180" s="28">
        <f>IF(AS138&lt;=60000,$G$160,IF(AS138&lt;=100000,$G$161,IF(AS138&lt;=150000,$G$162,IF(AS138&lt;=200000,$G$163,IF(AS138&lt;=400000,$G$164,IF(AS138&lt;=600000,$G$165,$G$166))))))</f>
      </c>
      <c r="AT180" s="28">
        <f>IF(AT138&lt;=60000,$G$160,IF(AT138&lt;=100000,$G$161,IF(AT138&lt;=150000,$G$162,IF(AT138&lt;=200000,$G$163,IF(AT138&lt;=400000,$G$164,IF(AT138&lt;=600000,$G$165,$G$166))))))</f>
      </c>
      <c r="AU180" s="28">
        <f>IF(AU138&lt;=60000,$G$160,IF(AU138&lt;=100000,$G$161,IF(AU138&lt;=150000,$G$162,IF(AU138&lt;=200000,$G$163,IF(AU138&lt;=400000,$G$164,IF(AU138&lt;=600000,$G$165,$G$166))))))</f>
      </c>
      <c r="AV180" s="28">
        <f>IF(AV138&lt;=60000,$G$160,IF(AV138&lt;=100000,$G$161,IF(AV138&lt;=150000,$G$162,IF(AV138&lt;=200000,$G$163,IF(AV138&lt;=400000,$G$164,IF(AV138&lt;=600000,$G$165,$G$166))))))</f>
      </c>
      <c r="AW180" s="28">
        <f>IF(AW138&lt;=60000,$G$160,IF(AW138&lt;=100000,$G$161,IF(AW138&lt;=150000,$G$162,IF(AW138&lt;=200000,$G$163,IF(AW138&lt;=400000,$G$164,IF(AW138&lt;=600000,$G$165,$G$166))))))</f>
      </c>
      <c r="AX180" s="28">
        <f>IF(AX138&lt;=60000,$G$160,IF(AX138&lt;=100000,$G$161,IF(AX138&lt;=150000,$G$162,IF(AX138&lt;=200000,$G$163,IF(AX138&lt;=400000,$G$164,IF(AX138&lt;=600000,$G$165,$G$166))))))</f>
      </c>
      <c r="AY180" s="28">
        <f>IF(AY138&lt;=60000,$G$160,IF(AY138&lt;=100000,$G$161,IF(AY138&lt;=150000,$G$162,IF(AY138&lt;=200000,$G$163,IF(AY138&lt;=400000,$G$164,IF(AY138&lt;=600000,$G$165,$G$166))))))</f>
      </c>
      <c r="AZ180" s="28">
        <f>IF(AZ138&lt;=60000,$G$160,IF(AZ138&lt;=100000,$G$161,IF(AZ138&lt;=150000,$G$162,IF(AZ138&lt;=200000,$G$163,IF(AZ138&lt;=400000,$G$164,IF(AZ138&lt;=600000,$G$165,$G$166))))))</f>
      </c>
      <c r="BA180" s="28">
        <f>IF(BA138&lt;=60000,$G$160,IF(BA138&lt;=100000,$G$161,IF(BA138&lt;=150000,$G$162,IF(BA138&lt;=200000,$G$163,IF(BA138&lt;=400000,$G$164,IF(BA138&lt;=600000,$G$165,$G$166))))))</f>
      </c>
      <c r="BB180" s="28">
        <f>IF(BB138&lt;=60000,$G$160,IF(BB138&lt;=100000,$G$161,IF(BB138&lt;=150000,$G$162,IF(BB138&lt;=200000,$G$163,IF(BB138&lt;=400000,$G$164,IF(BB138&lt;=600000,$G$165,$G$166))))))</f>
      </c>
      <c r="BC180" s="29">
        <f>+AVERAGE(AQ180:BB180)</f>
      </c>
      <c r="BD180" s="31"/>
      <c r="BE180" s="94">
        <f>IF(BE138&lt;=60000,$G$160,IF(BE138&lt;=100000,$G$161,IF(BE138&lt;=150000,$G$162,IF(BE138&lt;=200000,$G$163,$G$164))))</f>
      </c>
      <c r="BF180" s="94">
        <f>IF(BF138&lt;=60000,$G$160,IF(BF138&lt;=100000,$G$161,IF(BF138&lt;=150000,$G$162,IF(BF138&lt;=200000,$G$163,$G$164))))</f>
      </c>
      <c r="BG180" s="94">
        <f>IF(BG138&lt;=60000,$G$160,IF(BG138&lt;=100000,$G$161,IF(BG138&lt;=150000,$G$162,IF(BG138&lt;=200000,$G$163,$G$164))))</f>
      </c>
      <c r="BH180" s="94">
        <f>IF(BH138&lt;=60000,$G$160,IF(BH138&lt;=100000,$G$161,IF(BH138&lt;=150000,$G$162,IF(BH138&lt;=200000,$G$163,$G$164))))</f>
      </c>
      <c r="BI180" s="94">
        <f>IF(BI138&lt;=60000,$G$160,IF(BI138&lt;=100000,$G$161,IF(BI138&lt;=150000,$G$162,IF(BI138&lt;=200000,$G$163,$G$164))))</f>
      </c>
      <c r="BJ180" s="94">
        <f>IF(BJ138&lt;=60000,$G$160,IF(BJ138&lt;=100000,$G$161,IF(BJ138&lt;=150000,$G$162,IF(BJ138&lt;=200000,$G$163,$G$164))))</f>
      </c>
      <c r="BK180" s="94">
        <f>IF(BK138&lt;=60000,$G$160,IF(BK138&lt;=100000,$G$161,IF(BK138&lt;=150000,$G$162,IF(BK138&lt;=200000,$G$163,$G$164))))</f>
      </c>
      <c r="BL180" s="94">
        <f>IF(BL138&lt;=60000,$G$160,IF(BL138&lt;=100000,$G$161,IF(BL138&lt;=150000,$G$162,IF(BL138&lt;=200000,$G$163,$G$164))))</f>
      </c>
      <c r="BM180" s="94">
        <f>IF(BM138&lt;=60000,$G$160,IF(BM138&lt;=100000,$G$161,IF(BM138&lt;=150000,$G$162,IF(BM138&lt;=200000,$G$163,$G$164))))</f>
      </c>
      <c r="BN180" s="94">
        <f>IF(BN138&lt;=60000,$G$160,IF(BN138&lt;=100000,$G$161,IF(BN138&lt;=150000,$G$162,IF(BN138&lt;=200000,$G$163,$G$164))))</f>
      </c>
      <c r="BO180" s="94">
        <f>IF(BO138&lt;=60000,$G$160,IF(BO138&lt;=100000,$G$161,IF(BO138&lt;=150000,$G$162,IF(BO138&lt;=200000,$G$163,$G$164))))</f>
      </c>
      <c r="BP180" s="94">
        <f>IF(BP138&lt;=60000,$G$160,IF(BP138&lt;=100000,$G$161,IF(BP138&lt;=150000,$G$162,IF(BP138&lt;=200000,$G$163,$G$164))))</f>
      </c>
      <c r="BQ180" s="29">
        <f>+AVERAGE(BE180:BP180)</f>
      </c>
      <c r="BR180" s="1"/>
      <c r="BS180" s="6"/>
      <c r="BT180" s="6"/>
      <c r="BU180" s="6"/>
      <c r="BV180" s="6"/>
      <c r="BW180" s="6"/>
      <c r="BX180" s="6"/>
      <c r="BY180" s="6"/>
      <c r="BZ180" s="6"/>
      <c r="CA180" s="1"/>
      <c r="CB180" s="6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</row>
    <row x14ac:dyDescent="0.25" r="181" customHeight="1" ht="18.75" hidden="1">
      <c r="A181" s="51">
        <f>A15</f>
      </c>
      <c r="B181" s="51">
        <f>B15</f>
      </c>
      <c r="C181" s="51">
        <f>C15</f>
      </c>
      <c r="D181" s="94"/>
      <c r="E181" s="94"/>
      <c r="F181" s="94"/>
      <c r="G181" s="94"/>
      <c r="H181" s="94">
        <f>IF(H139&lt;=60000,$G$160,IF(H139&lt;=100000,$G$161,IF(H139&lt;=150000,$G$162,IF(H139&lt;=200000,$G$163,$G$164))))</f>
      </c>
      <c r="I181" s="94">
        <f>IF(I139&lt;=60000,$G$160,IF(I139&lt;=100000,$G$161,IF(I139&lt;=150000,$G$162,IF(I139&lt;=200000,$G$163,$G$164))))</f>
      </c>
      <c r="J181" s="94">
        <f>IF(J139&lt;=60000,$G$160,IF(J139&lt;=100000,$G$161,IF(J139&lt;=150000,$G$162,IF(J139&lt;=200000,$G$163,$G$164))))</f>
      </c>
      <c r="K181" s="94">
        <f>IF(K139&lt;=60000,$G$160,IF(K139&lt;=100000,$G$161,IF(K139&lt;=150000,$G$162,IF(K139&lt;=200000,$G$163,$G$164))))</f>
      </c>
      <c r="L181" s="94">
        <f>IF(L139&lt;=60000,$G$160,IF(L139&lt;=100000,$G$161,IF(L139&lt;=150000,$G$162,IF(L139&lt;=200000,$G$163,$G$164))))</f>
      </c>
      <c r="M181" s="28">
        <f>IF(M139&lt;=60000,$G$160,IF(M139&lt;=100000,$G$161,IF(M139&lt;=150000,$G$162,IF(M139&lt;=200000,$G$163,IF(M139&lt;=400000,$G$164,IF(M139&lt;=600000,$G$165,$G$166))))))</f>
      </c>
      <c r="N181" s="28">
        <f>IF(N139&lt;=60000,$G$160,IF(N139&lt;=100000,$G$161,IF(N139&lt;=150000,$G$162,IF(N139&lt;=200000,$G$163,IF(N139&lt;=400000,$G$164,IF(N139&lt;=600000,$G$165,$G$166))))))</f>
      </c>
      <c r="O181" s="28">
        <f>IF(O139&lt;=60000,$G$160,IF(O139&lt;=100000,$G$161,IF(O139&lt;=150000,$G$162,IF(O139&lt;=200000,$G$163,IF(O139&lt;=400000,$G$164,IF(O139&lt;=600000,$G$165,$G$166))))))</f>
      </c>
      <c r="P181" s="29">
        <f>+AVERAGE(D181:O181)</f>
      </c>
      <c r="Q181" s="28">
        <f>IF(Q139&lt;=60000,$G$160,IF(Q139&lt;=100000,$G$161,IF(Q139&lt;=150000,$G$162,IF(Q139&lt;=200000,$G$163,IF(Q139&lt;=400000,$G$164,IF(Q139&lt;=600000,$G$165,$G$166))))))</f>
      </c>
      <c r="R181" s="28">
        <f>IF(R139&lt;=60000,$G$160,IF(R139&lt;=100000,$G$161,IF(R139&lt;=150000,$G$162,IF(R139&lt;=200000,$G$163,IF(R139&lt;=400000,$G$164,IF(R139&lt;=600000,$G$165,$G$166))))))</f>
      </c>
      <c r="S181" s="28">
        <f>IF(S139&lt;=60000,$G$160,IF(S139&lt;=100000,$G$161,IF(S139&lt;=150000,$G$162,IF(S139&lt;=200000,$G$163,IF(S139&lt;=400000,$G$164,IF(S139&lt;=600000,$G$165,$G$166))))))</f>
      </c>
      <c r="T181" s="28">
        <f>IF(T139&lt;=60000,$G$160,IF(T139&lt;=100000,$G$161,IF(T139&lt;=150000,$G$162,IF(T139&lt;=200000,$G$163,IF(T139&lt;=400000,$G$164,IF(T139&lt;=600000,$G$165,$G$166))))))</f>
      </c>
      <c r="U181" s="28">
        <f>IF(U139&lt;=60000,$G$160,IF(U139&lt;=100000,$G$161,IF(U139&lt;=150000,$G$162,IF(U139&lt;=200000,$G$163,IF(U139&lt;=400000,$G$164,IF(U139&lt;=600000,$G$165,$G$166))))))</f>
      </c>
      <c r="V181" s="28">
        <f>IF(V139&lt;=60000,$G$160,IF(V139&lt;=100000,$G$161,IF(V139&lt;=150000,$G$162,IF(V139&lt;=200000,$G$163,IF(V139&lt;=400000,$G$164,IF(V139&lt;=600000,$G$165,$G$166))))))</f>
      </c>
      <c r="W181" s="28">
        <f>IF(W139&lt;=60000,$G$160,IF(W139&lt;=100000,$G$161,IF(W139&lt;=150000,$G$162,IF(W139&lt;=200000,$G$163,IF(W139&lt;=400000,$G$164,IF(W139&lt;=600000,$G$165,$G$166))))))</f>
      </c>
      <c r="X181" s="28">
        <f>IF(X139&lt;=60000,$G$160,IF(X139&lt;=100000,$G$161,IF(X139&lt;=150000,$G$162,IF(X139&lt;=200000,$G$163,IF(X139&lt;=400000,$G$164,IF(X139&lt;=600000,$G$165,$G$166))))))</f>
      </c>
      <c r="Y181" s="28">
        <f>IF(Y139&lt;=60000,$G$160,IF(Y139&lt;=100000,$G$161,IF(Y139&lt;=150000,$G$162,IF(Y139&lt;=200000,$G$163,IF(Y139&lt;=400000,$G$164,IF(Y139&lt;=600000,$G$165,$G$166))))))</f>
      </c>
      <c r="Z181" s="28">
        <f>IF(Z139&lt;=60000,$G$160,IF(Z139&lt;=100000,$G$161,IF(Z139&lt;=150000,$G$162,IF(Z139&lt;=200000,$G$163,IF(Z139&lt;=400000,$G$164,IF(Z139&lt;=600000,$G$165,$G$166))))))</f>
      </c>
      <c r="AA181" s="28">
        <f>IF(AA139&lt;=60000,$G$160,IF(AA139&lt;=100000,$G$161,IF(AA139&lt;=150000,$G$162,IF(AA139&lt;=200000,$G$163,IF(AA139&lt;=400000,$G$164,IF(AA139&lt;=600000,$G$165,$G$166))))))</f>
      </c>
      <c r="AB181" s="28">
        <f>IF(AB139&lt;=60000,$G$160,IF(AB139&lt;=100000,$G$161,IF(AB139&lt;=150000,$G$162,IF(AB139&lt;=200000,$G$163,IF(AB139&lt;=400000,$G$164,IF(AB139&lt;=600000,$G$165,$G$166))))))</f>
      </c>
      <c r="AC181" s="29">
        <f>+AVERAGE(Q181:AB181)</f>
      </c>
      <c r="AD181" s="28">
        <f>IF(AD139&lt;=60000,$G$160,IF(AD139&lt;=100000,$G$161,IF(AD139&lt;=150000,$G$162,IF(AD139&lt;=200000,$G$163,IF(AD139&lt;=400000,$G$164,IF(AD139&lt;=600000,$G$165,$G$166))))))</f>
      </c>
      <c r="AE181" s="28">
        <f>IF(AE139&lt;=60000,$G$160,IF(AE139&lt;=100000,$G$161,IF(AE139&lt;=150000,$G$162,IF(AE139&lt;=200000,$G$163,IF(AE139&lt;=400000,$G$164,IF(AE139&lt;=600000,$G$165,$G$166))))))</f>
      </c>
      <c r="AF181" s="28">
        <f>IF(AF139&lt;=60000,$G$160,IF(AF139&lt;=100000,$G$161,IF(AF139&lt;=150000,$G$162,IF(AF139&lt;=200000,$G$163,IF(AF139&lt;=400000,$G$164,IF(AF139&lt;=600000,$G$165,$G$166))))))</f>
      </c>
      <c r="AG181" s="28">
        <f>IF(AG139&lt;=60000,$G$160,IF(AG139&lt;=100000,$G$161,IF(AG139&lt;=150000,$G$162,IF(AG139&lt;=200000,$G$163,IF(AG139&lt;=400000,$G$164,IF(AG139&lt;=600000,$G$165,$G$166))))))</f>
      </c>
      <c r="AH181" s="28">
        <f>IF(AH139&lt;=60000,$G$160,IF(AH139&lt;=100000,$G$161,IF(AH139&lt;=150000,$G$162,IF(AH139&lt;=200000,$G$163,IF(AH139&lt;=400000,$G$164,IF(AH139&lt;=600000,$G$165,$G$166))))))</f>
      </c>
      <c r="AI181" s="28">
        <f>IF(AI139&lt;=60000,$G$160,IF(AI139&lt;=100000,$G$161,IF(AI139&lt;=150000,$G$162,IF(AI139&lt;=200000,$G$163,IF(AI139&lt;=400000,$G$164,IF(AI139&lt;=600000,$G$165,$G$166))))))</f>
      </c>
      <c r="AJ181" s="28">
        <f>IF(AJ139&lt;=60000,$G$160,IF(AJ139&lt;=100000,$G$161,IF(AJ139&lt;=150000,$G$162,IF(AJ139&lt;=200000,$G$163,IF(AJ139&lt;=400000,$G$164,IF(AJ139&lt;=600000,$G$165,$G$166))))))</f>
      </c>
      <c r="AK181" s="28">
        <f>IF(AK139&lt;=60000,$G$160,IF(AK139&lt;=100000,$G$161,IF(AK139&lt;=150000,$G$162,IF(AK139&lt;=200000,$G$163,IF(AK139&lt;=400000,$G$164,IF(AK139&lt;=600000,$G$165,$G$166))))))</f>
      </c>
      <c r="AL181" s="28">
        <f>IF(AL139&lt;=60000,$G$160,IF(AL139&lt;=100000,$G$161,IF(AL139&lt;=150000,$G$162,IF(AL139&lt;=200000,$G$163,IF(AL139&lt;=400000,$G$164,IF(AL139&lt;=600000,$G$165,$G$166))))))</f>
      </c>
      <c r="AM181" s="28">
        <f>IF(AM139&lt;=60000,$G$160,IF(AM139&lt;=100000,$G$161,IF(AM139&lt;=150000,$G$162,IF(AM139&lt;=200000,$G$163,IF(AM139&lt;=400000,$G$164,IF(AM139&lt;=600000,$G$165,$G$166))))))</f>
      </c>
      <c r="AN181" s="28">
        <f>IF(AN139&lt;=60000,$G$160,IF(AN139&lt;=100000,$G$161,IF(AN139&lt;=150000,$G$162,IF(AN139&lt;=200000,$G$163,IF(AN139&lt;=400000,$G$164,IF(AN139&lt;=600000,$G$165,$G$166))))))</f>
      </c>
      <c r="AO181" s="28">
        <f>IF(AO139&lt;=60000,$G$160,IF(AO139&lt;=100000,$G$161,IF(AO139&lt;=150000,$G$162,IF(AO139&lt;=200000,$G$163,IF(AO139&lt;=400000,$G$164,IF(AO139&lt;=600000,$G$165,$G$166))))))</f>
      </c>
      <c r="AP181" s="29">
        <f>+AVERAGE(AD181:AO181)</f>
      </c>
      <c r="AQ181" s="28">
        <f>IF(AQ139&lt;=60000,$G$160,IF(AQ139&lt;=100000,$G$161,IF(AQ139&lt;=150000,$G$162,IF(AQ139&lt;=200000,$G$163,IF(AQ139&lt;=400000,$G$164,IF(AQ139&lt;=600000,$G$165,$G$166))))))</f>
      </c>
      <c r="AR181" s="28">
        <f>IF(AR139&lt;=60000,$G$160,IF(AR139&lt;=100000,$G$161,IF(AR139&lt;=150000,$G$162,IF(AR139&lt;=200000,$G$163,IF(AR139&lt;=400000,$G$164,IF(AR139&lt;=600000,$G$165,$G$166))))))</f>
      </c>
      <c r="AS181" s="28">
        <f>IF(AS139&lt;=60000,$G$160,IF(AS139&lt;=100000,$G$161,IF(AS139&lt;=150000,$G$162,IF(AS139&lt;=200000,$G$163,IF(AS139&lt;=400000,$G$164,IF(AS139&lt;=600000,$G$165,$G$166))))))</f>
      </c>
      <c r="AT181" s="28">
        <f>IF(AT139&lt;=60000,$G$160,IF(AT139&lt;=100000,$G$161,IF(AT139&lt;=150000,$G$162,IF(AT139&lt;=200000,$G$163,IF(AT139&lt;=400000,$G$164,IF(AT139&lt;=600000,$G$165,$G$166))))))</f>
      </c>
      <c r="AU181" s="28">
        <f>IF(AU139&lt;=60000,$G$160,IF(AU139&lt;=100000,$G$161,IF(AU139&lt;=150000,$G$162,IF(AU139&lt;=200000,$G$163,IF(AU139&lt;=400000,$G$164,IF(AU139&lt;=600000,$G$165,$G$166))))))</f>
      </c>
      <c r="AV181" s="28">
        <f>IF(AV139&lt;=60000,$G$160,IF(AV139&lt;=100000,$G$161,IF(AV139&lt;=150000,$G$162,IF(AV139&lt;=200000,$G$163,IF(AV139&lt;=400000,$G$164,IF(AV139&lt;=600000,$G$165,$G$166))))))</f>
      </c>
      <c r="AW181" s="28">
        <f>IF(AW139&lt;=60000,$G$160,IF(AW139&lt;=100000,$G$161,IF(AW139&lt;=150000,$G$162,IF(AW139&lt;=200000,$G$163,IF(AW139&lt;=400000,$G$164,IF(AW139&lt;=600000,$G$165,$G$166))))))</f>
      </c>
      <c r="AX181" s="28">
        <f>IF(AX139&lt;=60000,$G$160,IF(AX139&lt;=100000,$G$161,IF(AX139&lt;=150000,$G$162,IF(AX139&lt;=200000,$G$163,IF(AX139&lt;=400000,$G$164,IF(AX139&lt;=600000,$G$165,$G$166))))))</f>
      </c>
      <c r="AY181" s="28">
        <f>IF(AY139&lt;=60000,$G$160,IF(AY139&lt;=100000,$G$161,IF(AY139&lt;=150000,$G$162,IF(AY139&lt;=200000,$G$163,IF(AY139&lt;=400000,$G$164,IF(AY139&lt;=600000,$G$165,$G$166))))))</f>
      </c>
      <c r="AZ181" s="28">
        <f>IF(AZ139&lt;=60000,$G$160,IF(AZ139&lt;=100000,$G$161,IF(AZ139&lt;=150000,$G$162,IF(AZ139&lt;=200000,$G$163,IF(AZ139&lt;=400000,$G$164,IF(AZ139&lt;=600000,$G$165,$G$166))))))</f>
      </c>
      <c r="BA181" s="28">
        <f>IF(BA139&lt;=60000,$G$160,IF(BA139&lt;=100000,$G$161,IF(BA139&lt;=150000,$G$162,IF(BA139&lt;=200000,$G$163,IF(BA139&lt;=400000,$G$164,IF(BA139&lt;=600000,$G$165,$G$166))))))</f>
      </c>
      <c r="BB181" s="28">
        <f>IF(BB139&lt;=60000,$G$160,IF(BB139&lt;=100000,$G$161,IF(BB139&lt;=150000,$G$162,IF(BB139&lt;=200000,$G$163,IF(BB139&lt;=400000,$G$164,IF(BB139&lt;=600000,$G$165,$G$166))))))</f>
      </c>
      <c r="BC181" s="29">
        <f>+AVERAGE(AQ181:BB181)</f>
      </c>
      <c r="BD181" s="52"/>
      <c r="BE181" s="94">
        <f>IF(BE139&lt;=60000,$G$160,IF(BE139&lt;=100000,$G$161,IF(BE139&lt;=150000,$G$162,IF(BE139&lt;=200000,$G$163,$G$164))))</f>
      </c>
      <c r="BF181" s="94">
        <f>IF(BF139&lt;=60000,$G$160,IF(BF139&lt;=100000,$G$161,IF(BF139&lt;=150000,$G$162,IF(BF139&lt;=200000,$G$163,$G$164))))</f>
      </c>
      <c r="BG181" s="94">
        <f>IF(BG139&lt;=60000,$G$160,IF(BG139&lt;=100000,$G$161,IF(BG139&lt;=150000,$G$162,IF(BG139&lt;=200000,$G$163,$G$164))))</f>
      </c>
      <c r="BH181" s="94">
        <f>IF(BH139&lt;=60000,$G$160,IF(BH139&lt;=100000,$G$161,IF(BH139&lt;=150000,$G$162,IF(BH139&lt;=200000,$G$163,$G$164))))</f>
      </c>
      <c r="BI181" s="94">
        <f>IF(BI139&lt;=60000,$G$160,IF(BI139&lt;=100000,$G$161,IF(BI139&lt;=150000,$G$162,IF(BI139&lt;=200000,$G$163,$G$164))))</f>
      </c>
      <c r="BJ181" s="94">
        <f>IF(BJ139&lt;=60000,$G$160,IF(BJ139&lt;=100000,$G$161,IF(BJ139&lt;=150000,$G$162,IF(BJ139&lt;=200000,$G$163,$G$164))))</f>
      </c>
      <c r="BK181" s="94">
        <f>IF(BK139&lt;=60000,$G$160,IF(BK139&lt;=100000,$G$161,IF(BK139&lt;=150000,$G$162,IF(BK139&lt;=200000,$G$163,$G$164))))</f>
      </c>
      <c r="BL181" s="94">
        <f>IF(BL139&lt;=60000,$G$160,IF(BL139&lt;=100000,$G$161,IF(BL139&lt;=150000,$G$162,IF(BL139&lt;=200000,$G$163,$G$164))))</f>
      </c>
      <c r="BM181" s="94">
        <f>IF(BM139&lt;=60000,$G$160,IF(BM139&lt;=100000,$G$161,IF(BM139&lt;=150000,$G$162,IF(BM139&lt;=200000,$G$163,$G$164))))</f>
      </c>
      <c r="BN181" s="94">
        <f>IF(BN139&lt;=60000,$G$160,IF(BN139&lt;=100000,$G$161,IF(BN139&lt;=150000,$G$162,IF(BN139&lt;=200000,$G$163,$G$164))))</f>
      </c>
      <c r="BO181" s="94">
        <f>IF(BO139&lt;=60000,$G$160,IF(BO139&lt;=100000,$G$161,IF(BO139&lt;=150000,$G$162,IF(BO139&lt;=200000,$G$163,$G$164))))</f>
      </c>
      <c r="BP181" s="94">
        <f>IF(BP139&lt;=60000,$G$160,IF(BP139&lt;=100000,$G$161,IF(BP139&lt;=150000,$G$162,IF(BP139&lt;=200000,$G$163,$G$164))))</f>
      </c>
      <c r="BQ181" s="29">
        <f>+AVERAGE(BE181:BP181)</f>
      </c>
      <c r="BR181" s="1"/>
      <c r="BS181" s="6"/>
      <c r="BT181" s="6"/>
      <c r="BU181" s="6"/>
      <c r="BV181" s="6"/>
      <c r="BW181" s="6"/>
      <c r="BX181" s="6"/>
      <c r="BY181" s="6"/>
      <c r="BZ181" s="6"/>
      <c r="CA181" s="1"/>
      <c r="CB181" s="6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</row>
    <row x14ac:dyDescent="0.25" r="182" customHeight="1" ht="18.75" hidden="1">
      <c r="A182" s="51">
        <f>A16</f>
      </c>
      <c r="B182" s="51">
        <f>B16</f>
      </c>
      <c r="C182" s="51">
        <f>C16</f>
      </c>
      <c r="D182" s="94"/>
      <c r="E182" s="94"/>
      <c r="F182" s="94"/>
      <c r="G182" s="94"/>
      <c r="H182" s="94">
        <f>IF(H140&lt;=60000,$G$160,IF(H140&lt;=100000,$G$161,IF(H140&lt;=150000,$G$162,IF(H140&lt;=200000,$G$163,$G$164))))</f>
      </c>
      <c r="I182" s="94">
        <f>IF(I140&lt;=60000,$G$160,IF(I140&lt;=100000,$G$161,IF(I140&lt;=150000,$G$162,IF(I140&lt;=200000,$G$163,$G$164))))</f>
      </c>
      <c r="J182" s="94">
        <f>IF(J140&lt;=60000,$G$160,IF(J140&lt;=100000,$G$161,IF(J140&lt;=150000,$G$162,IF(J140&lt;=200000,$G$163,$G$164))))</f>
      </c>
      <c r="K182" s="94">
        <f>IF(K140&lt;=60000,$G$160,IF(K140&lt;=100000,$G$161,IF(K140&lt;=150000,$G$162,IF(K140&lt;=200000,$G$163,$G$164))))</f>
      </c>
      <c r="L182" s="94">
        <f>IF(L140&lt;=60000,$G$160,IF(L140&lt;=100000,$G$161,IF(L140&lt;=150000,$G$162,IF(L140&lt;=200000,$G$163,$G$164))))</f>
      </c>
      <c r="M182" s="28">
        <f>IF(M140&lt;=60000,$G$160,IF(M140&lt;=100000,$G$161,IF(M140&lt;=150000,$G$162,IF(M140&lt;=200000,$G$163,IF(M140&lt;=400000,$G$164,IF(M140&lt;=600000,$G$165,$G$166))))))</f>
      </c>
      <c r="N182" s="28">
        <f>IF(N140&lt;=60000,$G$160,IF(N140&lt;=100000,$G$161,IF(N140&lt;=150000,$G$162,IF(N140&lt;=200000,$G$163,IF(N140&lt;=400000,$G$164,IF(N140&lt;=600000,$G$165,$G$166))))))</f>
      </c>
      <c r="O182" s="28">
        <f>IF(O140&lt;=60000,$G$160,IF(O140&lt;=100000,$G$161,IF(O140&lt;=150000,$G$162,IF(O140&lt;=200000,$G$163,IF(O140&lt;=400000,$G$164,IF(O140&lt;=600000,$G$165,$G$166))))))</f>
      </c>
      <c r="P182" s="29">
        <f>+AVERAGE(D182:O182)</f>
      </c>
      <c r="Q182" s="28">
        <f>IF(Q140&lt;=60000,$G$160,IF(Q140&lt;=100000,$G$161,IF(Q140&lt;=150000,$G$162,IF(Q140&lt;=200000,$G$163,IF(Q140&lt;=400000,$G$164,IF(Q140&lt;=600000,$G$165,$G$166))))))</f>
      </c>
      <c r="R182" s="28">
        <f>IF(R140&lt;=60000,$G$160,IF(R140&lt;=100000,$G$161,IF(R140&lt;=150000,$G$162,IF(R140&lt;=200000,$G$163,IF(R140&lt;=400000,$G$164,IF(R140&lt;=600000,$G$165,$G$166))))))</f>
      </c>
      <c r="S182" s="28">
        <f>IF(S140&lt;=60000,$G$160,IF(S140&lt;=100000,$G$161,IF(S140&lt;=150000,$G$162,IF(S140&lt;=200000,$G$163,IF(S140&lt;=400000,$G$164,IF(S140&lt;=600000,$G$165,$G$166))))))</f>
      </c>
      <c r="T182" s="28">
        <f>IF(T140&lt;=60000,$G$160,IF(T140&lt;=100000,$G$161,IF(T140&lt;=150000,$G$162,IF(T140&lt;=200000,$G$163,IF(T140&lt;=400000,$G$164,IF(T140&lt;=600000,$G$165,$G$166))))))</f>
      </c>
      <c r="U182" s="28">
        <f>IF(U140&lt;=60000,$G$160,IF(U140&lt;=100000,$G$161,IF(U140&lt;=150000,$G$162,IF(U140&lt;=200000,$G$163,IF(U140&lt;=400000,$G$164,IF(U140&lt;=600000,$G$165,$G$166))))))</f>
      </c>
      <c r="V182" s="28">
        <f>IF(V140&lt;=60000,$G$160,IF(V140&lt;=100000,$G$161,IF(V140&lt;=150000,$G$162,IF(V140&lt;=200000,$G$163,IF(V140&lt;=400000,$G$164,IF(V140&lt;=600000,$G$165,$G$166))))))</f>
      </c>
      <c r="W182" s="28">
        <f>IF(W140&lt;=60000,$G$160,IF(W140&lt;=100000,$G$161,IF(W140&lt;=150000,$G$162,IF(W140&lt;=200000,$G$163,IF(W140&lt;=400000,$G$164,IF(W140&lt;=600000,$G$165,$G$166))))))</f>
      </c>
      <c r="X182" s="28">
        <f>IF(X140&lt;=60000,$G$160,IF(X140&lt;=100000,$G$161,IF(X140&lt;=150000,$G$162,IF(X140&lt;=200000,$G$163,IF(X140&lt;=400000,$G$164,IF(X140&lt;=600000,$G$165,$G$166))))))</f>
      </c>
      <c r="Y182" s="28">
        <f>IF(Y140&lt;=60000,$G$160,IF(Y140&lt;=100000,$G$161,IF(Y140&lt;=150000,$G$162,IF(Y140&lt;=200000,$G$163,IF(Y140&lt;=400000,$G$164,IF(Y140&lt;=600000,$G$165,$G$166))))))</f>
      </c>
      <c r="Z182" s="28">
        <f>IF(Z140&lt;=60000,$G$160,IF(Z140&lt;=100000,$G$161,IF(Z140&lt;=150000,$G$162,IF(Z140&lt;=200000,$G$163,IF(Z140&lt;=400000,$G$164,IF(Z140&lt;=600000,$G$165,$G$166))))))</f>
      </c>
      <c r="AA182" s="28">
        <f>IF(AA140&lt;=60000,$G$160,IF(AA140&lt;=100000,$G$161,IF(AA140&lt;=150000,$G$162,IF(AA140&lt;=200000,$G$163,IF(AA140&lt;=400000,$G$164,IF(AA140&lt;=600000,$G$165,$G$166))))))</f>
      </c>
      <c r="AB182" s="28">
        <f>IF(AB140&lt;=60000,$G$160,IF(AB140&lt;=100000,$G$161,IF(AB140&lt;=150000,$G$162,IF(AB140&lt;=200000,$G$163,IF(AB140&lt;=400000,$G$164,IF(AB140&lt;=600000,$G$165,$G$166))))))</f>
      </c>
      <c r="AC182" s="29">
        <f>+AVERAGE(Q182:AB182)</f>
      </c>
      <c r="AD182" s="28">
        <f>IF(AD140&lt;=60000,$G$160,IF(AD140&lt;=100000,$G$161,IF(AD140&lt;=150000,$G$162,IF(AD140&lt;=200000,$G$163,IF(AD140&lt;=400000,$G$164,IF(AD140&lt;=600000,$G$165,$G$166))))))</f>
      </c>
      <c r="AE182" s="28">
        <f>IF(AE140&lt;=60000,$G$160,IF(AE140&lt;=100000,$G$161,IF(AE140&lt;=150000,$G$162,IF(AE140&lt;=200000,$G$163,IF(AE140&lt;=400000,$G$164,IF(AE140&lt;=600000,$G$165,$G$166))))))</f>
      </c>
      <c r="AF182" s="28">
        <f>IF(AF140&lt;=60000,$G$160,IF(AF140&lt;=100000,$G$161,IF(AF140&lt;=150000,$G$162,IF(AF140&lt;=200000,$G$163,IF(AF140&lt;=400000,$G$164,IF(AF140&lt;=600000,$G$165,$G$166))))))</f>
      </c>
      <c r="AG182" s="28">
        <f>IF(AG140&lt;=60000,$G$160,IF(AG140&lt;=100000,$G$161,IF(AG140&lt;=150000,$G$162,IF(AG140&lt;=200000,$G$163,IF(AG140&lt;=400000,$G$164,IF(AG140&lt;=600000,$G$165,$G$166))))))</f>
      </c>
      <c r="AH182" s="28">
        <f>IF(AH140&lt;=60000,$G$160,IF(AH140&lt;=100000,$G$161,IF(AH140&lt;=150000,$G$162,IF(AH140&lt;=200000,$G$163,IF(AH140&lt;=400000,$G$164,IF(AH140&lt;=600000,$G$165,$G$166))))))</f>
      </c>
      <c r="AI182" s="28">
        <f>IF(AI140&lt;=60000,$G$160,IF(AI140&lt;=100000,$G$161,IF(AI140&lt;=150000,$G$162,IF(AI140&lt;=200000,$G$163,IF(AI140&lt;=400000,$G$164,IF(AI140&lt;=600000,$G$165,$G$166))))))</f>
      </c>
      <c r="AJ182" s="28">
        <f>IF(AJ140&lt;=60000,$G$160,IF(AJ140&lt;=100000,$G$161,IF(AJ140&lt;=150000,$G$162,IF(AJ140&lt;=200000,$G$163,IF(AJ140&lt;=400000,$G$164,IF(AJ140&lt;=600000,$G$165,$G$166))))))</f>
      </c>
      <c r="AK182" s="28">
        <f>IF(AK140&lt;=60000,$G$160,IF(AK140&lt;=100000,$G$161,IF(AK140&lt;=150000,$G$162,IF(AK140&lt;=200000,$G$163,IF(AK140&lt;=400000,$G$164,IF(AK140&lt;=600000,$G$165,$G$166))))))</f>
      </c>
      <c r="AL182" s="28">
        <f>IF(AL140&lt;=60000,$G$160,IF(AL140&lt;=100000,$G$161,IF(AL140&lt;=150000,$G$162,IF(AL140&lt;=200000,$G$163,IF(AL140&lt;=400000,$G$164,IF(AL140&lt;=600000,$G$165,$G$166))))))</f>
      </c>
      <c r="AM182" s="28">
        <f>IF(AM140&lt;=60000,$G$160,IF(AM140&lt;=100000,$G$161,IF(AM140&lt;=150000,$G$162,IF(AM140&lt;=200000,$G$163,IF(AM140&lt;=400000,$G$164,IF(AM140&lt;=600000,$G$165,$G$166))))))</f>
      </c>
      <c r="AN182" s="28">
        <f>IF(AN140&lt;=60000,$G$160,IF(AN140&lt;=100000,$G$161,IF(AN140&lt;=150000,$G$162,IF(AN140&lt;=200000,$G$163,IF(AN140&lt;=400000,$G$164,IF(AN140&lt;=600000,$G$165,$G$166))))))</f>
      </c>
      <c r="AO182" s="28">
        <f>IF(AO140&lt;=60000,$G$160,IF(AO140&lt;=100000,$G$161,IF(AO140&lt;=150000,$G$162,IF(AO140&lt;=200000,$G$163,IF(AO140&lt;=400000,$G$164,IF(AO140&lt;=600000,$G$165,$G$166))))))</f>
      </c>
      <c r="AP182" s="29">
        <f>+AVERAGE(AD182:AO182)</f>
      </c>
      <c r="AQ182" s="28">
        <f>IF(AQ140&lt;=60000,$G$160,IF(AQ140&lt;=100000,$G$161,IF(AQ140&lt;=150000,$G$162,IF(AQ140&lt;=200000,$G$163,IF(AQ140&lt;=400000,$G$164,IF(AQ140&lt;=600000,$G$165,$G$166))))))</f>
      </c>
      <c r="AR182" s="28">
        <f>IF(AR140&lt;=60000,$G$160,IF(AR140&lt;=100000,$G$161,IF(AR140&lt;=150000,$G$162,IF(AR140&lt;=200000,$G$163,IF(AR140&lt;=400000,$G$164,IF(AR140&lt;=600000,$G$165,$G$166))))))</f>
      </c>
      <c r="AS182" s="28">
        <f>IF(AS140&lt;=60000,$G$160,IF(AS140&lt;=100000,$G$161,IF(AS140&lt;=150000,$G$162,IF(AS140&lt;=200000,$G$163,IF(AS140&lt;=400000,$G$164,IF(AS140&lt;=600000,$G$165,$G$166))))))</f>
      </c>
      <c r="AT182" s="28">
        <f>IF(AT140&lt;=60000,$G$160,IF(AT140&lt;=100000,$G$161,IF(AT140&lt;=150000,$G$162,IF(AT140&lt;=200000,$G$163,IF(AT140&lt;=400000,$G$164,IF(AT140&lt;=600000,$G$165,$G$166))))))</f>
      </c>
      <c r="AU182" s="28">
        <f>IF(AU140&lt;=60000,$G$160,IF(AU140&lt;=100000,$G$161,IF(AU140&lt;=150000,$G$162,IF(AU140&lt;=200000,$G$163,IF(AU140&lt;=400000,$G$164,IF(AU140&lt;=600000,$G$165,$G$166))))))</f>
      </c>
      <c r="AV182" s="28">
        <f>IF(AV140&lt;=60000,$G$160,IF(AV140&lt;=100000,$G$161,IF(AV140&lt;=150000,$G$162,IF(AV140&lt;=200000,$G$163,IF(AV140&lt;=400000,$G$164,IF(AV140&lt;=600000,$G$165,$G$166))))))</f>
      </c>
      <c r="AW182" s="28">
        <f>IF(AW140&lt;=60000,$G$160,IF(AW140&lt;=100000,$G$161,IF(AW140&lt;=150000,$G$162,IF(AW140&lt;=200000,$G$163,IF(AW140&lt;=400000,$G$164,IF(AW140&lt;=600000,$G$165,$G$166))))))</f>
      </c>
      <c r="AX182" s="28">
        <f>IF(AX140&lt;=60000,$G$160,IF(AX140&lt;=100000,$G$161,IF(AX140&lt;=150000,$G$162,IF(AX140&lt;=200000,$G$163,IF(AX140&lt;=400000,$G$164,IF(AX140&lt;=600000,$G$165,$G$166))))))</f>
      </c>
      <c r="AY182" s="28">
        <f>IF(AY140&lt;=60000,$G$160,IF(AY140&lt;=100000,$G$161,IF(AY140&lt;=150000,$G$162,IF(AY140&lt;=200000,$G$163,IF(AY140&lt;=400000,$G$164,IF(AY140&lt;=600000,$G$165,$G$166))))))</f>
      </c>
      <c r="AZ182" s="28">
        <f>IF(AZ140&lt;=60000,$G$160,IF(AZ140&lt;=100000,$G$161,IF(AZ140&lt;=150000,$G$162,IF(AZ140&lt;=200000,$G$163,IF(AZ140&lt;=400000,$G$164,IF(AZ140&lt;=600000,$G$165,$G$166))))))</f>
      </c>
      <c r="BA182" s="28">
        <f>IF(BA140&lt;=60000,$G$160,IF(BA140&lt;=100000,$G$161,IF(BA140&lt;=150000,$G$162,IF(BA140&lt;=200000,$G$163,IF(BA140&lt;=400000,$G$164,IF(BA140&lt;=600000,$G$165,$G$166))))))</f>
      </c>
      <c r="BB182" s="28">
        <f>IF(BB140&lt;=60000,$G$160,IF(BB140&lt;=100000,$G$161,IF(BB140&lt;=150000,$G$162,IF(BB140&lt;=200000,$G$163,IF(BB140&lt;=400000,$G$164,IF(BB140&lt;=600000,$G$165,$G$166))))))</f>
      </c>
      <c r="BC182" s="29">
        <f>+AVERAGE(AQ182:BB182)</f>
      </c>
      <c r="BD182" s="31"/>
      <c r="BE182" s="94">
        <f>IF(BE140&lt;=60000,$G$160,IF(BE140&lt;=100000,$G$161,IF(BE140&lt;=150000,$G$162,IF(BE140&lt;=200000,$G$163,$G$164))))</f>
      </c>
      <c r="BF182" s="94">
        <f>IF(BF140&lt;=60000,$G$160,IF(BF140&lt;=100000,$G$161,IF(BF140&lt;=150000,$G$162,IF(BF140&lt;=200000,$G$163,$G$164))))</f>
      </c>
      <c r="BG182" s="94">
        <f>IF(BG140&lt;=60000,$G$160,IF(BG140&lt;=100000,$G$161,IF(BG140&lt;=150000,$G$162,IF(BG140&lt;=200000,$G$163,$G$164))))</f>
      </c>
      <c r="BH182" s="94">
        <f>IF(BH140&lt;=60000,$G$160,IF(BH140&lt;=100000,$G$161,IF(BH140&lt;=150000,$G$162,IF(BH140&lt;=200000,$G$163,$G$164))))</f>
      </c>
      <c r="BI182" s="94">
        <f>IF(BI140&lt;=60000,$G$160,IF(BI140&lt;=100000,$G$161,IF(BI140&lt;=150000,$G$162,IF(BI140&lt;=200000,$G$163,$G$164))))</f>
      </c>
      <c r="BJ182" s="94">
        <f>IF(BJ140&lt;=60000,$G$160,IF(BJ140&lt;=100000,$G$161,IF(BJ140&lt;=150000,$G$162,IF(BJ140&lt;=200000,$G$163,$G$164))))</f>
      </c>
      <c r="BK182" s="94">
        <f>IF(BK140&lt;=60000,$G$160,IF(BK140&lt;=100000,$G$161,IF(BK140&lt;=150000,$G$162,IF(BK140&lt;=200000,$G$163,$G$164))))</f>
      </c>
      <c r="BL182" s="94">
        <f>IF(BL140&lt;=60000,$G$160,IF(BL140&lt;=100000,$G$161,IF(BL140&lt;=150000,$G$162,IF(BL140&lt;=200000,$G$163,$G$164))))</f>
      </c>
      <c r="BM182" s="94">
        <f>IF(BM140&lt;=60000,$G$160,IF(BM140&lt;=100000,$G$161,IF(BM140&lt;=150000,$G$162,IF(BM140&lt;=200000,$G$163,$G$164))))</f>
      </c>
      <c r="BN182" s="94">
        <f>IF(BN140&lt;=60000,$G$160,IF(BN140&lt;=100000,$G$161,IF(BN140&lt;=150000,$G$162,IF(BN140&lt;=200000,$G$163,$G$164))))</f>
      </c>
      <c r="BO182" s="94">
        <f>IF(BO140&lt;=60000,$G$160,IF(BO140&lt;=100000,$G$161,IF(BO140&lt;=150000,$G$162,IF(BO140&lt;=200000,$G$163,$G$164))))</f>
      </c>
      <c r="BP182" s="94">
        <f>IF(BP140&lt;=60000,$G$160,IF(BP140&lt;=100000,$G$161,IF(BP140&lt;=150000,$G$162,IF(BP140&lt;=200000,$G$163,$G$164))))</f>
      </c>
      <c r="BQ182" s="29">
        <f>+AVERAGE(BE182:BP182)</f>
      </c>
      <c r="BR182" s="1"/>
      <c r="BS182" s="6"/>
      <c r="BT182" s="6"/>
      <c r="BU182" s="6"/>
      <c r="BV182" s="6"/>
      <c r="BW182" s="6"/>
      <c r="BX182" s="6"/>
      <c r="BY182" s="6"/>
      <c r="BZ182" s="6"/>
      <c r="CA182" s="1"/>
      <c r="CB182" s="6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</row>
    <row x14ac:dyDescent="0.25" r="183" customHeight="1" ht="18.75" hidden="1">
      <c r="A183" s="51">
        <f>A17</f>
      </c>
      <c r="B183" s="51">
        <f>B17</f>
      </c>
      <c r="C183" s="51">
        <f>C17</f>
      </c>
      <c r="D183" s="94"/>
      <c r="E183" s="94"/>
      <c r="F183" s="94"/>
      <c r="G183" s="94"/>
      <c r="H183" s="94">
        <f>IF(H141&lt;=60000,$G$160,IF(H141&lt;=100000,$G$161,IF(H141&lt;=150000,$G$162,IF(H141&lt;=200000,$G$163,$G$164))))</f>
      </c>
      <c r="I183" s="94">
        <f>IF(I141&lt;=60000,$G$160,IF(I141&lt;=100000,$G$161,IF(I141&lt;=150000,$G$162,IF(I141&lt;=200000,$G$163,$G$164))))</f>
      </c>
      <c r="J183" s="94">
        <f>IF(J141&lt;=60000,$G$160,IF(J141&lt;=100000,$G$161,IF(J141&lt;=150000,$G$162,IF(J141&lt;=200000,$G$163,$G$164))))</f>
      </c>
      <c r="K183" s="94">
        <f>IF(K141&lt;=60000,$G$160,IF(K141&lt;=100000,$G$161,IF(K141&lt;=150000,$G$162,IF(K141&lt;=200000,$G$163,$G$164))))</f>
      </c>
      <c r="L183" s="94">
        <f>IF(L141&lt;=60000,$G$160,IF(L141&lt;=100000,$G$161,IF(L141&lt;=150000,$G$162,IF(L141&lt;=200000,$G$163,$G$164))))</f>
      </c>
      <c r="M183" s="28">
        <f>IF(M141&lt;=60000,$G$160,IF(M141&lt;=100000,$G$161,IF(M141&lt;=150000,$G$162,IF(M141&lt;=200000,$G$163,IF(M141&lt;=400000,$G$164,IF(M141&lt;=600000,$G$165,$G$166))))))</f>
      </c>
      <c r="N183" s="28">
        <f>IF(N141&lt;=60000,$G$160,IF(N141&lt;=100000,$G$161,IF(N141&lt;=150000,$G$162,IF(N141&lt;=200000,$G$163,IF(N141&lt;=400000,$G$164,IF(N141&lt;=600000,$G$165,$G$166))))))</f>
      </c>
      <c r="O183" s="28">
        <f>IF(O141&lt;=60000,$G$160,IF(O141&lt;=100000,$G$161,IF(O141&lt;=150000,$G$162,IF(O141&lt;=200000,$G$163,IF(O141&lt;=400000,$G$164,IF(O141&lt;=600000,$G$165,$G$166))))))</f>
      </c>
      <c r="P183" s="29">
        <f>+AVERAGE(D183:O183)</f>
      </c>
      <c r="Q183" s="28">
        <f>IF(Q141&lt;=60000,$G$160,IF(Q141&lt;=100000,$G$161,IF(Q141&lt;=150000,$G$162,IF(Q141&lt;=200000,$G$163,IF(Q141&lt;=400000,$G$164,IF(Q141&lt;=600000,$G$165,$G$166))))))</f>
      </c>
      <c r="R183" s="28">
        <f>IF(R141&lt;=60000,$G$160,IF(R141&lt;=100000,$G$161,IF(R141&lt;=150000,$G$162,IF(R141&lt;=200000,$G$163,IF(R141&lt;=400000,$G$164,IF(R141&lt;=600000,$G$165,$G$166))))))</f>
      </c>
      <c r="S183" s="28">
        <f>IF(S141&lt;=60000,$G$160,IF(S141&lt;=100000,$G$161,IF(S141&lt;=150000,$G$162,IF(S141&lt;=200000,$G$163,IF(S141&lt;=400000,$G$164,IF(S141&lt;=600000,$G$165,$G$166))))))</f>
      </c>
      <c r="T183" s="28">
        <f>IF(T141&lt;=60000,$G$160,IF(T141&lt;=100000,$G$161,IF(T141&lt;=150000,$G$162,IF(T141&lt;=200000,$G$163,IF(T141&lt;=400000,$G$164,IF(T141&lt;=600000,$G$165,$G$166))))))</f>
      </c>
      <c r="U183" s="28">
        <f>IF(U141&lt;=60000,$G$160,IF(U141&lt;=100000,$G$161,IF(U141&lt;=150000,$G$162,IF(U141&lt;=200000,$G$163,IF(U141&lt;=400000,$G$164,IF(U141&lt;=600000,$G$165,$G$166))))))</f>
      </c>
      <c r="V183" s="28">
        <f>IF(V141&lt;=60000,$G$160,IF(V141&lt;=100000,$G$161,IF(V141&lt;=150000,$G$162,IF(V141&lt;=200000,$G$163,IF(V141&lt;=400000,$G$164,IF(V141&lt;=600000,$G$165,$G$166))))))</f>
      </c>
      <c r="W183" s="28">
        <f>IF(W141&lt;=60000,$G$160,IF(W141&lt;=100000,$G$161,IF(W141&lt;=150000,$G$162,IF(W141&lt;=200000,$G$163,IF(W141&lt;=400000,$G$164,IF(W141&lt;=600000,$G$165,$G$166))))))</f>
      </c>
      <c r="X183" s="28">
        <f>IF(X141&lt;=60000,$G$160,IF(X141&lt;=100000,$G$161,IF(X141&lt;=150000,$G$162,IF(X141&lt;=200000,$G$163,IF(X141&lt;=400000,$G$164,IF(X141&lt;=600000,$G$165,$G$166))))))</f>
      </c>
      <c r="Y183" s="28">
        <f>IF(Y141&lt;=60000,$G$160,IF(Y141&lt;=100000,$G$161,IF(Y141&lt;=150000,$G$162,IF(Y141&lt;=200000,$G$163,IF(Y141&lt;=400000,$G$164,IF(Y141&lt;=600000,$G$165,$G$166))))))</f>
      </c>
      <c r="Z183" s="28">
        <f>IF(Z141&lt;=60000,$G$160,IF(Z141&lt;=100000,$G$161,IF(Z141&lt;=150000,$G$162,IF(Z141&lt;=200000,$G$163,IF(Z141&lt;=400000,$G$164,IF(Z141&lt;=600000,$G$165,$G$166))))))</f>
      </c>
      <c r="AA183" s="28">
        <f>IF(AA141&lt;=60000,$G$160,IF(AA141&lt;=100000,$G$161,IF(AA141&lt;=150000,$G$162,IF(AA141&lt;=200000,$G$163,IF(AA141&lt;=400000,$G$164,IF(AA141&lt;=600000,$G$165,$G$166))))))</f>
      </c>
      <c r="AB183" s="28">
        <f>IF(AB141&lt;=60000,$G$160,IF(AB141&lt;=100000,$G$161,IF(AB141&lt;=150000,$G$162,IF(AB141&lt;=200000,$G$163,IF(AB141&lt;=400000,$G$164,IF(AB141&lt;=600000,$G$165,$G$166))))))</f>
      </c>
      <c r="AC183" s="29">
        <f>+AVERAGE(Q183:AB183)</f>
      </c>
      <c r="AD183" s="28">
        <f>IF(AD141&lt;=60000,$G$160,IF(AD141&lt;=100000,$G$161,IF(AD141&lt;=150000,$G$162,IF(AD141&lt;=200000,$G$163,IF(AD141&lt;=400000,$G$164,IF(AD141&lt;=600000,$G$165,$G$166))))))</f>
      </c>
      <c r="AE183" s="28">
        <f>IF(AE141&lt;=60000,$G$160,IF(AE141&lt;=100000,$G$161,IF(AE141&lt;=150000,$G$162,IF(AE141&lt;=200000,$G$163,IF(AE141&lt;=400000,$G$164,IF(AE141&lt;=600000,$G$165,$G$166))))))</f>
      </c>
      <c r="AF183" s="28">
        <f>IF(AF141&lt;=60000,$G$160,IF(AF141&lt;=100000,$G$161,IF(AF141&lt;=150000,$G$162,IF(AF141&lt;=200000,$G$163,IF(AF141&lt;=400000,$G$164,IF(AF141&lt;=600000,$G$165,$G$166))))))</f>
      </c>
      <c r="AG183" s="28">
        <f>IF(AG141&lt;=60000,$G$160,IF(AG141&lt;=100000,$G$161,IF(AG141&lt;=150000,$G$162,IF(AG141&lt;=200000,$G$163,IF(AG141&lt;=400000,$G$164,IF(AG141&lt;=600000,$G$165,$G$166))))))</f>
      </c>
      <c r="AH183" s="28">
        <f>IF(AH141&lt;=60000,$G$160,IF(AH141&lt;=100000,$G$161,IF(AH141&lt;=150000,$G$162,IF(AH141&lt;=200000,$G$163,IF(AH141&lt;=400000,$G$164,IF(AH141&lt;=600000,$G$165,$G$166))))))</f>
      </c>
      <c r="AI183" s="28">
        <f>IF(AI141&lt;=60000,$G$160,IF(AI141&lt;=100000,$G$161,IF(AI141&lt;=150000,$G$162,IF(AI141&lt;=200000,$G$163,IF(AI141&lt;=400000,$G$164,IF(AI141&lt;=600000,$G$165,$G$166))))))</f>
      </c>
      <c r="AJ183" s="28">
        <f>IF(AJ141&lt;=60000,$G$160,IF(AJ141&lt;=100000,$G$161,IF(AJ141&lt;=150000,$G$162,IF(AJ141&lt;=200000,$G$163,IF(AJ141&lt;=400000,$G$164,IF(AJ141&lt;=600000,$G$165,$G$166))))))</f>
      </c>
      <c r="AK183" s="28">
        <f>IF(AK141&lt;=60000,$G$160,IF(AK141&lt;=100000,$G$161,IF(AK141&lt;=150000,$G$162,IF(AK141&lt;=200000,$G$163,IF(AK141&lt;=400000,$G$164,IF(AK141&lt;=600000,$G$165,$G$166))))))</f>
      </c>
      <c r="AL183" s="28">
        <f>IF(AL141&lt;=60000,$G$160,IF(AL141&lt;=100000,$G$161,IF(AL141&lt;=150000,$G$162,IF(AL141&lt;=200000,$G$163,IF(AL141&lt;=400000,$G$164,IF(AL141&lt;=600000,$G$165,$G$166))))))</f>
      </c>
      <c r="AM183" s="28">
        <f>IF(AM141&lt;=60000,$G$160,IF(AM141&lt;=100000,$G$161,IF(AM141&lt;=150000,$G$162,IF(AM141&lt;=200000,$G$163,IF(AM141&lt;=400000,$G$164,IF(AM141&lt;=600000,$G$165,$G$166))))))</f>
      </c>
      <c r="AN183" s="28">
        <f>IF(AN141&lt;=60000,$G$160,IF(AN141&lt;=100000,$G$161,IF(AN141&lt;=150000,$G$162,IF(AN141&lt;=200000,$G$163,IF(AN141&lt;=400000,$G$164,IF(AN141&lt;=600000,$G$165,$G$166))))))</f>
      </c>
      <c r="AO183" s="28">
        <f>IF(AO141&lt;=60000,$G$160,IF(AO141&lt;=100000,$G$161,IF(AO141&lt;=150000,$G$162,IF(AO141&lt;=200000,$G$163,IF(AO141&lt;=400000,$G$164,IF(AO141&lt;=600000,$G$165,$G$166))))))</f>
      </c>
      <c r="AP183" s="29">
        <f>+AVERAGE(AD183:AO183)</f>
      </c>
      <c r="AQ183" s="28">
        <f>IF(AQ141&lt;=60000,$G$160,IF(AQ141&lt;=100000,$G$161,IF(AQ141&lt;=150000,$G$162,IF(AQ141&lt;=200000,$G$163,IF(AQ141&lt;=400000,$G$164,IF(AQ141&lt;=600000,$G$165,$G$166))))))</f>
      </c>
      <c r="AR183" s="28">
        <f>IF(AR141&lt;=60000,$G$160,IF(AR141&lt;=100000,$G$161,IF(AR141&lt;=150000,$G$162,IF(AR141&lt;=200000,$G$163,IF(AR141&lt;=400000,$G$164,IF(AR141&lt;=600000,$G$165,$G$166))))))</f>
      </c>
      <c r="AS183" s="28">
        <f>IF(AS141&lt;=60000,$G$160,IF(AS141&lt;=100000,$G$161,IF(AS141&lt;=150000,$G$162,IF(AS141&lt;=200000,$G$163,IF(AS141&lt;=400000,$G$164,IF(AS141&lt;=600000,$G$165,$G$166))))))</f>
      </c>
      <c r="AT183" s="28">
        <f>IF(AT141&lt;=60000,$G$160,IF(AT141&lt;=100000,$G$161,IF(AT141&lt;=150000,$G$162,IF(AT141&lt;=200000,$G$163,IF(AT141&lt;=400000,$G$164,IF(AT141&lt;=600000,$G$165,$G$166))))))</f>
      </c>
      <c r="AU183" s="28">
        <f>IF(AU141&lt;=60000,$G$160,IF(AU141&lt;=100000,$G$161,IF(AU141&lt;=150000,$G$162,IF(AU141&lt;=200000,$G$163,IF(AU141&lt;=400000,$G$164,IF(AU141&lt;=600000,$G$165,$G$166))))))</f>
      </c>
      <c r="AV183" s="28">
        <f>IF(AV141&lt;=60000,$G$160,IF(AV141&lt;=100000,$G$161,IF(AV141&lt;=150000,$G$162,IF(AV141&lt;=200000,$G$163,IF(AV141&lt;=400000,$G$164,IF(AV141&lt;=600000,$G$165,$G$166))))))</f>
      </c>
      <c r="AW183" s="28">
        <f>IF(AW141&lt;=60000,$G$160,IF(AW141&lt;=100000,$G$161,IF(AW141&lt;=150000,$G$162,IF(AW141&lt;=200000,$G$163,IF(AW141&lt;=400000,$G$164,IF(AW141&lt;=600000,$G$165,$G$166))))))</f>
      </c>
      <c r="AX183" s="28">
        <f>IF(AX141&lt;=60000,$G$160,IF(AX141&lt;=100000,$G$161,IF(AX141&lt;=150000,$G$162,IF(AX141&lt;=200000,$G$163,IF(AX141&lt;=400000,$G$164,IF(AX141&lt;=600000,$G$165,$G$166))))))</f>
      </c>
      <c r="AY183" s="28">
        <f>IF(AY141&lt;=60000,$G$160,IF(AY141&lt;=100000,$G$161,IF(AY141&lt;=150000,$G$162,IF(AY141&lt;=200000,$G$163,IF(AY141&lt;=400000,$G$164,IF(AY141&lt;=600000,$G$165,$G$166))))))</f>
      </c>
      <c r="AZ183" s="28">
        <f>IF(AZ141&lt;=60000,$G$160,IF(AZ141&lt;=100000,$G$161,IF(AZ141&lt;=150000,$G$162,IF(AZ141&lt;=200000,$G$163,IF(AZ141&lt;=400000,$G$164,IF(AZ141&lt;=600000,$G$165,$G$166))))))</f>
      </c>
      <c r="BA183" s="28">
        <f>IF(BA141&lt;=60000,$G$160,IF(BA141&lt;=100000,$G$161,IF(BA141&lt;=150000,$G$162,IF(BA141&lt;=200000,$G$163,IF(BA141&lt;=400000,$G$164,IF(BA141&lt;=600000,$G$165,$G$166))))))</f>
      </c>
      <c r="BB183" s="28">
        <f>IF(BB141&lt;=60000,$G$160,IF(BB141&lt;=100000,$G$161,IF(BB141&lt;=150000,$G$162,IF(BB141&lt;=200000,$G$163,IF(BB141&lt;=400000,$G$164,IF(BB141&lt;=600000,$G$165,$G$166))))))</f>
      </c>
      <c r="BC183" s="29">
        <f>+AVERAGE(AQ183:BB183)</f>
      </c>
      <c r="BD183" s="31"/>
      <c r="BE183" s="94">
        <f>IF(BE141&lt;=60000,$G$160,IF(BE141&lt;=100000,$G$161,IF(BE141&lt;=150000,$G$162,IF(BE141&lt;=200000,$G$163,$G$164))))</f>
      </c>
      <c r="BF183" s="94">
        <f>IF(BF141&lt;=60000,$G$160,IF(BF141&lt;=100000,$G$161,IF(BF141&lt;=150000,$G$162,IF(BF141&lt;=200000,$G$163,$G$164))))</f>
      </c>
      <c r="BG183" s="94">
        <f>IF(BG141&lt;=60000,$G$160,IF(BG141&lt;=100000,$G$161,IF(BG141&lt;=150000,$G$162,IF(BG141&lt;=200000,$G$163,$G$164))))</f>
      </c>
      <c r="BH183" s="94">
        <f>IF(BH141&lt;=60000,$G$160,IF(BH141&lt;=100000,$G$161,IF(BH141&lt;=150000,$G$162,IF(BH141&lt;=200000,$G$163,$G$164))))</f>
      </c>
      <c r="BI183" s="94">
        <f>IF(BI141&lt;=60000,$G$160,IF(BI141&lt;=100000,$G$161,IF(BI141&lt;=150000,$G$162,IF(BI141&lt;=200000,$G$163,$G$164))))</f>
      </c>
      <c r="BJ183" s="94">
        <f>IF(BJ141&lt;=60000,$G$160,IF(BJ141&lt;=100000,$G$161,IF(BJ141&lt;=150000,$G$162,IF(BJ141&lt;=200000,$G$163,$G$164))))</f>
      </c>
      <c r="BK183" s="94">
        <f>IF(BK141&lt;=60000,$G$160,IF(BK141&lt;=100000,$G$161,IF(BK141&lt;=150000,$G$162,IF(BK141&lt;=200000,$G$163,$G$164))))</f>
      </c>
      <c r="BL183" s="94">
        <f>IF(BL141&lt;=60000,$G$160,IF(BL141&lt;=100000,$G$161,IF(BL141&lt;=150000,$G$162,IF(BL141&lt;=200000,$G$163,$G$164))))</f>
      </c>
      <c r="BM183" s="94">
        <f>IF(BM141&lt;=60000,$G$160,IF(BM141&lt;=100000,$G$161,IF(BM141&lt;=150000,$G$162,IF(BM141&lt;=200000,$G$163,$G$164))))</f>
      </c>
      <c r="BN183" s="94">
        <f>IF(BN141&lt;=60000,$G$160,IF(BN141&lt;=100000,$G$161,IF(BN141&lt;=150000,$G$162,IF(BN141&lt;=200000,$G$163,$G$164))))</f>
      </c>
      <c r="BO183" s="94">
        <f>IF(BO141&lt;=60000,$G$160,IF(BO141&lt;=100000,$G$161,IF(BO141&lt;=150000,$G$162,IF(BO141&lt;=200000,$G$163,$G$164))))</f>
      </c>
      <c r="BP183" s="94">
        <f>IF(BP141&lt;=60000,$G$160,IF(BP141&lt;=100000,$G$161,IF(BP141&lt;=150000,$G$162,IF(BP141&lt;=200000,$G$163,$G$164))))</f>
      </c>
      <c r="BQ183" s="29">
        <f>+AVERAGE(BE183:BP183)</f>
      </c>
      <c r="BR183" s="1"/>
      <c r="BS183" s="6"/>
      <c r="BT183" s="6"/>
      <c r="BU183" s="6"/>
      <c r="BV183" s="6"/>
      <c r="BW183" s="6"/>
      <c r="BX183" s="6"/>
      <c r="BY183" s="6"/>
      <c r="BZ183" s="6"/>
      <c r="CA183" s="1"/>
      <c r="CB183" s="6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x14ac:dyDescent="0.25" r="184" customHeight="1" ht="18.75" hidden="1">
      <c r="A184" s="51">
        <f>A18</f>
      </c>
      <c r="B184" s="51">
        <f>B18</f>
      </c>
      <c r="C184" s="51">
        <f>C18</f>
      </c>
      <c r="D184" s="94"/>
      <c r="E184" s="94"/>
      <c r="F184" s="94"/>
      <c r="G184" s="94"/>
      <c r="H184" s="94">
        <f>IF(H142&lt;=60000,$G$160,IF(H142&lt;=100000,$G$161,IF(H142&lt;=150000,$G$162,IF(H142&lt;=200000,$G$163,$G$164))))</f>
      </c>
      <c r="I184" s="94">
        <f>IF(I142&lt;=60000,$G$160,IF(I142&lt;=100000,$G$161,IF(I142&lt;=150000,$G$162,IF(I142&lt;=200000,$G$163,$G$164))))</f>
      </c>
      <c r="J184" s="94">
        <f>IF(J142&lt;=60000,$G$160,IF(J142&lt;=100000,$G$161,IF(J142&lt;=150000,$G$162,IF(J142&lt;=200000,$G$163,$G$164))))</f>
      </c>
      <c r="K184" s="94">
        <f>IF(K142&lt;=60000,$G$160,IF(K142&lt;=100000,$G$161,IF(K142&lt;=150000,$G$162,IF(K142&lt;=200000,$G$163,$G$164))))</f>
      </c>
      <c r="L184" s="94">
        <f>IF(L142&lt;=60000,$G$160,IF(L142&lt;=100000,$G$161,IF(L142&lt;=150000,$G$162,IF(L142&lt;=200000,$G$163,$G$164))))</f>
      </c>
      <c r="M184" s="28">
        <f>IF(M142&lt;=60000,$G$160,IF(M142&lt;=100000,$G$161,IF(M142&lt;=150000,$G$162,IF(M142&lt;=200000,$G$163,IF(M142&lt;=400000,$G$164,IF(M142&lt;=600000,$G$165,$G$166))))))</f>
      </c>
      <c r="N184" s="28">
        <f>IF(N142&lt;=60000,$G$160,IF(N142&lt;=100000,$G$161,IF(N142&lt;=150000,$G$162,IF(N142&lt;=200000,$G$163,IF(N142&lt;=400000,$G$164,IF(N142&lt;=600000,$G$165,$G$166))))))</f>
      </c>
      <c r="O184" s="28">
        <f>IF(O142&lt;=60000,$G$160,IF(O142&lt;=100000,$G$161,IF(O142&lt;=150000,$G$162,IF(O142&lt;=200000,$G$163,IF(O142&lt;=400000,$G$164,IF(O142&lt;=600000,$G$165,$G$166))))))</f>
      </c>
      <c r="P184" s="29">
        <f>+AVERAGE(D184:O184)</f>
      </c>
      <c r="Q184" s="28">
        <f>IF(Q142&lt;=60000,$G$160,IF(Q142&lt;=100000,$G$161,IF(Q142&lt;=150000,$G$162,IF(Q142&lt;=200000,$G$163,IF(Q142&lt;=400000,$G$164,IF(Q142&lt;=600000,$G$165,$G$166))))))</f>
      </c>
      <c r="R184" s="28">
        <f>IF(R142&lt;=60000,$G$160,IF(R142&lt;=100000,$G$161,IF(R142&lt;=150000,$G$162,IF(R142&lt;=200000,$G$163,IF(R142&lt;=400000,$G$164,IF(R142&lt;=600000,$G$165,$G$166))))))</f>
      </c>
      <c r="S184" s="28">
        <f>IF(S142&lt;=60000,$G$160,IF(S142&lt;=100000,$G$161,IF(S142&lt;=150000,$G$162,IF(S142&lt;=200000,$G$163,IF(S142&lt;=400000,$G$164,IF(S142&lt;=600000,$G$165,$G$166))))))</f>
      </c>
      <c r="T184" s="28">
        <f>IF(T142&lt;=60000,$G$160,IF(T142&lt;=100000,$G$161,IF(T142&lt;=150000,$G$162,IF(T142&lt;=200000,$G$163,IF(T142&lt;=400000,$G$164,IF(T142&lt;=600000,$G$165,$G$166))))))</f>
      </c>
      <c r="U184" s="28">
        <f>IF(U142&lt;=60000,$G$160,IF(U142&lt;=100000,$G$161,IF(U142&lt;=150000,$G$162,IF(U142&lt;=200000,$G$163,IF(U142&lt;=400000,$G$164,IF(U142&lt;=600000,$G$165,$G$166))))))</f>
      </c>
      <c r="V184" s="28">
        <f>IF(V142&lt;=60000,$G$160,IF(V142&lt;=100000,$G$161,IF(V142&lt;=150000,$G$162,IF(V142&lt;=200000,$G$163,IF(V142&lt;=400000,$G$164,IF(V142&lt;=600000,$G$165,$G$166))))))</f>
      </c>
      <c r="W184" s="28">
        <f>IF(W142&lt;=60000,$G$160,IF(W142&lt;=100000,$G$161,IF(W142&lt;=150000,$G$162,IF(W142&lt;=200000,$G$163,IF(W142&lt;=400000,$G$164,IF(W142&lt;=600000,$G$165,$G$166))))))</f>
      </c>
      <c r="X184" s="28">
        <f>IF(X142&lt;=60000,$G$160,IF(X142&lt;=100000,$G$161,IF(X142&lt;=150000,$G$162,IF(X142&lt;=200000,$G$163,IF(X142&lt;=400000,$G$164,IF(X142&lt;=600000,$G$165,$G$166))))))</f>
      </c>
      <c r="Y184" s="28">
        <f>IF(Y142&lt;=60000,$G$160,IF(Y142&lt;=100000,$G$161,IF(Y142&lt;=150000,$G$162,IF(Y142&lt;=200000,$G$163,IF(Y142&lt;=400000,$G$164,IF(Y142&lt;=600000,$G$165,$G$166))))))</f>
      </c>
      <c r="Z184" s="28">
        <f>IF(Z142&lt;=60000,$G$160,IF(Z142&lt;=100000,$G$161,IF(Z142&lt;=150000,$G$162,IF(Z142&lt;=200000,$G$163,IF(Z142&lt;=400000,$G$164,IF(Z142&lt;=600000,$G$165,$G$166))))))</f>
      </c>
      <c r="AA184" s="28">
        <f>IF(AA142&lt;=60000,$G$160,IF(AA142&lt;=100000,$G$161,IF(AA142&lt;=150000,$G$162,IF(AA142&lt;=200000,$G$163,IF(AA142&lt;=400000,$G$164,IF(AA142&lt;=600000,$G$165,$G$166))))))</f>
      </c>
      <c r="AB184" s="28">
        <f>IF(AB142&lt;=60000,$G$160,IF(AB142&lt;=100000,$G$161,IF(AB142&lt;=150000,$G$162,IF(AB142&lt;=200000,$G$163,IF(AB142&lt;=400000,$G$164,IF(AB142&lt;=600000,$G$165,$G$166))))))</f>
      </c>
      <c r="AC184" s="29">
        <f>+AVERAGE(Q184:AB184)</f>
      </c>
      <c r="AD184" s="28">
        <f>IF(AD142&lt;=60000,$G$160,IF(AD142&lt;=100000,$G$161,IF(AD142&lt;=150000,$G$162,IF(AD142&lt;=200000,$G$163,IF(AD142&lt;=400000,$G$164,IF(AD142&lt;=600000,$G$165,$G$166))))))</f>
      </c>
      <c r="AE184" s="28">
        <f>IF(AE142&lt;=60000,$G$160,IF(AE142&lt;=100000,$G$161,IF(AE142&lt;=150000,$G$162,IF(AE142&lt;=200000,$G$163,IF(AE142&lt;=400000,$G$164,IF(AE142&lt;=600000,$G$165,$G$166))))))</f>
      </c>
      <c r="AF184" s="28">
        <f>IF(AF142&lt;=60000,$G$160,IF(AF142&lt;=100000,$G$161,IF(AF142&lt;=150000,$G$162,IF(AF142&lt;=200000,$G$163,IF(AF142&lt;=400000,$G$164,IF(AF142&lt;=600000,$G$165,$G$166))))))</f>
      </c>
      <c r="AG184" s="28">
        <f>IF(AG142&lt;=60000,$G$160,IF(AG142&lt;=100000,$G$161,IF(AG142&lt;=150000,$G$162,IF(AG142&lt;=200000,$G$163,IF(AG142&lt;=400000,$G$164,IF(AG142&lt;=600000,$G$165,$G$166))))))</f>
      </c>
      <c r="AH184" s="28">
        <f>IF(AH142&lt;=60000,$G$160,IF(AH142&lt;=100000,$G$161,IF(AH142&lt;=150000,$G$162,IF(AH142&lt;=200000,$G$163,IF(AH142&lt;=400000,$G$164,IF(AH142&lt;=600000,$G$165,$G$166))))))</f>
      </c>
      <c r="AI184" s="28">
        <f>IF(AI142&lt;=60000,$G$160,IF(AI142&lt;=100000,$G$161,IF(AI142&lt;=150000,$G$162,IF(AI142&lt;=200000,$G$163,IF(AI142&lt;=400000,$G$164,IF(AI142&lt;=600000,$G$165,$G$166))))))</f>
      </c>
      <c r="AJ184" s="28">
        <f>IF(AJ142&lt;=60000,$G$160,IF(AJ142&lt;=100000,$G$161,IF(AJ142&lt;=150000,$G$162,IF(AJ142&lt;=200000,$G$163,IF(AJ142&lt;=400000,$G$164,IF(AJ142&lt;=600000,$G$165,$G$166))))))</f>
      </c>
      <c r="AK184" s="28">
        <f>IF(AK142&lt;=60000,$G$160,IF(AK142&lt;=100000,$G$161,IF(AK142&lt;=150000,$G$162,IF(AK142&lt;=200000,$G$163,IF(AK142&lt;=400000,$G$164,IF(AK142&lt;=600000,$G$165,$G$166))))))</f>
      </c>
      <c r="AL184" s="28">
        <f>IF(AL142&lt;=60000,$G$160,IF(AL142&lt;=100000,$G$161,IF(AL142&lt;=150000,$G$162,IF(AL142&lt;=200000,$G$163,IF(AL142&lt;=400000,$G$164,IF(AL142&lt;=600000,$G$165,$G$166))))))</f>
      </c>
      <c r="AM184" s="28">
        <f>IF(AM142&lt;=60000,$G$160,IF(AM142&lt;=100000,$G$161,IF(AM142&lt;=150000,$G$162,IF(AM142&lt;=200000,$G$163,IF(AM142&lt;=400000,$G$164,IF(AM142&lt;=600000,$G$165,$G$166))))))</f>
      </c>
      <c r="AN184" s="28">
        <f>IF(AN142&lt;=60000,$G$160,IF(AN142&lt;=100000,$G$161,IF(AN142&lt;=150000,$G$162,IF(AN142&lt;=200000,$G$163,IF(AN142&lt;=400000,$G$164,IF(AN142&lt;=600000,$G$165,$G$166))))))</f>
      </c>
      <c r="AO184" s="28">
        <f>IF(AO142&lt;=60000,$G$160,IF(AO142&lt;=100000,$G$161,IF(AO142&lt;=150000,$G$162,IF(AO142&lt;=200000,$G$163,IF(AO142&lt;=400000,$G$164,IF(AO142&lt;=600000,$G$165,$G$166))))))</f>
      </c>
      <c r="AP184" s="29">
        <f>+AVERAGE(AD184:AO184)</f>
      </c>
      <c r="AQ184" s="28">
        <f>IF(AQ142&lt;=60000,$G$160,IF(AQ142&lt;=100000,$G$161,IF(AQ142&lt;=150000,$G$162,IF(AQ142&lt;=200000,$G$163,IF(AQ142&lt;=400000,$G$164,IF(AQ142&lt;=600000,$G$165,$G$166))))))</f>
      </c>
      <c r="AR184" s="28">
        <f>IF(AR142&lt;=60000,$G$160,IF(AR142&lt;=100000,$G$161,IF(AR142&lt;=150000,$G$162,IF(AR142&lt;=200000,$G$163,IF(AR142&lt;=400000,$G$164,IF(AR142&lt;=600000,$G$165,$G$166))))))</f>
      </c>
      <c r="AS184" s="28">
        <f>IF(AS142&lt;=60000,$G$160,IF(AS142&lt;=100000,$G$161,IF(AS142&lt;=150000,$G$162,IF(AS142&lt;=200000,$G$163,IF(AS142&lt;=400000,$G$164,IF(AS142&lt;=600000,$G$165,$G$166))))))</f>
      </c>
      <c r="AT184" s="28">
        <f>IF(AT142&lt;=60000,$G$160,IF(AT142&lt;=100000,$G$161,IF(AT142&lt;=150000,$G$162,IF(AT142&lt;=200000,$G$163,IF(AT142&lt;=400000,$G$164,IF(AT142&lt;=600000,$G$165,$G$166))))))</f>
      </c>
      <c r="AU184" s="28">
        <f>IF(AU142&lt;=60000,$G$160,IF(AU142&lt;=100000,$G$161,IF(AU142&lt;=150000,$G$162,IF(AU142&lt;=200000,$G$163,IF(AU142&lt;=400000,$G$164,IF(AU142&lt;=600000,$G$165,$G$166))))))</f>
      </c>
      <c r="AV184" s="28">
        <f>IF(AV142&lt;=60000,$G$160,IF(AV142&lt;=100000,$G$161,IF(AV142&lt;=150000,$G$162,IF(AV142&lt;=200000,$G$163,IF(AV142&lt;=400000,$G$164,IF(AV142&lt;=600000,$G$165,$G$166))))))</f>
      </c>
      <c r="AW184" s="28">
        <f>IF(AW142&lt;=60000,$G$160,IF(AW142&lt;=100000,$G$161,IF(AW142&lt;=150000,$G$162,IF(AW142&lt;=200000,$G$163,IF(AW142&lt;=400000,$G$164,IF(AW142&lt;=600000,$G$165,$G$166))))))</f>
      </c>
      <c r="AX184" s="28">
        <f>IF(AX142&lt;=60000,$G$160,IF(AX142&lt;=100000,$G$161,IF(AX142&lt;=150000,$G$162,IF(AX142&lt;=200000,$G$163,IF(AX142&lt;=400000,$G$164,IF(AX142&lt;=600000,$G$165,$G$166))))))</f>
      </c>
      <c r="AY184" s="28">
        <f>IF(AY142&lt;=60000,$G$160,IF(AY142&lt;=100000,$G$161,IF(AY142&lt;=150000,$G$162,IF(AY142&lt;=200000,$G$163,IF(AY142&lt;=400000,$G$164,IF(AY142&lt;=600000,$G$165,$G$166))))))</f>
      </c>
      <c r="AZ184" s="28">
        <f>IF(AZ142&lt;=60000,$G$160,IF(AZ142&lt;=100000,$G$161,IF(AZ142&lt;=150000,$G$162,IF(AZ142&lt;=200000,$G$163,IF(AZ142&lt;=400000,$G$164,IF(AZ142&lt;=600000,$G$165,$G$166))))))</f>
      </c>
      <c r="BA184" s="28">
        <f>IF(BA142&lt;=60000,$G$160,IF(BA142&lt;=100000,$G$161,IF(BA142&lt;=150000,$G$162,IF(BA142&lt;=200000,$G$163,IF(BA142&lt;=400000,$G$164,IF(BA142&lt;=600000,$G$165,$G$166))))))</f>
      </c>
      <c r="BB184" s="28">
        <f>IF(BB142&lt;=60000,$G$160,IF(BB142&lt;=100000,$G$161,IF(BB142&lt;=150000,$G$162,IF(BB142&lt;=200000,$G$163,IF(BB142&lt;=400000,$G$164,IF(BB142&lt;=600000,$G$165,$G$166))))))</f>
      </c>
      <c r="BC184" s="29">
        <f>+AVERAGE(AQ184:BB184)</f>
      </c>
      <c r="BD184" s="31"/>
      <c r="BE184" s="94">
        <f>IF(BE142&lt;=60000,$G$160,IF(BE142&lt;=100000,$G$161,IF(BE142&lt;=150000,$G$162,IF(BE142&lt;=200000,$G$163,$G$164))))</f>
      </c>
      <c r="BF184" s="94">
        <f>IF(BF142&lt;=60000,$G$160,IF(BF142&lt;=100000,$G$161,IF(BF142&lt;=150000,$G$162,IF(BF142&lt;=200000,$G$163,$G$164))))</f>
      </c>
      <c r="BG184" s="94">
        <f>IF(BG142&lt;=60000,$G$160,IF(BG142&lt;=100000,$G$161,IF(BG142&lt;=150000,$G$162,IF(BG142&lt;=200000,$G$163,$G$164))))</f>
      </c>
      <c r="BH184" s="94">
        <f>IF(BH142&lt;=60000,$G$160,IF(BH142&lt;=100000,$G$161,IF(BH142&lt;=150000,$G$162,IF(BH142&lt;=200000,$G$163,$G$164))))</f>
      </c>
      <c r="BI184" s="94">
        <f>IF(BI142&lt;=60000,$G$160,IF(BI142&lt;=100000,$G$161,IF(BI142&lt;=150000,$G$162,IF(BI142&lt;=200000,$G$163,$G$164))))</f>
      </c>
      <c r="BJ184" s="94">
        <f>IF(BJ142&lt;=60000,$G$160,IF(BJ142&lt;=100000,$G$161,IF(BJ142&lt;=150000,$G$162,IF(BJ142&lt;=200000,$G$163,$G$164))))</f>
      </c>
      <c r="BK184" s="94">
        <f>IF(BK142&lt;=60000,$G$160,IF(BK142&lt;=100000,$G$161,IF(BK142&lt;=150000,$G$162,IF(BK142&lt;=200000,$G$163,$G$164))))</f>
      </c>
      <c r="BL184" s="94">
        <f>IF(BL142&lt;=60000,$G$160,IF(BL142&lt;=100000,$G$161,IF(BL142&lt;=150000,$G$162,IF(BL142&lt;=200000,$G$163,$G$164))))</f>
      </c>
      <c r="BM184" s="94">
        <f>IF(BM142&lt;=60000,$G$160,IF(BM142&lt;=100000,$G$161,IF(BM142&lt;=150000,$G$162,IF(BM142&lt;=200000,$G$163,$G$164))))</f>
      </c>
      <c r="BN184" s="94">
        <f>IF(BN142&lt;=60000,$G$160,IF(BN142&lt;=100000,$G$161,IF(BN142&lt;=150000,$G$162,IF(BN142&lt;=200000,$G$163,$G$164))))</f>
      </c>
      <c r="BO184" s="94">
        <f>IF(BO142&lt;=60000,$G$160,IF(BO142&lt;=100000,$G$161,IF(BO142&lt;=150000,$G$162,IF(BO142&lt;=200000,$G$163,$G$164))))</f>
      </c>
      <c r="BP184" s="94">
        <f>IF(BP142&lt;=60000,$G$160,IF(BP142&lt;=100000,$G$161,IF(BP142&lt;=150000,$G$162,IF(BP142&lt;=200000,$G$163,$G$164))))</f>
      </c>
      <c r="BQ184" s="29">
        <f>+AVERAGE(BE184:BP184)</f>
      </c>
      <c r="BR184" s="1"/>
      <c r="BS184" s="6"/>
      <c r="BT184" s="6"/>
      <c r="BU184" s="6"/>
      <c r="BV184" s="6"/>
      <c r="BW184" s="6"/>
      <c r="BX184" s="6"/>
      <c r="BY184" s="6"/>
      <c r="BZ184" s="6"/>
      <c r="CA184" s="1"/>
      <c r="CB184" s="6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</row>
    <row x14ac:dyDescent="0.25" r="185" customHeight="1" ht="18.75" hidden="1">
      <c r="A185" s="53">
        <f>A19</f>
      </c>
      <c r="B185" s="53">
        <f>B19</f>
      </c>
      <c r="C185" s="53">
        <f>C19</f>
      </c>
      <c r="D185" s="94"/>
      <c r="E185" s="94"/>
      <c r="F185" s="94"/>
      <c r="G185" s="94"/>
      <c r="H185" s="94">
        <f>IF(H143&lt;=60000,$G$160,IF(H143&lt;=100000,$G$161,IF(H143&lt;=150000,$G$162,IF(H143&lt;=200000,$G$163,$G$164))))</f>
      </c>
      <c r="I185" s="94">
        <f>IF(I143&lt;=60000,$G$160,IF(I143&lt;=100000,$G$161,IF(I143&lt;=150000,$G$162,IF(I143&lt;=200000,$G$163,$G$164))))</f>
      </c>
      <c r="J185" s="94">
        <f>IF(J143&lt;=60000,$G$160,IF(J143&lt;=100000,$G$161,IF(J143&lt;=150000,$G$162,IF(J143&lt;=200000,$G$163,$G$164))))</f>
      </c>
      <c r="K185" s="94">
        <f>IF(K143&lt;=60000,$G$160,IF(K143&lt;=100000,$G$161,IF(K143&lt;=150000,$G$162,IF(K143&lt;=200000,$G$163,$G$164))))</f>
      </c>
      <c r="L185" s="94">
        <f>IF(L143&lt;=60000,$G$160,IF(L143&lt;=100000,$G$161,IF(L143&lt;=150000,$G$162,IF(L143&lt;=200000,$G$163,$G$164))))</f>
      </c>
      <c r="M185" s="28">
        <f>IF(M143&lt;=60000,$G$160,IF(M143&lt;=100000,$G$161,IF(M143&lt;=150000,$G$162,IF(M143&lt;=200000,$G$163,IF(M143&lt;=400000,$G$164,IF(M143&lt;=600000,$G$165,$G$166))))))</f>
      </c>
      <c r="N185" s="28">
        <f>IF(N143&lt;=60000,$G$160,IF(N143&lt;=100000,$G$161,IF(N143&lt;=150000,$G$162,IF(N143&lt;=200000,$G$163,IF(N143&lt;=400000,$G$164,IF(N143&lt;=600000,$G$165,$G$166))))))</f>
      </c>
      <c r="O185" s="28">
        <f>IF(O143&lt;=60000,$G$160,IF(O143&lt;=100000,$G$161,IF(O143&lt;=150000,$G$162,IF(O143&lt;=200000,$G$163,IF(O143&lt;=400000,$G$164,IF(O143&lt;=600000,$G$165,$G$166))))))</f>
      </c>
      <c r="P185" s="29">
        <f>+AVERAGE(D185:O185)</f>
      </c>
      <c r="Q185" s="28">
        <f>IF(Q143&lt;=60000,$G$160,IF(Q143&lt;=100000,$G$161,IF(Q143&lt;=150000,$G$162,IF(Q143&lt;=200000,$G$163,IF(Q143&lt;=400000,$G$164,IF(Q143&lt;=600000,$G$165,$G$166))))))</f>
      </c>
      <c r="R185" s="28">
        <f>IF(R143&lt;=60000,$G$160,IF(R143&lt;=100000,$G$161,IF(R143&lt;=150000,$G$162,IF(R143&lt;=200000,$G$163,IF(R143&lt;=400000,$G$164,IF(R143&lt;=600000,$G$165,$G$166))))))</f>
      </c>
      <c r="S185" s="28">
        <f>IF(S143&lt;=60000,$G$160,IF(S143&lt;=100000,$G$161,IF(S143&lt;=150000,$G$162,IF(S143&lt;=200000,$G$163,IF(S143&lt;=400000,$G$164,IF(S143&lt;=600000,$G$165,$G$166))))))</f>
      </c>
      <c r="T185" s="28">
        <f>IF(T143&lt;=60000,$G$160,IF(T143&lt;=100000,$G$161,IF(T143&lt;=150000,$G$162,IF(T143&lt;=200000,$G$163,IF(T143&lt;=400000,$G$164,IF(T143&lt;=600000,$G$165,$G$166))))))</f>
      </c>
      <c r="U185" s="28">
        <f>IF(U143&lt;=60000,$G$160,IF(U143&lt;=100000,$G$161,IF(U143&lt;=150000,$G$162,IF(U143&lt;=200000,$G$163,IF(U143&lt;=400000,$G$164,IF(U143&lt;=600000,$G$165,$G$166))))))</f>
      </c>
      <c r="V185" s="28">
        <f>IF(V143&lt;=60000,$G$160,IF(V143&lt;=100000,$G$161,IF(V143&lt;=150000,$G$162,IF(V143&lt;=200000,$G$163,IF(V143&lt;=400000,$G$164,IF(V143&lt;=600000,$G$165,$G$166))))))</f>
      </c>
      <c r="W185" s="28">
        <f>IF(W143&lt;=60000,$G$160,IF(W143&lt;=100000,$G$161,IF(W143&lt;=150000,$G$162,IF(W143&lt;=200000,$G$163,IF(W143&lt;=400000,$G$164,IF(W143&lt;=600000,$G$165,$G$166))))))</f>
      </c>
      <c r="X185" s="28">
        <f>IF(X143&lt;=60000,$G$160,IF(X143&lt;=100000,$G$161,IF(X143&lt;=150000,$G$162,IF(X143&lt;=200000,$G$163,IF(X143&lt;=400000,$G$164,IF(X143&lt;=600000,$G$165,$G$166))))))</f>
      </c>
      <c r="Y185" s="28">
        <f>IF(Y143&lt;=60000,$G$160,IF(Y143&lt;=100000,$G$161,IF(Y143&lt;=150000,$G$162,IF(Y143&lt;=200000,$G$163,IF(Y143&lt;=400000,$G$164,IF(Y143&lt;=600000,$G$165,$G$166))))))</f>
      </c>
      <c r="Z185" s="28">
        <f>IF(Z143&lt;=60000,$G$160,IF(Z143&lt;=100000,$G$161,IF(Z143&lt;=150000,$G$162,IF(Z143&lt;=200000,$G$163,IF(Z143&lt;=400000,$G$164,IF(Z143&lt;=600000,$G$165,$G$166))))))</f>
      </c>
      <c r="AA185" s="28">
        <f>IF(AA143&lt;=60000,$G$160,IF(AA143&lt;=100000,$G$161,IF(AA143&lt;=150000,$G$162,IF(AA143&lt;=200000,$G$163,IF(AA143&lt;=400000,$G$164,IF(AA143&lt;=600000,$G$165,$G$166))))))</f>
      </c>
      <c r="AB185" s="28">
        <f>IF(AB143&lt;=60000,$G$160,IF(AB143&lt;=100000,$G$161,IF(AB143&lt;=150000,$G$162,IF(AB143&lt;=200000,$G$163,IF(AB143&lt;=400000,$G$164,IF(AB143&lt;=600000,$G$165,$G$166))))))</f>
      </c>
      <c r="AC185" s="29">
        <f>+AVERAGE(Q185:AB185)</f>
      </c>
      <c r="AD185" s="28">
        <f>IF(AD143&lt;=60000,$G$160,IF(AD143&lt;=100000,$G$161,IF(AD143&lt;=150000,$G$162,IF(AD143&lt;=200000,$G$163,IF(AD143&lt;=400000,$G$164,IF(AD143&lt;=600000,$G$165,$G$166))))))</f>
      </c>
      <c r="AE185" s="28">
        <f>IF(AE143&lt;=60000,$G$160,IF(AE143&lt;=100000,$G$161,IF(AE143&lt;=150000,$G$162,IF(AE143&lt;=200000,$G$163,IF(AE143&lt;=400000,$G$164,IF(AE143&lt;=600000,$G$165,$G$166))))))</f>
      </c>
      <c r="AF185" s="28">
        <f>IF(AF143&lt;=60000,$G$160,IF(AF143&lt;=100000,$G$161,IF(AF143&lt;=150000,$G$162,IF(AF143&lt;=200000,$G$163,IF(AF143&lt;=400000,$G$164,IF(AF143&lt;=600000,$G$165,$G$166))))))</f>
      </c>
      <c r="AG185" s="28">
        <f>IF(AG143&lt;=60000,$G$160,IF(AG143&lt;=100000,$G$161,IF(AG143&lt;=150000,$G$162,IF(AG143&lt;=200000,$G$163,IF(AG143&lt;=400000,$G$164,IF(AG143&lt;=600000,$G$165,$G$166))))))</f>
      </c>
      <c r="AH185" s="28">
        <f>IF(AH143&lt;=60000,$G$160,IF(AH143&lt;=100000,$G$161,IF(AH143&lt;=150000,$G$162,IF(AH143&lt;=200000,$G$163,IF(AH143&lt;=400000,$G$164,IF(AH143&lt;=600000,$G$165,$G$166))))))</f>
      </c>
      <c r="AI185" s="28">
        <f>IF(AI143&lt;=60000,$G$160,IF(AI143&lt;=100000,$G$161,IF(AI143&lt;=150000,$G$162,IF(AI143&lt;=200000,$G$163,IF(AI143&lt;=400000,$G$164,IF(AI143&lt;=600000,$G$165,$G$166))))))</f>
      </c>
      <c r="AJ185" s="28">
        <f>IF(AJ143&lt;=60000,$G$160,IF(AJ143&lt;=100000,$G$161,IF(AJ143&lt;=150000,$G$162,IF(AJ143&lt;=200000,$G$163,IF(AJ143&lt;=400000,$G$164,IF(AJ143&lt;=600000,$G$165,$G$166))))))</f>
      </c>
      <c r="AK185" s="28">
        <f>IF(AK143&lt;=60000,$G$160,IF(AK143&lt;=100000,$G$161,IF(AK143&lt;=150000,$G$162,IF(AK143&lt;=200000,$G$163,IF(AK143&lt;=400000,$G$164,IF(AK143&lt;=600000,$G$165,$G$166))))))</f>
      </c>
      <c r="AL185" s="28">
        <f>IF(AL143&lt;=60000,$G$160,IF(AL143&lt;=100000,$G$161,IF(AL143&lt;=150000,$G$162,IF(AL143&lt;=200000,$G$163,IF(AL143&lt;=400000,$G$164,IF(AL143&lt;=600000,$G$165,$G$166))))))</f>
      </c>
      <c r="AM185" s="28">
        <f>IF(AM143&lt;=60000,$G$160,IF(AM143&lt;=100000,$G$161,IF(AM143&lt;=150000,$G$162,IF(AM143&lt;=200000,$G$163,IF(AM143&lt;=400000,$G$164,IF(AM143&lt;=600000,$G$165,$G$166))))))</f>
      </c>
      <c r="AN185" s="28">
        <f>IF(AN143&lt;=60000,$G$160,IF(AN143&lt;=100000,$G$161,IF(AN143&lt;=150000,$G$162,IF(AN143&lt;=200000,$G$163,IF(AN143&lt;=400000,$G$164,IF(AN143&lt;=600000,$G$165,$G$166))))))</f>
      </c>
      <c r="AO185" s="28">
        <f>IF(AO143&lt;=60000,$G$160,IF(AO143&lt;=100000,$G$161,IF(AO143&lt;=150000,$G$162,IF(AO143&lt;=200000,$G$163,IF(AO143&lt;=400000,$G$164,IF(AO143&lt;=600000,$G$165,$G$166))))))</f>
      </c>
      <c r="AP185" s="29">
        <f>+AVERAGE(AD185:AO185)</f>
      </c>
      <c r="AQ185" s="28">
        <f>IF(AQ143&lt;=60000,$G$160,IF(AQ143&lt;=100000,$G$161,IF(AQ143&lt;=150000,$G$162,IF(AQ143&lt;=200000,$G$163,IF(AQ143&lt;=400000,$G$164,IF(AQ143&lt;=600000,$G$165,$G$166))))))</f>
      </c>
      <c r="AR185" s="28">
        <f>IF(AR143&lt;=60000,$G$160,IF(AR143&lt;=100000,$G$161,IF(AR143&lt;=150000,$G$162,IF(AR143&lt;=200000,$G$163,IF(AR143&lt;=400000,$G$164,IF(AR143&lt;=600000,$G$165,$G$166))))))</f>
      </c>
      <c r="AS185" s="28">
        <f>IF(AS143&lt;=60000,$G$160,IF(AS143&lt;=100000,$G$161,IF(AS143&lt;=150000,$G$162,IF(AS143&lt;=200000,$G$163,IF(AS143&lt;=400000,$G$164,IF(AS143&lt;=600000,$G$165,$G$166))))))</f>
      </c>
      <c r="AT185" s="28">
        <f>IF(AT143&lt;=60000,$G$160,IF(AT143&lt;=100000,$G$161,IF(AT143&lt;=150000,$G$162,IF(AT143&lt;=200000,$G$163,IF(AT143&lt;=400000,$G$164,IF(AT143&lt;=600000,$G$165,$G$166))))))</f>
      </c>
      <c r="AU185" s="28">
        <f>IF(AU143&lt;=60000,$G$160,IF(AU143&lt;=100000,$G$161,IF(AU143&lt;=150000,$G$162,IF(AU143&lt;=200000,$G$163,IF(AU143&lt;=400000,$G$164,IF(AU143&lt;=600000,$G$165,$G$166))))))</f>
      </c>
      <c r="AV185" s="28">
        <f>IF(AV143&lt;=60000,$G$160,IF(AV143&lt;=100000,$G$161,IF(AV143&lt;=150000,$G$162,IF(AV143&lt;=200000,$G$163,IF(AV143&lt;=400000,$G$164,IF(AV143&lt;=600000,$G$165,$G$166))))))</f>
      </c>
      <c r="AW185" s="28">
        <f>IF(AW143&lt;=60000,$G$160,IF(AW143&lt;=100000,$G$161,IF(AW143&lt;=150000,$G$162,IF(AW143&lt;=200000,$G$163,IF(AW143&lt;=400000,$G$164,IF(AW143&lt;=600000,$G$165,$G$166))))))</f>
      </c>
      <c r="AX185" s="28">
        <f>IF(AX143&lt;=60000,$G$160,IF(AX143&lt;=100000,$G$161,IF(AX143&lt;=150000,$G$162,IF(AX143&lt;=200000,$G$163,IF(AX143&lt;=400000,$G$164,IF(AX143&lt;=600000,$G$165,$G$166))))))</f>
      </c>
      <c r="AY185" s="28">
        <f>IF(AY143&lt;=60000,$G$160,IF(AY143&lt;=100000,$G$161,IF(AY143&lt;=150000,$G$162,IF(AY143&lt;=200000,$G$163,IF(AY143&lt;=400000,$G$164,IF(AY143&lt;=600000,$G$165,$G$166))))))</f>
      </c>
      <c r="AZ185" s="28">
        <f>IF(AZ143&lt;=60000,$G$160,IF(AZ143&lt;=100000,$G$161,IF(AZ143&lt;=150000,$G$162,IF(AZ143&lt;=200000,$G$163,IF(AZ143&lt;=400000,$G$164,IF(AZ143&lt;=600000,$G$165,$G$166))))))</f>
      </c>
      <c r="BA185" s="28">
        <f>IF(BA143&lt;=60000,$G$160,IF(BA143&lt;=100000,$G$161,IF(BA143&lt;=150000,$G$162,IF(BA143&lt;=200000,$G$163,IF(BA143&lt;=400000,$G$164,IF(BA143&lt;=600000,$G$165,$G$166))))))</f>
      </c>
      <c r="BB185" s="28">
        <f>IF(BB143&lt;=60000,$G$160,IF(BB143&lt;=100000,$G$161,IF(BB143&lt;=150000,$G$162,IF(BB143&lt;=200000,$G$163,IF(BB143&lt;=400000,$G$164,IF(BB143&lt;=600000,$G$165,$G$166))))))</f>
      </c>
      <c r="BC185" s="29">
        <f>+AVERAGE(AQ185:BB185)</f>
      </c>
      <c r="BD185" s="31"/>
      <c r="BE185" s="94">
        <f>IF(BE143&lt;=60000,$G$160,IF(BE143&lt;=100000,$G$161,IF(BE143&lt;=150000,$G$162,IF(BE143&lt;=200000,$G$163,$G$164))))</f>
      </c>
      <c r="BF185" s="94">
        <f>IF(BF143&lt;=60000,$G$160,IF(BF143&lt;=100000,$G$161,IF(BF143&lt;=150000,$G$162,IF(BF143&lt;=200000,$G$163,$G$164))))</f>
      </c>
      <c r="BG185" s="94">
        <f>IF(BG143&lt;=60000,$G$160,IF(BG143&lt;=100000,$G$161,IF(BG143&lt;=150000,$G$162,IF(BG143&lt;=200000,$G$163,$G$164))))</f>
      </c>
      <c r="BH185" s="94">
        <f>IF(BH143&lt;=60000,$G$160,IF(BH143&lt;=100000,$G$161,IF(BH143&lt;=150000,$G$162,IF(BH143&lt;=200000,$G$163,$G$164))))</f>
      </c>
      <c r="BI185" s="94">
        <f>IF(BI143&lt;=60000,$G$160,IF(BI143&lt;=100000,$G$161,IF(BI143&lt;=150000,$G$162,IF(BI143&lt;=200000,$G$163,$G$164))))</f>
      </c>
      <c r="BJ185" s="94">
        <f>IF(BJ143&lt;=60000,$G$160,IF(BJ143&lt;=100000,$G$161,IF(BJ143&lt;=150000,$G$162,IF(BJ143&lt;=200000,$G$163,$G$164))))</f>
      </c>
      <c r="BK185" s="94">
        <f>IF(BK143&lt;=60000,$G$160,IF(BK143&lt;=100000,$G$161,IF(BK143&lt;=150000,$G$162,IF(BK143&lt;=200000,$G$163,$G$164))))</f>
      </c>
      <c r="BL185" s="94">
        <f>IF(BL143&lt;=60000,$G$160,IF(BL143&lt;=100000,$G$161,IF(BL143&lt;=150000,$G$162,IF(BL143&lt;=200000,$G$163,$G$164))))</f>
      </c>
      <c r="BM185" s="94">
        <f>IF(BM143&lt;=60000,$G$160,IF(BM143&lt;=100000,$G$161,IF(BM143&lt;=150000,$G$162,IF(BM143&lt;=200000,$G$163,$G$164))))</f>
      </c>
      <c r="BN185" s="94">
        <f>IF(BN143&lt;=60000,$G$160,IF(BN143&lt;=100000,$G$161,IF(BN143&lt;=150000,$G$162,IF(BN143&lt;=200000,$G$163,$G$164))))</f>
      </c>
      <c r="BO185" s="94">
        <f>IF(BO143&lt;=60000,$G$160,IF(BO143&lt;=100000,$G$161,IF(BO143&lt;=150000,$G$162,IF(BO143&lt;=200000,$G$163,$G$164))))</f>
      </c>
      <c r="BP185" s="94">
        <f>IF(BP143&lt;=60000,$G$160,IF(BP143&lt;=100000,$G$161,IF(BP143&lt;=150000,$G$162,IF(BP143&lt;=200000,$G$163,$G$164))))</f>
      </c>
      <c r="BQ185" s="29">
        <f>+AVERAGE(BE185:BP185)</f>
      </c>
      <c r="BR185" s="1"/>
      <c r="BS185" s="6"/>
      <c r="BT185" s="6"/>
      <c r="BU185" s="6"/>
      <c r="BV185" s="6"/>
      <c r="BW185" s="6"/>
      <c r="BX185" s="6"/>
      <c r="BY185" s="6"/>
      <c r="BZ185" s="6"/>
      <c r="CA185" s="1"/>
      <c r="CB185" s="6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</row>
    <row x14ac:dyDescent="0.25" r="186" customHeight="1" ht="18.75" hidden="1">
      <c r="A186" s="53">
        <f>A20</f>
      </c>
      <c r="B186" s="53">
        <f>B20</f>
      </c>
      <c r="C186" s="53">
        <f>C20</f>
      </c>
      <c r="D186" s="94">
        <f>IF(D144&lt;=60000,$G$160,IF(D144&lt;=100000,$G$161,IF(D144&lt;=150000,$G$162,IF(D144&lt;=200000,$G$163,$G$164))))</f>
      </c>
      <c r="E186" s="94">
        <f>IF(E144&lt;=60000,$G$160,IF(E144&lt;=100000,$G$161,IF(E144&lt;=150000,$G$162,IF(E144&lt;=200000,$G$163,$G$164))))</f>
      </c>
      <c r="F186" s="94">
        <f>IF(F144&lt;=60000,$G$160,IF(F144&lt;=100000,$G$161,IF(F144&lt;=150000,$G$162,IF(F144&lt;=200000,$G$163,$G$164))))</f>
      </c>
      <c r="G186" s="94">
        <f>IF(G144&lt;=60000,$G$160,IF(G144&lt;=100000,$G$161,IF(G144&lt;=150000,$G$162,IF(G144&lt;=200000,$G$163,$G$164))))</f>
      </c>
      <c r="H186" s="94">
        <f>IF(H144&lt;=60000,$G$160,IF(H144&lt;=100000,$G$161,IF(H144&lt;=150000,$G$162,IF(H144&lt;=200000,$G$163,$G$164))))</f>
      </c>
      <c r="I186" s="94">
        <f>IF(I144&lt;=60000,$G$160,IF(I144&lt;=100000,$G$161,IF(I144&lt;=150000,$G$162,IF(I144&lt;=200000,$G$163,$G$164))))</f>
      </c>
      <c r="J186" s="94">
        <f>IF(J144&lt;=60000,$G$160,IF(J144&lt;=100000,$G$161,IF(J144&lt;=150000,$G$162,IF(J144&lt;=200000,$G$163,$G$164))))</f>
      </c>
      <c r="K186" s="94">
        <f>IF(K144&lt;=60000,$G$160,IF(K144&lt;=100000,$G$161,IF(K144&lt;=150000,$G$162,IF(K144&lt;=200000,$G$163,$G$164))))</f>
      </c>
      <c r="L186" s="94">
        <f>IF(L144&lt;=60000,$G$160,IF(L144&lt;=100000,$G$161,IF(L144&lt;=150000,$G$162,IF(L144&lt;=200000,$G$163,$G$164))))</f>
      </c>
      <c r="M186" s="28">
        <f>IF(M144&lt;=60000,$G$160,IF(M144&lt;=100000,$G$161,IF(M144&lt;=150000,$G$162,IF(M144&lt;=200000,$G$163,IF(M144&lt;=400000,$G$164,IF(M144&lt;=600000,$G$165,$G$166))))))</f>
      </c>
      <c r="N186" s="28">
        <f>IF(N144&lt;=60000,$G$160,IF(N144&lt;=100000,$G$161,IF(N144&lt;=150000,$G$162,IF(N144&lt;=200000,$G$163,IF(N144&lt;=400000,$G$164,IF(N144&lt;=600000,$G$165,$G$166))))))</f>
      </c>
      <c r="O186" s="28">
        <f>IF(O144&lt;=60000,$G$160,IF(O144&lt;=100000,$G$161,IF(O144&lt;=150000,$G$162,IF(O144&lt;=200000,$G$163,IF(O144&lt;=400000,$G$164,IF(O144&lt;=600000,$G$165,$G$166))))))</f>
      </c>
      <c r="P186" s="29">
        <f>+AVERAGE(D186:O186)</f>
      </c>
      <c r="Q186" s="28">
        <f>IF(Q144&lt;=60000,$G$160,IF(Q144&lt;=100000,$G$161,IF(Q144&lt;=150000,$G$162,IF(Q144&lt;=200000,$G$163,IF(Q144&lt;=400000,$G$164,IF(Q144&lt;=600000,$G$165,$G$166))))))</f>
      </c>
      <c r="R186" s="28">
        <f>IF(R144&lt;=60000,$G$160,IF(R144&lt;=100000,$G$161,IF(R144&lt;=150000,$G$162,IF(R144&lt;=200000,$G$163,IF(R144&lt;=400000,$G$164,IF(R144&lt;=600000,$G$165,$G$166))))))</f>
      </c>
      <c r="S186" s="28">
        <f>IF(S144&lt;=60000,$G$160,IF(S144&lt;=100000,$G$161,IF(S144&lt;=150000,$G$162,IF(S144&lt;=200000,$G$163,IF(S144&lt;=400000,$G$164,IF(S144&lt;=600000,$G$165,$G$166))))))</f>
      </c>
      <c r="T186" s="28">
        <f>IF(T144&lt;=60000,$G$160,IF(T144&lt;=100000,$G$161,IF(T144&lt;=150000,$G$162,IF(T144&lt;=200000,$G$163,IF(T144&lt;=400000,$G$164,IF(T144&lt;=600000,$G$165,$G$166))))))</f>
      </c>
      <c r="U186" s="28">
        <f>IF(U144&lt;=60000,$G$160,IF(U144&lt;=100000,$G$161,IF(U144&lt;=150000,$G$162,IF(U144&lt;=200000,$G$163,IF(U144&lt;=400000,$G$164,IF(U144&lt;=600000,$G$165,$G$166))))))</f>
      </c>
      <c r="V186" s="28">
        <f>IF(V144&lt;=60000,$G$160,IF(V144&lt;=100000,$G$161,IF(V144&lt;=150000,$G$162,IF(V144&lt;=200000,$G$163,IF(V144&lt;=400000,$G$164,IF(V144&lt;=600000,$G$165,$G$166))))))</f>
      </c>
      <c r="W186" s="28">
        <f>IF(W144&lt;=60000,$G$160,IF(W144&lt;=100000,$G$161,IF(W144&lt;=150000,$G$162,IF(W144&lt;=200000,$G$163,IF(W144&lt;=400000,$G$164,IF(W144&lt;=600000,$G$165,$G$166))))))</f>
      </c>
      <c r="X186" s="28">
        <f>IF(X144&lt;=60000,$G$160,IF(X144&lt;=100000,$G$161,IF(X144&lt;=150000,$G$162,IF(X144&lt;=200000,$G$163,IF(X144&lt;=400000,$G$164,IF(X144&lt;=600000,$G$165,$G$166))))))</f>
      </c>
      <c r="Y186" s="28">
        <f>IF(Y144&lt;=60000,$G$160,IF(Y144&lt;=100000,$G$161,IF(Y144&lt;=150000,$G$162,IF(Y144&lt;=200000,$G$163,IF(Y144&lt;=400000,$G$164,IF(Y144&lt;=600000,$G$165,$G$166))))))</f>
      </c>
      <c r="Z186" s="28">
        <f>IF(Z144&lt;=60000,$G$160,IF(Z144&lt;=100000,$G$161,IF(Z144&lt;=150000,$G$162,IF(Z144&lt;=200000,$G$163,IF(Z144&lt;=400000,$G$164,IF(Z144&lt;=600000,$G$165,$G$166))))))</f>
      </c>
      <c r="AA186" s="28">
        <f>IF(AA144&lt;=60000,$G$160,IF(AA144&lt;=100000,$G$161,IF(AA144&lt;=150000,$G$162,IF(AA144&lt;=200000,$G$163,IF(AA144&lt;=400000,$G$164,IF(AA144&lt;=600000,$G$165,$G$166))))))</f>
      </c>
      <c r="AB186" s="28">
        <f>IF(AB144&lt;=60000,$G$160,IF(AB144&lt;=100000,$G$161,IF(AB144&lt;=150000,$G$162,IF(AB144&lt;=200000,$G$163,IF(AB144&lt;=400000,$G$164,IF(AB144&lt;=600000,$G$165,$G$166))))))</f>
      </c>
      <c r="AC186" s="29">
        <f>+AVERAGE(Q186:AB186)</f>
      </c>
      <c r="AD186" s="28">
        <f>IF(AD144&lt;=60000,$G$160,IF(AD144&lt;=100000,$G$161,IF(AD144&lt;=150000,$G$162,IF(AD144&lt;=200000,$G$163,IF(AD144&lt;=400000,$G$164,IF(AD144&lt;=600000,$G$165,$G$166))))))</f>
      </c>
      <c r="AE186" s="28">
        <f>IF(AE144&lt;=60000,$G$160,IF(AE144&lt;=100000,$G$161,IF(AE144&lt;=150000,$G$162,IF(AE144&lt;=200000,$G$163,IF(AE144&lt;=400000,$G$164,IF(AE144&lt;=600000,$G$165,$G$166))))))</f>
      </c>
      <c r="AF186" s="28">
        <f>IF(AF144&lt;=60000,$G$160,IF(AF144&lt;=100000,$G$161,IF(AF144&lt;=150000,$G$162,IF(AF144&lt;=200000,$G$163,IF(AF144&lt;=400000,$G$164,IF(AF144&lt;=600000,$G$165,$G$166))))))</f>
      </c>
      <c r="AG186" s="28">
        <f>IF(AG144&lt;=60000,$G$160,IF(AG144&lt;=100000,$G$161,IF(AG144&lt;=150000,$G$162,IF(AG144&lt;=200000,$G$163,IF(AG144&lt;=400000,$G$164,IF(AG144&lt;=600000,$G$165,$G$166))))))</f>
      </c>
      <c r="AH186" s="28">
        <f>IF(AH144&lt;=60000,$G$160,IF(AH144&lt;=100000,$G$161,IF(AH144&lt;=150000,$G$162,IF(AH144&lt;=200000,$G$163,IF(AH144&lt;=400000,$G$164,IF(AH144&lt;=600000,$G$165,$G$166))))))</f>
      </c>
      <c r="AI186" s="28">
        <f>IF(AI144&lt;=60000,$G$160,IF(AI144&lt;=100000,$G$161,IF(AI144&lt;=150000,$G$162,IF(AI144&lt;=200000,$G$163,IF(AI144&lt;=400000,$G$164,IF(AI144&lt;=600000,$G$165,$G$166))))))</f>
      </c>
      <c r="AJ186" s="28">
        <f>IF(AJ144&lt;=60000,$G$160,IF(AJ144&lt;=100000,$G$161,IF(AJ144&lt;=150000,$G$162,IF(AJ144&lt;=200000,$G$163,IF(AJ144&lt;=400000,$G$164,IF(AJ144&lt;=600000,$G$165,$G$166))))))</f>
      </c>
      <c r="AK186" s="28">
        <f>IF(AK144&lt;=60000,$G$160,IF(AK144&lt;=100000,$G$161,IF(AK144&lt;=150000,$G$162,IF(AK144&lt;=200000,$G$163,IF(AK144&lt;=400000,$G$164,IF(AK144&lt;=600000,$G$165,$G$166))))))</f>
      </c>
      <c r="AL186" s="28">
        <f>IF(AL144&lt;=60000,$G$160,IF(AL144&lt;=100000,$G$161,IF(AL144&lt;=150000,$G$162,IF(AL144&lt;=200000,$G$163,IF(AL144&lt;=400000,$G$164,IF(AL144&lt;=600000,$G$165,$G$166))))))</f>
      </c>
      <c r="AM186" s="28">
        <f>IF(AM144&lt;=60000,$G$160,IF(AM144&lt;=100000,$G$161,IF(AM144&lt;=150000,$G$162,IF(AM144&lt;=200000,$G$163,IF(AM144&lt;=400000,$G$164,IF(AM144&lt;=600000,$G$165,$G$166))))))</f>
      </c>
      <c r="AN186" s="28">
        <f>IF(AN144&lt;=60000,$G$160,IF(AN144&lt;=100000,$G$161,IF(AN144&lt;=150000,$G$162,IF(AN144&lt;=200000,$G$163,IF(AN144&lt;=400000,$G$164,IF(AN144&lt;=600000,$G$165,$G$166))))))</f>
      </c>
      <c r="AO186" s="28">
        <f>IF(AO144&lt;=60000,$G$160,IF(AO144&lt;=100000,$G$161,IF(AO144&lt;=150000,$G$162,IF(AO144&lt;=200000,$G$163,IF(AO144&lt;=400000,$G$164,IF(AO144&lt;=600000,$G$165,$G$166))))))</f>
      </c>
      <c r="AP186" s="29">
        <f>+AVERAGE(AD186:AO186)</f>
      </c>
      <c r="AQ186" s="28">
        <f>IF(AQ144&lt;=60000,$G$160,IF(AQ144&lt;=100000,$G$161,IF(AQ144&lt;=150000,$G$162,IF(AQ144&lt;=200000,$G$163,IF(AQ144&lt;=400000,$G$164,IF(AQ144&lt;=600000,$G$165,$G$166))))))</f>
      </c>
      <c r="AR186" s="28">
        <f>IF(AR144&lt;=60000,$G$160,IF(AR144&lt;=100000,$G$161,IF(AR144&lt;=150000,$G$162,IF(AR144&lt;=200000,$G$163,IF(AR144&lt;=400000,$G$164,IF(AR144&lt;=600000,$G$165,$G$166))))))</f>
      </c>
      <c r="AS186" s="28">
        <f>IF(AS144&lt;=60000,$G$160,IF(AS144&lt;=100000,$G$161,IF(AS144&lt;=150000,$G$162,IF(AS144&lt;=200000,$G$163,IF(AS144&lt;=400000,$G$164,IF(AS144&lt;=600000,$G$165,$G$166))))))</f>
      </c>
      <c r="AT186" s="28">
        <f>IF(AT144&lt;=60000,$G$160,IF(AT144&lt;=100000,$G$161,IF(AT144&lt;=150000,$G$162,IF(AT144&lt;=200000,$G$163,IF(AT144&lt;=400000,$G$164,IF(AT144&lt;=600000,$G$165,$G$166))))))</f>
      </c>
      <c r="AU186" s="28">
        <f>IF(AU144&lt;=60000,$G$160,IF(AU144&lt;=100000,$G$161,IF(AU144&lt;=150000,$G$162,IF(AU144&lt;=200000,$G$163,IF(AU144&lt;=400000,$G$164,IF(AU144&lt;=600000,$G$165,$G$166))))))</f>
      </c>
      <c r="AV186" s="28">
        <f>IF(AV144&lt;=60000,$G$160,IF(AV144&lt;=100000,$G$161,IF(AV144&lt;=150000,$G$162,IF(AV144&lt;=200000,$G$163,IF(AV144&lt;=400000,$G$164,IF(AV144&lt;=600000,$G$165,$G$166))))))</f>
      </c>
      <c r="AW186" s="28">
        <f>IF(AW144&lt;=60000,$G$160,IF(AW144&lt;=100000,$G$161,IF(AW144&lt;=150000,$G$162,IF(AW144&lt;=200000,$G$163,IF(AW144&lt;=400000,$G$164,IF(AW144&lt;=600000,$G$165,$G$166))))))</f>
      </c>
      <c r="AX186" s="28">
        <f>IF(AX144&lt;=60000,$G$160,IF(AX144&lt;=100000,$G$161,IF(AX144&lt;=150000,$G$162,IF(AX144&lt;=200000,$G$163,IF(AX144&lt;=400000,$G$164,IF(AX144&lt;=600000,$G$165,$G$166))))))</f>
      </c>
      <c r="AY186" s="28">
        <f>IF(AY144&lt;=60000,$G$160,IF(AY144&lt;=100000,$G$161,IF(AY144&lt;=150000,$G$162,IF(AY144&lt;=200000,$G$163,IF(AY144&lt;=400000,$G$164,IF(AY144&lt;=600000,$G$165,$G$166))))))</f>
      </c>
      <c r="AZ186" s="28">
        <f>IF(AZ144&lt;=60000,$G$160,IF(AZ144&lt;=100000,$G$161,IF(AZ144&lt;=150000,$G$162,IF(AZ144&lt;=200000,$G$163,IF(AZ144&lt;=400000,$G$164,IF(AZ144&lt;=600000,$G$165,$G$166))))))</f>
      </c>
      <c r="BA186" s="28">
        <f>IF(BA144&lt;=60000,$G$160,IF(BA144&lt;=100000,$G$161,IF(BA144&lt;=150000,$G$162,IF(BA144&lt;=200000,$G$163,IF(BA144&lt;=400000,$G$164,IF(BA144&lt;=600000,$G$165,$G$166))))))</f>
      </c>
      <c r="BB186" s="28">
        <f>IF(BB144&lt;=60000,$G$160,IF(BB144&lt;=100000,$G$161,IF(BB144&lt;=150000,$G$162,IF(BB144&lt;=200000,$G$163,IF(BB144&lt;=400000,$G$164,IF(BB144&lt;=600000,$G$165,$G$166))))))</f>
      </c>
      <c r="BC186" s="29">
        <f>+AVERAGE(AQ186:BB186)</f>
      </c>
      <c r="BD186" s="31"/>
      <c r="BE186" s="94">
        <f>IF(BE144&lt;=60000,$G$160,IF(BE144&lt;=100000,$G$161,IF(BE144&lt;=150000,$G$162,IF(BE144&lt;=200000,$G$163,$G$164))))</f>
      </c>
      <c r="BF186" s="94">
        <f>IF(BF144&lt;=60000,$G$160,IF(BF144&lt;=100000,$G$161,IF(BF144&lt;=150000,$G$162,IF(BF144&lt;=200000,$G$163,$G$164))))</f>
      </c>
      <c r="BG186" s="94">
        <f>IF(BG144&lt;=60000,$G$160,IF(BG144&lt;=100000,$G$161,IF(BG144&lt;=150000,$G$162,IF(BG144&lt;=200000,$G$163,$G$164))))</f>
      </c>
      <c r="BH186" s="94">
        <f>IF(BH144&lt;=60000,$G$160,IF(BH144&lt;=100000,$G$161,IF(BH144&lt;=150000,$G$162,IF(BH144&lt;=200000,$G$163,$G$164))))</f>
      </c>
      <c r="BI186" s="94">
        <f>IF(BI144&lt;=60000,$G$160,IF(BI144&lt;=100000,$G$161,IF(BI144&lt;=150000,$G$162,IF(BI144&lt;=200000,$G$163,$G$164))))</f>
      </c>
      <c r="BJ186" s="94">
        <f>IF(BJ144&lt;=60000,$G$160,IF(BJ144&lt;=100000,$G$161,IF(BJ144&lt;=150000,$G$162,IF(BJ144&lt;=200000,$G$163,$G$164))))</f>
      </c>
      <c r="BK186" s="94">
        <f>IF(BK144&lt;=60000,$G$160,IF(BK144&lt;=100000,$G$161,IF(BK144&lt;=150000,$G$162,IF(BK144&lt;=200000,$G$163,$G$164))))</f>
      </c>
      <c r="BL186" s="94">
        <f>IF(BL144&lt;=60000,$G$160,IF(BL144&lt;=100000,$G$161,IF(BL144&lt;=150000,$G$162,IF(BL144&lt;=200000,$G$163,$G$164))))</f>
      </c>
      <c r="BM186" s="94">
        <f>IF(BM144&lt;=60000,$G$160,IF(BM144&lt;=100000,$G$161,IF(BM144&lt;=150000,$G$162,IF(BM144&lt;=200000,$G$163,$G$164))))</f>
      </c>
      <c r="BN186" s="94">
        <f>IF(BN144&lt;=60000,$G$160,IF(BN144&lt;=100000,$G$161,IF(BN144&lt;=150000,$G$162,IF(BN144&lt;=200000,$G$163,$G$164))))</f>
      </c>
      <c r="BO186" s="94">
        <f>IF(BO144&lt;=60000,$G$160,IF(BO144&lt;=100000,$G$161,IF(BO144&lt;=150000,$G$162,IF(BO144&lt;=200000,$G$163,$G$164))))</f>
      </c>
      <c r="BP186" s="94">
        <f>IF(BP144&lt;=60000,$G$160,IF(BP144&lt;=100000,$G$161,IF(BP144&lt;=150000,$G$162,IF(BP144&lt;=200000,$G$163,$G$164))))</f>
      </c>
      <c r="BQ186" s="29">
        <f>+AVERAGE(BE186:BP186)</f>
      </c>
      <c r="BR186" s="1"/>
      <c r="BS186" s="6"/>
      <c r="BT186" s="6"/>
      <c r="BU186" s="6"/>
      <c r="BV186" s="6"/>
      <c r="BW186" s="6"/>
      <c r="BX186" s="6"/>
      <c r="BY186" s="6"/>
      <c r="BZ186" s="6"/>
      <c r="CA186" s="1"/>
      <c r="CB186" s="6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</row>
    <row x14ac:dyDescent="0.25" r="187" customHeight="1" ht="18.75" hidden="1">
      <c r="A187" s="53">
        <f>A21</f>
      </c>
      <c r="B187" s="53">
        <f>B21</f>
      </c>
      <c r="C187" s="53">
        <f>C21</f>
      </c>
      <c r="D187" s="94"/>
      <c r="E187" s="94"/>
      <c r="F187" s="94"/>
      <c r="G187" s="94"/>
      <c r="H187" s="94">
        <f>IF(H145&lt;=60000,$G$160,IF(H145&lt;=100000,$G$161,IF(H145&lt;=150000,$G$162,IF(H145&lt;=200000,$G$163,$G$164))))</f>
      </c>
      <c r="I187" s="94">
        <f>IF(I145&lt;=60000,$G$160,IF(I145&lt;=100000,$G$161,IF(I145&lt;=150000,$G$162,IF(I145&lt;=200000,$G$163,$G$164))))</f>
      </c>
      <c r="J187" s="94">
        <f>IF(J145&lt;=60000,$G$160,IF(J145&lt;=100000,$G$161,IF(J145&lt;=150000,$G$162,IF(J145&lt;=200000,$G$163,$G$164))))</f>
      </c>
      <c r="K187" s="94">
        <f>IF(K145&lt;=60000,$G$160,IF(K145&lt;=100000,$G$161,IF(K145&lt;=150000,$G$162,IF(K145&lt;=200000,$G$163,$G$164))))</f>
      </c>
      <c r="L187" s="94">
        <f>IF(L145&lt;=60000,$G$160,IF(L145&lt;=100000,$G$161,IF(L145&lt;=150000,$G$162,IF(L145&lt;=200000,$G$163,$G$164))))</f>
      </c>
      <c r="M187" s="28">
        <f>IF(M145&lt;=60000,$G$160,IF(M145&lt;=100000,$G$161,IF(M145&lt;=150000,$G$162,IF(M145&lt;=200000,$G$163,IF(M145&lt;=400000,$G$164,IF(M145&lt;=600000,$G$165,$G$166))))))</f>
      </c>
      <c r="N187" s="28">
        <f>IF(N145&lt;=60000,$G$160,IF(N145&lt;=100000,$G$161,IF(N145&lt;=150000,$G$162,IF(N145&lt;=200000,$G$163,IF(N145&lt;=400000,$G$164,IF(N145&lt;=600000,$G$165,$G$166))))))</f>
      </c>
      <c r="O187" s="28">
        <f>IF(O145&lt;=60000,$G$160,IF(O145&lt;=100000,$G$161,IF(O145&lt;=150000,$G$162,IF(O145&lt;=200000,$G$163,IF(O145&lt;=400000,$G$164,IF(O145&lt;=600000,$G$165,$G$166))))))</f>
      </c>
      <c r="P187" s="29">
        <f>+AVERAGE(D187:O187)</f>
      </c>
      <c r="Q187" s="28">
        <f>IF(Q145&lt;=60000,$G$160,IF(Q145&lt;=100000,$G$161,IF(Q145&lt;=150000,$G$162,IF(Q145&lt;=200000,$G$163,IF(Q145&lt;=400000,$G$164,IF(Q145&lt;=600000,$G$165,$G$166))))))</f>
      </c>
      <c r="R187" s="28">
        <f>IF(R145&lt;=60000,$G$160,IF(R145&lt;=100000,$G$161,IF(R145&lt;=150000,$G$162,IF(R145&lt;=200000,$G$163,IF(R145&lt;=400000,$G$164,IF(R145&lt;=600000,$G$165,$G$166))))))</f>
      </c>
      <c r="S187" s="28">
        <f>IF(S145&lt;=60000,$G$160,IF(S145&lt;=100000,$G$161,IF(S145&lt;=150000,$G$162,IF(S145&lt;=200000,$G$163,IF(S145&lt;=400000,$G$164,IF(S145&lt;=600000,$G$165,$G$166))))))</f>
      </c>
      <c r="T187" s="28">
        <f>IF(T145&lt;=60000,$G$160,IF(T145&lt;=100000,$G$161,IF(T145&lt;=150000,$G$162,IF(T145&lt;=200000,$G$163,IF(T145&lt;=400000,$G$164,IF(T145&lt;=600000,$G$165,$G$166))))))</f>
      </c>
      <c r="U187" s="28">
        <f>IF(U145&lt;=60000,$G$160,IF(U145&lt;=100000,$G$161,IF(U145&lt;=150000,$G$162,IF(U145&lt;=200000,$G$163,IF(U145&lt;=400000,$G$164,IF(U145&lt;=600000,$G$165,$G$166))))))</f>
      </c>
      <c r="V187" s="28">
        <f>IF(V145&lt;=60000,$G$160,IF(V145&lt;=100000,$G$161,IF(V145&lt;=150000,$G$162,IF(V145&lt;=200000,$G$163,IF(V145&lt;=400000,$G$164,IF(V145&lt;=600000,$G$165,$G$166))))))</f>
      </c>
      <c r="W187" s="28">
        <f>IF(W145&lt;=60000,$G$160,IF(W145&lt;=100000,$G$161,IF(W145&lt;=150000,$G$162,IF(W145&lt;=200000,$G$163,IF(W145&lt;=400000,$G$164,IF(W145&lt;=600000,$G$165,$G$166))))))</f>
      </c>
      <c r="X187" s="28">
        <f>IF(X145&lt;=60000,$G$160,IF(X145&lt;=100000,$G$161,IF(X145&lt;=150000,$G$162,IF(X145&lt;=200000,$G$163,IF(X145&lt;=400000,$G$164,IF(X145&lt;=600000,$G$165,$G$166))))))</f>
      </c>
      <c r="Y187" s="28">
        <f>IF(Y145&lt;=60000,$G$160,IF(Y145&lt;=100000,$G$161,IF(Y145&lt;=150000,$G$162,IF(Y145&lt;=200000,$G$163,IF(Y145&lt;=400000,$G$164,IF(Y145&lt;=600000,$G$165,$G$166))))))</f>
      </c>
      <c r="Z187" s="28">
        <f>IF(Z145&lt;=60000,$G$160,IF(Z145&lt;=100000,$G$161,IF(Z145&lt;=150000,$G$162,IF(Z145&lt;=200000,$G$163,IF(Z145&lt;=400000,$G$164,IF(Z145&lt;=600000,$G$165,$G$166))))))</f>
      </c>
      <c r="AA187" s="28">
        <f>IF(AA145&lt;=60000,$G$160,IF(AA145&lt;=100000,$G$161,IF(AA145&lt;=150000,$G$162,IF(AA145&lt;=200000,$G$163,IF(AA145&lt;=400000,$G$164,IF(AA145&lt;=600000,$G$165,$G$166))))))</f>
      </c>
      <c r="AB187" s="28">
        <f>IF(AB145&lt;=60000,$G$160,IF(AB145&lt;=100000,$G$161,IF(AB145&lt;=150000,$G$162,IF(AB145&lt;=200000,$G$163,IF(AB145&lt;=400000,$G$164,IF(AB145&lt;=600000,$G$165,$G$166))))))</f>
      </c>
      <c r="AC187" s="29">
        <f>+AVERAGE(Q187:AB187)</f>
      </c>
      <c r="AD187" s="28">
        <f>IF(AD145&lt;=60000,$G$160,IF(AD145&lt;=100000,$G$161,IF(AD145&lt;=150000,$G$162,IF(AD145&lt;=200000,$G$163,IF(AD145&lt;=400000,$G$164,IF(AD145&lt;=600000,$G$165,$G$166))))))</f>
      </c>
      <c r="AE187" s="28">
        <f>IF(AE145&lt;=60000,$G$160,IF(AE145&lt;=100000,$G$161,IF(AE145&lt;=150000,$G$162,IF(AE145&lt;=200000,$G$163,IF(AE145&lt;=400000,$G$164,IF(AE145&lt;=600000,$G$165,$G$166))))))</f>
      </c>
      <c r="AF187" s="28">
        <f>IF(AF145&lt;=60000,$G$160,IF(AF145&lt;=100000,$G$161,IF(AF145&lt;=150000,$G$162,IF(AF145&lt;=200000,$G$163,IF(AF145&lt;=400000,$G$164,IF(AF145&lt;=600000,$G$165,$G$166))))))</f>
      </c>
      <c r="AG187" s="28">
        <f>IF(AG145&lt;=60000,$G$160,IF(AG145&lt;=100000,$G$161,IF(AG145&lt;=150000,$G$162,IF(AG145&lt;=200000,$G$163,IF(AG145&lt;=400000,$G$164,IF(AG145&lt;=600000,$G$165,$G$166))))))</f>
      </c>
      <c r="AH187" s="28">
        <f>IF(AH145&lt;=60000,$G$160,IF(AH145&lt;=100000,$G$161,IF(AH145&lt;=150000,$G$162,IF(AH145&lt;=200000,$G$163,IF(AH145&lt;=400000,$G$164,IF(AH145&lt;=600000,$G$165,$G$166))))))</f>
      </c>
      <c r="AI187" s="28">
        <f>IF(AI145&lt;=60000,$G$160,IF(AI145&lt;=100000,$G$161,IF(AI145&lt;=150000,$G$162,IF(AI145&lt;=200000,$G$163,IF(AI145&lt;=400000,$G$164,IF(AI145&lt;=600000,$G$165,$G$166))))))</f>
      </c>
      <c r="AJ187" s="28">
        <f>IF(AJ145&lt;=60000,$G$160,IF(AJ145&lt;=100000,$G$161,IF(AJ145&lt;=150000,$G$162,IF(AJ145&lt;=200000,$G$163,IF(AJ145&lt;=400000,$G$164,IF(AJ145&lt;=600000,$G$165,$G$166))))))</f>
      </c>
      <c r="AK187" s="28">
        <f>IF(AK145&lt;=60000,$G$160,IF(AK145&lt;=100000,$G$161,IF(AK145&lt;=150000,$G$162,IF(AK145&lt;=200000,$G$163,IF(AK145&lt;=400000,$G$164,IF(AK145&lt;=600000,$G$165,$G$166))))))</f>
      </c>
      <c r="AL187" s="28">
        <f>IF(AL145&lt;=60000,$G$160,IF(AL145&lt;=100000,$G$161,IF(AL145&lt;=150000,$G$162,IF(AL145&lt;=200000,$G$163,IF(AL145&lt;=400000,$G$164,IF(AL145&lt;=600000,$G$165,$G$166))))))</f>
      </c>
      <c r="AM187" s="28">
        <f>IF(AM145&lt;=60000,$G$160,IF(AM145&lt;=100000,$G$161,IF(AM145&lt;=150000,$G$162,IF(AM145&lt;=200000,$G$163,IF(AM145&lt;=400000,$G$164,IF(AM145&lt;=600000,$G$165,$G$166))))))</f>
      </c>
      <c r="AN187" s="28">
        <f>IF(AN145&lt;=60000,$G$160,IF(AN145&lt;=100000,$G$161,IF(AN145&lt;=150000,$G$162,IF(AN145&lt;=200000,$G$163,IF(AN145&lt;=400000,$G$164,IF(AN145&lt;=600000,$G$165,$G$166))))))</f>
      </c>
      <c r="AO187" s="28">
        <f>IF(AO145&lt;=60000,$G$160,IF(AO145&lt;=100000,$G$161,IF(AO145&lt;=150000,$G$162,IF(AO145&lt;=200000,$G$163,IF(AO145&lt;=400000,$G$164,IF(AO145&lt;=600000,$G$165,$G$166))))))</f>
      </c>
      <c r="AP187" s="29">
        <f>+AVERAGE(AD187:AO187)</f>
      </c>
      <c r="AQ187" s="28">
        <f>IF(AQ145&lt;=60000,$G$160,IF(AQ145&lt;=100000,$G$161,IF(AQ145&lt;=150000,$G$162,IF(AQ145&lt;=200000,$G$163,IF(AQ145&lt;=400000,$G$164,IF(AQ145&lt;=600000,$G$165,$G$166))))))</f>
      </c>
      <c r="AR187" s="28">
        <f>IF(AR145&lt;=60000,$G$160,IF(AR145&lt;=100000,$G$161,IF(AR145&lt;=150000,$G$162,IF(AR145&lt;=200000,$G$163,IF(AR145&lt;=400000,$G$164,IF(AR145&lt;=600000,$G$165,$G$166))))))</f>
      </c>
      <c r="AS187" s="28">
        <f>IF(AS145&lt;=60000,$G$160,IF(AS145&lt;=100000,$G$161,IF(AS145&lt;=150000,$G$162,IF(AS145&lt;=200000,$G$163,IF(AS145&lt;=400000,$G$164,IF(AS145&lt;=600000,$G$165,$G$166))))))</f>
      </c>
      <c r="AT187" s="28">
        <f>IF(AT145&lt;=60000,$G$160,IF(AT145&lt;=100000,$G$161,IF(AT145&lt;=150000,$G$162,IF(AT145&lt;=200000,$G$163,IF(AT145&lt;=400000,$G$164,IF(AT145&lt;=600000,$G$165,$G$166))))))</f>
      </c>
      <c r="AU187" s="28">
        <f>IF(AU145&lt;=60000,$G$160,IF(AU145&lt;=100000,$G$161,IF(AU145&lt;=150000,$G$162,IF(AU145&lt;=200000,$G$163,IF(AU145&lt;=400000,$G$164,IF(AU145&lt;=600000,$G$165,$G$166))))))</f>
      </c>
      <c r="AV187" s="28">
        <f>IF(AV145&lt;=60000,$G$160,IF(AV145&lt;=100000,$G$161,IF(AV145&lt;=150000,$G$162,IF(AV145&lt;=200000,$G$163,IF(AV145&lt;=400000,$G$164,IF(AV145&lt;=600000,$G$165,$G$166))))))</f>
      </c>
      <c r="AW187" s="28">
        <f>IF(AW145&lt;=60000,$G$160,IF(AW145&lt;=100000,$G$161,IF(AW145&lt;=150000,$G$162,IF(AW145&lt;=200000,$G$163,IF(AW145&lt;=400000,$G$164,IF(AW145&lt;=600000,$G$165,$G$166))))))</f>
      </c>
      <c r="AX187" s="28">
        <f>IF(AX145&lt;=60000,$G$160,IF(AX145&lt;=100000,$G$161,IF(AX145&lt;=150000,$G$162,IF(AX145&lt;=200000,$G$163,IF(AX145&lt;=400000,$G$164,IF(AX145&lt;=600000,$G$165,$G$166))))))</f>
      </c>
      <c r="AY187" s="28">
        <f>IF(AY145&lt;=60000,$G$160,IF(AY145&lt;=100000,$G$161,IF(AY145&lt;=150000,$G$162,IF(AY145&lt;=200000,$G$163,IF(AY145&lt;=400000,$G$164,IF(AY145&lt;=600000,$G$165,$G$166))))))</f>
      </c>
      <c r="AZ187" s="28">
        <f>IF(AZ145&lt;=60000,$G$160,IF(AZ145&lt;=100000,$G$161,IF(AZ145&lt;=150000,$G$162,IF(AZ145&lt;=200000,$G$163,IF(AZ145&lt;=400000,$G$164,IF(AZ145&lt;=600000,$G$165,$G$166))))))</f>
      </c>
      <c r="BA187" s="28">
        <f>IF(BA145&lt;=60000,$G$160,IF(BA145&lt;=100000,$G$161,IF(BA145&lt;=150000,$G$162,IF(BA145&lt;=200000,$G$163,IF(BA145&lt;=400000,$G$164,IF(BA145&lt;=600000,$G$165,$G$166))))))</f>
      </c>
      <c r="BB187" s="28">
        <f>IF(BB145&lt;=60000,$G$160,IF(BB145&lt;=100000,$G$161,IF(BB145&lt;=150000,$G$162,IF(BB145&lt;=200000,$G$163,IF(BB145&lt;=400000,$G$164,IF(BB145&lt;=600000,$G$165,$G$166))))))</f>
      </c>
      <c r="BC187" s="29">
        <f>+AVERAGE(AQ187:BB187)</f>
      </c>
      <c r="BD187" s="31"/>
      <c r="BE187" s="94">
        <f>IF(BE145&lt;=60000,$G$160,IF(BE145&lt;=100000,$G$161,IF(BE145&lt;=150000,$G$162,IF(BE145&lt;=200000,$G$163,$G$164))))</f>
      </c>
      <c r="BF187" s="94">
        <f>IF(BF145&lt;=60000,$G$160,IF(BF145&lt;=100000,$G$161,IF(BF145&lt;=150000,$G$162,IF(BF145&lt;=200000,$G$163,$G$164))))</f>
      </c>
      <c r="BG187" s="94">
        <f>IF(BG145&lt;=60000,$G$160,IF(BG145&lt;=100000,$G$161,IF(BG145&lt;=150000,$G$162,IF(BG145&lt;=200000,$G$163,$G$164))))</f>
      </c>
      <c r="BH187" s="94">
        <f>IF(BH145&lt;=60000,$G$160,IF(BH145&lt;=100000,$G$161,IF(BH145&lt;=150000,$G$162,IF(BH145&lt;=200000,$G$163,$G$164))))</f>
      </c>
      <c r="BI187" s="94">
        <f>IF(BI145&lt;=60000,$G$160,IF(BI145&lt;=100000,$G$161,IF(BI145&lt;=150000,$G$162,IF(BI145&lt;=200000,$G$163,$G$164))))</f>
      </c>
      <c r="BJ187" s="94">
        <f>IF(BJ145&lt;=60000,$G$160,IF(BJ145&lt;=100000,$G$161,IF(BJ145&lt;=150000,$G$162,IF(BJ145&lt;=200000,$G$163,$G$164))))</f>
      </c>
      <c r="BK187" s="94">
        <f>IF(BK145&lt;=60000,$G$160,IF(BK145&lt;=100000,$G$161,IF(BK145&lt;=150000,$G$162,IF(BK145&lt;=200000,$G$163,$G$164))))</f>
      </c>
      <c r="BL187" s="94">
        <f>IF(BL145&lt;=60000,$G$160,IF(BL145&lt;=100000,$G$161,IF(BL145&lt;=150000,$G$162,IF(BL145&lt;=200000,$G$163,$G$164))))</f>
      </c>
      <c r="BM187" s="94">
        <f>IF(BM145&lt;=60000,$G$160,IF(BM145&lt;=100000,$G$161,IF(BM145&lt;=150000,$G$162,IF(BM145&lt;=200000,$G$163,$G$164))))</f>
      </c>
      <c r="BN187" s="94">
        <f>IF(BN145&lt;=60000,$G$160,IF(BN145&lt;=100000,$G$161,IF(BN145&lt;=150000,$G$162,IF(BN145&lt;=200000,$G$163,$G$164))))</f>
      </c>
      <c r="BO187" s="94">
        <f>IF(BO145&lt;=60000,$G$160,IF(BO145&lt;=100000,$G$161,IF(BO145&lt;=150000,$G$162,IF(BO145&lt;=200000,$G$163,$G$164))))</f>
      </c>
      <c r="BP187" s="94">
        <f>IF(BP145&lt;=60000,$G$160,IF(BP145&lt;=100000,$G$161,IF(BP145&lt;=150000,$G$162,IF(BP145&lt;=200000,$G$163,$G$164))))</f>
      </c>
      <c r="BQ187" s="29">
        <f>+AVERAGE(BE187:BP187)</f>
      </c>
      <c r="BR187" s="1"/>
      <c r="BS187" s="6"/>
      <c r="BT187" s="6"/>
      <c r="BU187" s="6"/>
      <c r="BV187" s="6"/>
      <c r="BW187" s="6"/>
      <c r="BX187" s="6"/>
      <c r="BY187" s="6"/>
      <c r="BZ187" s="6"/>
      <c r="CA187" s="1"/>
      <c r="CB187" s="6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</row>
    <row x14ac:dyDescent="0.25" r="188" customHeight="1" ht="18.75" hidden="1">
      <c r="A188" s="53">
        <f>A22</f>
      </c>
      <c r="B188" s="53">
        <f>B22</f>
      </c>
      <c r="C188" s="53">
        <f>C22</f>
      </c>
      <c r="D188" s="94">
        <f>IF(D146&lt;=60000,$G$160,IF(D146&lt;=100000,$G$161,IF(D146&lt;=150000,$G$162,IF(D146&lt;=200000,$G$163,$G$164))))</f>
      </c>
      <c r="E188" s="94">
        <f>IF(E146&lt;=60000,$G$160,IF(E146&lt;=100000,$G$161,IF(E146&lt;=150000,$G$162,IF(E146&lt;=200000,$G$163,$G$164))))</f>
      </c>
      <c r="F188" s="94">
        <f>IF(F146&lt;=60000,$G$160,IF(F146&lt;=100000,$G$161,IF(F146&lt;=150000,$G$162,IF(F146&lt;=200000,$G$163,$G$164))))</f>
      </c>
      <c r="G188" s="94">
        <f>IF(G146&lt;=60000,$G$160,IF(G146&lt;=100000,$G$161,IF(G146&lt;=150000,$G$162,IF(G146&lt;=200000,$G$163,$G$164))))</f>
      </c>
      <c r="H188" s="94">
        <f>IF(H146&lt;=60000,$G$160,IF(H146&lt;=100000,$G$161,IF(H146&lt;=150000,$G$162,IF(H146&lt;=200000,$G$163,$G$164))))</f>
      </c>
      <c r="I188" s="94">
        <f>IF(I146&lt;=60000,$G$160,IF(I146&lt;=100000,$G$161,IF(I146&lt;=150000,$G$162,IF(I146&lt;=200000,$G$163,$G$164))))</f>
      </c>
      <c r="J188" s="94">
        <f>IF(J146&lt;=60000,$G$160,IF(J146&lt;=100000,$G$161,IF(J146&lt;=150000,$G$162,IF(J146&lt;=200000,$G$163,$G$164))))</f>
      </c>
      <c r="K188" s="94">
        <f>IF(K146&lt;=60000,$G$160,IF(K146&lt;=100000,$G$161,IF(K146&lt;=150000,$G$162,IF(K146&lt;=200000,$G$163,$G$164))))</f>
      </c>
      <c r="L188" s="94">
        <f>IF(L146&lt;=60000,$G$160,IF(L146&lt;=100000,$G$161,IF(L146&lt;=150000,$G$162,IF(L146&lt;=200000,$G$163,$G$164))))</f>
      </c>
      <c r="M188" s="28">
        <f>IF(M146&lt;=60000,$G$160,IF(M146&lt;=100000,$G$161,IF(M146&lt;=150000,$G$162,IF(M146&lt;=200000,$G$163,IF(M146&lt;=400000,$G$164,IF(M146&lt;=600000,$G$165,$G$166))))))</f>
      </c>
      <c r="N188" s="28">
        <f>IF(N146&lt;=60000,$G$160,IF(N146&lt;=100000,$G$161,IF(N146&lt;=150000,$G$162,IF(N146&lt;=200000,$G$163,IF(N146&lt;=400000,$G$164,IF(N146&lt;=600000,$G$165,$G$166))))))</f>
      </c>
      <c r="O188" s="28">
        <f>IF(O146&lt;=60000,$G$160,IF(O146&lt;=100000,$G$161,IF(O146&lt;=150000,$G$162,IF(O146&lt;=200000,$G$163,IF(O146&lt;=400000,$G$164,IF(O146&lt;=600000,$G$165,$G$166))))))</f>
      </c>
      <c r="P188" s="29">
        <f>+AVERAGE(D188:O188)</f>
      </c>
      <c r="Q188" s="28">
        <f>IF(Q146&lt;=60000,$G$160,IF(Q146&lt;=100000,$G$161,IF(Q146&lt;=150000,$G$162,IF(Q146&lt;=200000,$G$163,IF(Q146&lt;=400000,$G$164,IF(Q146&lt;=600000,$G$165,$G$166))))))</f>
      </c>
      <c r="R188" s="28">
        <f>IF(R146&lt;=60000,$G$160,IF(R146&lt;=100000,$G$161,IF(R146&lt;=150000,$G$162,IF(R146&lt;=200000,$G$163,IF(R146&lt;=400000,$G$164,IF(R146&lt;=600000,$G$165,$G$166))))))</f>
      </c>
      <c r="S188" s="28">
        <f>IF(S146&lt;=60000,$G$160,IF(S146&lt;=100000,$G$161,IF(S146&lt;=150000,$G$162,IF(S146&lt;=200000,$G$163,IF(S146&lt;=400000,$G$164,IF(S146&lt;=600000,$G$165,$G$166))))))</f>
      </c>
      <c r="T188" s="28">
        <f>IF(T146&lt;=60000,$G$160,IF(T146&lt;=100000,$G$161,IF(T146&lt;=150000,$G$162,IF(T146&lt;=200000,$G$163,IF(T146&lt;=400000,$G$164,IF(T146&lt;=600000,$G$165,$G$166))))))</f>
      </c>
      <c r="U188" s="28">
        <f>IF(U146&lt;=60000,$G$160,IF(U146&lt;=100000,$G$161,IF(U146&lt;=150000,$G$162,IF(U146&lt;=200000,$G$163,IF(U146&lt;=400000,$G$164,IF(U146&lt;=600000,$G$165,$G$166))))))</f>
      </c>
      <c r="V188" s="28">
        <f>IF(V146&lt;=60000,$G$160,IF(V146&lt;=100000,$G$161,IF(V146&lt;=150000,$G$162,IF(V146&lt;=200000,$G$163,IF(V146&lt;=400000,$G$164,IF(V146&lt;=600000,$G$165,$G$166))))))</f>
      </c>
      <c r="W188" s="28">
        <f>IF(W146&lt;=60000,$G$160,IF(W146&lt;=100000,$G$161,IF(W146&lt;=150000,$G$162,IF(W146&lt;=200000,$G$163,IF(W146&lt;=400000,$G$164,IF(W146&lt;=600000,$G$165,$G$166))))))</f>
      </c>
      <c r="X188" s="28">
        <f>IF(X146&lt;=60000,$G$160,IF(X146&lt;=100000,$G$161,IF(X146&lt;=150000,$G$162,IF(X146&lt;=200000,$G$163,IF(X146&lt;=400000,$G$164,IF(X146&lt;=600000,$G$165,$G$166))))))</f>
      </c>
      <c r="Y188" s="28">
        <f>IF(Y146&lt;=60000,$G$160,IF(Y146&lt;=100000,$G$161,IF(Y146&lt;=150000,$G$162,IF(Y146&lt;=200000,$G$163,IF(Y146&lt;=400000,$G$164,IF(Y146&lt;=600000,$G$165,$G$166))))))</f>
      </c>
      <c r="Z188" s="28">
        <f>IF(Z146&lt;=60000,$G$160,IF(Z146&lt;=100000,$G$161,IF(Z146&lt;=150000,$G$162,IF(Z146&lt;=200000,$G$163,IF(Z146&lt;=400000,$G$164,IF(Z146&lt;=600000,$G$165,$G$166))))))</f>
      </c>
      <c r="AA188" s="28">
        <f>IF(AA146&lt;=60000,$G$160,IF(AA146&lt;=100000,$G$161,IF(AA146&lt;=150000,$G$162,IF(AA146&lt;=200000,$G$163,IF(AA146&lt;=400000,$G$164,IF(AA146&lt;=600000,$G$165,$G$166))))))</f>
      </c>
      <c r="AB188" s="28">
        <f>IF(AB146&lt;=60000,$G$160,IF(AB146&lt;=100000,$G$161,IF(AB146&lt;=150000,$G$162,IF(AB146&lt;=200000,$G$163,IF(AB146&lt;=400000,$G$164,IF(AB146&lt;=600000,$G$165,$G$166))))))</f>
      </c>
      <c r="AC188" s="29">
        <f>+AVERAGE(Q188:AB188)</f>
      </c>
      <c r="AD188" s="28">
        <f>IF(AD146&lt;=60000,$G$160,IF(AD146&lt;=100000,$G$161,IF(AD146&lt;=150000,$G$162,IF(AD146&lt;=200000,$G$163,IF(AD146&lt;=400000,$G$164,IF(AD146&lt;=600000,$G$165,$G$166))))))</f>
      </c>
      <c r="AE188" s="28">
        <f>IF(AE146&lt;=60000,$G$160,IF(AE146&lt;=100000,$G$161,IF(AE146&lt;=150000,$G$162,IF(AE146&lt;=200000,$G$163,IF(AE146&lt;=400000,$G$164,IF(AE146&lt;=600000,$G$165,$G$166))))))</f>
      </c>
      <c r="AF188" s="28">
        <f>IF(AF146&lt;=60000,$G$160,IF(AF146&lt;=100000,$G$161,IF(AF146&lt;=150000,$G$162,IF(AF146&lt;=200000,$G$163,IF(AF146&lt;=400000,$G$164,IF(AF146&lt;=600000,$G$165,$G$166))))))</f>
      </c>
      <c r="AG188" s="28">
        <f>IF(AG146&lt;=60000,$G$160,IF(AG146&lt;=100000,$G$161,IF(AG146&lt;=150000,$G$162,IF(AG146&lt;=200000,$G$163,IF(AG146&lt;=400000,$G$164,IF(AG146&lt;=600000,$G$165,$G$166))))))</f>
      </c>
      <c r="AH188" s="28">
        <f>IF(AH146&lt;=60000,$G$160,IF(AH146&lt;=100000,$G$161,IF(AH146&lt;=150000,$G$162,IF(AH146&lt;=200000,$G$163,IF(AH146&lt;=400000,$G$164,IF(AH146&lt;=600000,$G$165,$G$166))))))</f>
      </c>
      <c r="AI188" s="28">
        <f>IF(AI146&lt;=60000,$G$160,IF(AI146&lt;=100000,$G$161,IF(AI146&lt;=150000,$G$162,IF(AI146&lt;=200000,$G$163,IF(AI146&lt;=400000,$G$164,IF(AI146&lt;=600000,$G$165,$G$166))))))</f>
      </c>
      <c r="AJ188" s="28">
        <f>IF(AJ146&lt;=60000,$G$160,IF(AJ146&lt;=100000,$G$161,IF(AJ146&lt;=150000,$G$162,IF(AJ146&lt;=200000,$G$163,IF(AJ146&lt;=400000,$G$164,IF(AJ146&lt;=600000,$G$165,$G$166))))))</f>
      </c>
      <c r="AK188" s="28">
        <f>IF(AK146&lt;=60000,$G$160,IF(AK146&lt;=100000,$G$161,IF(AK146&lt;=150000,$G$162,IF(AK146&lt;=200000,$G$163,IF(AK146&lt;=400000,$G$164,IF(AK146&lt;=600000,$G$165,$G$166))))))</f>
      </c>
      <c r="AL188" s="28">
        <f>IF(AL146&lt;=60000,$G$160,IF(AL146&lt;=100000,$G$161,IF(AL146&lt;=150000,$G$162,IF(AL146&lt;=200000,$G$163,IF(AL146&lt;=400000,$G$164,IF(AL146&lt;=600000,$G$165,$G$166))))))</f>
      </c>
      <c r="AM188" s="28">
        <f>IF(AM146&lt;=60000,$G$160,IF(AM146&lt;=100000,$G$161,IF(AM146&lt;=150000,$G$162,IF(AM146&lt;=200000,$G$163,IF(AM146&lt;=400000,$G$164,IF(AM146&lt;=600000,$G$165,$G$166))))))</f>
      </c>
      <c r="AN188" s="28">
        <f>IF(AN146&lt;=60000,$G$160,IF(AN146&lt;=100000,$G$161,IF(AN146&lt;=150000,$G$162,IF(AN146&lt;=200000,$G$163,IF(AN146&lt;=400000,$G$164,IF(AN146&lt;=600000,$G$165,$G$166))))))</f>
      </c>
      <c r="AO188" s="28">
        <f>IF(AO146&lt;=60000,$G$160,IF(AO146&lt;=100000,$G$161,IF(AO146&lt;=150000,$G$162,IF(AO146&lt;=200000,$G$163,IF(AO146&lt;=400000,$G$164,IF(AO146&lt;=600000,$G$165,$G$166))))))</f>
      </c>
      <c r="AP188" s="29">
        <f>+AVERAGE(AD188:AO188)</f>
      </c>
      <c r="AQ188" s="28">
        <f>IF(AQ146&lt;=60000,$G$160,IF(AQ146&lt;=100000,$G$161,IF(AQ146&lt;=150000,$G$162,IF(AQ146&lt;=200000,$G$163,IF(AQ146&lt;=400000,$G$164,IF(AQ146&lt;=600000,$G$165,$G$166))))))</f>
      </c>
      <c r="AR188" s="28">
        <f>IF(AR146&lt;=60000,$G$160,IF(AR146&lt;=100000,$G$161,IF(AR146&lt;=150000,$G$162,IF(AR146&lt;=200000,$G$163,IF(AR146&lt;=400000,$G$164,IF(AR146&lt;=600000,$G$165,$G$166))))))</f>
      </c>
      <c r="AS188" s="28">
        <f>IF(AS146&lt;=60000,$G$160,IF(AS146&lt;=100000,$G$161,IF(AS146&lt;=150000,$G$162,IF(AS146&lt;=200000,$G$163,IF(AS146&lt;=400000,$G$164,IF(AS146&lt;=600000,$G$165,$G$166))))))</f>
      </c>
      <c r="AT188" s="28">
        <f>IF(AT146&lt;=60000,$G$160,IF(AT146&lt;=100000,$G$161,IF(AT146&lt;=150000,$G$162,IF(AT146&lt;=200000,$G$163,IF(AT146&lt;=400000,$G$164,IF(AT146&lt;=600000,$G$165,$G$166))))))</f>
      </c>
      <c r="AU188" s="28">
        <f>IF(AU146&lt;=60000,$G$160,IF(AU146&lt;=100000,$G$161,IF(AU146&lt;=150000,$G$162,IF(AU146&lt;=200000,$G$163,IF(AU146&lt;=400000,$G$164,IF(AU146&lt;=600000,$G$165,$G$166))))))</f>
      </c>
      <c r="AV188" s="28">
        <f>IF(AV146&lt;=60000,$G$160,IF(AV146&lt;=100000,$G$161,IF(AV146&lt;=150000,$G$162,IF(AV146&lt;=200000,$G$163,IF(AV146&lt;=400000,$G$164,IF(AV146&lt;=600000,$G$165,$G$166))))))</f>
      </c>
      <c r="AW188" s="28">
        <f>IF(AW146&lt;=60000,$G$160,IF(AW146&lt;=100000,$G$161,IF(AW146&lt;=150000,$G$162,IF(AW146&lt;=200000,$G$163,IF(AW146&lt;=400000,$G$164,IF(AW146&lt;=600000,$G$165,$G$166))))))</f>
      </c>
      <c r="AX188" s="28">
        <f>IF(AX146&lt;=60000,$G$160,IF(AX146&lt;=100000,$G$161,IF(AX146&lt;=150000,$G$162,IF(AX146&lt;=200000,$G$163,IF(AX146&lt;=400000,$G$164,IF(AX146&lt;=600000,$G$165,$G$166))))))</f>
      </c>
      <c r="AY188" s="28">
        <f>IF(AY146&lt;=60000,$G$160,IF(AY146&lt;=100000,$G$161,IF(AY146&lt;=150000,$G$162,IF(AY146&lt;=200000,$G$163,IF(AY146&lt;=400000,$G$164,IF(AY146&lt;=600000,$G$165,$G$166))))))</f>
      </c>
      <c r="AZ188" s="28">
        <f>IF(AZ146&lt;=60000,$G$160,IF(AZ146&lt;=100000,$G$161,IF(AZ146&lt;=150000,$G$162,IF(AZ146&lt;=200000,$G$163,IF(AZ146&lt;=400000,$G$164,IF(AZ146&lt;=600000,$G$165,$G$166))))))</f>
      </c>
      <c r="BA188" s="28">
        <f>IF(BA146&lt;=60000,$G$160,IF(BA146&lt;=100000,$G$161,IF(BA146&lt;=150000,$G$162,IF(BA146&lt;=200000,$G$163,IF(BA146&lt;=400000,$G$164,IF(BA146&lt;=600000,$G$165,$G$166))))))</f>
      </c>
      <c r="BB188" s="28">
        <f>IF(BB146&lt;=60000,$G$160,IF(BB146&lt;=100000,$G$161,IF(BB146&lt;=150000,$G$162,IF(BB146&lt;=200000,$G$163,IF(BB146&lt;=400000,$G$164,IF(BB146&lt;=600000,$G$165,$G$166))))))</f>
      </c>
      <c r="BC188" s="29">
        <f>+AVERAGE(AQ188:BB188)</f>
      </c>
      <c r="BD188" s="31"/>
      <c r="BE188" s="94">
        <f>IF(BE146&lt;=60000,$G$160,IF(BE146&lt;=100000,$G$161,IF(BE146&lt;=150000,$G$162,IF(BE146&lt;=200000,$G$163,$G$164))))</f>
      </c>
      <c r="BF188" s="94">
        <f>IF(BF146&lt;=60000,$G$160,IF(BF146&lt;=100000,$G$161,IF(BF146&lt;=150000,$G$162,IF(BF146&lt;=200000,$G$163,$G$164))))</f>
      </c>
      <c r="BG188" s="94">
        <f>IF(BG146&lt;=60000,$G$160,IF(BG146&lt;=100000,$G$161,IF(BG146&lt;=150000,$G$162,IF(BG146&lt;=200000,$G$163,$G$164))))</f>
      </c>
      <c r="BH188" s="94">
        <f>IF(BH146&lt;=60000,$G$160,IF(BH146&lt;=100000,$G$161,IF(BH146&lt;=150000,$G$162,IF(BH146&lt;=200000,$G$163,$G$164))))</f>
      </c>
      <c r="BI188" s="94">
        <f>IF(BI146&lt;=60000,$G$160,IF(BI146&lt;=100000,$G$161,IF(BI146&lt;=150000,$G$162,IF(BI146&lt;=200000,$G$163,$G$164))))</f>
      </c>
      <c r="BJ188" s="94">
        <f>IF(BJ146&lt;=60000,$G$160,IF(BJ146&lt;=100000,$G$161,IF(BJ146&lt;=150000,$G$162,IF(BJ146&lt;=200000,$G$163,$G$164))))</f>
      </c>
      <c r="BK188" s="94">
        <f>IF(BK146&lt;=60000,$G$160,IF(BK146&lt;=100000,$G$161,IF(BK146&lt;=150000,$G$162,IF(BK146&lt;=200000,$G$163,$G$164))))</f>
      </c>
      <c r="BL188" s="94">
        <f>IF(BL146&lt;=60000,$G$160,IF(BL146&lt;=100000,$G$161,IF(BL146&lt;=150000,$G$162,IF(BL146&lt;=200000,$G$163,$G$164))))</f>
      </c>
      <c r="BM188" s="94">
        <f>IF(BM146&lt;=60000,$G$160,IF(BM146&lt;=100000,$G$161,IF(BM146&lt;=150000,$G$162,IF(BM146&lt;=200000,$G$163,$G$164))))</f>
      </c>
      <c r="BN188" s="94">
        <f>IF(BN146&lt;=60000,$G$160,IF(BN146&lt;=100000,$G$161,IF(BN146&lt;=150000,$G$162,IF(BN146&lt;=200000,$G$163,$G$164))))</f>
      </c>
      <c r="BO188" s="94">
        <f>IF(BO146&lt;=60000,$G$160,IF(BO146&lt;=100000,$G$161,IF(BO146&lt;=150000,$G$162,IF(BO146&lt;=200000,$G$163,$G$164))))</f>
      </c>
      <c r="BP188" s="94">
        <f>IF(BP146&lt;=60000,$G$160,IF(BP146&lt;=100000,$G$161,IF(BP146&lt;=150000,$G$162,IF(BP146&lt;=200000,$G$163,$G$164))))</f>
      </c>
      <c r="BQ188" s="29">
        <f>+AVERAGE(BE188:BP188)</f>
      </c>
      <c r="BR188" s="1"/>
      <c r="BS188" s="6"/>
      <c r="BT188" s="6"/>
      <c r="BU188" s="6"/>
      <c r="BV188" s="6"/>
      <c r="BW188" s="6"/>
      <c r="BX188" s="6"/>
      <c r="BY188" s="6"/>
      <c r="BZ188" s="6"/>
      <c r="CA188" s="1"/>
      <c r="CB188" s="6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</row>
    <row x14ac:dyDescent="0.25" r="189" customHeight="1" ht="18.75" hidden="1">
      <c r="A189" s="53">
        <f>A23</f>
      </c>
      <c r="B189" s="53">
        <f>B23</f>
      </c>
      <c r="C189" s="53">
        <f>C23</f>
      </c>
      <c r="D189" s="94">
        <f>IF(D147&lt;=60000,$G$160,IF(D147&lt;=100000,$G$161,IF(D147&lt;=150000,$G$162,IF(D147&lt;=200000,$G$163,$G$164))))</f>
      </c>
      <c r="E189" s="94">
        <f>IF(E147&lt;=60000,$G$160,IF(E147&lt;=100000,$G$161,IF(E147&lt;=150000,$G$162,IF(E147&lt;=200000,$G$163,$G$164))))</f>
      </c>
      <c r="F189" s="94">
        <f>IF(F147&lt;=60000,$G$160,IF(F147&lt;=100000,$G$161,IF(F147&lt;=150000,$G$162,IF(F147&lt;=200000,$G$163,$G$164))))</f>
      </c>
      <c r="G189" s="94">
        <f>IF(G147&lt;=60000,$G$160,IF(G147&lt;=100000,$G$161,IF(G147&lt;=150000,$G$162,IF(G147&lt;=200000,$G$163,$G$164))))</f>
      </c>
      <c r="H189" s="94">
        <f>IF(H147&lt;=60000,$G$160,IF(H147&lt;=100000,$G$161,IF(H147&lt;=150000,$G$162,IF(H147&lt;=200000,$G$163,$G$164))))</f>
      </c>
      <c r="I189" s="94">
        <f>IF(I147&lt;=60000,$G$160,IF(I147&lt;=100000,$G$161,IF(I147&lt;=150000,$G$162,IF(I147&lt;=200000,$G$163,$G$164))))</f>
      </c>
      <c r="J189" s="94">
        <f>IF(J147&lt;=60000,$G$160,IF(J147&lt;=100000,$G$161,IF(J147&lt;=150000,$G$162,IF(J147&lt;=200000,$G$163,$G$164))))</f>
      </c>
      <c r="K189" s="94">
        <f>IF(K147&lt;=60000,$G$160,IF(K147&lt;=100000,$G$161,IF(K147&lt;=150000,$G$162,IF(K147&lt;=200000,$G$163,$G$164))))</f>
      </c>
      <c r="L189" s="94">
        <f>IF(L147&lt;=60000,$G$160,IF(L147&lt;=100000,$G$161,IF(L147&lt;=150000,$G$162,IF(L147&lt;=200000,$G$163,$G$164))))</f>
      </c>
      <c r="M189" s="28">
        <f>IF(M147&lt;=60000,$G$160,IF(M147&lt;=100000,$G$161,IF(M147&lt;=150000,$G$162,IF(M147&lt;=200000,$G$163,IF(M147&lt;=400000,$G$164,IF(M147&lt;=600000,$G$165,$G$166))))))</f>
      </c>
      <c r="N189" s="28">
        <f>IF(N147&lt;=60000,$G$160,IF(N147&lt;=100000,$G$161,IF(N147&lt;=150000,$G$162,IF(N147&lt;=200000,$G$163,IF(N147&lt;=400000,$G$164,IF(N147&lt;=600000,$G$165,$G$166))))))</f>
      </c>
      <c r="O189" s="28">
        <f>IF(O147&lt;=60000,$G$160,IF(O147&lt;=100000,$G$161,IF(O147&lt;=150000,$G$162,IF(O147&lt;=200000,$G$163,IF(O147&lt;=400000,$G$164,IF(O147&lt;=600000,$G$165,$G$166))))))</f>
      </c>
      <c r="P189" s="29">
        <f>+AVERAGE(D189:O189)</f>
      </c>
      <c r="Q189" s="28">
        <f>IF(Q147&lt;=60000,$G$160,IF(Q147&lt;=100000,$G$161,IF(Q147&lt;=150000,$G$162,IF(Q147&lt;=200000,$G$163,IF(Q147&lt;=400000,$G$164,IF(Q147&lt;=600000,$G$165,$G$166))))))</f>
      </c>
      <c r="R189" s="28">
        <f>IF(R147&lt;=60000,$G$160,IF(R147&lt;=100000,$G$161,IF(R147&lt;=150000,$G$162,IF(R147&lt;=200000,$G$163,IF(R147&lt;=400000,$G$164,IF(R147&lt;=600000,$G$165,$G$166))))))</f>
      </c>
      <c r="S189" s="28">
        <f>IF(S147&lt;=60000,$G$160,IF(S147&lt;=100000,$G$161,IF(S147&lt;=150000,$G$162,IF(S147&lt;=200000,$G$163,IF(S147&lt;=400000,$G$164,IF(S147&lt;=600000,$G$165,$G$166))))))</f>
      </c>
      <c r="T189" s="28">
        <f>IF(T147&lt;=60000,$G$160,IF(T147&lt;=100000,$G$161,IF(T147&lt;=150000,$G$162,IF(T147&lt;=200000,$G$163,IF(T147&lt;=400000,$G$164,IF(T147&lt;=600000,$G$165,$G$166))))))</f>
      </c>
      <c r="U189" s="28">
        <f>IF(U147&lt;=60000,$G$160,IF(U147&lt;=100000,$G$161,IF(U147&lt;=150000,$G$162,IF(U147&lt;=200000,$G$163,IF(U147&lt;=400000,$G$164,IF(U147&lt;=600000,$G$165,$G$166))))))</f>
      </c>
      <c r="V189" s="28">
        <f>IF(V147&lt;=60000,$G$160,IF(V147&lt;=100000,$G$161,IF(V147&lt;=150000,$G$162,IF(V147&lt;=200000,$G$163,IF(V147&lt;=400000,$G$164,IF(V147&lt;=600000,$G$165,$G$166))))))</f>
      </c>
      <c r="W189" s="28">
        <f>IF(W147&lt;=60000,$G$160,IF(W147&lt;=100000,$G$161,IF(W147&lt;=150000,$G$162,IF(W147&lt;=200000,$G$163,IF(W147&lt;=400000,$G$164,IF(W147&lt;=600000,$G$165,$G$166))))))</f>
      </c>
      <c r="X189" s="28">
        <f>IF(X147&lt;=60000,$G$160,IF(X147&lt;=100000,$G$161,IF(X147&lt;=150000,$G$162,IF(X147&lt;=200000,$G$163,IF(X147&lt;=400000,$G$164,IF(X147&lt;=600000,$G$165,$G$166))))))</f>
      </c>
      <c r="Y189" s="28">
        <f>IF(Y147&lt;=60000,$G$160,IF(Y147&lt;=100000,$G$161,IF(Y147&lt;=150000,$G$162,IF(Y147&lt;=200000,$G$163,IF(Y147&lt;=400000,$G$164,IF(Y147&lt;=600000,$G$165,$G$166))))))</f>
      </c>
      <c r="Z189" s="28">
        <f>IF(Z147&lt;=60000,$G$160,IF(Z147&lt;=100000,$G$161,IF(Z147&lt;=150000,$G$162,IF(Z147&lt;=200000,$G$163,IF(Z147&lt;=400000,$G$164,IF(Z147&lt;=600000,$G$165,$G$166))))))</f>
      </c>
      <c r="AA189" s="28">
        <f>IF(AA147&lt;=60000,$G$160,IF(AA147&lt;=100000,$G$161,IF(AA147&lt;=150000,$G$162,IF(AA147&lt;=200000,$G$163,IF(AA147&lt;=400000,$G$164,IF(AA147&lt;=600000,$G$165,$G$166))))))</f>
      </c>
      <c r="AB189" s="28">
        <f>IF(AB147&lt;=60000,$G$160,IF(AB147&lt;=100000,$G$161,IF(AB147&lt;=150000,$G$162,IF(AB147&lt;=200000,$G$163,IF(AB147&lt;=400000,$G$164,IF(AB147&lt;=600000,$G$165,$G$166))))))</f>
      </c>
      <c r="AC189" s="29">
        <f>+AVERAGE(Q189:AB189)</f>
      </c>
      <c r="AD189" s="28">
        <f>IF(AD147&lt;=60000,$G$160,IF(AD147&lt;=100000,$G$161,IF(AD147&lt;=150000,$G$162,IF(AD147&lt;=200000,$G$163,IF(AD147&lt;=400000,$G$164,IF(AD147&lt;=600000,$G$165,$G$166))))))</f>
      </c>
      <c r="AE189" s="28">
        <f>IF(AE147&lt;=60000,$G$160,IF(AE147&lt;=100000,$G$161,IF(AE147&lt;=150000,$G$162,IF(AE147&lt;=200000,$G$163,IF(AE147&lt;=400000,$G$164,IF(AE147&lt;=600000,$G$165,$G$166))))))</f>
      </c>
      <c r="AF189" s="28">
        <f>IF(AF147&lt;=60000,$G$160,IF(AF147&lt;=100000,$G$161,IF(AF147&lt;=150000,$G$162,IF(AF147&lt;=200000,$G$163,IF(AF147&lt;=400000,$G$164,IF(AF147&lt;=600000,$G$165,$G$166))))))</f>
      </c>
      <c r="AG189" s="28">
        <f>IF(AG147&lt;=60000,$G$160,IF(AG147&lt;=100000,$G$161,IF(AG147&lt;=150000,$G$162,IF(AG147&lt;=200000,$G$163,IF(AG147&lt;=400000,$G$164,IF(AG147&lt;=600000,$G$165,$G$166))))))</f>
      </c>
      <c r="AH189" s="28">
        <f>IF(AH147&lt;=60000,$G$160,IF(AH147&lt;=100000,$G$161,IF(AH147&lt;=150000,$G$162,IF(AH147&lt;=200000,$G$163,IF(AH147&lt;=400000,$G$164,IF(AH147&lt;=600000,$G$165,$G$166))))))</f>
      </c>
      <c r="AI189" s="28">
        <f>IF(AI147&lt;=60000,$G$160,IF(AI147&lt;=100000,$G$161,IF(AI147&lt;=150000,$G$162,IF(AI147&lt;=200000,$G$163,IF(AI147&lt;=400000,$G$164,IF(AI147&lt;=600000,$G$165,$G$166))))))</f>
      </c>
      <c r="AJ189" s="28">
        <f>IF(AJ147&lt;=60000,$G$160,IF(AJ147&lt;=100000,$G$161,IF(AJ147&lt;=150000,$G$162,IF(AJ147&lt;=200000,$G$163,IF(AJ147&lt;=400000,$G$164,IF(AJ147&lt;=600000,$G$165,$G$166))))))</f>
      </c>
      <c r="AK189" s="28">
        <f>IF(AK147&lt;=60000,$G$160,IF(AK147&lt;=100000,$G$161,IF(AK147&lt;=150000,$G$162,IF(AK147&lt;=200000,$G$163,IF(AK147&lt;=400000,$G$164,IF(AK147&lt;=600000,$G$165,$G$166))))))</f>
      </c>
      <c r="AL189" s="28">
        <f>IF(AL147&lt;=60000,$G$160,IF(AL147&lt;=100000,$G$161,IF(AL147&lt;=150000,$G$162,IF(AL147&lt;=200000,$G$163,IF(AL147&lt;=400000,$G$164,IF(AL147&lt;=600000,$G$165,$G$166))))))</f>
      </c>
      <c r="AM189" s="28">
        <f>IF(AM147&lt;=60000,$G$160,IF(AM147&lt;=100000,$G$161,IF(AM147&lt;=150000,$G$162,IF(AM147&lt;=200000,$G$163,IF(AM147&lt;=400000,$G$164,IF(AM147&lt;=600000,$G$165,$G$166))))))</f>
      </c>
      <c r="AN189" s="28">
        <f>IF(AN147&lt;=60000,$G$160,IF(AN147&lt;=100000,$G$161,IF(AN147&lt;=150000,$G$162,IF(AN147&lt;=200000,$G$163,IF(AN147&lt;=400000,$G$164,IF(AN147&lt;=600000,$G$165,$G$166))))))</f>
      </c>
      <c r="AO189" s="28">
        <f>IF(AO147&lt;=60000,$G$160,IF(AO147&lt;=100000,$G$161,IF(AO147&lt;=150000,$G$162,IF(AO147&lt;=200000,$G$163,IF(AO147&lt;=400000,$G$164,IF(AO147&lt;=600000,$G$165,$G$166))))))</f>
      </c>
      <c r="AP189" s="29">
        <f>+AVERAGE(AD189:AO189)</f>
      </c>
      <c r="AQ189" s="28">
        <f>IF(AQ147&lt;=60000,$G$160,IF(AQ147&lt;=100000,$G$161,IF(AQ147&lt;=150000,$G$162,IF(AQ147&lt;=200000,$G$163,IF(AQ147&lt;=400000,$G$164,IF(AQ147&lt;=600000,$G$165,$G$166))))))</f>
      </c>
      <c r="AR189" s="28">
        <f>IF(AR147&lt;=60000,$G$160,IF(AR147&lt;=100000,$G$161,IF(AR147&lt;=150000,$G$162,IF(AR147&lt;=200000,$G$163,IF(AR147&lt;=400000,$G$164,IF(AR147&lt;=600000,$G$165,$G$166))))))</f>
      </c>
      <c r="AS189" s="28">
        <f>IF(AS147&lt;=60000,$G$160,IF(AS147&lt;=100000,$G$161,IF(AS147&lt;=150000,$G$162,IF(AS147&lt;=200000,$G$163,IF(AS147&lt;=400000,$G$164,IF(AS147&lt;=600000,$G$165,$G$166))))))</f>
      </c>
      <c r="AT189" s="28">
        <f>IF(AT147&lt;=60000,$G$160,IF(AT147&lt;=100000,$G$161,IF(AT147&lt;=150000,$G$162,IF(AT147&lt;=200000,$G$163,IF(AT147&lt;=400000,$G$164,IF(AT147&lt;=600000,$G$165,$G$166))))))</f>
      </c>
      <c r="AU189" s="28">
        <f>IF(AU147&lt;=60000,$G$160,IF(AU147&lt;=100000,$G$161,IF(AU147&lt;=150000,$G$162,IF(AU147&lt;=200000,$G$163,IF(AU147&lt;=400000,$G$164,IF(AU147&lt;=600000,$G$165,$G$166))))))</f>
      </c>
      <c r="AV189" s="28">
        <f>IF(AV147&lt;=60000,$G$160,IF(AV147&lt;=100000,$G$161,IF(AV147&lt;=150000,$G$162,IF(AV147&lt;=200000,$G$163,IF(AV147&lt;=400000,$G$164,IF(AV147&lt;=600000,$G$165,$G$166))))))</f>
      </c>
      <c r="AW189" s="28">
        <f>IF(AW147&lt;=60000,$G$160,IF(AW147&lt;=100000,$G$161,IF(AW147&lt;=150000,$G$162,IF(AW147&lt;=200000,$G$163,IF(AW147&lt;=400000,$G$164,IF(AW147&lt;=600000,$G$165,$G$166))))))</f>
      </c>
      <c r="AX189" s="28">
        <f>IF(AX147&lt;=60000,$G$160,IF(AX147&lt;=100000,$G$161,IF(AX147&lt;=150000,$G$162,IF(AX147&lt;=200000,$G$163,IF(AX147&lt;=400000,$G$164,IF(AX147&lt;=600000,$G$165,$G$166))))))</f>
      </c>
      <c r="AY189" s="28">
        <f>IF(AY147&lt;=60000,$G$160,IF(AY147&lt;=100000,$G$161,IF(AY147&lt;=150000,$G$162,IF(AY147&lt;=200000,$G$163,IF(AY147&lt;=400000,$G$164,IF(AY147&lt;=600000,$G$165,$G$166))))))</f>
      </c>
      <c r="AZ189" s="28">
        <f>IF(AZ147&lt;=60000,$G$160,IF(AZ147&lt;=100000,$G$161,IF(AZ147&lt;=150000,$G$162,IF(AZ147&lt;=200000,$G$163,IF(AZ147&lt;=400000,$G$164,IF(AZ147&lt;=600000,$G$165,$G$166))))))</f>
      </c>
      <c r="BA189" s="28">
        <f>IF(BA147&lt;=60000,$G$160,IF(BA147&lt;=100000,$G$161,IF(BA147&lt;=150000,$G$162,IF(BA147&lt;=200000,$G$163,IF(BA147&lt;=400000,$G$164,IF(BA147&lt;=600000,$G$165,$G$166))))))</f>
      </c>
      <c r="BB189" s="28">
        <f>IF(BB147&lt;=60000,$G$160,IF(BB147&lt;=100000,$G$161,IF(BB147&lt;=150000,$G$162,IF(BB147&lt;=200000,$G$163,IF(BB147&lt;=400000,$G$164,IF(BB147&lt;=600000,$G$165,$G$166))))))</f>
      </c>
      <c r="BC189" s="29">
        <f>+AVERAGE(AQ189:BB189)</f>
      </c>
      <c r="BD189" s="31"/>
      <c r="BE189" s="94">
        <f>IF(BE147&lt;=60000,$G$160,IF(BE147&lt;=100000,$G$161,IF(BE147&lt;=150000,$G$162,IF(BE147&lt;=200000,$G$163,$G$164))))</f>
      </c>
      <c r="BF189" s="94">
        <f>IF(BF147&lt;=60000,$G$160,IF(BF147&lt;=100000,$G$161,IF(BF147&lt;=150000,$G$162,IF(BF147&lt;=200000,$G$163,$G$164))))</f>
      </c>
      <c r="BG189" s="94">
        <f>IF(BG147&lt;=60000,$G$160,IF(BG147&lt;=100000,$G$161,IF(BG147&lt;=150000,$G$162,IF(BG147&lt;=200000,$G$163,$G$164))))</f>
      </c>
      <c r="BH189" s="94">
        <f>IF(BH147&lt;=60000,$G$160,IF(BH147&lt;=100000,$G$161,IF(BH147&lt;=150000,$G$162,IF(BH147&lt;=200000,$G$163,$G$164))))</f>
      </c>
      <c r="BI189" s="94">
        <f>IF(BI147&lt;=60000,$G$160,IF(BI147&lt;=100000,$G$161,IF(BI147&lt;=150000,$G$162,IF(BI147&lt;=200000,$G$163,$G$164))))</f>
      </c>
      <c r="BJ189" s="94">
        <f>IF(BJ147&lt;=60000,$G$160,IF(BJ147&lt;=100000,$G$161,IF(BJ147&lt;=150000,$G$162,IF(BJ147&lt;=200000,$G$163,$G$164))))</f>
      </c>
      <c r="BK189" s="94">
        <f>IF(BK147&lt;=60000,$G$160,IF(BK147&lt;=100000,$G$161,IF(BK147&lt;=150000,$G$162,IF(BK147&lt;=200000,$G$163,$G$164))))</f>
      </c>
      <c r="BL189" s="94">
        <f>IF(BL147&lt;=60000,$G$160,IF(BL147&lt;=100000,$G$161,IF(BL147&lt;=150000,$G$162,IF(BL147&lt;=200000,$G$163,$G$164))))</f>
      </c>
      <c r="BM189" s="94">
        <f>IF(BM147&lt;=60000,$G$160,IF(BM147&lt;=100000,$G$161,IF(BM147&lt;=150000,$G$162,IF(BM147&lt;=200000,$G$163,$G$164))))</f>
      </c>
      <c r="BN189" s="94">
        <f>IF(BN147&lt;=60000,$G$160,IF(BN147&lt;=100000,$G$161,IF(BN147&lt;=150000,$G$162,IF(BN147&lt;=200000,$G$163,$G$164))))</f>
      </c>
      <c r="BO189" s="94">
        <f>IF(BO147&lt;=60000,$G$160,IF(BO147&lt;=100000,$G$161,IF(BO147&lt;=150000,$G$162,IF(BO147&lt;=200000,$G$163,$G$164))))</f>
      </c>
      <c r="BP189" s="94">
        <f>IF(BP147&lt;=60000,$G$160,IF(BP147&lt;=100000,$G$161,IF(BP147&lt;=150000,$G$162,IF(BP147&lt;=200000,$G$163,$G$164))))</f>
      </c>
      <c r="BQ189" s="29">
        <f>+AVERAGE(BE189:BP189)</f>
      </c>
      <c r="BR189" s="1"/>
      <c r="BS189" s="6"/>
      <c r="BT189" s="6"/>
      <c r="BU189" s="6"/>
      <c r="BV189" s="6"/>
      <c r="BW189" s="6"/>
      <c r="BX189" s="6"/>
      <c r="BY189" s="6"/>
      <c r="BZ189" s="6"/>
      <c r="CA189" s="1"/>
      <c r="CB189" s="6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</row>
    <row x14ac:dyDescent="0.25" r="190" customHeight="1" ht="18.75" hidden="1">
      <c r="A190" s="53">
        <f>A24</f>
      </c>
      <c r="B190" s="53">
        <f>B24</f>
      </c>
      <c r="C190" s="53">
        <f>C24</f>
      </c>
      <c r="D190" s="94">
        <f>IF(D148&lt;=60000,$G$160,IF(D148&lt;=100000,$G$161,IF(D148&lt;=150000,$G$162,IF(D148&lt;=200000,$G$163,$G$164))))</f>
      </c>
      <c r="E190" s="94">
        <f>IF(E148&lt;=60000,$G$160,IF(E148&lt;=100000,$G$161,IF(E148&lt;=150000,$G$162,IF(E148&lt;=200000,$G$163,$G$164))))</f>
      </c>
      <c r="F190" s="94">
        <f>IF(F148&lt;=60000,$G$160,IF(F148&lt;=100000,$G$161,IF(F148&lt;=150000,$G$162,IF(F148&lt;=200000,$G$163,$G$164))))</f>
      </c>
      <c r="G190" s="94">
        <f>IF(G148&lt;=60000,$G$160,IF(G148&lt;=100000,$G$161,IF(G148&lt;=150000,$G$162,IF(G148&lt;=200000,$G$163,$G$164))))</f>
      </c>
      <c r="H190" s="94">
        <f>IF(H148&lt;=60000,$G$160,IF(H148&lt;=100000,$G$161,IF(H148&lt;=150000,$G$162,IF(H148&lt;=200000,$G$163,$G$164))))</f>
      </c>
      <c r="I190" s="94">
        <f>IF(I148&lt;=60000,$G$160,IF(I148&lt;=100000,$G$161,IF(I148&lt;=150000,$G$162,IF(I148&lt;=200000,$G$163,$G$164))))</f>
      </c>
      <c r="J190" s="94">
        <f>IF(J148&lt;=60000,$G$160,IF(J148&lt;=100000,$G$161,IF(J148&lt;=150000,$G$162,IF(J148&lt;=200000,$G$163,$G$164))))</f>
      </c>
      <c r="K190" s="94">
        <f>IF(K148&lt;=60000,$G$160,IF(K148&lt;=100000,$G$161,IF(K148&lt;=150000,$G$162,IF(K148&lt;=200000,$G$163,$G$164))))</f>
      </c>
      <c r="L190" s="94">
        <f>IF(L148&lt;=60000,$G$160,IF(L148&lt;=100000,$G$161,IF(L148&lt;=150000,$G$162,IF(L148&lt;=200000,$G$163,$G$164))))</f>
      </c>
      <c r="M190" s="28">
        <f>IF(M148&lt;=60000,$G$160,IF(M148&lt;=100000,$G$161,IF(M148&lt;=150000,$G$162,IF(M148&lt;=200000,$G$163,IF(M148&lt;=400000,$G$164,IF(M148&lt;=600000,$G$165,$G$166))))))</f>
      </c>
      <c r="N190" s="28">
        <f>IF(N148&lt;=60000,$G$160,IF(N148&lt;=100000,$G$161,IF(N148&lt;=150000,$G$162,IF(N148&lt;=200000,$G$163,IF(N148&lt;=400000,$G$164,IF(N148&lt;=600000,$G$165,$G$166))))))</f>
      </c>
      <c r="O190" s="28">
        <f>IF(O148&lt;=60000,$G$160,IF(O148&lt;=100000,$G$161,IF(O148&lt;=150000,$G$162,IF(O148&lt;=200000,$G$163,IF(O148&lt;=400000,$G$164,IF(O148&lt;=600000,$G$165,$G$166))))))</f>
      </c>
      <c r="P190" s="29">
        <f>+AVERAGE(D190:O190)</f>
      </c>
      <c r="Q190" s="28">
        <f>IF(Q148&lt;=60000,$G$160,IF(Q148&lt;=100000,$G$161,IF(Q148&lt;=150000,$G$162,IF(Q148&lt;=200000,$G$163,IF(Q148&lt;=400000,$G$164,IF(Q148&lt;=600000,$G$165,$G$166))))))</f>
      </c>
      <c r="R190" s="28">
        <f>IF(R148&lt;=60000,$G$160,IF(R148&lt;=100000,$G$161,IF(R148&lt;=150000,$G$162,IF(R148&lt;=200000,$G$163,IF(R148&lt;=400000,$G$164,IF(R148&lt;=600000,$G$165,$G$166))))))</f>
      </c>
      <c r="S190" s="28">
        <f>IF(S148&lt;=60000,$G$160,IF(S148&lt;=100000,$G$161,IF(S148&lt;=150000,$G$162,IF(S148&lt;=200000,$G$163,IF(S148&lt;=400000,$G$164,IF(S148&lt;=600000,$G$165,$G$166))))))</f>
      </c>
      <c r="T190" s="28">
        <f>IF(T148&lt;=60000,$G$160,IF(T148&lt;=100000,$G$161,IF(T148&lt;=150000,$G$162,IF(T148&lt;=200000,$G$163,IF(T148&lt;=400000,$G$164,IF(T148&lt;=600000,$G$165,$G$166))))))</f>
      </c>
      <c r="U190" s="28">
        <f>IF(U148&lt;=60000,$G$160,IF(U148&lt;=100000,$G$161,IF(U148&lt;=150000,$G$162,IF(U148&lt;=200000,$G$163,IF(U148&lt;=400000,$G$164,IF(U148&lt;=600000,$G$165,$G$166))))))</f>
      </c>
      <c r="V190" s="28">
        <f>IF(V148&lt;=60000,$G$160,IF(V148&lt;=100000,$G$161,IF(V148&lt;=150000,$G$162,IF(V148&lt;=200000,$G$163,IF(V148&lt;=400000,$G$164,IF(V148&lt;=600000,$G$165,$G$166))))))</f>
      </c>
      <c r="W190" s="28">
        <f>IF(W148&lt;=60000,$G$160,IF(W148&lt;=100000,$G$161,IF(W148&lt;=150000,$G$162,IF(W148&lt;=200000,$G$163,IF(W148&lt;=400000,$G$164,IF(W148&lt;=600000,$G$165,$G$166))))))</f>
      </c>
      <c r="X190" s="28">
        <f>IF(X148&lt;=60000,$G$160,IF(X148&lt;=100000,$G$161,IF(X148&lt;=150000,$G$162,IF(X148&lt;=200000,$G$163,IF(X148&lt;=400000,$G$164,IF(X148&lt;=600000,$G$165,$G$166))))))</f>
      </c>
      <c r="Y190" s="28">
        <f>IF(Y148&lt;=60000,$G$160,IF(Y148&lt;=100000,$G$161,IF(Y148&lt;=150000,$G$162,IF(Y148&lt;=200000,$G$163,IF(Y148&lt;=400000,$G$164,IF(Y148&lt;=600000,$G$165,$G$166))))))</f>
      </c>
      <c r="Z190" s="28">
        <f>IF(Z148&lt;=60000,$G$160,IF(Z148&lt;=100000,$G$161,IF(Z148&lt;=150000,$G$162,IF(Z148&lt;=200000,$G$163,IF(Z148&lt;=400000,$G$164,IF(Z148&lt;=600000,$G$165,$G$166))))))</f>
      </c>
      <c r="AA190" s="28">
        <f>IF(AA148&lt;=60000,$G$160,IF(AA148&lt;=100000,$G$161,IF(AA148&lt;=150000,$G$162,IF(AA148&lt;=200000,$G$163,IF(AA148&lt;=400000,$G$164,IF(AA148&lt;=600000,$G$165,$G$166))))))</f>
      </c>
      <c r="AB190" s="28">
        <f>IF(AB148&lt;=60000,$G$160,IF(AB148&lt;=100000,$G$161,IF(AB148&lt;=150000,$G$162,IF(AB148&lt;=200000,$G$163,IF(AB148&lt;=400000,$G$164,IF(AB148&lt;=600000,$G$165,$G$166))))))</f>
      </c>
      <c r="AC190" s="29">
        <f>+AVERAGE(Q190:AB190)</f>
      </c>
      <c r="AD190" s="28">
        <f>IF(AD148&lt;=60000,$G$160,IF(AD148&lt;=100000,$G$161,IF(AD148&lt;=150000,$G$162,IF(AD148&lt;=200000,$G$163,IF(AD148&lt;=400000,$G$164,IF(AD148&lt;=600000,$G$165,$G$166))))))</f>
      </c>
      <c r="AE190" s="28">
        <f>IF(AE148&lt;=60000,$G$160,IF(AE148&lt;=100000,$G$161,IF(AE148&lt;=150000,$G$162,IF(AE148&lt;=200000,$G$163,IF(AE148&lt;=400000,$G$164,IF(AE148&lt;=600000,$G$165,$G$166))))))</f>
      </c>
      <c r="AF190" s="28">
        <f>IF(AF148&lt;=60000,$G$160,IF(AF148&lt;=100000,$G$161,IF(AF148&lt;=150000,$G$162,IF(AF148&lt;=200000,$G$163,IF(AF148&lt;=400000,$G$164,IF(AF148&lt;=600000,$G$165,$G$166))))))</f>
      </c>
      <c r="AG190" s="28">
        <f>IF(AG148&lt;=60000,$G$160,IF(AG148&lt;=100000,$G$161,IF(AG148&lt;=150000,$G$162,IF(AG148&lt;=200000,$G$163,IF(AG148&lt;=400000,$G$164,IF(AG148&lt;=600000,$G$165,$G$166))))))</f>
      </c>
      <c r="AH190" s="28">
        <f>IF(AH148&lt;=60000,$G$160,IF(AH148&lt;=100000,$G$161,IF(AH148&lt;=150000,$G$162,IF(AH148&lt;=200000,$G$163,IF(AH148&lt;=400000,$G$164,IF(AH148&lt;=600000,$G$165,$G$166))))))</f>
      </c>
      <c r="AI190" s="28">
        <f>IF(AI148&lt;=60000,$G$160,IF(AI148&lt;=100000,$G$161,IF(AI148&lt;=150000,$G$162,IF(AI148&lt;=200000,$G$163,IF(AI148&lt;=400000,$G$164,IF(AI148&lt;=600000,$G$165,$G$166))))))</f>
      </c>
      <c r="AJ190" s="28">
        <f>IF(AJ148&lt;=60000,$G$160,IF(AJ148&lt;=100000,$G$161,IF(AJ148&lt;=150000,$G$162,IF(AJ148&lt;=200000,$G$163,IF(AJ148&lt;=400000,$G$164,IF(AJ148&lt;=600000,$G$165,$G$166))))))</f>
      </c>
      <c r="AK190" s="28">
        <f>IF(AK148&lt;=60000,$G$160,IF(AK148&lt;=100000,$G$161,IF(AK148&lt;=150000,$G$162,IF(AK148&lt;=200000,$G$163,IF(AK148&lt;=400000,$G$164,IF(AK148&lt;=600000,$G$165,$G$166))))))</f>
      </c>
      <c r="AL190" s="28">
        <f>IF(AL148&lt;=60000,$G$160,IF(AL148&lt;=100000,$G$161,IF(AL148&lt;=150000,$G$162,IF(AL148&lt;=200000,$G$163,IF(AL148&lt;=400000,$G$164,IF(AL148&lt;=600000,$G$165,$G$166))))))</f>
      </c>
      <c r="AM190" s="28">
        <f>IF(AM148&lt;=60000,$G$160,IF(AM148&lt;=100000,$G$161,IF(AM148&lt;=150000,$G$162,IF(AM148&lt;=200000,$G$163,IF(AM148&lt;=400000,$G$164,IF(AM148&lt;=600000,$G$165,$G$166))))))</f>
      </c>
      <c r="AN190" s="28">
        <f>IF(AN148&lt;=60000,$G$160,IF(AN148&lt;=100000,$G$161,IF(AN148&lt;=150000,$G$162,IF(AN148&lt;=200000,$G$163,IF(AN148&lt;=400000,$G$164,IF(AN148&lt;=600000,$G$165,$G$166))))))</f>
      </c>
      <c r="AO190" s="28">
        <f>IF(AO148&lt;=60000,$G$160,IF(AO148&lt;=100000,$G$161,IF(AO148&lt;=150000,$G$162,IF(AO148&lt;=200000,$G$163,IF(AO148&lt;=400000,$G$164,IF(AO148&lt;=600000,$G$165,$G$166))))))</f>
      </c>
      <c r="AP190" s="29">
        <f>+AVERAGE(AD190:AO190)</f>
      </c>
      <c r="AQ190" s="28">
        <f>IF(AQ148&lt;=60000,$G$160,IF(AQ148&lt;=100000,$G$161,IF(AQ148&lt;=150000,$G$162,IF(AQ148&lt;=200000,$G$163,IF(AQ148&lt;=400000,$G$164,IF(AQ148&lt;=600000,$G$165,$G$166))))))</f>
      </c>
      <c r="AR190" s="28">
        <f>IF(AR148&lt;=60000,$G$160,IF(AR148&lt;=100000,$G$161,IF(AR148&lt;=150000,$G$162,IF(AR148&lt;=200000,$G$163,IF(AR148&lt;=400000,$G$164,IF(AR148&lt;=600000,$G$165,$G$166))))))</f>
      </c>
      <c r="AS190" s="28">
        <f>IF(AS148&lt;=60000,$G$160,IF(AS148&lt;=100000,$G$161,IF(AS148&lt;=150000,$G$162,IF(AS148&lt;=200000,$G$163,IF(AS148&lt;=400000,$G$164,IF(AS148&lt;=600000,$G$165,$G$166))))))</f>
      </c>
      <c r="AT190" s="28">
        <f>IF(AT148&lt;=60000,$G$160,IF(AT148&lt;=100000,$G$161,IF(AT148&lt;=150000,$G$162,IF(AT148&lt;=200000,$G$163,IF(AT148&lt;=400000,$G$164,IF(AT148&lt;=600000,$G$165,$G$166))))))</f>
      </c>
      <c r="AU190" s="28">
        <f>IF(AU148&lt;=60000,$G$160,IF(AU148&lt;=100000,$G$161,IF(AU148&lt;=150000,$G$162,IF(AU148&lt;=200000,$G$163,IF(AU148&lt;=400000,$G$164,IF(AU148&lt;=600000,$G$165,$G$166))))))</f>
      </c>
      <c r="AV190" s="28">
        <f>IF(AV148&lt;=60000,$G$160,IF(AV148&lt;=100000,$G$161,IF(AV148&lt;=150000,$G$162,IF(AV148&lt;=200000,$G$163,IF(AV148&lt;=400000,$G$164,IF(AV148&lt;=600000,$G$165,$G$166))))))</f>
      </c>
      <c r="AW190" s="28">
        <f>IF(AW148&lt;=60000,$G$160,IF(AW148&lt;=100000,$G$161,IF(AW148&lt;=150000,$G$162,IF(AW148&lt;=200000,$G$163,IF(AW148&lt;=400000,$G$164,IF(AW148&lt;=600000,$G$165,$G$166))))))</f>
      </c>
      <c r="AX190" s="28">
        <f>IF(AX148&lt;=60000,$G$160,IF(AX148&lt;=100000,$G$161,IF(AX148&lt;=150000,$G$162,IF(AX148&lt;=200000,$G$163,IF(AX148&lt;=400000,$G$164,IF(AX148&lt;=600000,$G$165,$G$166))))))</f>
      </c>
      <c r="AY190" s="28">
        <f>IF(AY148&lt;=60000,$G$160,IF(AY148&lt;=100000,$G$161,IF(AY148&lt;=150000,$G$162,IF(AY148&lt;=200000,$G$163,IF(AY148&lt;=400000,$G$164,IF(AY148&lt;=600000,$G$165,$G$166))))))</f>
      </c>
      <c r="AZ190" s="28">
        <f>IF(AZ148&lt;=60000,$G$160,IF(AZ148&lt;=100000,$G$161,IF(AZ148&lt;=150000,$G$162,IF(AZ148&lt;=200000,$G$163,IF(AZ148&lt;=400000,$G$164,IF(AZ148&lt;=600000,$G$165,$G$166))))))</f>
      </c>
      <c r="BA190" s="28">
        <f>IF(BA148&lt;=60000,$G$160,IF(BA148&lt;=100000,$G$161,IF(BA148&lt;=150000,$G$162,IF(BA148&lt;=200000,$G$163,IF(BA148&lt;=400000,$G$164,IF(BA148&lt;=600000,$G$165,$G$166))))))</f>
      </c>
      <c r="BB190" s="28">
        <f>IF(BB148&lt;=60000,$G$160,IF(BB148&lt;=100000,$G$161,IF(BB148&lt;=150000,$G$162,IF(BB148&lt;=200000,$G$163,IF(BB148&lt;=400000,$G$164,IF(BB148&lt;=600000,$G$165,$G$166))))))</f>
      </c>
      <c r="BC190" s="29">
        <f>+AVERAGE(AQ190:BB190)</f>
      </c>
      <c r="BD190" s="31"/>
      <c r="BE190" s="94">
        <f>IF(BE148&lt;=60000,$G$160,IF(BE148&lt;=100000,$G$161,IF(BE148&lt;=150000,$G$162,IF(BE148&lt;=200000,$G$163,$G$164))))</f>
      </c>
      <c r="BF190" s="94">
        <f>IF(BF148&lt;=60000,$G$160,IF(BF148&lt;=100000,$G$161,IF(BF148&lt;=150000,$G$162,IF(BF148&lt;=200000,$G$163,$G$164))))</f>
      </c>
      <c r="BG190" s="94">
        <f>IF(BG148&lt;=60000,$G$160,IF(BG148&lt;=100000,$G$161,IF(BG148&lt;=150000,$G$162,IF(BG148&lt;=200000,$G$163,$G$164))))</f>
      </c>
      <c r="BH190" s="94">
        <f>IF(BH148&lt;=60000,$G$160,IF(BH148&lt;=100000,$G$161,IF(BH148&lt;=150000,$G$162,IF(BH148&lt;=200000,$G$163,$G$164))))</f>
      </c>
      <c r="BI190" s="94">
        <f>IF(BI148&lt;=60000,$G$160,IF(BI148&lt;=100000,$G$161,IF(BI148&lt;=150000,$G$162,IF(BI148&lt;=200000,$G$163,$G$164))))</f>
      </c>
      <c r="BJ190" s="94">
        <f>IF(BJ148&lt;=60000,$G$160,IF(BJ148&lt;=100000,$G$161,IF(BJ148&lt;=150000,$G$162,IF(BJ148&lt;=200000,$G$163,$G$164))))</f>
      </c>
      <c r="BK190" s="94">
        <f>IF(BK148&lt;=60000,$G$160,IF(BK148&lt;=100000,$G$161,IF(BK148&lt;=150000,$G$162,IF(BK148&lt;=200000,$G$163,$G$164))))</f>
      </c>
      <c r="BL190" s="94">
        <f>IF(BL148&lt;=60000,$G$160,IF(BL148&lt;=100000,$G$161,IF(BL148&lt;=150000,$G$162,IF(BL148&lt;=200000,$G$163,$G$164))))</f>
      </c>
      <c r="BM190" s="94">
        <f>IF(BM148&lt;=60000,$G$160,IF(BM148&lt;=100000,$G$161,IF(BM148&lt;=150000,$G$162,IF(BM148&lt;=200000,$G$163,$G$164))))</f>
      </c>
      <c r="BN190" s="94">
        <f>IF(BN148&lt;=60000,$G$160,IF(BN148&lt;=100000,$G$161,IF(BN148&lt;=150000,$G$162,IF(BN148&lt;=200000,$G$163,$G$164))))</f>
      </c>
      <c r="BO190" s="94">
        <f>IF(BO148&lt;=60000,$G$160,IF(BO148&lt;=100000,$G$161,IF(BO148&lt;=150000,$G$162,IF(BO148&lt;=200000,$G$163,$G$164))))</f>
      </c>
      <c r="BP190" s="94">
        <f>IF(BP148&lt;=60000,$G$160,IF(BP148&lt;=100000,$G$161,IF(BP148&lt;=150000,$G$162,IF(BP148&lt;=200000,$G$163,$G$164))))</f>
      </c>
      <c r="BQ190" s="29">
        <f>+AVERAGE(BE190:BP190)</f>
      </c>
      <c r="BR190" s="1"/>
      <c r="BS190" s="6"/>
      <c r="BT190" s="6"/>
      <c r="BU190" s="6"/>
      <c r="BV190" s="6"/>
      <c r="BW190" s="6"/>
      <c r="BX190" s="6"/>
      <c r="BY190" s="6"/>
      <c r="BZ190" s="6"/>
      <c r="CA190" s="1"/>
      <c r="CB190" s="6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</row>
    <row x14ac:dyDescent="0.25" r="191" customHeight="1" ht="18.75" hidden="1">
      <c r="A191" s="53">
        <f>A25</f>
      </c>
      <c r="B191" s="53">
        <f>B25</f>
      </c>
      <c r="C191" s="53">
        <f>C25</f>
      </c>
      <c r="D191" s="94">
        <f>IF(D149&lt;=60000,$G$160,IF(D149&lt;=100000,$G$161,IF(D149&lt;=150000,$G$162,IF(D149&lt;=200000,$G$163,$G$164))))</f>
      </c>
      <c r="E191" s="94">
        <f>IF(E149&lt;=60000,$G$160,IF(E149&lt;=100000,$G$161,IF(E149&lt;=150000,$G$162,IF(E149&lt;=200000,$G$163,$G$164))))</f>
      </c>
      <c r="F191" s="94">
        <f>IF(F149&lt;=60000,$G$160,IF(F149&lt;=100000,$G$161,IF(F149&lt;=150000,$G$162,IF(F149&lt;=200000,$G$163,$G$164))))</f>
      </c>
      <c r="G191" s="94">
        <f>IF(G149&lt;=60000,$G$160,IF(G149&lt;=100000,$G$161,IF(G149&lt;=150000,$G$162,IF(G149&lt;=200000,$G$163,$G$164))))</f>
      </c>
      <c r="H191" s="94">
        <f>IF(H149&lt;=60000,$G$160,IF(H149&lt;=100000,$G$161,IF(H149&lt;=150000,$G$162,IF(H149&lt;=200000,$G$163,$G$164))))</f>
      </c>
      <c r="I191" s="94">
        <f>IF(I149&lt;=60000,$G$160,IF(I149&lt;=100000,$G$161,IF(I149&lt;=150000,$G$162,IF(I149&lt;=200000,$G$163,$G$164))))</f>
      </c>
      <c r="J191" s="94">
        <f>IF(J149&lt;=60000,$G$160,IF(J149&lt;=100000,$G$161,IF(J149&lt;=150000,$G$162,IF(J149&lt;=200000,$G$163,$G$164))))</f>
      </c>
      <c r="K191" s="94">
        <f>IF(K149&lt;=60000,$G$160,IF(K149&lt;=100000,$G$161,IF(K149&lt;=150000,$G$162,IF(K149&lt;=200000,$G$163,$G$164))))</f>
      </c>
      <c r="L191" s="94">
        <f>IF(L149&lt;=60000,$G$160,IF(L149&lt;=100000,$G$161,IF(L149&lt;=150000,$G$162,IF(L149&lt;=200000,$G$163,$G$164))))</f>
      </c>
      <c r="M191" s="28">
        <f>IF(M149&lt;=60000,$G$160,IF(M149&lt;=100000,$G$161,IF(M149&lt;=150000,$G$162,IF(M149&lt;=200000,$G$163,IF(M149&lt;=400000,$G$164,IF(M149&lt;=600000,$G$165,$G$166))))))</f>
      </c>
      <c r="N191" s="28">
        <f>IF(N149&lt;=60000,$G$160,IF(N149&lt;=100000,$G$161,IF(N149&lt;=150000,$G$162,IF(N149&lt;=200000,$G$163,IF(N149&lt;=400000,$G$164,IF(N149&lt;=600000,$G$165,$G$166))))))</f>
      </c>
      <c r="O191" s="28">
        <f>IF(O149&lt;=60000,$G$160,IF(O149&lt;=100000,$G$161,IF(O149&lt;=150000,$G$162,IF(O149&lt;=200000,$G$163,IF(O149&lt;=400000,$G$164,IF(O149&lt;=600000,$G$165,$G$166))))))</f>
      </c>
      <c r="P191" s="29">
        <f>+AVERAGE(D191:O191)</f>
      </c>
      <c r="Q191" s="28">
        <f>IF(Q149&lt;=60000,$G$160,IF(Q149&lt;=100000,$G$161,IF(Q149&lt;=150000,$G$162,IF(Q149&lt;=200000,$G$163,IF(Q149&lt;=400000,$G$164,IF(Q149&lt;=600000,$G$165,$G$166))))))</f>
      </c>
      <c r="R191" s="28">
        <f>IF(R149&lt;=60000,$G$160,IF(R149&lt;=100000,$G$161,IF(R149&lt;=150000,$G$162,IF(R149&lt;=200000,$G$163,IF(R149&lt;=400000,$G$164,IF(R149&lt;=600000,$G$165,$G$166))))))</f>
      </c>
      <c r="S191" s="28">
        <f>IF(S149&lt;=60000,$G$160,IF(S149&lt;=100000,$G$161,IF(S149&lt;=150000,$G$162,IF(S149&lt;=200000,$G$163,IF(S149&lt;=400000,$G$164,IF(S149&lt;=600000,$G$165,$G$166))))))</f>
      </c>
      <c r="T191" s="28">
        <f>IF(T149&lt;=60000,$G$160,IF(T149&lt;=100000,$G$161,IF(T149&lt;=150000,$G$162,IF(T149&lt;=200000,$G$163,IF(T149&lt;=400000,$G$164,IF(T149&lt;=600000,$G$165,$G$166))))))</f>
      </c>
      <c r="U191" s="28">
        <f>IF(U149&lt;=60000,$G$160,IF(U149&lt;=100000,$G$161,IF(U149&lt;=150000,$G$162,IF(U149&lt;=200000,$G$163,IF(U149&lt;=400000,$G$164,IF(U149&lt;=600000,$G$165,$G$166))))))</f>
      </c>
      <c r="V191" s="28">
        <f>IF(V149&lt;=60000,$G$160,IF(V149&lt;=100000,$G$161,IF(V149&lt;=150000,$G$162,IF(V149&lt;=200000,$G$163,IF(V149&lt;=400000,$G$164,IF(V149&lt;=600000,$G$165,$G$166))))))</f>
      </c>
      <c r="W191" s="28">
        <f>IF(W149&lt;=60000,$G$160,IF(W149&lt;=100000,$G$161,IF(W149&lt;=150000,$G$162,IF(W149&lt;=200000,$G$163,IF(W149&lt;=400000,$G$164,IF(W149&lt;=600000,$G$165,$G$166))))))</f>
      </c>
      <c r="X191" s="28">
        <f>IF(X149&lt;=60000,$G$160,IF(X149&lt;=100000,$G$161,IF(X149&lt;=150000,$G$162,IF(X149&lt;=200000,$G$163,IF(X149&lt;=400000,$G$164,IF(X149&lt;=600000,$G$165,$G$166))))))</f>
      </c>
      <c r="Y191" s="28">
        <f>IF(Y149&lt;=60000,$G$160,IF(Y149&lt;=100000,$G$161,IF(Y149&lt;=150000,$G$162,IF(Y149&lt;=200000,$G$163,IF(Y149&lt;=400000,$G$164,IF(Y149&lt;=600000,$G$165,$G$166))))))</f>
      </c>
      <c r="Z191" s="28">
        <f>IF(Z149&lt;=60000,$G$160,IF(Z149&lt;=100000,$G$161,IF(Z149&lt;=150000,$G$162,IF(Z149&lt;=200000,$G$163,IF(Z149&lt;=400000,$G$164,IF(Z149&lt;=600000,$G$165,$G$166))))))</f>
      </c>
      <c r="AA191" s="28">
        <f>IF(AA149&lt;=60000,$G$160,IF(AA149&lt;=100000,$G$161,IF(AA149&lt;=150000,$G$162,IF(AA149&lt;=200000,$G$163,IF(AA149&lt;=400000,$G$164,IF(AA149&lt;=600000,$G$165,$G$166))))))</f>
      </c>
      <c r="AB191" s="28">
        <f>IF(AB149&lt;=60000,$G$160,IF(AB149&lt;=100000,$G$161,IF(AB149&lt;=150000,$G$162,IF(AB149&lt;=200000,$G$163,IF(AB149&lt;=400000,$G$164,IF(AB149&lt;=600000,$G$165,$G$166))))))</f>
      </c>
      <c r="AC191" s="29">
        <f>+AVERAGE(Q191:AB191)</f>
      </c>
      <c r="AD191" s="28">
        <f>IF(AD149&lt;=60000,$G$160,IF(AD149&lt;=100000,$G$161,IF(AD149&lt;=150000,$G$162,IF(AD149&lt;=200000,$G$163,IF(AD149&lt;=400000,$G$164,IF(AD149&lt;=600000,$G$165,$G$166))))))</f>
      </c>
      <c r="AE191" s="28">
        <f>IF(AE149&lt;=60000,$G$160,IF(AE149&lt;=100000,$G$161,IF(AE149&lt;=150000,$G$162,IF(AE149&lt;=200000,$G$163,IF(AE149&lt;=400000,$G$164,IF(AE149&lt;=600000,$G$165,$G$166))))))</f>
      </c>
      <c r="AF191" s="28">
        <f>IF(AF149&lt;=60000,$G$160,IF(AF149&lt;=100000,$G$161,IF(AF149&lt;=150000,$G$162,IF(AF149&lt;=200000,$G$163,IF(AF149&lt;=400000,$G$164,IF(AF149&lt;=600000,$G$165,$G$166))))))</f>
      </c>
      <c r="AG191" s="28">
        <f>IF(AG149&lt;=60000,$G$160,IF(AG149&lt;=100000,$G$161,IF(AG149&lt;=150000,$G$162,IF(AG149&lt;=200000,$G$163,IF(AG149&lt;=400000,$G$164,IF(AG149&lt;=600000,$G$165,$G$166))))))</f>
      </c>
      <c r="AH191" s="28">
        <f>IF(AH149&lt;=60000,$G$160,IF(AH149&lt;=100000,$G$161,IF(AH149&lt;=150000,$G$162,IF(AH149&lt;=200000,$G$163,IF(AH149&lt;=400000,$G$164,IF(AH149&lt;=600000,$G$165,$G$166))))))</f>
      </c>
      <c r="AI191" s="28">
        <f>IF(AI149&lt;=60000,$G$160,IF(AI149&lt;=100000,$G$161,IF(AI149&lt;=150000,$G$162,IF(AI149&lt;=200000,$G$163,IF(AI149&lt;=400000,$G$164,IF(AI149&lt;=600000,$G$165,$G$166))))))</f>
      </c>
      <c r="AJ191" s="28">
        <f>IF(AJ149&lt;=60000,$G$160,IF(AJ149&lt;=100000,$G$161,IF(AJ149&lt;=150000,$G$162,IF(AJ149&lt;=200000,$G$163,IF(AJ149&lt;=400000,$G$164,IF(AJ149&lt;=600000,$G$165,$G$166))))))</f>
      </c>
      <c r="AK191" s="28">
        <f>IF(AK149&lt;=60000,$G$160,IF(AK149&lt;=100000,$G$161,IF(AK149&lt;=150000,$G$162,IF(AK149&lt;=200000,$G$163,IF(AK149&lt;=400000,$G$164,IF(AK149&lt;=600000,$G$165,$G$166))))))</f>
      </c>
      <c r="AL191" s="28">
        <f>IF(AL149&lt;=60000,$G$160,IF(AL149&lt;=100000,$G$161,IF(AL149&lt;=150000,$G$162,IF(AL149&lt;=200000,$G$163,IF(AL149&lt;=400000,$G$164,IF(AL149&lt;=600000,$G$165,$G$166))))))</f>
      </c>
      <c r="AM191" s="28">
        <f>IF(AM149&lt;=60000,$G$160,IF(AM149&lt;=100000,$G$161,IF(AM149&lt;=150000,$G$162,IF(AM149&lt;=200000,$G$163,IF(AM149&lt;=400000,$G$164,IF(AM149&lt;=600000,$G$165,$G$166))))))</f>
      </c>
      <c r="AN191" s="28">
        <f>IF(AN149&lt;=60000,$G$160,IF(AN149&lt;=100000,$G$161,IF(AN149&lt;=150000,$G$162,IF(AN149&lt;=200000,$G$163,IF(AN149&lt;=400000,$G$164,IF(AN149&lt;=600000,$G$165,$G$166))))))</f>
      </c>
      <c r="AO191" s="28">
        <f>IF(AO149&lt;=60000,$G$160,IF(AO149&lt;=100000,$G$161,IF(AO149&lt;=150000,$G$162,IF(AO149&lt;=200000,$G$163,IF(AO149&lt;=400000,$G$164,IF(AO149&lt;=600000,$G$165,$G$166))))))</f>
      </c>
      <c r="AP191" s="29">
        <f>+AVERAGE(AD191:AO191)</f>
      </c>
      <c r="AQ191" s="28">
        <f>IF(AQ149&lt;=60000,$G$160,IF(AQ149&lt;=100000,$G$161,IF(AQ149&lt;=150000,$G$162,IF(AQ149&lt;=200000,$G$163,IF(AQ149&lt;=400000,$G$164,IF(AQ149&lt;=600000,$G$165,$G$166))))))</f>
      </c>
      <c r="AR191" s="28">
        <f>IF(AR149&lt;=60000,$G$160,IF(AR149&lt;=100000,$G$161,IF(AR149&lt;=150000,$G$162,IF(AR149&lt;=200000,$G$163,IF(AR149&lt;=400000,$G$164,IF(AR149&lt;=600000,$G$165,$G$166))))))</f>
      </c>
      <c r="AS191" s="28">
        <f>IF(AS149&lt;=60000,$G$160,IF(AS149&lt;=100000,$G$161,IF(AS149&lt;=150000,$G$162,IF(AS149&lt;=200000,$G$163,IF(AS149&lt;=400000,$G$164,IF(AS149&lt;=600000,$G$165,$G$166))))))</f>
      </c>
      <c r="AT191" s="28">
        <f>IF(AT149&lt;=60000,$G$160,IF(AT149&lt;=100000,$G$161,IF(AT149&lt;=150000,$G$162,IF(AT149&lt;=200000,$G$163,IF(AT149&lt;=400000,$G$164,IF(AT149&lt;=600000,$G$165,$G$166))))))</f>
      </c>
      <c r="AU191" s="28">
        <f>IF(AU149&lt;=60000,$G$160,IF(AU149&lt;=100000,$G$161,IF(AU149&lt;=150000,$G$162,IF(AU149&lt;=200000,$G$163,IF(AU149&lt;=400000,$G$164,IF(AU149&lt;=600000,$G$165,$G$166))))))</f>
      </c>
      <c r="AV191" s="28">
        <f>IF(AV149&lt;=60000,$G$160,IF(AV149&lt;=100000,$G$161,IF(AV149&lt;=150000,$G$162,IF(AV149&lt;=200000,$G$163,IF(AV149&lt;=400000,$G$164,IF(AV149&lt;=600000,$G$165,$G$166))))))</f>
      </c>
      <c r="AW191" s="28">
        <f>IF(AW149&lt;=60000,$G$160,IF(AW149&lt;=100000,$G$161,IF(AW149&lt;=150000,$G$162,IF(AW149&lt;=200000,$G$163,IF(AW149&lt;=400000,$G$164,IF(AW149&lt;=600000,$G$165,$G$166))))))</f>
      </c>
      <c r="AX191" s="28">
        <f>IF(AX149&lt;=60000,$G$160,IF(AX149&lt;=100000,$G$161,IF(AX149&lt;=150000,$G$162,IF(AX149&lt;=200000,$G$163,IF(AX149&lt;=400000,$G$164,IF(AX149&lt;=600000,$G$165,$G$166))))))</f>
      </c>
      <c r="AY191" s="28">
        <f>IF(AY149&lt;=60000,$G$160,IF(AY149&lt;=100000,$G$161,IF(AY149&lt;=150000,$G$162,IF(AY149&lt;=200000,$G$163,IF(AY149&lt;=400000,$G$164,IF(AY149&lt;=600000,$G$165,$G$166))))))</f>
      </c>
      <c r="AZ191" s="28">
        <f>IF(AZ149&lt;=60000,$G$160,IF(AZ149&lt;=100000,$G$161,IF(AZ149&lt;=150000,$G$162,IF(AZ149&lt;=200000,$G$163,IF(AZ149&lt;=400000,$G$164,IF(AZ149&lt;=600000,$G$165,$G$166))))))</f>
      </c>
      <c r="BA191" s="28">
        <f>IF(BA149&lt;=60000,$G$160,IF(BA149&lt;=100000,$G$161,IF(BA149&lt;=150000,$G$162,IF(BA149&lt;=200000,$G$163,IF(BA149&lt;=400000,$G$164,IF(BA149&lt;=600000,$G$165,$G$166))))))</f>
      </c>
      <c r="BB191" s="28">
        <f>IF(BB149&lt;=60000,$G$160,IF(BB149&lt;=100000,$G$161,IF(BB149&lt;=150000,$G$162,IF(BB149&lt;=200000,$G$163,IF(BB149&lt;=400000,$G$164,IF(BB149&lt;=600000,$G$165,$G$166))))))</f>
      </c>
      <c r="BC191" s="29">
        <f>+AVERAGE(AQ191:BB191)</f>
      </c>
      <c r="BD191" s="31"/>
      <c r="BE191" s="94">
        <f>IF(BE149&lt;=60000,$G$160,IF(BE149&lt;=100000,$G$161,IF(BE149&lt;=150000,$G$162,IF(BE149&lt;=200000,$G$163,$G$164))))</f>
      </c>
      <c r="BF191" s="94">
        <f>IF(BF149&lt;=60000,$G$160,IF(BF149&lt;=100000,$G$161,IF(BF149&lt;=150000,$G$162,IF(BF149&lt;=200000,$G$163,$G$164))))</f>
      </c>
      <c r="BG191" s="94">
        <f>IF(BG149&lt;=60000,$G$160,IF(BG149&lt;=100000,$G$161,IF(BG149&lt;=150000,$G$162,IF(BG149&lt;=200000,$G$163,$G$164))))</f>
      </c>
      <c r="BH191" s="94">
        <f>IF(BH149&lt;=60000,$G$160,IF(BH149&lt;=100000,$G$161,IF(BH149&lt;=150000,$G$162,IF(BH149&lt;=200000,$G$163,$G$164))))</f>
      </c>
      <c r="BI191" s="94">
        <f>IF(BI149&lt;=60000,$G$160,IF(BI149&lt;=100000,$G$161,IF(BI149&lt;=150000,$G$162,IF(BI149&lt;=200000,$G$163,$G$164))))</f>
      </c>
      <c r="BJ191" s="94">
        <f>IF(BJ149&lt;=60000,$G$160,IF(BJ149&lt;=100000,$G$161,IF(BJ149&lt;=150000,$G$162,IF(BJ149&lt;=200000,$G$163,$G$164))))</f>
      </c>
      <c r="BK191" s="94">
        <f>IF(BK149&lt;=60000,$G$160,IF(BK149&lt;=100000,$G$161,IF(BK149&lt;=150000,$G$162,IF(BK149&lt;=200000,$G$163,$G$164))))</f>
      </c>
      <c r="BL191" s="94">
        <f>IF(BL149&lt;=60000,$G$160,IF(BL149&lt;=100000,$G$161,IF(BL149&lt;=150000,$G$162,IF(BL149&lt;=200000,$G$163,$G$164))))</f>
      </c>
      <c r="BM191" s="94">
        <f>IF(BM149&lt;=60000,$G$160,IF(BM149&lt;=100000,$G$161,IF(BM149&lt;=150000,$G$162,IF(BM149&lt;=200000,$G$163,$G$164))))</f>
      </c>
      <c r="BN191" s="94">
        <f>IF(BN149&lt;=60000,$G$160,IF(BN149&lt;=100000,$G$161,IF(BN149&lt;=150000,$G$162,IF(BN149&lt;=200000,$G$163,$G$164))))</f>
      </c>
      <c r="BO191" s="94">
        <f>IF(BO149&lt;=60000,$G$160,IF(BO149&lt;=100000,$G$161,IF(BO149&lt;=150000,$G$162,IF(BO149&lt;=200000,$G$163,$G$164))))</f>
      </c>
      <c r="BP191" s="94">
        <f>IF(BP149&lt;=60000,$G$160,IF(BP149&lt;=100000,$G$161,IF(BP149&lt;=150000,$G$162,IF(BP149&lt;=200000,$G$163,$G$164))))</f>
      </c>
      <c r="BQ191" s="29">
        <f>+AVERAGE(BE191:BP191)</f>
      </c>
      <c r="BR191" s="1"/>
      <c r="BS191" s="6"/>
      <c r="BT191" s="6"/>
      <c r="BU191" s="6"/>
      <c r="BV191" s="6"/>
      <c r="BW191" s="6"/>
      <c r="BX191" s="6"/>
      <c r="BY191" s="6"/>
      <c r="BZ191" s="6"/>
      <c r="CA191" s="1"/>
      <c r="CB191" s="6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</row>
    <row x14ac:dyDescent="0.25" r="192" customHeight="1" ht="18.75" hidden="1">
      <c r="A192" s="35"/>
      <c r="B192" s="35"/>
      <c r="C192" s="53">
        <f>C26</f>
      </c>
      <c r="D192" s="94">
        <f>IF(D150&lt;=60000,$G$160,IF(D150&lt;=100000,$G$161,IF(D150&lt;=150000,$G$162,IF(D150&lt;=200000,$G$163,$G$164))))</f>
      </c>
      <c r="E192" s="94">
        <f>IF(E150&lt;=60000,$G$160,IF(E150&lt;=100000,$G$161,IF(E150&lt;=150000,$G$162,IF(E150&lt;=200000,$G$163,$G$164))))</f>
      </c>
      <c r="F192" s="94">
        <f>IF(F150&lt;=60000,$G$160,IF(F150&lt;=100000,$G$161,IF(F150&lt;=150000,$G$162,IF(F150&lt;=200000,$G$163,$G$164))))</f>
      </c>
      <c r="G192" s="94">
        <f>IF(G150&lt;=60000,$G$160,IF(G150&lt;=100000,$G$161,IF(G150&lt;=150000,$G$162,IF(G150&lt;=200000,$G$163,$G$164))))</f>
      </c>
      <c r="H192" s="94">
        <f>IF(H150&lt;=60000,$G$160,IF(H150&lt;=100000,$G$161,IF(H150&lt;=150000,$G$162,IF(H150&lt;=200000,$G$163,$G$164))))</f>
      </c>
      <c r="I192" s="94">
        <f>IF(I150&lt;=60000,$G$160,IF(I150&lt;=100000,$G$161,IF(I150&lt;=150000,$G$162,IF(I150&lt;=200000,$G$163,$G$164))))</f>
      </c>
      <c r="J192" s="94">
        <f>IF(J150&lt;=60000,$G$160,IF(J150&lt;=100000,$G$161,IF(J150&lt;=150000,$G$162,IF(J150&lt;=200000,$G$163,$G$164))))</f>
      </c>
      <c r="K192" s="94">
        <f>IF(K150&lt;=60000,$G$160,IF(K150&lt;=100000,$G$161,IF(K150&lt;=150000,$G$162,IF(K150&lt;=200000,$G$163,$G$164))))</f>
      </c>
      <c r="L192" s="94">
        <f>IF(L150&lt;=60000,$G$160,IF(L150&lt;=100000,$G$161,IF(L150&lt;=150000,$G$162,IF(L150&lt;=200000,$G$163,$G$164))))</f>
      </c>
      <c r="M192" s="28">
        <f>IF(M150&lt;=60000,$G$160,IF(M150&lt;=100000,$G$161,IF(M150&lt;=150000,$G$162,IF(M150&lt;=200000,$G$163,IF(M150&lt;=400000,$G$164,IF(M150&lt;=600000,$G$165,$G$166))))))</f>
      </c>
      <c r="N192" s="28">
        <f>IF(N150&lt;=60000,$G$160,IF(N150&lt;=100000,$G$161,IF(N150&lt;=150000,$G$162,IF(N150&lt;=200000,$G$163,IF(N150&lt;=400000,$G$164,IF(N150&lt;=600000,$G$165,$G$166))))))</f>
      </c>
      <c r="O192" s="28">
        <f>IF(O150&lt;=60000,$G$160,IF(O150&lt;=100000,$G$161,IF(O150&lt;=150000,$G$162,IF(O150&lt;=200000,$G$163,IF(O150&lt;=400000,$G$164,IF(O150&lt;=600000,$G$165,$G$166))))))</f>
      </c>
      <c r="P192" s="29">
        <f>+AVERAGE(D192:O192)</f>
      </c>
      <c r="Q192" s="28">
        <f>IF(Q150&lt;=60000,$G$160,IF(Q150&lt;=100000,$G$161,IF(Q150&lt;=150000,$G$162,IF(Q150&lt;=200000,$G$163,IF(Q150&lt;=400000,$G$164,IF(Q150&lt;=600000,$G$165,$G$166))))))</f>
      </c>
      <c r="R192" s="28">
        <f>IF(R150&lt;=60000,$G$160,IF(R150&lt;=100000,$G$161,IF(R150&lt;=150000,$G$162,IF(R150&lt;=200000,$G$163,IF(R150&lt;=400000,$G$164,IF(R150&lt;=600000,$G$165,$G$166))))))</f>
      </c>
      <c r="S192" s="28">
        <f>IF(S150&lt;=60000,$G$160,IF(S150&lt;=100000,$G$161,IF(S150&lt;=150000,$G$162,IF(S150&lt;=200000,$G$163,IF(S150&lt;=400000,$G$164,IF(S150&lt;=600000,$G$165,$G$166))))))</f>
      </c>
      <c r="T192" s="28">
        <f>IF(T150&lt;=60000,$G$160,IF(T150&lt;=100000,$G$161,IF(T150&lt;=150000,$G$162,IF(T150&lt;=200000,$G$163,IF(T150&lt;=400000,$G$164,IF(T150&lt;=600000,$G$165,$G$166))))))</f>
      </c>
      <c r="U192" s="28">
        <f>IF(U150&lt;=60000,$G$160,IF(U150&lt;=100000,$G$161,IF(U150&lt;=150000,$G$162,IF(U150&lt;=200000,$G$163,IF(U150&lt;=400000,$G$164,IF(U150&lt;=600000,$G$165,$G$166))))))</f>
      </c>
      <c r="V192" s="28">
        <f>IF(V150&lt;=60000,$G$160,IF(V150&lt;=100000,$G$161,IF(V150&lt;=150000,$G$162,IF(V150&lt;=200000,$G$163,IF(V150&lt;=400000,$G$164,IF(V150&lt;=600000,$G$165,$G$166))))))</f>
      </c>
      <c r="W192" s="28">
        <f>IF(W150&lt;=60000,$G$160,IF(W150&lt;=100000,$G$161,IF(W150&lt;=150000,$G$162,IF(W150&lt;=200000,$G$163,IF(W150&lt;=400000,$G$164,IF(W150&lt;=600000,$G$165,$G$166))))))</f>
      </c>
      <c r="X192" s="28">
        <f>IF(X150&lt;=60000,$G$160,IF(X150&lt;=100000,$G$161,IF(X150&lt;=150000,$G$162,IF(X150&lt;=200000,$G$163,IF(X150&lt;=400000,$G$164,IF(X150&lt;=600000,$G$165,$G$166))))))</f>
      </c>
      <c r="Y192" s="28">
        <f>IF(Y150&lt;=60000,$G$160,IF(Y150&lt;=100000,$G$161,IF(Y150&lt;=150000,$G$162,IF(Y150&lt;=200000,$G$163,IF(Y150&lt;=400000,$G$164,IF(Y150&lt;=600000,$G$165,$G$166))))))</f>
      </c>
      <c r="Z192" s="28">
        <f>IF(Z150&lt;=60000,$G$160,IF(Z150&lt;=100000,$G$161,IF(Z150&lt;=150000,$G$162,IF(Z150&lt;=200000,$G$163,IF(Z150&lt;=400000,$G$164,IF(Z150&lt;=600000,$G$165,$G$166))))))</f>
      </c>
      <c r="AA192" s="28">
        <f>IF(AA150&lt;=60000,$G$160,IF(AA150&lt;=100000,$G$161,IF(AA150&lt;=150000,$G$162,IF(AA150&lt;=200000,$G$163,IF(AA150&lt;=400000,$G$164,IF(AA150&lt;=600000,$G$165,$G$166))))))</f>
      </c>
      <c r="AB192" s="28">
        <f>IF(AB150&lt;=60000,$G$160,IF(AB150&lt;=100000,$G$161,IF(AB150&lt;=150000,$G$162,IF(AB150&lt;=200000,$G$163,IF(AB150&lt;=400000,$G$164,IF(AB150&lt;=600000,$G$165,$G$166))))))</f>
      </c>
      <c r="AC192" s="29">
        <f>+AVERAGE(Q192:AB192)</f>
      </c>
      <c r="AD192" s="28">
        <f>IF(AD150&lt;=60000,$G$160,IF(AD150&lt;=100000,$G$161,IF(AD150&lt;=150000,$G$162,IF(AD150&lt;=200000,$G$163,IF(AD150&lt;=400000,$G$164,IF(AD150&lt;=600000,$G$165,$G$166))))))</f>
      </c>
      <c r="AE192" s="28">
        <f>IF(AE150&lt;=60000,$G$160,IF(AE150&lt;=100000,$G$161,IF(AE150&lt;=150000,$G$162,IF(AE150&lt;=200000,$G$163,IF(AE150&lt;=400000,$G$164,IF(AE150&lt;=600000,$G$165,$G$166))))))</f>
      </c>
      <c r="AF192" s="28">
        <f>IF(AF150&lt;=60000,$G$160,IF(AF150&lt;=100000,$G$161,IF(AF150&lt;=150000,$G$162,IF(AF150&lt;=200000,$G$163,IF(AF150&lt;=400000,$G$164,IF(AF150&lt;=600000,$G$165,$G$166))))))</f>
      </c>
      <c r="AG192" s="28">
        <f>IF(AG150&lt;=60000,$G$160,IF(AG150&lt;=100000,$G$161,IF(AG150&lt;=150000,$G$162,IF(AG150&lt;=200000,$G$163,IF(AG150&lt;=400000,$G$164,IF(AG150&lt;=600000,$G$165,$G$166))))))</f>
      </c>
      <c r="AH192" s="28">
        <f>IF(AH150&lt;=60000,$G$160,IF(AH150&lt;=100000,$G$161,IF(AH150&lt;=150000,$G$162,IF(AH150&lt;=200000,$G$163,IF(AH150&lt;=400000,$G$164,IF(AH150&lt;=600000,$G$165,$G$166))))))</f>
      </c>
      <c r="AI192" s="28">
        <f>IF(AI150&lt;=60000,$G$160,IF(AI150&lt;=100000,$G$161,IF(AI150&lt;=150000,$G$162,IF(AI150&lt;=200000,$G$163,IF(AI150&lt;=400000,$G$164,IF(AI150&lt;=600000,$G$165,$G$166))))))</f>
      </c>
      <c r="AJ192" s="28">
        <f>IF(AJ150&lt;=60000,$G$160,IF(AJ150&lt;=100000,$G$161,IF(AJ150&lt;=150000,$G$162,IF(AJ150&lt;=200000,$G$163,IF(AJ150&lt;=400000,$G$164,IF(AJ150&lt;=600000,$G$165,$G$166))))))</f>
      </c>
      <c r="AK192" s="28">
        <f>IF(AK150&lt;=60000,$G$160,IF(AK150&lt;=100000,$G$161,IF(AK150&lt;=150000,$G$162,IF(AK150&lt;=200000,$G$163,IF(AK150&lt;=400000,$G$164,IF(AK150&lt;=600000,$G$165,$G$166))))))</f>
      </c>
      <c r="AL192" s="28">
        <f>IF(AL150&lt;=60000,$G$160,IF(AL150&lt;=100000,$G$161,IF(AL150&lt;=150000,$G$162,IF(AL150&lt;=200000,$G$163,IF(AL150&lt;=400000,$G$164,IF(AL150&lt;=600000,$G$165,$G$166))))))</f>
      </c>
      <c r="AM192" s="28">
        <f>IF(AM150&lt;=60000,$G$160,IF(AM150&lt;=100000,$G$161,IF(AM150&lt;=150000,$G$162,IF(AM150&lt;=200000,$G$163,IF(AM150&lt;=400000,$G$164,IF(AM150&lt;=600000,$G$165,$G$166))))))</f>
      </c>
      <c r="AN192" s="28">
        <f>IF(AN150&lt;=60000,$G$160,IF(AN150&lt;=100000,$G$161,IF(AN150&lt;=150000,$G$162,IF(AN150&lt;=200000,$G$163,IF(AN150&lt;=400000,$G$164,IF(AN150&lt;=600000,$G$165,$G$166))))))</f>
      </c>
      <c r="AO192" s="28">
        <f>IF(AO150&lt;=60000,$G$160,IF(AO150&lt;=100000,$G$161,IF(AO150&lt;=150000,$G$162,IF(AO150&lt;=200000,$G$163,IF(AO150&lt;=400000,$G$164,IF(AO150&lt;=600000,$G$165,$G$166))))))</f>
      </c>
      <c r="AP192" s="29">
        <f>+AVERAGE(AD192:AO192)</f>
      </c>
      <c r="AQ192" s="28">
        <f>IF(AQ150&lt;=60000,$G$160,IF(AQ150&lt;=100000,$G$161,IF(AQ150&lt;=150000,$G$162,IF(AQ150&lt;=200000,$G$163,IF(AQ150&lt;=400000,$G$164,IF(AQ150&lt;=600000,$G$165,$G$166))))))</f>
      </c>
      <c r="AR192" s="28">
        <f>IF(AR150&lt;=60000,$G$160,IF(AR150&lt;=100000,$G$161,IF(AR150&lt;=150000,$G$162,IF(AR150&lt;=200000,$G$163,IF(AR150&lt;=400000,$G$164,IF(AR150&lt;=600000,$G$165,$G$166))))))</f>
      </c>
      <c r="AS192" s="28">
        <f>IF(AS150&lt;=60000,$G$160,IF(AS150&lt;=100000,$G$161,IF(AS150&lt;=150000,$G$162,IF(AS150&lt;=200000,$G$163,IF(AS150&lt;=400000,$G$164,IF(AS150&lt;=600000,$G$165,$G$166))))))</f>
      </c>
      <c r="AT192" s="28">
        <f>IF(AT150&lt;=60000,$G$160,IF(AT150&lt;=100000,$G$161,IF(AT150&lt;=150000,$G$162,IF(AT150&lt;=200000,$G$163,IF(AT150&lt;=400000,$G$164,IF(AT150&lt;=600000,$G$165,$G$166))))))</f>
      </c>
      <c r="AU192" s="28">
        <f>IF(AU150&lt;=60000,$G$160,IF(AU150&lt;=100000,$G$161,IF(AU150&lt;=150000,$G$162,IF(AU150&lt;=200000,$G$163,IF(AU150&lt;=400000,$G$164,IF(AU150&lt;=600000,$G$165,$G$166))))))</f>
      </c>
      <c r="AV192" s="28">
        <f>IF(AV150&lt;=60000,$G$160,IF(AV150&lt;=100000,$G$161,IF(AV150&lt;=150000,$G$162,IF(AV150&lt;=200000,$G$163,IF(AV150&lt;=400000,$G$164,IF(AV150&lt;=600000,$G$165,$G$166))))))</f>
      </c>
      <c r="AW192" s="28">
        <f>IF(AW150&lt;=60000,$G$160,IF(AW150&lt;=100000,$G$161,IF(AW150&lt;=150000,$G$162,IF(AW150&lt;=200000,$G$163,IF(AW150&lt;=400000,$G$164,IF(AW150&lt;=600000,$G$165,$G$166))))))</f>
      </c>
      <c r="AX192" s="28">
        <f>IF(AX150&lt;=60000,$G$160,IF(AX150&lt;=100000,$G$161,IF(AX150&lt;=150000,$G$162,IF(AX150&lt;=200000,$G$163,IF(AX150&lt;=400000,$G$164,IF(AX150&lt;=600000,$G$165,$G$166))))))</f>
      </c>
      <c r="AY192" s="28">
        <f>IF(AY150&lt;=60000,$G$160,IF(AY150&lt;=100000,$G$161,IF(AY150&lt;=150000,$G$162,IF(AY150&lt;=200000,$G$163,IF(AY150&lt;=400000,$G$164,IF(AY150&lt;=600000,$G$165,$G$166))))))</f>
      </c>
      <c r="AZ192" s="28">
        <f>IF(AZ150&lt;=60000,$G$160,IF(AZ150&lt;=100000,$G$161,IF(AZ150&lt;=150000,$G$162,IF(AZ150&lt;=200000,$G$163,IF(AZ150&lt;=400000,$G$164,IF(AZ150&lt;=600000,$G$165,$G$166))))))</f>
      </c>
      <c r="BA192" s="28">
        <f>IF(BA150&lt;=60000,$G$160,IF(BA150&lt;=100000,$G$161,IF(BA150&lt;=150000,$G$162,IF(BA150&lt;=200000,$G$163,IF(BA150&lt;=400000,$G$164,IF(BA150&lt;=600000,$G$165,$G$166))))))</f>
      </c>
      <c r="BB192" s="28">
        <f>IF(BB150&lt;=60000,$G$160,IF(BB150&lt;=100000,$G$161,IF(BB150&lt;=150000,$G$162,IF(BB150&lt;=200000,$G$163,IF(BB150&lt;=400000,$G$164,IF(BB150&lt;=600000,$G$165,$G$166))))))</f>
      </c>
      <c r="BC192" s="29">
        <f>+AVERAGE(AQ192:BB192)</f>
      </c>
      <c r="BD192" s="31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29"/>
      <c r="BR192" s="1"/>
      <c r="BS192" s="6"/>
      <c r="BT192" s="6"/>
      <c r="BU192" s="6"/>
      <c r="BV192" s="6"/>
      <c r="BW192" s="6"/>
      <c r="BX192" s="6"/>
      <c r="BY192" s="6"/>
      <c r="BZ192" s="6"/>
      <c r="CA192" s="1"/>
      <c r="CB192" s="6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</row>
    <row x14ac:dyDescent="0.25" r="193" customHeight="1" ht="18.75" hidden="1">
      <c r="A193" s="54">
        <f>A27</f>
      </c>
      <c r="B193" s="54">
        <f>B27</f>
      </c>
      <c r="C193" s="54">
        <f>C27</f>
      </c>
      <c r="D193" s="94">
        <f>IF(D151&lt;=60000,$G$160,IF(D151&lt;=100000,$G$161,IF(D151&lt;=150000,$G$162,IF(D151&lt;=200000,$G$163,$G$164))))</f>
      </c>
      <c r="E193" s="94">
        <f>IF(E151&lt;=60000,$G$160,IF(E151&lt;=100000,$G$161,IF(E151&lt;=150000,$G$162,IF(E151&lt;=200000,$G$163,$G$164))))</f>
      </c>
      <c r="F193" s="94">
        <f>IF(F151&lt;=60000,$G$160,IF(F151&lt;=100000,$G$161,IF(F151&lt;=150000,$G$162,IF(F151&lt;=200000,$G$163,$G$164))))</f>
      </c>
      <c r="G193" s="94">
        <f>IF(G151&lt;=60000,$G$160,IF(G151&lt;=100000,$G$161,IF(G151&lt;=150000,$G$162,IF(G151&lt;=200000,$G$163,$G$164))))</f>
      </c>
      <c r="H193" s="94">
        <f>IF(H151&lt;=60000,$G$160,IF(H151&lt;=100000,$G$161,IF(H151&lt;=150000,$G$162,IF(H151&lt;=200000,$G$163,$G$164))))</f>
      </c>
      <c r="I193" s="94">
        <f>IF(I151&lt;=60000,$G$160,IF(I151&lt;=100000,$G$161,IF(I151&lt;=150000,$G$162,IF(I151&lt;=200000,$G$163,$G$164))))</f>
      </c>
      <c r="J193" s="94">
        <f>IF(J151&lt;=60000,$G$160,IF(J151&lt;=100000,$G$161,IF(J151&lt;=150000,$G$162,IF(J151&lt;=200000,$G$163,$G$164))))</f>
      </c>
      <c r="K193" s="94">
        <f>IF(K151&lt;=60000,$G$160,IF(K151&lt;=100000,$G$161,IF(K151&lt;=150000,$G$162,IF(K151&lt;=200000,$G$163,$G$164))))</f>
      </c>
      <c r="L193" s="94">
        <f>IF(L151&lt;=60000,$G$160,IF(L151&lt;=100000,$G$161,IF(L151&lt;=150000,$G$162,IF(L151&lt;=200000,$G$163,$G$164))))</f>
      </c>
      <c r="M193" s="28">
        <f>IF(M151&lt;=60000,$G$160,IF(M151&lt;=100000,$G$161,IF(M151&lt;=150000,$G$162,IF(M151&lt;=200000,$G$163,IF(M151&lt;=400000,$G$164,IF(M151&lt;=600000,$G$165,$G$166))))))</f>
      </c>
      <c r="N193" s="28">
        <f>IF(N151&lt;=60000,$G$160,IF(N151&lt;=100000,$G$161,IF(N151&lt;=150000,$G$162,IF(N151&lt;=200000,$G$163,IF(N151&lt;=400000,$G$164,IF(N151&lt;=600000,$G$165,$G$166))))))</f>
      </c>
      <c r="O193" s="28">
        <f>IF(O151&lt;=60000,$G$160,IF(O151&lt;=100000,$G$161,IF(O151&lt;=150000,$G$162,IF(O151&lt;=200000,$G$163,IF(O151&lt;=400000,$G$164,IF(O151&lt;=600000,$G$165,$G$166))))))</f>
      </c>
      <c r="P193" s="29">
        <f>+AVERAGE(D193:O193)</f>
      </c>
      <c r="Q193" s="28">
        <f>IF(Q151&lt;=60000,$G$160,IF(Q151&lt;=100000,$G$161,IF(Q151&lt;=150000,$G$162,IF(Q151&lt;=200000,$G$163,IF(Q151&lt;=400000,$G$164,IF(Q151&lt;=600000,$G$165,$G$166))))))</f>
      </c>
      <c r="R193" s="28">
        <f>IF(R151&lt;=60000,$G$160,IF(R151&lt;=100000,$G$161,IF(R151&lt;=150000,$G$162,IF(R151&lt;=200000,$G$163,IF(R151&lt;=400000,$G$164,IF(R151&lt;=600000,$G$165,$G$166))))))</f>
      </c>
      <c r="S193" s="28">
        <f>IF(S151&lt;=60000,$G$160,IF(S151&lt;=100000,$G$161,IF(S151&lt;=150000,$G$162,IF(S151&lt;=200000,$G$163,IF(S151&lt;=400000,$G$164,IF(S151&lt;=600000,$G$165,$G$166))))))</f>
      </c>
      <c r="T193" s="28">
        <f>IF(T151&lt;=60000,$G$160,IF(T151&lt;=100000,$G$161,IF(T151&lt;=150000,$G$162,IF(T151&lt;=200000,$G$163,IF(T151&lt;=400000,$G$164,IF(T151&lt;=600000,$G$165,$G$166))))))</f>
      </c>
      <c r="U193" s="28">
        <f>IF(U151&lt;=60000,$G$160,IF(U151&lt;=100000,$G$161,IF(U151&lt;=150000,$G$162,IF(U151&lt;=200000,$G$163,IF(U151&lt;=400000,$G$164,IF(U151&lt;=600000,$G$165,$G$166))))))</f>
      </c>
      <c r="V193" s="28">
        <f>IF(V151&lt;=60000,$G$160,IF(V151&lt;=100000,$G$161,IF(V151&lt;=150000,$G$162,IF(V151&lt;=200000,$G$163,IF(V151&lt;=400000,$G$164,IF(V151&lt;=600000,$G$165,$G$166))))))</f>
      </c>
      <c r="W193" s="28">
        <f>IF(W151&lt;=60000,$G$160,IF(W151&lt;=100000,$G$161,IF(W151&lt;=150000,$G$162,IF(W151&lt;=200000,$G$163,IF(W151&lt;=400000,$G$164,IF(W151&lt;=600000,$G$165,$G$166))))))</f>
      </c>
      <c r="X193" s="28">
        <f>IF(X151&lt;=60000,$G$160,IF(X151&lt;=100000,$G$161,IF(X151&lt;=150000,$G$162,IF(X151&lt;=200000,$G$163,IF(X151&lt;=400000,$G$164,IF(X151&lt;=600000,$G$165,$G$166))))))</f>
      </c>
      <c r="Y193" s="28">
        <f>IF(Y151&lt;=60000,$G$160,IF(Y151&lt;=100000,$G$161,IF(Y151&lt;=150000,$G$162,IF(Y151&lt;=200000,$G$163,IF(Y151&lt;=400000,$G$164,IF(Y151&lt;=600000,$G$165,$G$166))))))</f>
      </c>
      <c r="Z193" s="28">
        <f>IF(Z151&lt;=60000,$G$160,IF(Z151&lt;=100000,$G$161,IF(Z151&lt;=150000,$G$162,IF(Z151&lt;=200000,$G$163,IF(Z151&lt;=400000,$G$164,IF(Z151&lt;=600000,$G$165,$G$166))))))</f>
      </c>
      <c r="AA193" s="28">
        <f>IF(AA151&lt;=60000,$G$160,IF(AA151&lt;=100000,$G$161,IF(AA151&lt;=150000,$G$162,IF(AA151&lt;=200000,$G$163,IF(AA151&lt;=400000,$G$164,IF(AA151&lt;=600000,$G$165,$G$166))))))</f>
      </c>
      <c r="AB193" s="28">
        <f>IF(AB151&lt;=60000,$G$160,IF(AB151&lt;=100000,$G$161,IF(AB151&lt;=150000,$G$162,IF(AB151&lt;=200000,$G$163,IF(AB151&lt;=400000,$G$164,IF(AB151&lt;=600000,$G$165,$G$166))))))</f>
      </c>
      <c r="AC193" s="29">
        <f>+AVERAGE(Q193:AB193)</f>
      </c>
      <c r="AD193" s="28">
        <f>IF(AD151&lt;=60000,$G$160,IF(AD151&lt;=100000,$G$161,IF(AD151&lt;=150000,$G$162,IF(AD151&lt;=200000,$G$163,IF(AD151&lt;=400000,$G$164,IF(AD151&lt;=600000,$G$165,$G$166))))))</f>
      </c>
      <c r="AE193" s="28">
        <f>IF(AE151&lt;=60000,$G$160,IF(AE151&lt;=100000,$G$161,IF(AE151&lt;=150000,$G$162,IF(AE151&lt;=200000,$G$163,IF(AE151&lt;=400000,$G$164,IF(AE151&lt;=600000,$G$165,$G$166))))))</f>
      </c>
      <c r="AF193" s="28">
        <f>IF(AF151&lt;=60000,$G$160,IF(AF151&lt;=100000,$G$161,IF(AF151&lt;=150000,$G$162,IF(AF151&lt;=200000,$G$163,IF(AF151&lt;=400000,$G$164,IF(AF151&lt;=600000,$G$165,$G$166))))))</f>
      </c>
      <c r="AG193" s="28">
        <f>IF(AG151&lt;=60000,$G$160,IF(AG151&lt;=100000,$G$161,IF(AG151&lt;=150000,$G$162,IF(AG151&lt;=200000,$G$163,IF(AG151&lt;=400000,$G$164,IF(AG151&lt;=600000,$G$165,$G$166))))))</f>
      </c>
      <c r="AH193" s="28">
        <f>IF(AH151&lt;=60000,$G$160,IF(AH151&lt;=100000,$G$161,IF(AH151&lt;=150000,$G$162,IF(AH151&lt;=200000,$G$163,IF(AH151&lt;=400000,$G$164,IF(AH151&lt;=600000,$G$165,$G$166))))))</f>
      </c>
      <c r="AI193" s="28">
        <f>IF(AI151&lt;=60000,$G$160,IF(AI151&lt;=100000,$G$161,IF(AI151&lt;=150000,$G$162,IF(AI151&lt;=200000,$G$163,IF(AI151&lt;=400000,$G$164,IF(AI151&lt;=600000,$G$165,$G$166))))))</f>
      </c>
      <c r="AJ193" s="28">
        <f>IF(AJ151&lt;=60000,$G$160,IF(AJ151&lt;=100000,$G$161,IF(AJ151&lt;=150000,$G$162,IF(AJ151&lt;=200000,$G$163,IF(AJ151&lt;=400000,$G$164,IF(AJ151&lt;=600000,$G$165,$G$166))))))</f>
      </c>
      <c r="AK193" s="28">
        <f>IF(AK151&lt;=60000,$G$160,IF(AK151&lt;=100000,$G$161,IF(AK151&lt;=150000,$G$162,IF(AK151&lt;=200000,$G$163,IF(AK151&lt;=400000,$G$164,IF(AK151&lt;=600000,$G$165,$G$166))))))</f>
      </c>
      <c r="AL193" s="28">
        <f>IF(AL151&lt;=60000,$G$160,IF(AL151&lt;=100000,$G$161,IF(AL151&lt;=150000,$G$162,IF(AL151&lt;=200000,$G$163,IF(AL151&lt;=400000,$G$164,IF(AL151&lt;=600000,$G$165,$G$166))))))</f>
      </c>
      <c r="AM193" s="28">
        <f>IF(AM151&lt;=60000,$G$160,IF(AM151&lt;=100000,$G$161,IF(AM151&lt;=150000,$G$162,IF(AM151&lt;=200000,$G$163,IF(AM151&lt;=400000,$G$164,IF(AM151&lt;=600000,$G$165,$G$166))))))</f>
      </c>
      <c r="AN193" s="28">
        <f>IF(AN151&lt;=60000,$G$160,IF(AN151&lt;=100000,$G$161,IF(AN151&lt;=150000,$G$162,IF(AN151&lt;=200000,$G$163,IF(AN151&lt;=400000,$G$164,IF(AN151&lt;=600000,$G$165,$G$166))))))</f>
      </c>
      <c r="AO193" s="28">
        <f>IF(AO151&lt;=60000,$G$160,IF(AO151&lt;=100000,$G$161,IF(AO151&lt;=150000,$G$162,IF(AO151&lt;=200000,$G$163,IF(AO151&lt;=400000,$G$164,IF(AO151&lt;=600000,$G$165,$G$166))))))</f>
      </c>
      <c r="AP193" s="29">
        <f>+AVERAGE(AD193:AO193)</f>
      </c>
      <c r="AQ193" s="28">
        <f>IF(AQ151&lt;=60000,$G$160,IF(AQ151&lt;=100000,$G$161,IF(AQ151&lt;=150000,$G$162,IF(AQ151&lt;=200000,$G$163,IF(AQ151&lt;=400000,$G$164,IF(AQ151&lt;=600000,$G$165,$G$166))))))</f>
      </c>
      <c r="AR193" s="28">
        <f>IF(AR151&lt;=60000,$G$160,IF(AR151&lt;=100000,$G$161,IF(AR151&lt;=150000,$G$162,IF(AR151&lt;=200000,$G$163,IF(AR151&lt;=400000,$G$164,IF(AR151&lt;=600000,$G$165,$G$166))))))</f>
      </c>
      <c r="AS193" s="28">
        <f>IF(AS151&lt;=60000,$G$160,IF(AS151&lt;=100000,$G$161,IF(AS151&lt;=150000,$G$162,IF(AS151&lt;=200000,$G$163,IF(AS151&lt;=400000,$G$164,IF(AS151&lt;=600000,$G$165,$G$166))))))</f>
      </c>
      <c r="AT193" s="28">
        <f>IF(AT151&lt;=60000,$G$160,IF(AT151&lt;=100000,$G$161,IF(AT151&lt;=150000,$G$162,IF(AT151&lt;=200000,$G$163,IF(AT151&lt;=400000,$G$164,IF(AT151&lt;=600000,$G$165,$G$166))))))</f>
      </c>
      <c r="AU193" s="28">
        <f>IF(AU151&lt;=60000,$G$160,IF(AU151&lt;=100000,$G$161,IF(AU151&lt;=150000,$G$162,IF(AU151&lt;=200000,$G$163,IF(AU151&lt;=400000,$G$164,IF(AU151&lt;=600000,$G$165,$G$166))))))</f>
      </c>
      <c r="AV193" s="28">
        <f>IF(AV151&lt;=60000,$G$160,IF(AV151&lt;=100000,$G$161,IF(AV151&lt;=150000,$G$162,IF(AV151&lt;=200000,$G$163,IF(AV151&lt;=400000,$G$164,IF(AV151&lt;=600000,$G$165,$G$166))))))</f>
      </c>
      <c r="AW193" s="28">
        <f>IF(AW151&lt;=60000,$G$160,IF(AW151&lt;=100000,$G$161,IF(AW151&lt;=150000,$G$162,IF(AW151&lt;=200000,$G$163,IF(AW151&lt;=400000,$G$164,IF(AW151&lt;=600000,$G$165,$G$166))))))</f>
      </c>
      <c r="AX193" s="28">
        <f>IF(AX151&lt;=60000,$G$160,IF(AX151&lt;=100000,$G$161,IF(AX151&lt;=150000,$G$162,IF(AX151&lt;=200000,$G$163,IF(AX151&lt;=400000,$G$164,IF(AX151&lt;=600000,$G$165,$G$166))))))</f>
      </c>
      <c r="AY193" s="28">
        <f>IF(AY151&lt;=60000,$G$160,IF(AY151&lt;=100000,$G$161,IF(AY151&lt;=150000,$G$162,IF(AY151&lt;=200000,$G$163,IF(AY151&lt;=400000,$G$164,IF(AY151&lt;=600000,$G$165,$G$166))))))</f>
      </c>
      <c r="AZ193" s="28">
        <f>IF(AZ151&lt;=60000,$G$160,IF(AZ151&lt;=100000,$G$161,IF(AZ151&lt;=150000,$G$162,IF(AZ151&lt;=200000,$G$163,IF(AZ151&lt;=400000,$G$164,IF(AZ151&lt;=600000,$G$165,$G$166))))))</f>
      </c>
      <c r="BA193" s="28">
        <f>IF(BA151&lt;=60000,$G$160,IF(BA151&lt;=100000,$G$161,IF(BA151&lt;=150000,$G$162,IF(BA151&lt;=200000,$G$163,IF(BA151&lt;=400000,$G$164,IF(BA151&lt;=600000,$G$165,$G$166))))))</f>
      </c>
      <c r="BB193" s="28">
        <f>IF(BB151&lt;=60000,$G$160,IF(BB151&lt;=100000,$G$161,IF(BB151&lt;=150000,$G$162,IF(BB151&lt;=200000,$G$163,IF(BB151&lt;=400000,$G$164,IF(BB151&lt;=600000,$G$165,$G$166))))))</f>
      </c>
      <c r="BC193" s="29">
        <f>+AVERAGE(AQ193:BB193)</f>
      </c>
      <c r="BD193" s="31"/>
      <c r="BE193" s="94">
        <f>IF(BE151&lt;=60000,$G$160,IF(BE151&lt;=100000,$G$161,IF(BE151&lt;=150000,$G$162,IF(BE151&lt;=200000,$G$163,$G$164))))</f>
      </c>
      <c r="BF193" s="94">
        <f>IF(BF151&lt;=60000,$G$160,IF(BF151&lt;=100000,$G$161,IF(BF151&lt;=150000,$G$162,IF(BF151&lt;=200000,$G$163,$G$164))))</f>
      </c>
      <c r="BG193" s="94">
        <f>IF(BG151&lt;=60000,$G$160,IF(BG151&lt;=100000,$G$161,IF(BG151&lt;=150000,$G$162,IF(BG151&lt;=200000,$G$163,$G$164))))</f>
      </c>
      <c r="BH193" s="94">
        <f>IF(BH151&lt;=60000,$G$160,IF(BH151&lt;=100000,$G$161,IF(BH151&lt;=150000,$G$162,IF(BH151&lt;=200000,$G$163,$G$164))))</f>
      </c>
      <c r="BI193" s="94">
        <f>IF(BI151&lt;=60000,$G$160,IF(BI151&lt;=100000,$G$161,IF(BI151&lt;=150000,$G$162,IF(BI151&lt;=200000,$G$163,$G$164))))</f>
      </c>
      <c r="BJ193" s="94">
        <f>IF(BJ151&lt;=60000,$G$160,IF(BJ151&lt;=100000,$G$161,IF(BJ151&lt;=150000,$G$162,IF(BJ151&lt;=200000,$G$163,$G$164))))</f>
      </c>
      <c r="BK193" s="94">
        <f>IF(BK151&lt;=60000,$G$160,IF(BK151&lt;=100000,$G$161,IF(BK151&lt;=150000,$G$162,IF(BK151&lt;=200000,$G$163,$G$164))))</f>
      </c>
      <c r="BL193" s="94">
        <f>IF(BL151&lt;=60000,$G$160,IF(BL151&lt;=100000,$G$161,IF(BL151&lt;=150000,$G$162,IF(BL151&lt;=200000,$G$163,$G$164))))</f>
      </c>
      <c r="BM193" s="94">
        <f>IF(BM151&lt;=60000,$G$160,IF(BM151&lt;=100000,$G$161,IF(BM151&lt;=150000,$G$162,IF(BM151&lt;=200000,$G$163,$G$164))))</f>
      </c>
      <c r="BN193" s="94">
        <f>IF(BN151&lt;=60000,$G$160,IF(BN151&lt;=100000,$G$161,IF(BN151&lt;=150000,$G$162,IF(BN151&lt;=200000,$G$163,$G$164))))</f>
      </c>
      <c r="BO193" s="94">
        <f>IF(BO151&lt;=60000,$G$160,IF(BO151&lt;=100000,$G$161,IF(BO151&lt;=150000,$G$162,IF(BO151&lt;=200000,$G$163,$G$164))))</f>
      </c>
      <c r="BP193" s="94">
        <f>IF(BP151&lt;=60000,$G$160,IF(BP151&lt;=100000,$G$161,IF(BP151&lt;=150000,$G$162,IF(BP151&lt;=200000,$G$163,$G$164))))</f>
      </c>
      <c r="BQ193" s="29">
        <f>+AVERAGE(BE193:BP193)</f>
      </c>
      <c r="BR193" s="1"/>
      <c r="BS193" s="6"/>
      <c r="BT193" s="6"/>
      <c r="BU193" s="6"/>
      <c r="BV193" s="6"/>
      <c r="BW193" s="6"/>
      <c r="BX193" s="6"/>
      <c r="BY193" s="6"/>
      <c r="BZ193" s="6"/>
      <c r="CA193" s="1"/>
      <c r="CB193" s="6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</row>
    <row x14ac:dyDescent="0.25" r="194" customHeight="1" ht="18.75" hidden="1">
      <c r="A194" s="54">
        <f>A28</f>
      </c>
      <c r="B194" s="54">
        <f>B28</f>
      </c>
      <c r="C194" s="54">
        <f>C28</f>
      </c>
      <c r="D194" s="94"/>
      <c r="E194" s="94"/>
      <c r="F194" s="94"/>
      <c r="G194" s="94"/>
      <c r="H194" s="94">
        <f>IF(H152&lt;=60000,$G$160,IF(H152&lt;=100000,$G$161,IF(H152&lt;=150000,$G$162,IF(H152&lt;=200000,$G$163,$G$164))))</f>
      </c>
      <c r="I194" s="94">
        <f>IF(I152&lt;=60000,$G$160,IF(I152&lt;=100000,$G$161,IF(I152&lt;=150000,$G$162,IF(I152&lt;=200000,$G$163,$G$164))))</f>
      </c>
      <c r="J194" s="94">
        <f>IF(J152&lt;=60000,$G$160,IF(J152&lt;=100000,$G$161,IF(J152&lt;=150000,$G$162,IF(J152&lt;=200000,$G$163,$G$164))))</f>
      </c>
      <c r="K194" s="94">
        <f>IF(K152&lt;=60000,$G$160,IF(K152&lt;=100000,$G$161,IF(K152&lt;=150000,$G$162,IF(K152&lt;=200000,$G$163,$G$164))))</f>
      </c>
      <c r="L194" s="94">
        <f>IF(L152&lt;=60000,$G$160,IF(L152&lt;=100000,$G$161,IF(L152&lt;=150000,$G$162,IF(L152&lt;=200000,$G$163,$G$164))))</f>
      </c>
      <c r="M194" s="28">
        <f>IF(M152&lt;=60000,$G$160,IF(M152&lt;=100000,$G$161,IF(M152&lt;=150000,$G$162,IF(M152&lt;=200000,$G$163,IF(M152&lt;=400000,$G$164,IF(M152&lt;=600000,$G$165,$G$166))))))</f>
      </c>
      <c r="N194" s="28">
        <f>IF(N152&lt;=60000,$G$160,IF(N152&lt;=100000,$G$161,IF(N152&lt;=150000,$G$162,IF(N152&lt;=200000,$G$163,IF(N152&lt;=400000,$G$164,IF(N152&lt;=600000,$G$165,$G$166))))))</f>
      </c>
      <c r="O194" s="28">
        <f>IF(O152&lt;=60000,$G$160,IF(O152&lt;=100000,$G$161,IF(O152&lt;=150000,$G$162,IF(O152&lt;=200000,$G$163,IF(O152&lt;=400000,$G$164,IF(O152&lt;=600000,$G$165,$G$166))))))</f>
      </c>
      <c r="P194" s="29">
        <f>+AVERAGE(D194:O194)</f>
      </c>
      <c r="Q194" s="28">
        <f>IF(Q152&lt;=60000,$G$160,IF(Q152&lt;=100000,$G$161,IF(Q152&lt;=150000,$G$162,IF(Q152&lt;=200000,$G$163,IF(Q152&lt;=400000,$G$164,IF(Q152&lt;=600000,$G$165,$G$166))))))</f>
      </c>
      <c r="R194" s="28">
        <f>IF(R152&lt;=60000,$G$160,IF(R152&lt;=100000,$G$161,IF(R152&lt;=150000,$G$162,IF(R152&lt;=200000,$G$163,IF(R152&lt;=400000,$G$164,IF(R152&lt;=600000,$G$165,$G$166))))))</f>
      </c>
      <c r="S194" s="28">
        <f>IF(S152&lt;=60000,$G$160,IF(S152&lt;=100000,$G$161,IF(S152&lt;=150000,$G$162,IF(S152&lt;=200000,$G$163,IF(S152&lt;=400000,$G$164,IF(S152&lt;=600000,$G$165,$G$166))))))</f>
      </c>
      <c r="T194" s="28">
        <f>IF(T152&lt;=60000,$G$160,IF(T152&lt;=100000,$G$161,IF(T152&lt;=150000,$G$162,IF(T152&lt;=200000,$G$163,IF(T152&lt;=400000,$G$164,IF(T152&lt;=600000,$G$165,$G$166))))))</f>
      </c>
      <c r="U194" s="28">
        <f>IF(U152&lt;=60000,$G$160,IF(U152&lt;=100000,$G$161,IF(U152&lt;=150000,$G$162,IF(U152&lt;=200000,$G$163,IF(U152&lt;=400000,$G$164,IF(U152&lt;=600000,$G$165,$G$166))))))</f>
      </c>
      <c r="V194" s="28">
        <f>IF(V152&lt;=60000,$G$160,IF(V152&lt;=100000,$G$161,IF(V152&lt;=150000,$G$162,IF(V152&lt;=200000,$G$163,IF(V152&lt;=400000,$G$164,IF(V152&lt;=600000,$G$165,$G$166))))))</f>
      </c>
      <c r="W194" s="28">
        <f>IF(W152&lt;=60000,$G$160,IF(W152&lt;=100000,$G$161,IF(W152&lt;=150000,$G$162,IF(W152&lt;=200000,$G$163,IF(W152&lt;=400000,$G$164,IF(W152&lt;=600000,$G$165,$G$166))))))</f>
      </c>
      <c r="X194" s="28">
        <f>IF(X152&lt;=60000,$G$160,IF(X152&lt;=100000,$G$161,IF(X152&lt;=150000,$G$162,IF(X152&lt;=200000,$G$163,IF(X152&lt;=400000,$G$164,IF(X152&lt;=600000,$G$165,$G$166))))))</f>
      </c>
      <c r="Y194" s="28">
        <f>IF(Y152&lt;=60000,$G$160,IF(Y152&lt;=100000,$G$161,IF(Y152&lt;=150000,$G$162,IF(Y152&lt;=200000,$G$163,IF(Y152&lt;=400000,$G$164,IF(Y152&lt;=600000,$G$165,$G$166))))))</f>
      </c>
      <c r="Z194" s="28">
        <f>IF(Z152&lt;=60000,$G$160,IF(Z152&lt;=100000,$G$161,IF(Z152&lt;=150000,$G$162,IF(Z152&lt;=200000,$G$163,IF(Z152&lt;=400000,$G$164,IF(Z152&lt;=600000,$G$165,$G$166))))))</f>
      </c>
      <c r="AA194" s="28">
        <f>IF(AA152&lt;=60000,$G$160,IF(AA152&lt;=100000,$G$161,IF(AA152&lt;=150000,$G$162,IF(AA152&lt;=200000,$G$163,IF(AA152&lt;=400000,$G$164,IF(AA152&lt;=600000,$G$165,$G$166))))))</f>
      </c>
      <c r="AB194" s="28">
        <f>IF(AB152&lt;=60000,$G$160,IF(AB152&lt;=100000,$G$161,IF(AB152&lt;=150000,$G$162,IF(AB152&lt;=200000,$G$163,IF(AB152&lt;=400000,$G$164,IF(AB152&lt;=600000,$G$165,$G$166))))))</f>
      </c>
      <c r="AC194" s="29">
        <f>+AVERAGE(Q194:AB194)</f>
      </c>
      <c r="AD194" s="28">
        <f>IF(AD152&lt;=60000,$G$160,IF(AD152&lt;=100000,$G$161,IF(AD152&lt;=150000,$G$162,IF(AD152&lt;=200000,$G$163,IF(AD152&lt;=400000,$G$164,IF(AD152&lt;=600000,$G$165,$G$166))))))</f>
      </c>
      <c r="AE194" s="28">
        <f>IF(AE152&lt;=60000,$G$160,IF(AE152&lt;=100000,$G$161,IF(AE152&lt;=150000,$G$162,IF(AE152&lt;=200000,$G$163,IF(AE152&lt;=400000,$G$164,IF(AE152&lt;=600000,$G$165,$G$166))))))</f>
      </c>
      <c r="AF194" s="28">
        <f>IF(AF152&lt;=60000,$G$160,IF(AF152&lt;=100000,$G$161,IF(AF152&lt;=150000,$G$162,IF(AF152&lt;=200000,$G$163,IF(AF152&lt;=400000,$G$164,IF(AF152&lt;=600000,$G$165,$G$166))))))</f>
      </c>
      <c r="AG194" s="28">
        <f>IF(AG152&lt;=60000,$G$160,IF(AG152&lt;=100000,$G$161,IF(AG152&lt;=150000,$G$162,IF(AG152&lt;=200000,$G$163,IF(AG152&lt;=400000,$G$164,IF(AG152&lt;=600000,$G$165,$G$166))))))</f>
      </c>
      <c r="AH194" s="28">
        <f>IF(AH152&lt;=60000,$G$160,IF(AH152&lt;=100000,$G$161,IF(AH152&lt;=150000,$G$162,IF(AH152&lt;=200000,$G$163,IF(AH152&lt;=400000,$G$164,IF(AH152&lt;=600000,$G$165,$G$166))))))</f>
      </c>
      <c r="AI194" s="28">
        <f>IF(AI152&lt;=60000,$G$160,IF(AI152&lt;=100000,$G$161,IF(AI152&lt;=150000,$G$162,IF(AI152&lt;=200000,$G$163,IF(AI152&lt;=400000,$G$164,IF(AI152&lt;=600000,$G$165,$G$166))))))</f>
      </c>
      <c r="AJ194" s="28">
        <f>IF(AJ152&lt;=60000,$G$160,IF(AJ152&lt;=100000,$G$161,IF(AJ152&lt;=150000,$G$162,IF(AJ152&lt;=200000,$G$163,IF(AJ152&lt;=400000,$G$164,IF(AJ152&lt;=600000,$G$165,$G$166))))))</f>
      </c>
      <c r="AK194" s="28">
        <f>IF(AK152&lt;=60000,$G$160,IF(AK152&lt;=100000,$G$161,IF(AK152&lt;=150000,$G$162,IF(AK152&lt;=200000,$G$163,IF(AK152&lt;=400000,$G$164,IF(AK152&lt;=600000,$G$165,$G$166))))))</f>
      </c>
      <c r="AL194" s="28">
        <f>IF(AL152&lt;=60000,$G$160,IF(AL152&lt;=100000,$G$161,IF(AL152&lt;=150000,$G$162,IF(AL152&lt;=200000,$G$163,IF(AL152&lt;=400000,$G$164,IF(AL152&lt;=600000,$G$165,$G$166))))))</f>
      </c>
      <c r="AM194" s="28">
        <f>IF(AM152&lt;=60000,$G$160,IF(AM152&lt;=100000,$G$161,IF(AM152&lt;=150000,$G$162,IF(AM152&lt;=200000,$G$163,IF(AM152&lt;=400000,$G$164,IF(AM152&lt;=600000,$G$165,$G$166))))))</f>
      </c>
      <c r="AN194" s="28">
        <f>IF(AN152&lt;=60000,$G$160,IF(AN152&lt;=100000,$G$161,IF(AN152&lt;=150000,$G$162,IF(AN152&lt;=200000,$G$163,IF(AN152&lt;=400000,$G$164,IF(AN152&lt;=600000,$G$165,$G$166))))))</f>
      </c>
      <c r="AO194" s="28">
        <f>IF(AO152&lt;=60000,$G$160,IF(AO152&lt;=100000,$G$161,IF(AO152&lt;=150000,$G$162,IF(AO152&lt;=200000,$G$163,IF(AO152&lt;=400000,$G$164,IF(AO152&lt;=600000,$G$165,$G$166))))))</f>
      </c>
      <c r="AP194" s="29">
        <f>+AVERAGE(AD194:AO194)</f>
      </c>
      <c r="AQ194" s="28">
        <f>IF(AQ152&lt;=60000,$G$160,IF(AQ152&lt;=100000,$G$161,IF(AQ152&lt;=150000,$G$162,IF(AQ152&lt;=200000,$G$163,IF(AQ152&lt;=400000,$G$164,IF(AQ152&lt;=600000,$G$165,$G$166))))))</f>
      </c>
      <c r="AR194" s="28">
        <f>IF(AR152&lt;=60000,$G$160,IF(AR152&lt;=100000,$G$161,IF(AR152&lt;=150000,$G$162,IF(AR152&lt;=200000,$G$163,IF(AR152&lt;=400000,$G$164,IF(AR152&lt;=600000,$G$165,$G$166))))))</f>
      </c>
      <c r="AS194" s="28">
        <f>IF(AS152&lt;=60000,$G$160,IF(AS152&lt;=100000,$G$161,IF(AS152&lt;=150000,$G$162,IF(AS152&lt;=200000,$G$163,IF(AS152&lt;=400000,$G$164,IF(AS152&lt;=600000,$G$165,$G$166))))))</f>
      </c>
      <c r="AT194" s="28">
        <f>IF(AT152&lt;=60000,$G$160,IF(AT152&lt;=100000,$G$161,IF(AT152&lt;=150000,$G$162,IF(AT152&lt;=200000,$G$163,IF(AT152&lt;=400000,$G$164,IF(AT152&lt;=600000,$G$165,$G$166))))))</f>
      </c>
      <c r="AU194" s="28">
        <f>IF(AU152&lt;=60000,$G$160,IF(AU152&lt;=100000,$G$161,IF(AU152&lt;=150000,$G$162,IF(AU152&lt;=200000,$G$163,IF(AU152&lt;=400000,$G$164,IF(AU152&lt;=600000,$G$165,$G$166))))))</f>
      </c>
      <c r="AV194" s="28">
        <f>IF(AV152&lt;=60000,$G$160,IF(AV152&lt;=100000,$G$161,IF(AV152&lt;=150000,$G$162,IF(AV152&lt;=200000,$G$163,IF(AV152&lt;=400000,$G$164,IF(AV152&lt;=600000,$G$165,$G$166))))))</f>
      </c>
      <c r="AW194" s="28">
        <f>IF(AW152&lt;=60000,$G$160,IF(AW152&lt;=100000,$G$161,IF(AW152&lt;=150000,$G$162,IF(AW152&lt;=200000,$G$163,IF(AW152&lt;=400000,$G$164,IF(AW152&lt;=600000,$G$165,$G$166))))))</f>
      </c>
      <c r="AX194" s="28">
        <f>IF(AX152&lt;=60000,$G$160,IF(AX152&lt;=100000,$G$161,IF(AX152&lt;=150000,$G$162,IF(AX152&lt;=200000,$G$163,IF(AX152&lt;=400000,$G$164,IF(AX152&lt;=600000,$G$165,$G$166))))))</f>
      </c>
      <c r="AY194" s="28">
        <f>IF(AY152&lt;=60000,$G$160,IF(AY152&lt;=100000,$G$161,IF(AY152&lt;=150000,$G$162,IF(AY152&lt;=200000,$G$163,IF(AY152&lt;=400000,$G$164,IF(AY152&lt;=600000,$G$165,$G$166))))))</f>
      </c>
      <c r="AZ194" s="28">
        <f>IF(AZ152&lt;=60000,$G$160,IF(AZ152&lt;=100000,$G$161,IF(AZ152&lt;=150000,$G$162,IF(AZ152&lt;=200000,$G$163,IF(AZ152&lt;=400000,$G$164,IF(AZ152&lt;=600000,$G$165,$G$166))))))</f>
      </c>
      <c r="BA194" s="28">
        <f>IF(BA152&lt;=60000,$G$160,IF(BA152&lt;=100000,$G$161,IF(BA152&lt;=150000,$G$162,IF(BA152&lt;=200000,$G$163,IF(BA152&lt;=400000,$G$164,IF(BA152&lt;=600000,$G$165,$G$166))))))</f>
      </c>
      <c r="BB194" s="28">
        <f>IF(BB152&lt;=60000,$G$160,IF(BB152&lt;=100000,$G$161,IF(BB152&lt;=150000,$G$162,IF(BB152&lt;=200000,$G$163,IF(BB152&lt;=400000,$G$164,IF(BB152&lt;=600000,$G$165,$G$166))))))</f>
      </c>
      <c r="BC194" s="29">
        <f>+AVERAGE(AQ194:BB194)</f>
      </c>
      <c r="BD194" s="31"/>
      <c r="BE194" s="94">
        <f>IF(BE152&lt;=60000,$G$160,IF(BE152&lt;=100000,$G$161,IF(BE152&lt;=150000,$G$162,IF(BE152&lt;=200000,$G$163,$G$164))))</f>
      </c>
      <c r="BF194" s="94">
        <f>IF(BF152&lt;=60000,$G$160,IF(BF152&lt;=100000,$G$161,IF(BF152&lt;=150000,$G$162,IF(BF152&lt;=200000,$G$163,$G$164))))</f>
      </c>
      <c r="BG194" s="94">
        <f>IF(BG152&lt;=60000,$G$160,IF(BG152&lt;=100000,$G$161,IF(BG152&lt;=150000,$G$162,IF(BG152&lt;=200000,$G$163,$G$164))))</f>
      </c>
      <c r="BH194" s="94">
        <f>IF(BH152&lt;=60000,$G$160,IF(BH152&lt;=100000,$G$161,IF(BH152&lt;=150000,$G$162,IF(BH152&lt;=200000,$G$163,$G$164))))</f>
      </c>
      <c r="BI194" s="94">
        <f>IF(BI152&lt;=60000,$G$160,IF(BI152&lt;=100000,$G$161,IF(BI152&lt;=150000,$G$162,IF(BI152&lt;=200000,$G$163,$G$164))))</f>
      </c>
      <c r="BJ194" s="94">
        <f>IF(BJ152&lt;=60000,$G$160,IF(BJ152&lt;=100000,$G$161,IF(BJ152&lt;=150000,$G$162,IF(BJ152&lt;=200000,$G$163,$G$164))))</f>
      </c>
      <c r="BK194" s="94">
        <f>IF(BK152&lt;=60000,$G$160,IF(BK152&lt;=100000,$G$161,IF(BK152&lt;=150000,$G$162,IF(BK152&lt;=200000,$G$163,$G$164))))</f>
      </c>
      <c r="BL194" s="94">
        <f>IF(BL152&lt;=60000,$G$160,IF(BL152&lt;=100000,$G$161,IF(BL152&lt;=150000,$G$162,IF(BL152&lt;=200000,$G$163,$G$164))))</f>
      </c>
      <c r="BM194" s="94">
        <f>IF(BM152&lt;=60000,$G$160,IF(BM152&lt;=100000,$G$161,IF(BM152&lt;=150000,$G$162,IF(BM152&lt;=200000,$G$163,$G$164))))</f>
      </c>
      <c r="BN194" s="94">
        <f>IF(BN152&lt;=60000,$G$160,IF(BN152&lt;=100000,$G$161,IF(BN152&lt;=150000,$G$162,IF(BN152&lt;=200000,$G$163,$G$164))))</f>
      </c>
      <c r="BO194" s="94">
        <f>IF(BO152&lt;=60000,$G$160,IF(BO152&lt;=100000,$G$161,IF(BO152&lt;=150000,$G$162,IF(BO152&lt;=200000,$G$163,$G$164))))</f>
      </c>
      <c r="BP194" s="94">
        <f>IF(BP152&lt;=60000,$G$160,IF(BP152&lt;=100000,$G$161,IF(BP152&lt;=150000,$G$162,IF(BP152&lt;=200000,$G$163,$G$164))))</f>
      </c>
      <c r="BQ194" s="29">
        <f>+AVERAGE(BE194:BP194)</f>
      </c>
      <c r="BR194" s="1"/>
      <c r="BS194" s="6"/>
      <c r="BT194" s="6"/>
      <c r="BU194" s="6"/>
      <c r="BV194" s="6"/>
      <c r="BW194" s="6"/>
      <c r="BX194" s="6"/>
      <c r="BY194" s="6"/>
      <c r="BZ194" s="6"/>
      <c r="CA194" s="1"/>
      <c r="CB194" s="6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</row>
    <row x14ac:dyDescent="0.25" r="195" customHeight="1" ht="18.75" hidden="1">
      <c r="A195" s="54">
        <f>A29</f>
      </c>
      <c r="B195" s="54">
        <f>B29</f>
      </c>
      <c r="C195" s="54">
        <f>C29</f>
      </c>
      <c r="D195" s="94"/>
      <c r="E195" s="94"/>
      <c r="F195" s="94"/>
      <c r="G195" s="94"/>
      <c r="H195" s="94">
        <f>IF(H153&lt;=60000,$G$160,IF(H153&lt;=100000,$G$161,IF(H153&lt;=150000,$G$162,IF(H153&lt;=200000,$G$163,$G$164))))</f>
      </c>
      <c r="I195" s="94">
        <f>IF(I153&lt;=60000,$G$160,IF(I153&lt;=100000,$G$161,IF(I153&lt;=150000,$G$162,IF(I153&lt;=200000,$G$163,$G$164))))</f>
      </c>
      <c r="J195" s="94">
        <f>IF(J153&lt;=60000,$G$160,IF(J153&lt;=100000,$G$161,IF(J153&lt;=150000,$G$162,IF(J153&lt;=200000,$G$163,$G$164))))</f>
      </c>
      <c r="K195" s="94">
        <f>IF(K153&lt;=60000,$G$160,IF(K153&lt;=100000,$G$161,IF(K153&lt;=150000,$G$162,IF(K153&lt;=200000,$G$163,$G$164))))</f>
      </c>
      <c r="L195" s="94">
        <f>IF(L153&lt;=60000,$G$160,IF(L153&lt;=100000,$G$161,IF(L153&lt;=150000,$G$162,IF(L153&lt;=200000,$G$163,$G$164))))</f>
      </c>
      <c r="M195" s="28">
        <f>IF(M153&lt;=60000,$G$160,IF(M153&lt;=100000,$G$161,IF(M153&lt;=150000,$G$162,IF(M153&lt;=200000,$G$163,IF(M153&lt;=400000,$G$164,IF(M153&lt;=600000,$G$165,$G$166))))))</f>
      </c>
      <c r="N195" s="28">
        <f>IF(N153&lt;=60000,$G$160,IF(N153&lt;=100000,$G$161,IF(N153&lt;=150000,$G$162,IF(N153&lt;=200000,$G$163,IF(N153&lt;=400000,$G$164,IF(N153&lt;=600000,$G$165,$G$166))))))</f>
      </c>
      <c r="O195" s="28">
        <f>IF(O153&lt;=60000,$G$160,IF(O153&lt;=100000,$G$161,IF(O153&lt;=150000,$G$162,IF(O153&lt;=200000,$G$163,IF(O153&lt;=400000,$G$164,IF(O153&lt;=600000,$G$165,$G$166))))))</f>
      </c>
      <c r="P195" s="29">
        <f>+AVERAGE(D195:O195)</f>
      </c>
      <c r="Q195" s="28">
        <f>IF(Q153&lt;=60000,$G$160,IF(Q153&lt;=100000,$G$161,IF(Q153&lt;=150000,$G$162,IF(Q153&lt;=200000,$G$163,IF(Q153&lt;=400000,$G$164,IF(Q153&lt;=600000,$G$165,$G$166))))))</f>
      </c>
      <c r="R195" s="28">
        <f>IF(R153&lt;=60000,$G$160,IF(R153&lt;=100000,$G$161,IF(R153&lt;=150000,$G$162,IF(R153&lt;=200000,$G$163,IF(R153&lt;=400000,$G$164,IF(R153&lt;=600000,$G$165,$G$166))))))</f>
      </c>
      <c r="S195" s="28">
        <f>IF(S153&lt;=60000,$G$160,IF(S153&lt;=100000,$G$161,IF(S153&lt;=150000,$G$162,IF(S153&lt;=200000,$G$163,IF(S153&lt;=400000,$G$164,IF(S153&lt;=600000,$G$165,$G$166))))))</f>
      </c>
      <c r="T195" s="28">
        <f>IF(T153&lt;=60000,$G$160,IF(T153&lt;=100000,$G$161,IF(T153&lt;=150000,$G$162,IF(T153&lt;=200000,$G$163,IF(T153&lt;=400000,$G$164,IF(T153&lt;=600000,$G$165,$G$166))))))</f>
      </c>
      <c r="U195" s="28">
        <f>IF(U153&lt;=60000,$G$160,IF(U153&lt;=100000,$G$161,IF(U153&lt;=150000,$G$162,IF(U153&lt;=200000,$G$163,IF(U153&lt;=400000,$G$164,IF(U153&lt;=600000,$G$165,$G$166))))))</f>
      </c>
      <c r="V195" s="28">
        <f>IF(V153&lt;=60000,$G$160,IF(V153&lt;=100000,$G$161,IF(V153&lt;=150000,$G$162,IF(V153&lt;=200000,$G$163,IF(V153&lt;=400000,$G$164,IF(V153&lt;=600000,$G$165,$G$166))))))</f>
      </c>
      <c r="W195" s="28">
        <f>IF(W153&lt;=60000,$G$160,IF(W153&lt;=100000,$G$161,IF(W153&lt;=150000,$G$162,IF(W153&lt;=200000,$G$163,IF(W153&lt;=400000,$G$164,IF(W153&lt;=600000,$G$165,$G$166))))))</f>
      </c>
      <c r="X195" s="28">
        <f>IF(X153&lt;=60000,$G$160,IF(X153&lt;=100000,$G$161,IF(X153&lt;=150000,$G$162,IF(X153&lt;=200000,$G$163,IF(X153&lt;=400000,$G$164,IF(X153&lt;=600000,$G$165,$G$166))))))</f>
      </c>
      <c r="Y195" s="28">
        <f>IF(Y153&lt;=60000,$G$160,IF(Y153&lt;=100000,$G$161,IF(Y153&lt;=150000,$G$162,IF(Y153&lt;=200000,$G$163,IF(Y153&lt;=400000,$G$164,IF(Y153&lt;=600000,$G$165,$G$166))))))</f>
      </c>
      <c r="Z195" s="28">
        <f>IF(Z153&lt;=60000,$G$160,IF(Z153&lt;=100000,$G$161,IF(Z153&lt;=150000,$G$162,IF(Z153&lt;=200000,$G$163,IF(Z153&lt;=400000,$G$164,IF(Z153&lt;=600000,$G$165,$G$166))))))</f>
      </c>
      <c r="AA195" s="28">
        <f>IF(AA153&lt;=60000,$G$160,IF(AA153&lt;=100000,$G$161,IF(AA153&lt;=150000,$G$162,IF(AA153&lt;=200000,$G$163,IF(AA153&lt;=400000,$G$164,IF(AA153&lt;=600000,$G$165,$G$166))))))</f>
      </c>
      <c r="AB195" s="28">
        <f>IF(AB153&lt;=60000,$G$160,IF(AB153&lt;=100000,$G$161,IF(AB153&lt;=150000,$G$162,IF(AB153&lt;=200000,$G$163,IF(AB153&lt;=400000,$G$164,IF(AB153&lt;=600000,$G$165,$G$166))))))</f>
      </c>
      <c r="AC195" s="29">
        <f>+AVERAGE(Q195:AB195)</f>
      </c>
      <c r="AD195" s="28">
        <f>IF(AD153&lt;=60000,$G$160,IF(AD153&lt;=100000,$G$161,IF(AD153&lt;=150000,$G$162,IF(AD153&lt;=200000,$G$163,IF(AD153&lt;=400000,$G$164,IF(AD153&lt;=600000,$G$165,$G$166))))))</f>
      </c>
      <c r="AE195" s="28">
        <f>IF(AE153&lt;=60000,$G$160,IF(AE153&lt;=100000,$G$161,IF(AE153&lt;=150000,$G$162,IF(AE153&lt;=200000,$G$163,IF(AE153&lt;=400000,$G$164,IF(AE153&lt;=600000,$G$165,$G$166))))))</f>
      </c>
      <c r="AF195" s="28">
        <f>IF(AF153&lt;=60000,$G$160,IF(AF153&lt;=100000,$G$161,IF(AF153&lt;=150000,$G$162,IF(AF153&lt;=200000,$G$163,IF(AF153&lt;=400000,$G$164,IF(AF153&lt;=600000,$G$165,$G$166))))))</f>
      </c>
      <c r="AG195" s="28">
        <f>IF(AG153&lt;=60000,$G$160,IF(AG153&lt;=100000,$G$161,IF(AG153&lt;=150000,$G$162,IF(AG153&lt;=200000,$G$163,IF(AG153&lt;=400000,$G$164,IF(AG153&lt;=600000,$G$165,$G$166))))))</f>
      </c>
      <c r="AH195" s="28">
        <f>IF(AH153&lt;=60000,$G$160,IF(AH153&lt;=100000,$G$161,IF(AH153&lt;=150000,$G$162,IF(AH153&lt;=200000,$G$163,IF(AH153&lt;=400000,$G$164,IF(AH153&lt;=600000,$G$165,$G$166))))))</f>
      </c>
      <c r="AI195" s="28">
        <f>IF(AI153&lt;=60000,$G$160,IF(AI153&lt;=100000,$G$161,IF(AI153&lt;=150000,$G$162,IF(AI153&lt;=200000,$G$163,IF(AI153&lt;=400000,$G$164,IF(AI153&lt;=600000,$G$165,$G$166))))))</f>
      </c>
      <c r="AJ195" s="28">
        <f>IF(AJ153&lt;=60000,$G$160,IF(AJ153&lt;=100000,$G$161,IF(AJ153&lt;=150000,$G$162,IF(AJ153&lt;=200000,$G$163,IF(AJ153&lt;=400000,$G$164,IF(AJ153&lt;=600000,$G$165,$G$166))))))</f>
      </c>
      <c r="AK195" s="28">
        <f>IF(AK153&lt;=60000,$G$160,IF(AK153&lt;=100000,$G$161,IF(AK153&lt;=150000,$G$162,IF(AK153&lt;=200000,$G$163,IF(AK153&lt;=400000,$G$164,IF(AK153&lt;=600000,$G$165,$G$166))))))</f>
      </c>
      <c r="AL195" s="28">
        <f>IF(AL153&lt;=60000,$G$160,IF(AL153&lt;=100000,$G$161,IF(AL153&lt;=150000,$G$162,IF(AL153&lt;=200000,$G$163,IF(AL153&lt;=400000,$G$164,IF(AL153&lt;=600000,$G$165,$G$166))))))</f>
      </c>
      <c r="AM195" s="28">
        <f>IF(AM153&lt;=60000,$G$160,IF(AM153&lt;=100000,$G$161,IF(AM153&lt;=150000,$G$162,IF(AM153&lt;=200000,$G$163,IF(AM153&lt;=400000,$G$164,IF(AM153&lt;=600000,$G$165,$G$166))))))</f>
      </c>
      <c r="AN195" s="28">
        <f>IF(AN153&lt;=60000,$G$160,IF(AN153&lt;=100000,$G$161,IF(AN153&lt;=150000,$G$162,IF(AN153&lt;=200000,$G$163,IF(AN153&lt;=400000,$G$164,IF(AN153&lt;=600000,$G$165,$G$166))))))</f>
      </c>
      <c r="AO195" s="28">
        <f>IF(AO153&lt;=60000,$G$160,IF(AO153&lt;=100000,$G$161,IF(AO153&lt;=150000,$G$162,IF(AO153&lt;=200000,$G$163,IF(AO153&lt;=400000,$G$164,IF(AO153&lt;=600000,$G$165,$G$166))))))</f>
      </c>
      <c r="AP195" s="29">
        <f>+AVERAGE(AD195:AO195)</f>
      </c>
      <c r="AQ195" s="28">
        <f>IF(AQ153&lt;=60000,$G$160,IF(AQ153&lt;=100000,$G$161,IF(AQ153&lt;=150000,$G$162,IF(AQ153&lt;=200000,$G$163,IF(AQ153&lt;=400000,$G$164,IF(AQ153&lt;=600000,$G$165,$G$166))))))</f>
      </c>
      <c r="AR195" s="28">
        <f>IF(AR153&lt;=60000,$G$160,IF(AR153&lt;=100000,$G$161,IF(AR153&lt;=150000,$G$162,IF(AR153&lt;=200000,$G$163,IF(AR153&lt;=400000,$G$164,IF(AR153&lt;=600000,$G$165,$G$166))))))</f>
      </c>
      <c r="AS195" s="28">
        <f>IF(AS153&lt;=60000,$G$160,IF(AS153&lt;=100000,$G$161,IF(AS153&lt;=150000,$G$162,IF(AS153&lt;=200000,$G$163,IF(AS153&lt;=400000,$G$164,IF(AS153&lt;=600000,$G$165,$G$166))))))</f>
      </c>
      <c r="AT195" s="28">
        <f>IF(AT153&lt;=60000,$G$160,IF(AT153&lt;=100000,$G$161,IF(AT153&lt;=150000,$G$162,IF(AT153&lt;=200000,$G$163,IF(AT153&lt;=400000,$G$164,IF(AT153&lt;=600000,$G$165,$G$166))))))</f>
      </c>
      <c r="AU195" s="28">
        <f>IF(AU153&lt;=60000,$G$160,IF(AU153&lt;=100000,$G$161,IF(AU153&lt;=150000,$G$162,IF(AU153&lt;=200000,$G$163,IF(AU153&lt;=400000,$G$164,IF(AU153&lt;=600000,$G$165,$G$166))))))</f>
      </c>
      <c r="AV195" s="28">
        <f>IF(AV153&lt;=60000,$G$160,IF(AV153&lt;=100000,$G$161,IF(AV153&lt;=150000,$G$162,IF(AV153&lt;=200000,$G$163,IF(AV153&lt;=400000,$G$164,IF(AV153&lt;=600000,$G$165,$G$166))))))</f>
      </c>
      <c r="AW195" s="28">
        <f>IF(AW153&lt;=60000,$G$160,IF(AW153&lt;=100000,$G$161,IF(AW153&lt;=150000,$G$162,IF(AW153&lt;=200000,$G$163,IF(AW153&lt;=400000,$G$164,IF(AW153&lt;=600000,$G$165,$G$166))))))</f>
      </c>
      <c r="AX195" s="28">
        <f>IF(AX153&lt;=60000,$G$160,IF(AX153&lt;=100000,$G$161,IF(AX153&lt;=150000,$G$162,IF(AX153&lt;=200000,$G$163,IF(AX153&lt;=400000,$G$164,IF(AX153&lt;=600000,$G$165,$G$166))))))</f>
      </c>
      <c r="AY195" s="28">
        <f>IF(AY153&lt;=60000,$G$160,IF(AY153&lt;=100000,$G$161,IF(AY153&lt;=150000,$G$162,IF(AY153&lt;=200000,$G$163,IF(AY153&lt;=400000,$G$164,IF(AY153&lt;=600000,$G$165,$G$166))))))</f>
      </c>
      <c r="AZ195" s="28">
        <f>IF(AZ153&lt;=60000,$G$160,IF(AZ153&lt;=100000,$G$161,IF(AZ153&lt;=150000,$G$162,IF(AZ153&lt;=200000,$G$163,IF(AZ153&lt;=400000,$G$164,IF(AZ153&lt;=600000,$G$165,$G$166))))))</f>
      </c>
      <c r="BA195" s="28">
        <f>IF(BA153&lt;=60000,$G$160,IF(BA153&lt;=100000,$G$161,IF(BA153&lt;=150000,$G$162,IF(BA153&lt;=200000,$G$163,IF(BA153&lt;=400000,$G$164,IF(BA153&lt;=600000,$G$165,$G$166))))))</f>
      </c>
      <c r="BB195" s="28">
        <f>IF(BB153&lt;=60000,$G$160,IF(BB153&lt;=100000,$G$161,IF(BB153&lt;=150000,$G$162,IF(BB153&lt;=200000,$G$163,IF(BB153&lt;=400000,$G$164,IF(BB153&lt;=600000,$G$165,$G$166))))))</f>
      </c>
      <c r="BC195" s="29">
        <f>+AVERAGE(AQ195:BB195)</f>
      </c>
      <c r="BD195" s="31"/>
      <c r="BE195" s="94">
        <f>IF(BE153&lt;=60000,$G$160,IF(BE153&lt;=100000,$G$161,IF(BE153&lt;=150000,$G$162,IF(BE153&lt;=200000,$G$163,$G$164))))</f>
      </c>
      <c r="BF195" s="94">
        <f>IF(BF153&lt;=60000,$G$160,IF(BF153&lt;=100000,$G$161,IF(BF153&lt;=150000,$G$162,IF(BF153&lt;=200000,$G$163,$G$164))))</f>
      </c>
      <c r="BG195" s="94">
        <f>IF(BG153&lt;=60000,$G$160,IF(BG153&lt;=100000,$G$161,IF(BG153&lt;=150000,$G$162,IF(BG153&lt;=200000,$G$163,$G$164))))</f>
      </c>
      <c r="BH195" s="94">
        <f>IF(BH153&lt;=60000,$G$160,IF(BH153&lt;=100000,$G$161,IF(BH153&lt;=150000,$G$162,IF(BH153&lt;=200000,$G$163,$G$164))))</f>
      </c>
      <c r="BI195" s="94">
        <f>IF(BI153&lt;=60000,$G$160,IF(BI153&lt;=100000,$G$161,IF(BI153&lt;=150000,$G$162,IF(BI153&lt;=200000,$G$163,$G$164))))</f>
      </c>
      <c r="BJ195" s="94">
        <f>IF(BJ153&lt;=60000,$G$160,IF(BJ153&lt;=100000,$G$161,IF(BJ153&lt;=150000,$G$162,IF(BJ153&lt;=200000,$G$163,$G$164))))</f>
      </c>
      <c r="BK195" s="94">
        <f>IF(BK153&lt;=60000,$G$160,IF(BK153&lt;=100000,$G$161,IF(BK153&lt;=150000,$G$162,IF(BK153&lt;=200000,$G$163,$G$164))))</f>
      </c>
      <c r="BL195" s="94">
        <f>IF(BL153&lt;=60000,$G$160,IF(BL153&lt;=100000,$G$161,IF(BL153&lt;=150000,$G$162,IF(BL153&lt;=200000,$G$163,$G$164))))</f>
      </c>
      <c r="BM195" s="94">
        <f>IF(BM153&lt;=60000,$G$160,IF(BM153&lt;=100000,$G$161,IF(BM153&lt;=150000,$G$162,IF(BM153&lt;=200000,$G$163,$G$164))))</f>
      </c>
      <c r="BN195" s="94">
        <f>IF(BN153&lt;=60000,$G$160,IF(BN153&lt;=100000,$G$161,IF(BN153&lt;=150000,$G$162,IF(BN153&lt;=200000,$G$163,$G$164))))</f>
      </c>
      <c r="BO195" s="94">
        <f>IF(BO153&lt;=60000,$G$160,IF(BO153&lt;=100000,$G$161,IF(BO153&lt;=150000,$G$162,IF(BO153&lt;=200000,$G$163,$G$164))))</f>
      </c>
      <c r="BP195" s="94">
        <f>IF(BP153&lt;=60000,$G$160,IF(BP153&lt;=100000,$G$161,IF(BP153&lt;=150000,$G$162,IF(BP153&lt;=200000,$G$163,$G$164))))</f>
      </c>
      <c r="BQ195" s="29">
        <f>+AVERAGE(BQ170:BQ194)</f>
      </c>
      <c r="BR195" s="1"/>
      <c r="BS195" s="6"/>
      <c r="BT195" s="6"/>
      <c r="BU195" s="6"/>
      <c r="BV195" s="6"/>
      <c r="BW195" s="6"/>
      <c r="BX195" s="6"/>
      <c r="BY195" s="6"/>
      <c r="BZ195" s="6"/>
      <c r="CA195" s="1"/>
      <c r="CB195" s="6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</row>
    <row x14ac:dyDescent="0.25" r="196" customHeight="1" ht="18.75" hidden="1">
      <c r="A196" s="1"/>
      <c r="B196" s="1"/>
      <c r="C196" s="1"/>
      <c r="D196" s="94"/>
      <c r="E196" s="94"/>
      <c r="F196" s="94"/>
      <c r="G196" s="94"/>
      <c r="H196" s="94">
        <f>IF(H154&lt;=60000,$G$160,IF(H154&lt;=100000,$G$161,IF(H154&lt;=150000,$G$162,IF(H154&lt;=200000,$G$163,$G$164))))</f>
      </c>
      <c r="I196" s="94">
        <f>IF(I154&lt;=60000,$G$160,IF(I154&lt;=100000,$G$161,IF(I154&lt;=150000,$G$162,IF(I154&lt;=200000,$G$163,$G$164))))</f>
      </c>
      <c r="J196" s="94">
        <f>IF(J154&lt;=60000,$G$160,IF(J154&lt;=100000,$G$161,IF(J154&lt;=150000,$G$162,IF(J154&lt;=200000,$G$163,$G$164))))</f>
      </c>
      <c r="K196" s="94">
        <f>IF(K154&lt;=60000,$G$160,IF(K154&lt;=100000,$G$161,IF(K154&lt;=150000,$G$162,IF(K154&lt;=200000,$G$163,$G$164))))</f>
      </c>
      <c r="L196" s="94">
        <f>IF(L154&lt;=60000,$G$160,IF(L154&lt;=100000,$G$161,IF(L154&lt;=150000,$G$162,IF(L154&lt;=200000,$G$163,$G$164))))</f>
      </c>
      <c r="M196" s="28">
        <f>IF(M154&lt;=60000,$G$160,IF(M154&lt;=100000,$G$161,IF(M154&lt;=150000,$G$162,IF(M154&lt;=200000,$G$163,IF(M154&lt;=400000,$G$164,IF(M154&lt;=600000,$G$165,$G$166))))))</f>
      </c>
      <c r="N196" s="28">
        <f>IF(N154&lt;=60000,$G$160,IF(N154&lt;=100000,$G$161,IF(N154&lt;=150000,$G$162,IF(N154&lt;=200000,$G$163,IF(N154&lt;=400000,$G$164,IF(N154&lt;=600000,$G$165,$G$166))))))</f>
      </c>
      <c r="O196" s="28">
        <f>IF(O154&lt;=60000,$G$160,IF(O154&lt;=100000,$G$161,IF(O154&lt;=150000,$G$162,IF(O154&lt;=200000,$G$163,IF(O154&lt;=400000,$G$164,IF(O154&lt;=600000,$G$165,$G$166))))))</f>
      </c>
      <c r="P196" s="29">
        <f>+AVERAGE(D196:O196)</f>
      </c>
      <c r="Q196" s="28">
        <f>IF(Q154&lt;=60000,$G$160,IF(Q154&lt;=100000,$G$161,IF(Q154&lt;=150000,$G$162,IF(Q154&lt;=200000,$G$163,IF(Q154&lt;=400000,$G$164,IF(Q154&lt;=600000,$G$165,$G$166))))))</f>
      </c>
      <c r="R196" s="28">
        <f>IF(R154&lt;=60000,$G$160,IF(R154&lt;=100000,$G$161,IF(R154&lt;=150000,$G$162,IF(R154&lt;=200000,$G$163,IF(R154&lt;=400000,$G$164,IF(R154&lt;=600000,$G$165,$G$166))))))</f>
      </c>
      <c r="S196" s="28">
        <f>IF(S154&lt;=60000,$G$160,IF(S154&lt;=100000,$G$161,IF(S154&lt;=150000,$G$162,IF(S154&lt;=200000,$G$163,IF(S154&lt;=400000,$G$164,IF(S154&lt;=600000,$G$165,$G$166))))))</f>
      </c>
      <c r="T196" s="28">
        <f>IF(T154&lt;=60000,$G$160,IF(T154&lt;=100000,$G$161,IF(T154&lt;=150000,$G$162,IF(T154&lt;=200000,$G$163,IF(T154&lt;=400000,$G$164,IF(T154&lt;=600000,$G$165,$G$166))))))</f>
      </c>
      <c r="U196" s="28">
        <f>IF(U154&lt;=60000,$G$160,IF(U154&lt;=100000,$G$161,IF(U154&lt;=150000,$G$162,IF(U154&lt;=200000,$G$163,IF(U154&lt;=400000,$G$164,IF(U154&lt;=600000,$G$165,$G$166))))))</f>
      </c>
      <c r="V196" s="28">
        <f>IF(V154&lt;=60000,$G$160,IF(V154&lt;=100000,$G$161,IF(V154&lt;=150000,$G$162,IF(V154&lt;=200000,$G$163,IF(V154&lt;=400000,$G$164,IF(V154&lt;=600000,$G$165,$G$166))))))</f>
      </c>
      <c r="W196" s="28">
        <f>IF(W154&lt;=60000,$G$160,IF(W154&lt;=100000,$G$161,IF(W154&lt;=150000,$G$162,IF(W154&lt;=200000,$G$163,IF(W154&lt;=400000,$G$164,IF(W154&lt;=600000,$G$165,$G$166))))))</f>
      </c>
      <c r="X196" s="28">
        <f>IF(X154&lt;=60000,$G$160,IF(X154&lt;=100000,$G$161,IF(X154&lt;=150000,$G$162,IF(X154&lt;=200000,$G$163,IF(X154&lt;=400000,$G$164,IF(X154&lt;=600000,$G$165,$G$166))))))</f>
      </c>
      <c r="Y196" s="28">
        <f>IF(Y154&lt;=60000,$G$160,IF(Y154&lt;=100000,$G$161,IF(Y154&lt;=150000,$G$162,IF(Y154&lt;=200000,$G$163,IF(Y154&lt;=400000,$G$164,IF(Y154&lt;=600000,$G$165,$G$166))))))</f>
      </c>
      <c r="Z196" s="28">
        <f>IF(Z154&lt;=60000,$G$160,IF(Z154&lt;=100000,$G$161,IF(Z154&lt;=150000,$G$162,IF(Z154&lt;=200000,$G$163,IF(Z154&lt;=400000,$G$164,IF(Z154&lt;=600000,$G$165,$G$166))))))</f>
      </c>
      <c r="AA196" s="28">
        <f>IF(AA154&lt;=60000,$G$160,IF(AA154&lt;=100000,$G$161,IF(AA154&lt;=150000,$G$162,IF(AA154&lt;=200000,$G$163,IF(AA154&lt;=400000,$G$164,IF(AA154&lt;=600000,$G$165,$G$166))))))</f>
      </c>
      <c r="AB196" s="28">
        <f>IF(AB154&lt;=60000,$G$160,IF(AB154&lt;=100000,$G$161,IF(AB154&lt;=150000,$G$162,IF(AB154&lt;=200000,$G$163,IF(AB154&lt;=400000,$G$164,IF(AB154&lt;=600000,$G$165,$G$166))))))</f>
      </c>
      <c r="AC196" s="29">
        <f>+AVERAGE(Q196:AB196)</f>
      </c>
      <c r="AD196" s="28">
        <f>IF(AD154&lt;=60000,$G$160,IF(AD154&lt;=100000,$G$161,IF(AD154&lt;=150000,$G$162,IF(AD154&lt;=200000,$G$163,IF(AD154&lt;=400000,$G$164,IF(AD154&lt;=600000,$G$165,$G$166))))))</f>
      </c>
      <c r="AE196" s="28">
        <f>IF(AE154&lt;=60000,$G$160,IF(AE154&lt;=100000,$G$161,IF(AE154&lt;=150000,$G$162,IF(AE154&lt;=200000,$G$163,IF(AE154&lt;=400000,$G$164,IF(AE154&lt;=600000,$G$165,$G$166))))))</f>
      </c>
      <c r="AF196" s="28">
        <f>IF(AF154&lt;=60000,$G$160,IF(AF154&lt;=100000,$G$161,IF(AF154&lt;=150000,$G$162,IF(AF154&lt;=200000,$G$163,IF(AF154&lt;=400000,$G$164,IF(AF154&lt;=600000,$G$165,$G$166))))))</f>
      </c>
      <c r="AG196" s="28">
        <f>IF(AG154&lt;=60000,$G$160,IF(AG154&lt;=100000,$G$161,IF(AG154&lt;=150000,$G$162,IF(AG154&lt;=200000,$G$163,IF(AG154&lt;=400000,$G$164,IF(AG154&lt;=600000,$G$165,$G$166))))))</f>
      </c>
      <c r="AH196" s="28">
        <f>IF(AH154&lt;=60000,$G$160,IF(AH154&lt;=100000,$G$161,IF(AH154&lt;=150000,$G$162,IF(AH154&lt;=200000,$G$163,IF(AH154&lt;=400000,$G$164,IF(AH154&lt;=600000,$G$165,$G$166))))))</f>
      </c>
      <c r="AI196" s="28">
        <f>IF(AI154&lt;=60000,$G$160,IF(AI154&lt;=100000,$G$161,IF(AI154&lt;=150000,$G$162,IF(AI154&lt;=200000,$G$163,IF(AI154&lt;=400000,$G$164,IF(AI154&lt;=600000,$G$165,$G$166))))))</f>
      </c>
      <c r="AJ196" s="28">
        <f>IF(AJ154&lt;=60000,$G$160,IF(AJ154&lt;=100000,$G$161,IF(AJ154&lt;=150000,$G$162,IF(AJ154&lt;=200000,$G$163,IF(AJ154&lt;=400000,$G$164,IF(AJ154&lt;=600000,$G$165,$G$166))))))</f>
      </c>
      <c r="AK196" s="28">
        <f>IF(AK154&lt;=60000,$G$160,IF(AK154&lt;=100000,$G$161,IF(AK154&lt;=150000,$G$162,IF(AK154&lt;=200000,$G$163,IF(AK154&lt;=400000,$G$164,IF(AK154&lt;=600000,$G$165,$G$166))))))</f>
      </c>
      <c r="AL196" s="28">
        <f>IF(AL154&lt;=60000,$G$160,IF(AL154&lt;=100000,$G$161,IF(AL154&lt;=150000,$G$162,IF(AL154&lt;=200000,$G$163,IF(AL154&lt;=400000,$G$164,IF(AL154&lt;=600000,$G$165,$G$166))))))</f>
      </c>
      <c r="AM196" s="28">
        <f>IF(AM154&lt;=60000,$G$160,IF(AM154&lt;=100000,$G$161,IF(AM154&lt;=150000,$G$162,IF(AM154&lt;=200000,$G$163,IF(AM154&lt;=400000,$G$164,IF(AM154&lt;=600000,$G$165,$G$166))))))</f>
      </c>
      <c r="AN196" s="28">
        <f>IF(AN154&lt;=60000,$G$160,IF(AN154&lt;=100000,$G$161,IF(AN154&lt;=150000,$G$162,IF(AN154&lt;=200000,$G$163,IF(AN154&lt;=400000,$G$164,IF(AN154&lt;=600000,$G$165,$G$166))))))</f>
      </c>
      <c r="AO196" s="28">
        <f>IF(AO154&lt;=60000,$G$160,IF(AO154&lt;=100000,$G$161,IF(AO154&lt;=150000,$G$162,IF(AO154&lt;=200000,$G$163,IF(AO154&lt;=400000,$G$164,IF(AO154&lt;=600000,$G$165,$G$166))))))</f>
      </c>
      <c r="AP196" s="29">
        <f>+AVERAGE(AD196:AO196)</f>
      </c>
      <c r="AQ196" s="28">
        <f>IF(AQ154&lt;=60000,$G$160,IF(AQ154&lt;=100000,$G$161,IF(AQ154&lt;=150000,$G$162,IF(AQ154&lt;=200000,$G$163,IF(AQ154&lt;=400000,$G$164,IF(AQ154&lt;=600000,$G$165,$G$166))))))</f>
      </c>
      <c r="AR196" s="28">
        <f>IF(AR154&lt;=60000,$G$160,IF(AR154&lt;=100000,$G$161,IF(AR154&lt;=150000,$G$162,IF(AR154&lt;=200000,$G$163,IF(AR154&lt;=400000,$G$164,IF(AR154&lt;=600000,$G$165,$G$166))))))</f>
      </c>
      <c r="AS196" s="28">
        <f>IF(AS154&lt;=60000,$G$160,IF(AS154&lt;=100000,$G$161,IF(AS154&lt;=150000,$G$162,IF(AS154&lt;=200000,$G$163,IF(AS154&lt;=400000,$G$164,IF(AS154&lt;=600000,$G$165,$G$166))))))</f>
      </c>
      <c r="AT196" s="28">
        <f>IF(AT154&lt;=60000,$G$160,IF(AT154&lt;=100000,$G$161,IF(AT154&lt;=150000,$G$162,IF(AT154&lt;=200000,$G$163,IF(AT154&lt;=400000,$G$164,IF(AT154&lt;=600000,$G$165,$G$166))))))</f>
      </c>
      <c r="AU196" s="28">
        <f>IF(AU154&lt;=60000,$G$160,IF(AU154&lt;=100000,$G$161,IF(AU154&lt;=150000,$G$162,IF(AU154&lt;=200000,$G$163,IF(AU154&lt;=400000,$G$164,IF(AU154&lt;=600000,$G$165,$G$166))))))</f>
      </c>
      <c r="AV196" s="28">
        <f>IF(AV154&lt;=60000,$G$160,IF(AV154&lt;=100000,$G$161,IF(AV154&lt;=150000,$G$162,IF(AV154&lt;=200000,$G$163,IF(AV154&lt;=400000,$G$164,IF(AV154&lt;=600000,$G$165,$G$166))))))</f>
      </c>
      <c r="AW196" s="28">
        <f>IF(AW154&lt;=60000,$G$160,IF(AW154&lt;=100000,$G$161,IF(AW154&lt;=150000,$G$162,IF(AW154&lt;=200000,$G$163,IF(AW154&lt;=400000,$G$164,IF(AW154&lt;=600000,$G$165,$G$166))))))</f>
      </c>
      <c r="AX196" s="28">
        <f>IF(AX154&lt;=60000,$G$160,IF(AX154&lt;=100000,$G$161,IF(AX154&lt;=150000,$G$162,IF(AX154&lt;=200000,$G$163,IF(AX154&lt;=400000,$G$164,IF(AX154&lt;=600000,$G$165,$G$166))))))</f>
      </c>
      <c r="AY196" s="28">
        <f>IF(AY154&lt;=60000,$G$160,IF(AY154&lt;=100000,$G$161,IF(AY154&lt;=150000,$G$162,IF(AY154&lt;=200000,$G$163,IF(AY154&lt;=400000,$G$164,IF(AY154&lt;=600000,$G$165,$G$166))))))</f>
      </c>
      <c r="AZ196" s="28">
        <f>IF(AZ154&lt;=60000,$G$160,IF(AZ154&lt;=100000,$G$161,IF(AZ154&lt;=150000,$G$162,IF(AZ154&lt;=200000,$G$163,IF(AZ154&lt;=400000,$G$164,IF(AZ154&lt;=600000,$G$165,$G$166))))))</f>
      </c>
      <c r="BA196" s="28">
        <f>IF(BA154&lt;=60000,$G$160,IF(BA154&lt;=100000,$G$161,IF(BA154&lt;=150000,$G$162,IF(BA154&lt;=200000,$G$163,IF(BA154&lt;=400000,$G$164,IF(BA154&lt;=600000,$G$165,$G$166))))))</f>
      </c>
      <c r="BB196" s="28">
        <f>IF(BB154&lt;=60000,$G$160,IF(BB154&lt;=100000,$G$161,IF(BB154&lt;=150000,$G$162,IF(BB154&lt;=200000,$G$163,IF(BB154&lt;=400000,$G$164,IF(BB154&lt;=600000,$G$165,$G$166))))))</f>
      </c>
      <c r="BC196" s="29">
        <f>+AVERAGE(AQ196:BB196)</f>
      </c>
      <c r="BD196" s="6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38"/>
      <c r="BR196" s="24"/>
      <c r="BS196" s="31"/>
      <c r="BT196" s="32"/>
      <c r="BU196" s="32"/>
      <c r="BV196" s="39"/>
      <c r="BW196" s="39"/>
      <c r="BX196" s="39"/>
      <c r="BY196" s="39"/>
      <c r="BZ196" s="39"/>
      <c r="CA196" s="24"/>
      <c r="CB196" s="39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</row>
    <row x14ac:dyDescent="0.25" r="197" customHeight="1" ht="18.75">
      <c r="A197" s="1"/>
      <c r="B197" s="1"/>
      <c r="C197" s="1"/>
      <c r="D197" s="40">
        <f>+AVERAGE(D170:D195)</f>
      </c>
      <c r="E197" s="40">
        <f>+AVERAGE(E170:E195)</f>
      </c>
      <c r="F197" s="40">
        <f>+AVERAGE(F170:F195)</f>
      </c>
      <c r="G197" s="40">
        <f>+AVERAGE(G170:G195)</f>
      </c>
      <c r="H197" s="40">
        <f>+AVERAGE(H170:H195)</f>
      </c>
      <c r="I197" s="40">
        <f>+AVERAGE(I170:I195)</f>
      </c>
      <c r="J197" s="40">
        <f>+AVERAGE(J170:J195)</f>
      </c>
      <c r="K197" s="40">
        <f>+AVERAGE(K170:K195)</f>
      </c>
      <c r="L197" s="40">
        <f>+AVERAGE(L170:L195)</f>
      </c>
      <c r="M197" s="40">
        <f>+AVERAGE(M170:M195)</f>
      </c>
      <c r="N197" s="40">
        <f>+AVERAGE(N170:N195)</f>
      </c>
      <c r="O197" s="40">
        <f>+AVERAGE(O170:O195)</f>
      </c>
      <c r="P197" s="40">
        <f>+AVERAGE(P170:P195)</f>
      </c>
      <c r="Q197" s="40">
        <f>+AVERAGE(Q170:Q195)</f>
      </c>
      <c r="R197" s="40">
        <f>+AVERAGE(R170:R195)</f>
      </c>
      <c r="S197" s="40">
        <f>+AVERAGE(S170:S195)</f>
      </c>
      <c r="T197" s="40">
        <f>+AVERAGE(T170:T195)</f>
      </c>
      <c r="U197" s="40">
        <f>+AVERAGE(U170:U195)</f>
      </c>
      <c r="V197" s="40">
        <f>+AVERAGE(V170:V195)</f>
      </c>
      <c r="W197" s="40">
        <f>+AVERAGE(W170:W195)</f>
      </c>
      <c r="X197" s="40">
        <f>+AVERAGE(X170:X195)</f>
      </c>
      <c r="Y197" s="40">
        <f>+AVERAGE(Y170:Y195)</f>
      </c>
      <c r="Z197" s="40">
        <f>+AVERAGE(Z170:Z195)</f>
      </c>
      <c r="AA197" s="40">
        <f>+AVERAGE(AA170:AA195)</f>
      </c>
      <c r="AB197" s="40">
        <f>+AVERAGE(AB170:AB195)</f>
      </c>
      <c r="AC197" s="40">
        <f>+AVERAGE(AC170:AC195)</f>
      </c>
      <c r="AD197" s="40">
        <f>+AVERAGE(AD170:AD195)</f>
      </c>
      <c r="AE197" s="40">
        <f>+AVERAGE(AE170:AE195)</f>
      </c>
      <c r="AF197" s="40">
        <f>+AVERAGE(AF170:AF195)</f>
      </c>
      <c r="AG197" s="40">
        <f>+AVERAGE(AG170:AG195)</f>
      </c>
      <c r="AH197" s="40">
        <f>+AVERAGE(AH170:AH195)</f>
      </c>
      <c r="AI197" s="40">
        <f>+AVERAGE(AI170:AI195)</f>
      </c>
      <c r="AJ197" s="40">
        <f>+AVERAGE(AJ170:AJ195)</f>
      </c>
      <c r="AK197" s="40">
        <f>+AVERAGE(AK170:AK195)</f>
      </c>
      <c r="AL197" s="40">
        <f>+AVERAGE(AL170:AL195)</f>
      </c>
      <c r="AM197" s="40">
        <f>+AVERAGE(AM170:AM195)</f>
      </c>
      <c r="AN197" s="40">
        <f>+AVERAGE(AN170:AN195)</f>
      </c>
      <c r="AO197" s="40">
        <f>+AVERAGE(AO170:AO195)</f>
      </c>
      <c r="AP197" s="40">
        <f>+AVERAGE(AP170:AP195)</f>
      </c>
      <c r="AQ197" s="40">
        <f>+AVERAGE(AQ170:AQ195)</f>
      </c>
      <c r="AR197" s="40">
        <f>+AVERAGE(AR170:AR195)</f>
      </c>
      <c r="AS197" s="40">
        <f>+AVERAGE(AS170:AS195)</f>
      </c>
      <c r="AT197" s="40">
        <f>+AVERAGE(AT170:AT195)</f>
      </c>
      <c r="AU197" s="40">
        <f>+AVERAGE(AU170:AU195)</f>
      </c>
      <c r="AV197" s="40">
        <f>+AVERAGE(AV170:AV195)</f>
      </c>
      <c r="AW197" s="40">
        <f>+AVERAGE(AW170:AW195)</f>
      </c>
      <c r="AX197" s="40">
        <f>+AVERAGE(AX170:AX195)</f>
      </c>
      <c r="AY197" s="40">
        <f>+AVERAGE(AY170:AY195)</f>
      </c>
      <c r="AZ197" s="40">
        <f>+AVERAGE(AZ170:AZ195)</f>
      </c>
      <c r="BA197" s="40">
        <f>+AVERAGE(BA170:BA195)</f>
      </c>
      <c r="BB197" s="40">
        <f>+AVERAGE(BB170:BB195)</f>
      </c>
      <c r="BC197" s="40">
        <f>+AVERAGE(BC170:BC195)</f>
      </c>
      <c r="BD197" s="31">
        <f>+AC197-P197</f>
      </c>
      <c r="BE197" s="40">
        <f>+AVERAGE(BE170:BE195)</f>
      </c>
      <c r="BF197" s="40">
        <f>+AVERAGE(BF170:BF195)</f>
      </c>
      <c r="BG197" s="40">
        <f>+AVERAGE(BG170:BG195)</f>
      </c>
      <c r="BH197" s="40">
        <f>+AVERAGE(BH170:BH195)</f>
      </c>
      <c r="BI197" s="40">
        <f>+AVERAGE(BI170:BI195)</f>
      </c>
      <c r="BJ197" s="40">
        <f>+AVERAGE(BJ170:BJ195)</f>
      </c>
      <c r="BK197" s="40">
        <f>+AVERAGE(BK170:BK195)</f>
      </c>
      <c r="BL197" s="40">
        <f>+AVERAGE(BL170:BL195)</f>
      </c>
      <c r="BM197" s="40">
        <f>+AVERAGE(BM170:BM195)</f>
      </c>
      <c r="BN197" s="40">
        <f>+AVERAGE(BN170:BN195)</f>
      </c>
      <c r="BO197" s="40">
        <f>+AVERAGE(BO170:BO195)</f>
      </c>
      <c r="BP197" s="40">
        <f>+AVERAGE(BP170:BP195)</f>
      </c>
      <c r="BQ197" s="40"/>
      <c r="BR197" s="1"/>
      <c r="BS197" s="6"/>
      <c r="BT197" s="6"/>
      <c r="BU197" s="6"/>
      <c r="BV197" s="6"/>
      <c r="BW197" s="6"/>
      <c r="BX197" s="6"/>
      <c r="BY197" s="6"/>
      <c r="BZ197" s="6"/>
      <c r="CA197" s="1"/>
      <c r="CB197" s="6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</row>
    <row x14ac:dyDescent="0.25" r="198" customHeight="1" ht="18.75">
      <c r="A198" s="1"/>
      <c r="B198" s="1"/>
      <c r="C198" s="24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43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43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43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43"/>
      <c r="BD198" s="31"/>
      <c r="BE198" s="7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2"/>
      <c r="BR198" s="1"/>
      <c r="BS198" s="6"/>
      <c r="BT198" s="6"/>
      <c r="BU198" s="6"/>
      <c r="BV198" s="6"/>
      <c r="BW198" s="6"/>
      <c r="BX198" s="6"/>
      <c r="BY198" s="6"/>
      <c r="BZ198" s="6"/>
      <c r="CA198" s="1"/>
      <c r="CB198" s="6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</row>
    <row x14ac:dyDescent="0.25" r="199" customHeight="1" ht="18.75">
      <c r="A199" s="1"/>
      <c r="B199" s="1"/>
      <c r="C199" s="1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43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43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43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43"/>
      <c r="BD199" s="6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43"/>
      <c r="BR199" s="1"/>
      <c r="BS199" s="6"/>
      <c r="BT199" s="6"/>
      <c r="BU199" s="6"/>
      <c r="BV199" s="6"/>
      <c r="BW199" s="6"/>
      <c r="BX199" s="6"/>
      <c r="BY199" s="6"/>
      <c r="BZ199" s="6"/>
      <c r="CA199" s="1"/>
      <c r="CB199" s="6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</row>
    <row x14ac:dyDescent="0.25" r="200" customHeight="1" ht="18.75">
      <c r="A200" s="1"/>
      <c r="B200" s="1"/>
      <c r="C200" s="8" t="s">
        <v>99</v>
      </c>
      <c r="D200" s="9" t="s">
        <v>100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45">
        <v>2022</v>
      </c>
      <c r="Q200" s="12" t="s">
        <v>101</v>
      </c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4">
        <v>2023</v>
      </c>
      <c r="AD200" s="15" t="s">
        <v>102</v>
      </c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7">
        <v>2024</v>
      </c>
      <c r="AQ200" s="18" t="s">
        <v>103</v>
      </c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20">
        <v>2025</v>
      </c>
      <c r="BD200" s="26"/>
      <c r="BE200" s="21" t="s">
        <v>104</v>
      </c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23">
        <v>2025</v>
      </c>
      <c r="BR200" s="1"/>
      <c r="BS200" s="6"/>
      <c r="BT200" s="6"/>
      <c r="BU200" s="6"/>
      <c r="BV200" s="6"/>
      <c r="BW200" s="6"/>
      <c r="BX200" s="6"/>
      <c r="BY200" s="6"/>
      <c r="BZ200" s="6"/>
      <c r="CA200" s="1"/>
      <c r="CB200" s="6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</row>
    <row x14ac:dyDescent="0.25" r="201" customHeight="1" ht="18.75" hidden="1">
      <c r="A201" s="1"/>
      <c r="B201" s="1"/>
      <c r="C201" s="24"/>
      <c r="D201" s="25" t="s">
        <v>6</v>
      </c>
      <c r="E201" s="25" t="s">
        <v>7</v>
      </c>
      <c r="F201" s="25" t="s">
        <v>8</v>
      </c>
      <c r="G201" s="25" t="s">
        <v>9</v>
      </c>
      <c r="H201" s="25" t="s">
        <v>10</v>
      </c>
      <c r="I201" s="25" t="s">
        <v>11</v>
      </c>
      <c r="J201" s="25" t="s">
        <v>12</v>
      </c>
      <c r="K201" s="25" t="s">
        <v>13</v>
      </c>
      <c r="L201" s="25" t="s">
        <v>14</v>
      </c>
      <c r="M201" s="25" t="s">
        <v>15</v>
      </c>
      <c r="N201" s="25" t="s">
        <v>16</v>
      </c>
      <c r="O201" s="25" t="s">
        <v>17</v>
      </c>
      <c r="P201" s="25" t="s">
        <v>18</v>
      </c>
      <c r="Q201" s="25" t="s">
        <v>6</v>
      </c>
      <c r="R201" s="25" t="s">
        <v>7</v>
      </c>
      <c r="S201" s="25" t="s">
        <v>8</v>
      </c>
      <c r="T201" s="25" t="s">
        <v>9</v>
      </c>
      <c r="U201" s="25" t="s">
        <v>10</v>
      </c>
      <c r="V201" s="25" t="s">
        <v>11</v>
      </c>
      <c r="W201" s="25" t="s">
        <v>12</v>
      </c>
      <c r="X201" s="25" t="s">
        <v>13</v>
      </c>
      <c r="Y201" s="25" t="s">
        <v>14</v>
      </c>
      <c r="Z201" s="25" t="s">
        <v>15</v>
      </c>
      <c r="AA201" s="25" t="s">
        <v>16</v>
      </c>
      <c r="AB201" s="25" t="s">
        <v>17</v>
      </c>
      <c r="AC201" s="25" t="s">
        <v>18</v>
      </c>
      <c r="AD201" s="25" t="s">
        <v>6</v>
      </c>
      <c r="AE201" s="25" t="s">
        <v>7</v>
      </c>
      <c r="AF201" s="25" t="s">
        <v>8</v>
      </c>
      <c r="AG201" s="25" t="s">
        <v>9</v>
      </c>
      <c r="AH201" s="25" t="s">
        <v>10</v>
      </c>
      <c r="AI201" s="25" t="s">
        <v>11</v>
      </c>
      <c r="AJ201" s="25" t="s">
        <v>12</v>
      </c>
      <c r="AK201" s="25" t="s">
        <v>13</v>
      </c>
      <c r="AL201" s="25" t="s">
        <v>14</v>
      </c>
      <c r="AM201" s="25" t="s">
        <v>15</v>
      </c>
      <c r="AN201" s="25" t="s">
        <v>16</v>
      </c>
      <c r="AO201" s="25" t="s">
        <v>17</v>
      </c>
      <c r="AP201" s="25" t="s">
        <v>18</v>
      </c>
      <c r="AQ201" s="25" t="s">
        <v>6</v>
      </c>
      <c r="AR201" s="25" t="s">
        <v>7</v>
      </c>
      <c r="AS201" s="25" t="s">
        <v>8</v>
      </c>
      <c r="AT201" s="25" t="s">
        <v>9</v>
      </c>
      <c r="AU201" s="25" t="s">
        <v>10</v>
      </c>
      <c r="AV201" s="25" t="s">
        <v>11</v>
      </c>
      <c r="AW201" s="25" t="s">
        <v>12</v>
      </c>
      <c r="AX201" s="25" t="s">
        <v>13</v>
      </c>
      <c r="AY201" s="25" t="s">
        <v>14</v>
      </c>
      <c r="AZ201" s="25" t="s">
        <v>15</v>
      </c>
      <c r="BA201" s="25" t="s">
        <v>16</v>
      </c>
      <c r="BB201" s="25" t="s">
        <v>17</v>
      </c>
      <c r="BC201" s="25" t="s">
        <v>18</v>
      </c>
      <c r="BD201" s="31"/>
      <c r="BE201" s="25" t="s">
        <v>101</v>
      </c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25" t="s">
        <v>18</v>
      </c>
      <c r="BR201" s="1"/>
      <c r="BS201" s="6"/>
      <c r="BT201" s="6"/>
      <c r="BU201" s="6"/>
      <c r="BV201" s="6"/>
      <c r="BW201" s="6"/>
      <c r="BX201" s="6"/>
      <c r="BY201" s="6"/>
      <c r="BZ201" s="6"/>
      <c r="CA201" s="1"/>
      <c r="CB201" s="6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</row>
    <row x14ac:dyDescent="0.25" r="202" customHeight="1" ht="18.75" hidden="1">
      <c r="A202" s="47">
        <f>A4</f>
      </c>
      <c r="B202" s="47">
        <f>B4</f>
      </c>
      <c r="C202" s="47">
        <f>C4</f>
      </c>
      <c r="D202" s="95">
        <f>+D128*D170*0.0016/1000000</f>
      </c>
      <c r="E202" s="95">
        <f>+E128*E170*0.0016/1000000</f>
      </c>
      <c r="F202" s="95">
        <f>+F128*F170*0.0016/1000000</f>
      </c>
      <c r="G202" s="95">
        <f>+G128*G170*0.0016/1000000</f>
      </c>
      <c r="H202" s="95">
        <f>+H128*H170*0.0016/1000000</f>
      </c>
      <c r="I202" s="95">
        <f>+I128*I170*0.0016/1000000</f>
      </c>
      <c r="J202" s="95">
        <f>+J128*J170*0.0016/1000000</f>
      </c>
      <c r="K202" s="95">
        <f>+K128*K170*0.0016/1000000</f>
      </c>
      <c r="L202" s="95">
        <f>+L128*L170*0.0016/1000000</f>
      </c>
      <c r="M202" s="95">
        <f>+M128*M170*0.0016/1000000</f>
      </c>
      <c r="N202" s="95">
        <f>+N128*N170*0.0016/1000000</f>
      </c>
      <c r="O202" s="95">
        <f>+O128*O170*0.0016/1000000</f>
      </c>
      <c r="P202" s="29">
        <f>SUM(D202:O202)</f>
      </c>
      <c r="Q202" s="95">
        <f>+Q128*Q170*0.0016/1000000</f>
      </c>
      <c r="R202" s="95">
        <f>+R128*R170*0.0016/1000000</f>
      </c>
      <c r="S202" s="95">
        <f>+S128*S170*0.0016/1000000</f>
      </c>
      <c r="T202" s="95">
        <f>+T128*T170*0.0016/1000000</f>
      </c>
      <c r="U202" s="95">
        <f>+U128*U170*0.0016/1000000</f>
      </c>
      <c r="V202" s="95">
        <f>+V128*V170*0.0016/1000000</f>
      </c>
      <c r="W202" s="95">
        <f>+W128*W170*0.0016/1000000</f>
      </c>
      <c r="X202" s="95">
        <f>+X128*X170*0.0016/1000000</f>
      </c>
      <c r="Y202" s="95">
        <f>+Y128*Y170*0.0016/1000000</f>
      </c>
      <c r="Z202" s="95">
        <f>+Z128*Z170*0.0016/1000000</f>
      </c>
      <c r="AA202" s="95">
        <f>+AA128*AA170*0.0016/1000000</f>
      </c>
      <c r="AB202" s="95">
        <f>+AB128*AB170*0.0016/1000000</f>
      </c>
      <c r="AC202" s="29">
        <f>SUM(Q202:AB202)</f>
      </c>
      <c r="AD202" s="95">
        <f>+AD128*AD170*0.0016/1000000</f>
      </c>
      <c r="AE202" s="95">
        <f>+AE128*AE170*0.0016/1000000</f>
      </c>
      <c r="AF202" s="95">
        <f>+AF128*AF170*0.0016/1000000</f>
      </c>
      <c r="AG202" s="95">
        <f>+AG128*AG170*0.0016/1000000</f>
      </c>
      <c r="AH202" s="95">
        <f>+AH128*AH170*0.0016/1000000</f>
      </c>
      <c r="AI202" s="95">
        <f>+AI128*AI170*0.0016/1000000</f>
      </c>
      <c r="AJ202" s="95">
        <f>+AJ128*AJ170*0.0016/1000000</f>
      </c>
      <c r="AK202" s="95">
        <f>+AK128*AK170*0.0016/1000000</f>
      </c>
      <c r="AL202" s="95">
        <f>+AL128*AL170*0.0016/1000000</f>
      </c>
      <c r="AM202" s="95">
        <f>+AM128*AM170*0.0016/1000000</f>
      </c>
      <c r="AN202" s="95">
        <f>+AN128*AN170*0.0016/1000000</f>
      </c>
      <c r="AO202" s="95">
        <f>+AO128*AO170*0.0016/1000000</f>
      </c>
      <c r="AP202" s="29">
        <f>SUM(AD202:AO202)</f>
      </c>
      <c r="AQ202" s="95">
        <f>+AQ128*AQ170*0.0016/1000000</f>
      </c>
      <c r="AR202" s="95">
        <f>+AR128*AR170*0.0016/1000000</f>
      </c>
      <c r="AS202" s="95">
        <f>+AS128*AS170*0.0016/1000000</f>
      </c>
      <c r="AT202" s="95">
        <f>+AT128*AT170*0.0016/1000000</f>
      </c>
      <c r="AU202" s="95">
        <f>+AU128*AU170*0.0016/1000000</f>
      </c>
      <c r="AV202" s="95">
        <f>+AV128*AV170*0.0016/1000000</f>
      </c>
      <c r="AW202" s="95">
        <f>+AW128*AW170*0.0016/1000000</f>
      </c>
      <c r="AX202" s="95">
        <f>+AX128*AX170*0.0016/1000000</f>
      </c>
      <c r="AY202" s="95">
        <f>+AY128*AY170*0.0016/1000000</f>
      </c>
      <c r="AZ202" s="95">
        <f>+AZ128*AZ170*0.0016/1000000</f>
      </c>
      <c r="BA202" s="95">
        <f>+BA128*BA170*0.0016/1000000</f>
      </c>
      <c r="BB202" s="95">
        <f>+BB128*BB170*0.0016/1000000</f>
      </c>
      <c r="BC202" s="29">
        <f>SUM(AQ202:BB202)</f>
      </c>
      <c r="BD202" s="31"/>
      <c r="BE202" s="96" t="s">
        <v>6</v>
      </c>
      <c r="BF202" s="96" t="s">
        <v>7</v>
      </c>
      <c r="BG202" s="96" t="s">
        <v>8</v>
      </c>
      <c r="BH202" s="96" t="s">
        <v>9</v>
      </c>
      <c r="BI202" s="96" t="s">
        <v>10</v>
      </c>
      <c r="BJ202" s="96" t="s">
        <v>11</v>
      </c>
      <c r="BK202" s="96" t="s">
        <v>12</v>
      </c>
      <c r="BL202" s="96" t="s">
        <v>13</v>
      </c>
      <c r="BM202" s="96" t="s">
        <v>14</v>
      </c>
      <c r="BN202" s="96" t="s">
        <v>15</v>
      </c>
      <c r="BO202" s="96" t="s">
        <v>16</v>
      </c>
      <c r="BP202" s="96" t="s">
        <v>17</v>
      </c>
      <c r="BQ202" s="29">
        <f>SUM(BE202:BP202)</f>
      </c>
      <c r="BR202" s="1"/>
      <c r="BS202" s="6"/>
      <c r="BT202" s="6"/>
      <c r="BU202" s="6"/>
      <c r="BV202" s="6"/>
      <c r="BW202" s="6"/>
      <c r="BX202" s="6"/>
      <c r="BY202" s="6"/>
      <c r="BZ202" s="6"/>
      <c r="CA202" s="1"/>
      <c r="CB202" s="6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</row>
    <row x14ac:dyDescent="0.25" r="203" customHeight="1" ht="18.75" hidden="1">
      <c r="A203" s="47">
        <f>A5</f>
      </c>
      <c r="B203" s="47">
        <f>B5</f>
      </c>
      <c r="C203" s="47">
        <f>C5</f>
      </c>
      <c r="D203" s="95">
        <f>+D129*D171*0.0016/1000000</f>
      </c>
      <c r="E203" s="95">
        <f>+E129*E171*0.0016/1000000</f>
      </c>
      <c r="F203" s="95">
        <f>+F129*F171*0.0016/1000000</f>
      </c>
      <c r="G203" s="95">
        <f>+G129*G171*0.0016/1000000</f>
      </c>
      <c r="H203" s="95">
        <f>+H129*H171*0.0016/1000000</f>
      </c>
      <c r="I203" s="95">
        <f>+I129*I171*0.0016/1000000</f>
      </c>
      <c r="J203" s="95">
        <f>+J129*J171*0.0016/1000000</f>
      </c>
      <c r="K203" s="95">
        <f>+K129*K171*0.0016/1000000</f>
      </c>
      <c r="L203" s="95">
        <f>+L129*L171*0.0016/1000000</f>
      </c>
      <c r="M203" s="95">
        <f>+M129*M171*0.0016/1000000</f>
      </c>
      <c r="N203" s="95">
        <f>+N129*N171*0.0016/1000000</f>
      </c>
      <c r="O203" s="95">
        <f>+O129*O171*0.0016/1000000</f>
      </c>
      <c r="P203" s="29">
        <f>SUM(D203:O203)</f>
      </c>
      <c r="Q203" s="95">
        <f>+Q129*Q171*0.0016/1000000</f>
      </c>
      <c r="R203" s="95">
        <f>+R129*R171*0.0016/1000000</f>
      </c>
      <c r="S203" s="95">
        <f>+S129*S171*0.0016/1000000</f>
      </c>
      <c r="T203" s="95">
        <f>+T129*T171*0.0016/1000000</f>
      </c>
      <c r="U203" s="95">
        <f>+U129*U171*0.0016/1000000</f>
      </c>
      <c r="V203" s="95">
        <f>+V129*V171*0.0016/1000000</f>
      </c>
      <c r="W203" s="95">
        <f>+W129*W171*0.0016/1000000</f>
      </c>
      <c r="X203" s="95">
        <f>+X129*X171*0.0016/1000000</f>
      </c>
      <c r="Y203" s="95">
        <f>+Y129*Y171*0.0016/1000000</f>
      </c>
      <c r="Z203" s="95">
        <f>+Z129*Z171*0.0016/1000000</f>
      </c>
      <c r="AA203" s="95">
        <f>+AA129*AA171*0.0016/1000000</f>
      </c>
      <c r="AB203" s="95">
        <f>+AB129*AB171*0.0016/1000000</f>
      </c>
      <c r="AC203" s="29">
        <f>SUM(Q203:AB203)</f>
      </c>
      <c r="AD203" s="95">
        <f>+AD129*AD171*0.0016/1000000</f>
      </c>
      <c r="AE203" s="95">
        <f>+AE129*AE171*0.0016/1000000</f>
      </c>
      <c r="AF203" s="95">
        <f>+AF129*AF171*0.0016/1000000</f>
      </c>
      <c r="AG203" s="95">
        <f>+AG129*AG171*0.0016/1000000</f>
      </c>
      <c r="AH203" s="95">
        <f>+AH129*AH171*0.0016/1000000</f>
      </c>
      <c r="AI203" s="95">
        <f>+AI129*AI171*0.0016/1000000</f>
      </c>
      <c r="AJ203" s="95">
        <f>+AJ129*AJ171*0.0016/1000000</f>
      </c>
      <c r="AK203" s="95">
        <f>+AK129*AK171*0.0016/1000000</f>
      </c>
      <c r="AL203" s="95">
        <f>+AL129*AL171*0.0016/1000000</f>
      </c>
      <c r="AM203" s="95">
        <f>+AM129*AM171*0.0016/1000000</f>
      </c>
      <c r="AN203" s="95">
        <f>+AN129*AN171*0.0016/1000000</f>
      </c>
      <c r="AO203" s="95">
        <f>+AO129*AO171*0.0016/1000000</f>
      </c>
      <c r="AP203" s="29">
        <f>SUM(AD203:AO203)</f>
      </c>
      <c r="AQ203" s="95">
        <f>+AQ129*AQ171*0.0016/1000000</f>
      </c>
      <c r="AR203" s="95">
        <f>+AR129*AR171*0.0016/1000000</f>
      </c>
      <c r="AS203" s="95">
        <f>+AS129*AS171*0.0016/1000000</f>
      </c>
      <c r="AT203" s="95">
        <f>+AT129*AT171*0.0016/1000000</f>
      </c>
      <c r="AU203" s="95">
        <f>+AU129*AU171*0.0016/1000000</f>
      </c>
      <c r="AV203" s="95">
        <f>+AV129*AV171*0.0016/1000000</f>
      </c>
      <c r="AW203" s="95">
        <f>+AW129*AW171*0.0016/1000000</f>
      </c>
      <c r="AX203" s="95">
        <f>+AX129*AX171*0.0016/1000000</f>
      </c>
      <c r="AY203" s="95">
        <f>+AY129*AY171*0.0016/1000000</f>
      </c>
      <c r="AZ203" s="95">
        <f>+AZ129*AZ171*0.0016/1000000</f>
      </c>
      <c r="BA203" s="95">
        <f>+BA129*BA171*0.0016/1000000</f>
      </c>
      <c r="BB203" s="95">
        <f>+BB129*BB171*0.0016/1000000</f>
      </c>
      <c r="BC203" s="29">
        <f>SUM(AQ203:BB203)</f>
      </c>
      <c r="BD203" s="31"/>
      <c r="BE203" s="95">
        <f>+BE128*BE170*0.0016/1000000</f>
      </c>
      <c r="BF203" s="95">
        <f>+BF128*BF170*0.0016/1000000</f>
      </c>
      <c r="BG203" s="95">
        <f>+BG128*BG170*0.0016/1000000</f>
      </c>
      <c r="BH203" s="95">
        <f>+BH128*BH170*0.0016/1000000</f>
      </c>
      <c r="BI203" s="95">
        <f>+BI128*BI170*0.0016/1000000</f>
      </c>
      <c r="BJ203" s="95">
        <f>+BJ128*BJ170*0.0016/1000000</f>
      </c>
      <c r="BK203" s="95">
        <f>+BK128*BK170*0.0016/1000000</f>
      </c>
      <c r="BL203" s="95">
        <f>+BL128*BL170*0.0016/1000000</f>
      </c>
      <c r="BM203" s="95">
        <f>+BM128*BM170*0.0016/1000000</f>
      </c>
      <c r="BN203" s="95">
        <f>+BN128*BN170*0.0016/1000000</f>
      </c>
      <c r="BO203" s="95">
        <f>+BO128*BO170*0.0016/1000000</f>
      </c>
      <c r="BP203" s="95">
        <f>+BP128*BP170*0.0016/1000000</f>
      </c>
      <c r="BQ203" s="29">
        <f>SUM(BE203:BP203)</f>
      </c>
      <c r="BR203" s="1"/>
      <c r="BS203" s="6"/>
      <c r="BT203" s="6"/>
      <c r="BU203" s="6"/>
      <c r="BV203" s="6"/>
      <c r="BW203" s="6"/>
      <c r="BX203" s="6"/>
      <c r="BY203" s="6"/>
      <c r="BZ203" s="6"/>
      <c r="CA203" s="1"/>
      <c r="CB203" s="6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</row>
    <row x14ac:dyDescent="0.25" r="204" customHeight="1" ht="18.75" hidden="1">
      <c r="A204" s="50">
        <f>A6</f>
      </c>
      <c r="B204" s="50">
        <f>B6</f>
      </c>
      <c r="C204" s="50">
        <f>C6</f>
      </c>
      <c r="D204" s="95">
        <f>+D130*D172*0.0016/1000000</f>
      </c>
      <c r="E204" s="95">
        <f>+E130*E172*0.0016/1000000</f>
      </c>
      <c r="F204" s="95">
        <f>+F130*F172*0.0016/1000000</f>
      </c>
      <c r="G204" s="95">
        <f>+G130*G172*0.0016/1000000</f>
      </c>
      <c r="H204" s="95">
        <f>+H130*H172*0.0016/1000000</f>
      </c>
      <c r="I204" s="95">
        <f>+I130*I172*0.0016/1000000</f>
      </c>
      <c r="J204" s="95">
        <f>+J130*J172*0.0016/1000000</f>
      </c>
      <c r="K204" s="95">
        <f>+K130*K172*0.0016/1000000</f>
      </c>
      <c r="L204" s="95">
        <f>+L130*L172*0.0016/1000000</f>
      </c>
      <c r="M204" s="95">
        <f>+M130*M172*0.0016/1000000</f>
      </c>
      <c r="N204" s="95">
        <f>+N130*N172*0.0016/1000000</f>
      </c>
      <c r="O204" s="95">
        <f>+O130*O172*0.0016/1000000</f>
      </c>
      <c r="P204" s="29">
        <f>SUM(D204:O204)</f>
      </c>
      <c r="Q204" s="95">
        <f>+Q130*Q172*0.0016/1000000</f>
      </c>
      <c r="R204" s="95">
        <f>+R130*R172*0.0016/1000000</f>
      </c>
      <c r="S204" s="95">
        <f>+S130*S172*0.0016/1000000</f>
      </c>
      <c r="T204" s="95">
        <f>+T130*T172*0.0016/1000000</f>
      </c>
      <c r="U204" s="95">
        <f>+U130*U172*0.0016/1000000</f>
      </c>
      <c r="V204" s="95">
        <f>+V130*V172*0.0016/1000000</f>
      </c>
      <c r="W204" s="95">
        <f>+W130*W172*0.0016/1000000</f>
      </c>
      <c r="X204" s="95">
        <f>+X130*X172*0.0016/1000000</f>
      </c>
      <c r="Y204" s="95">
        <f>+Y130*Y172*0.0016/1000000</f>
      </c>
      <c r="Z204" s="95">
        <f>+Z130*Z172*0.0016/1000000</f>
      </c>
      <c r="AA204" s="95">
        <f>+AA130*AA172*0.0016/1000000</f>
      </c>
      <c r="AB204" s="95">
        <f>+AB130*AB172*0.0016/1000000</f>
      </c>
      <c r="AC204" s="29">
        <f>SUM(Q204:AB204)</f>
      </c>
      <c r="AD204" s="95">
        <f>+AD130*AD172*0.0016/1000000</f>
      </c>
      <c r="AE204" s="95">
        <f>+AE130*AE172*0.0016/1000000</f>
      </c>
      <c r="AF204" s="95">
        <f>+AF130*AF172*0.0016/1000000</f>
      </c>
      <c r="AG204" s="95">
        <f>+AG130*AG172*0.0016/1000000</f>
      </c>
      <c r="AH204" s="95">
        <f>+AH130*AH172*0.0016/1000000</f>
      </c>
      <c r="AI204" s="95">
        <f>+AI130*AI172*0.0016/1000000</f>
      </c>
      <c r="AJ204" s="95">
        <f>+AJ130*AJ172*0.0016/1000000</f>
      </c>
      <c r="AK204" s="95">
        <f>+AK130*AK172*0.0016/1000000</f>
      </c>
      <c r="AL204" s="95">
        <f>+AL130*AL172*0.0016/1000000</f>
      </c>
      <c r="AM204" s="95">
        <f>+AM130*AM172*0.0016/1000000</f>
      </c>
      <c r="AN204" s="95">
        <f>+AN130*AN172*0.0016/1000000</f>
      </c>
      <c r="AO204" s="95">
        <f>+AO130*AO172*0.0016/1000000</f>
      </c>
      <c r="AP204" s="29">
        <f>SUM(AD204:AO204)</f>
      </c>
      <c r="AQ204" s="95">
        <f>+AQ130*AQ172*0.0016/1000000</f>
      </c>
      <c r="AR204" s="95">
        <f>+AR130*AR172*0.0016/1000000</f>
      </c>
      <c r="AS204" s="95">
        <f>+AS130*AS172*0.0016/1000000</f>
      </c>
      <c r="AT204" s="95">
        <f>+AT130*AT172*0.0016/1000000</f>
      </c>
      <c r="AU204" s="95">
        <f>+AU130*AU172*0.0016/1000000</f>
      </c>
      <c r="AV204" s="95">
        <f>+AV130*AV172*0.0016/1000000</f>
      </c>
      <c r="AW204" s="95">
        <f>+AW130*AW172*0.0016/1000000</f>
      </c>
      <c r="AX204" s="95">
        <f>+AX130*AX172*0.0016/1000000</f>
      </c>
      <c r="AY204" s="95">
        <f>+AY130*AY172*0.0016/1000000</f>
      </c>
      <c r="AZ204" s="95">
        <f>+AZ130*AZ172*0.0016/1000000</f>
      </c>
      <c r="BA204" s="95">
        <f>+BA130*BA172*0.0016/1000000</f>
      </c>
      <c r="BB204" s="95">
        <f>+BB130*BB172*0.0016/1000000</f>
      </c>
      <c r="BC204" s="29">
        <f>SUM(AQ204:BB204)</f>
      </c>
      <c r="BD204" s="31"/>
      <c r="BE204" s="95">
        <f>+BE129*BE171*0.0016/1000000</f>
      </c>
      <c r="BF204" s="95">
        <f>+BF129*BF171*0.0016/1000000</f>
      </c>
      <c r="BG204" s="95">
        <f>+BG129*BG171*0.0016/1000000</f>
      </c>
      <c r="BH204" s="95">
        <f>+BH129*BH171*0.0016/1000000</f>
      </c>
      <c r="BI204" s="95">
        <f>+BI129*BI171*0.0016/1000000</f>
      </c>
      <c r="BJ204" s="95">
        <f>+BJ129*BJ171*0.0016/1000000</f>
      </c>
      <c r="BK204" s="95">
        <f>+BK129*BK171*0.0016/1000000</f>
      </c>
      <c r="BL204" s="95">
        <f>+BL129*BL171*0.0016/1000000</f>
      </c>
      <c r="BM204" s="95">
        <f>+BM129*BM171*0.0016/1000000</f>
      </c>
      <c r="BN204" s="95">
        <f>+BN129*BN171*0.0016/1000000</f>
      </c>
      <c r="BO204" s="95">
        <f>+BO129*BO171*0.0016/1000000</f>
      </c>
      <c r="BP204" s="95">
        <f>+BP129*BP171*0.0016/1000000</f>
      </c>
      <c r="BQ204" s="29">
        <f>SUM(BE204:BP204)</f>
      </c>
      <c r="BR204" s="1"/>
      <c r="BS204" s="6"/>
      <c r="BT204" s="6"/>
      <c r="BU204" s="6"/>
      <c r="BV204" s="6"/>
      <c r="BW204" s="6"/>
      <c r="BX204" s="6"/>
      <c r="BY204" s="6"/>
      <c r="BZ204" s="6"/>
      <c r="CA204" s="1"/>
      <c r="CB204" s="6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</row>
    <row x14ac:dyDescent="0.25" r="205" customHeight="1" ht="18.75" hidden="1">
      <c r="A205" s="50">
        <f>A7</f>
      </c>
      <c r="B205" s="50">
        <f>B7</f>
      </c>
      <c r="C205" s="50">
        <f>C7</f>
      </c>
      <c r="D205" s="95">
        <f>+D131*D173*0.0016/1000000</f>
      </c>
      <c r="E205" s="95">
        <f>+E131*E173*0.0016/1000000</f>
      </c>
      <c r="F205" s="95">
        <f>+F131*F173*0.0016/1000000</f>
      </c>
      <c r="G205" s="95">
        <f>+G131*G173*0.0016/1000000</f>
      </c>
      <c r="H205" s="95">
        <f>+H131*H173*0.0016/1000000</f>
      </c>
      <c r="I205" s="95">
        <f>+I131*I173*0.0016/1000000</f>
      </c>
      <c r="J205" s="95">
        <f>+J131*J173*0.0016/1000000</f>
      </c>
      <c r="K205" s="95">
        <f>+K131*K173*0.0016/1000000</f>
      </c>
      <c r="L205" s="95">
        <f>+L131*L173*0.0016/1000000</f>
      </c>
      <c r="M205" s="95">
        <f>+M131*M173*0.0016/1000000</f>
      </c>
      <c r="N205" s="95">
        <f>+N131*N173*0.0016/1000000</f>
      </c>
      <c r="O205" s="95">
        <f>+O131*O173*0.0016/1000000</f>
      </c>
      <c r="P205" s="29">
        <f>SUM(D205:O205)</f>
      </c>
      <c r="Q205" s="95">
        <f>+Q131*Q173*0.0016/1000000</f>
      </c>
      <c r="R205" s="95">
        <f>+R131*R173*0.0016/1000000</f>
      </c>
      <c r="S205" s="95">
        <f>+S131*S173*0.0016/1000000</f>
      </c>
      <c r="T205" s="95">
        <f>+T131*T173*0.0016/1000000</f>
      </c>
      <c r="U205" s="95">
        <f>+U131*U173*0.0016/1000000</f>
      </c>
      <c r="V205" s="95">
        <f>+V131*V173*0.0016/1000000</f>
      </c>
      <c r="W205" s="95">
        <f>+W131*W173*0.0016/1000000</f>
      </c>
      <c r="X205" s="95">
        <f>+X131*X173*0.0016/1000000</f>
      </c>
      <c r="Y205" s="95">
        <f>+Y131*Y173*0.0016/1000000</f>
      </c>
      <c r="Z205" s="95">
        <f>+Z131*Z173*0.0016/1000000</f>
      </c>
      <c r="AA205" s="95">
        <f>+AA131*AA173*0.0016/1000000</f>
      </c>
      <c r="AB205" s="95">
        <f>+AB131*AB173*0.0016/1000000</f>
      </c>
      <c r="AC205" s="29">
        <f>SUM(Q205:AB205)</f>
      </c>
      <c r="AD205" s="95">
        <f>+AD131*AD173*0.0016/1000000</f>
      </c>
      <c r="AE205" s="95">
        <f>+AE131*AE173*0.0016/1000000</f>
      </c>
      <c r="AF205" s="95">
        <f>+AF131*AF173*0.0016/1000000</f>
      </c>
      <c r="AG205" s="95">
        <f>+AG131*AG173*0.0016/1000000</f>
      </c>
      <c r="AH205" s="95">
        <f>+AH131*AH173*0.0016/1000000</f>
      </c>
      <c r="AI205" s="95">
        <f>+AI131*AI173*0.0016/1000000</f>
      </c>
      <c r="AJ205" s="95">
        <f>+AJ131*AJ173*0.0016/1000000</f>
      </c>
      <c r="AK205" s="95">
        <f>+AK131*AK173*0.0016/1000000</f>
      </c>
      <c r="AL205" s="95">
        <f>+AL131*AL173*0.0016/1000000</f>
      </c>
      <c r="AM205" s="95">
        <f>+AM131*AM173*0.0016/1000000</f>
      </c>
      <c r="AN205" s="95">
        <f>+AN131*AN173*0.0016/1000000</f>
      </c>
      <c r="AO205" s="95">
        <f>+AO131*AO173*0.0016/1000000</f>
      </c>
      <c r="AP205" s="29">
        <f>SUM(AD205:AO205)</f>
      </c>
      <c r="AQ205" s="95">
        <f>+AQ131*AQ173*0.0016/1000000</f>
      </c>
      <c r="AR205" s="95">
        <f>+AR131*AR173*0.0016/1000000</f>
      </c>
      <c r="AS205" s="95">
        <f>+AS131*AS173*0.0016/1000000</f>
      </c>
      <c r="AT205" s="95">
        <f>+AT131*AT173*0.0016/1000000</f>
      </c>
      <c r="AU205" s="95">
        <f>+AU131*AU173*0.0016/1000000</f>
      </c>
      <c r="AV205" s="95">
        <f>+AV131*AV173*0.0016/1000000</f>
      </c>
      <c r="AW205" s="95">
        <f>+AW131*AW173*0.0016/1000000</f>
      </c>
      <c r="AX205" s="95">
        <f>+AX131*AX173*0.0016/1000000</f>
      </c>
      <c r="AY205" s="95">
        <f>+AY131*AY173*0.0016/1000000</f>
      </c>
      <c r="AZ205" s="95">
        <f>+AZ131*AZ173*0.0016/1000000</f>
      </c>
      <c r="BA205" s="95">
        <f>+BA131*BA173*0.0016/1000000</f>
      </c>
      <c r="BB205" s="95">
        <f>+BB131*BB173*0.0016/1000000</f>
      </c>
      <c r="BC205" s="29">
        <f>SUM(AQ205:BB205)</f>
      </c>
      <c r="BD205" s="31"/>
      <c r="BE205" s="95">
        <f>+BE130*BE172*0.0016/1000000</f>
      </c>
      <c r="BF205" s="95">
        <f>+BF130*BF172*0.0016/1000000</f>
      </c>
      <c r="BG205" s="95">
        <f>+BG130*BG172*0.0016/1000000</f>
      </c>
      <c r="BH205" s="95">
        <f>+BH130*BH172*0.0016/1000000</f>
      </c>
      <c r="BI205" s="95">
        <f>+BI130*BI172*0.0016/1000000</f>
      </c>
      <c r="BJ205" s="95">
        <f>+BJ130*BJ172*0.0016/1000000</f>
      </c>
      <c r="BK205" s="95">
        <f>+BK130*BK172*0.0016/1000000</f>
      </c>
      <c r="BL205" s="95">
        <f>+BL130*BL172*0.0016/1000000</f>
      </c>
      <c r="BM205" s="95">
        <f>+BM130*BM172*0.0016/1000000</f>
      </c>
      <c r="BN205" s="95">
        <f>+BN130*BN172*0.0016/1000000</f>
      </c>
      <c r="BO205" s="95">
        <f>+BO130*BO172*0.0016/1000000</f>
      </c>
      <c r="BP205" s="95">
        <f>+BP130*BP172*0.0016/1000000</f>
      </c>
      <c r="BQ205" s="29">
        <f>SUM(BE205:BP205)</f>
      </c>
      <c r="BR205" s="1"/>
      <c r="BS205" s="6"/>
      <c r="BT205" s="6"/>
      <c r="BU205" s="6"/>
      <c r="BV205" s="6"/>
      <c r="BW205" s="6"/>
      <c r="BX205" s="6"/>
      <c r="BY205" s="6"/>
      <c r="BZ205" s="6"/>
      <c r="CA205" s="1"/>
      <c r="CB205" s="6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</row>
    <row x14ac:dyDescent="0.25" r="206" customHeight="1" ht="18.75" hidden="1">
      <c r="A206" s="50">
        <f>A8</f>
      </c>
      <c r="B206" s="50">
        <f>B8</f>
      </c>
      <c r="C206" s="50">
        <f>C8</f>
      </c>
      <c r="D206" s="95">
        <f>+D132*D174*0.0016/1000000</f>
      </c>
      <c r="E206" s="95">
        <f>+E132*E174*0.0016/1000000</f>
      </c>
      <c r="F206" s="95">
        <f>+F132*F174*0.0016/1000000</f>
      </c>
      <c r="G206" s="95">
        <f>+G132*G174*0.0016/1000000</f>
      </c>
      <c r="H206" s="95">
        <f>+H132*H174*0.0016/1000000</f>
      </c>
      <c r="I206" s="95">
        <f>+I132*I174*0.0016/1000000</f>
      </c>
      <c r="J206" s="95">
        <f>+J132*J174*0.0016/1000000</f>
      </c>
      <c r="K206" s="95">
        <f>+K132*K174*0.0016/1000000</f>
      </c>
      <c r="L206" s="95">
        <f>+L132*L174*0.0016/1000000</f>
      </c>
      <c r="M206" s="95">
        <f>+M132*M174*0.0016/1000000</f>
      </c>
      <c r="N206" s="95">
        <f>+N132*N174*0.0016/1000000</f>
      </c>
      <c r="O206" s="95">
        <f>+O132*O174*0.0016/1000000</f>
      </c>
      <c r="P206" s="29">
        <f>SUM(D206:O206)</f>
      </c>
      <c r="Q206" s="95">
        <f>+Q132*Q174*0.0016/1000000</f>
      </c>
      <c r="R206" s="95">
        <f>+R132*R174*0.0016/1000000</f>
      </c>
      <c r="S206" s="95">
        <f>+S132*S174*0.0016/1000000</f>
      </c>
      <c r="T206" s="95">
        <f>+T132*T174*0.0016/1000000</f>
      </c>
      <c r="U206" s="95">
        <f>+U132*U174*0.0016/1000000</f>
      </c>
      <c r="V206" s="95">
        <f>+V132*V174*0.0016/1000000</f>
      </c>
      <c r="W206" s="95">
        <f>+W132*W174*0.0016/1000000</f>
      </c>
      <c r="X206" s="95">
        <f>+X132*X174*0.0016/1000000</f>
      </c>
      <c r="Y206" s="95">
        <f>+Y132*Y174*0.0016/1000000</f>
      </c>
      <c r="Z206" s="95">
        <f>+Z132*Z174*0.0016/1000000</f>
      </c>
      <c r="AA206" s="95">
        <f>+AA132*AA174*0.0016/1000000</f>
      </c>
      <c r="AB206" s="95">
        <f>+AB132*AB174*0.0016/1000000</f>
      </c>
      <c r="AC206" s="29">
        <f>SUM(Q206:AB206)</f>
      </c>
      <c r="AD206" s="95">
        <f>+AD132*AD174*0.0016/1000000</f>
      </c>
      <c r="AE206" s="95">
        <f>+AE132*AE174*0.0016/1000000</f>
      </c>
      <c r="AF206" s="95">
        <f>+AF132*AF174*0.0016/1000000</f>
      </c>
      <c r="AG206" s="95">
        <f>+AG132*AG174*0.0016/1000000</f>
      </c>
      <c r="AH206" s="95">
        <f>+AH132*AH174*0.0016/1000000</f>
      </c>
      <c r="AI206" s="95">
        <f>+AI132*AI174*0.0016/1000000</f>
      </c>
      <c r="AJ206" s="95">
        <f>+AJ132*AJ174*0.0016/1000000</f>
      </c>
      <c r="AK206" s="95">
        <f>+AK132*AK174*0.0016/1000000</f>
      </c>
      <c r="AL206" s="95">
        <f>+AL132*AL174*0.0016/1000000</f>
      </c>
      <c r="AM206" s="95">
        <f>+AM132*AM174*0.0016/1000000</f>
      </c>
      <c r="AN206" s="95">
        <f>+AN132*AN174*0.0016/1000000</f>
      </c>
      <c r="AO206" s="95">
        <f>+AO132*AO174*0.0016/1000000</f>
      </c>
      <c r="AP206" s="29">
        <f>SUM(AD206:AO206)</f>
      </c>
      <c r="AQ206" s="95">
        <f>+AQ132*AQ174*0.0016/1000000</f>
      </c>
      <c r="AR206" s="95">
        <f>+AR132*AR174*0.0016/1000000</f>
      </c>
      <c r="AS206" s="95">
        <f>+AS132*AS174*0.0016/1000000</f>
      </c>
      <c r="AT206" s="95">
        <f>+AT132*AT174*0.0016/1000000</f>
      </c>
      <c r="AU206" s="95">
        <f>+AU132*AU174*0.0016/1000000</f>
      </c>
      <c r="AV206" s="95">
        <f>+AV132*AV174*0.0016/1000000</f>
      </c>
      <c r="AW206" s="95">
        <f>+AW132*AW174*0.0016/1000000</f>
      </c>
      <c r="AX206" s="95">
        <f>+AX132*AX174*0.0016/1000000</f>
      </c>
      <c r="AY206" s="95">
        <f>+AY132*AY174*0.0016/1000000</f>
      </c>
      <c r="AZ206" s="95">
        <f>+AZ132*AZ174*0.0016/1000000</f>
      </c>
      <c r="BA206" s="95">
        <f>+BA132*BA174*0.0016/1000000</f>
      </c>
      <c r="BB206" s="95">
        <f>+BB132*BB174*0.0016/1000000</f>
      </c>
      <c r="BC206" s="29">
        <f>SUM(AQ206:BB206)</f>
      </c>
      <c r="BD206" s="31"/>
      <c r="BE206" s="95">
        <f>+BE131*BE173*0.0016/1000000</f>
      </c>
      <c r="BF206" s="95">
        <f>+BF131*BF173*0.0016/1000000</f>
      </c>
      <c r="BG206" s="95">
        <f>+BG131*BG173*0.0016/1000000</f>
      </c>
      <c r="BH206" s="95">
        <f>+BH131*BH173*0.0016/1000000</f>
      </c>
      <c r="BI206" s="95">
        <f>+BI131*BI173*0.0016/1000000</f>
      </c>
      <c r="BJ206" s="95">
        <f>+BJ131*BJ173*0.0016/1000000</f>
      </c>
      <c r="BK206" s="95">
        <f>+BK131*BK173*0.0016/1000000</f>
      </c>
      <c r="BL206" s="95">
        <f>+BL131*BL173*0.0016/1000000</f>
      </c>
      <c r="BM206" s="95">
        <f>+BM131*BM173*0.0016/1000000</f>
      </c>
      <c r="BN206" s="95">
        <f>+BN131*BN173*0.0016/1000000</f>
      </c>
      <c r="BO206" s="95">
        <f>+BO131*BO173*0.0016/1000000</f>
      </c>
      <c r="BP206" s="95">
        <f>+BP131*BP173*0.0016/1000000</f>
      </c>
      <c r="BQ206" s="29">
        <f>SUM(BE206:BP206)</f>
      </c>
      <c r="BR206" s="1"/>
      <c r="BS206" s="6"/>
      <c r="BT206" s="6"/>
      <c r="BU206" s="6"/>
      <c r="BV206" s="6"/>
      <c r="BW206" s="6"/>
      <c r="BX206" s="6"/>
      <c r="BY206" s="6"/>
      <c r="BZ206" s="6"/>
      <c r="CA206" s="1"/>
      <c r="CB206" s="6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</row>
    <row x14ac:dyDescent="0.25" r="207" customHeight="1" ht="18.75" hidden="1">
      <c r="A207" s="50">
        <f>A9</f>
      </c>
      <c r="B207" s="50">
        <f>B9</f>
      </c>
      <c r="C207" s="50">
        <f>C9</f>
      </c>
      <c r="D207" s="95">
        <f>+D133*D175*0.0016/1000000</f>
      </c>
      <c r="E207" s="95">
        <f>+E133*E175*0.0016/1000000</f>
      </c>
      <c r="F207" s="95">
        <f>+F133*F175*0.0016/1000000</f>
      </c>
      <c r="G207" s="95">
        <f>+G133*G175*0.0016/1000000</f>
      </c>
      <c r="H207" s="95">
        <f>+H133*H175*0.0016/1000000</f>
      </c>
      <c r="I207" s="95">
        <f>+I133*I175*0.0016/1000000</f>
      </c>
      <c r="J207" s="95">
        <f>+J133*J175*0.0016/1000000</f>
      </c>
      <c r="K207" s="95">
        <f>+K133*K175*0.0016/1000000</f>
      </c>
      <c r="L207" s="95">
        <f>+L133*L175*0.0016/1000000</f>
      </c>
      <c r="M207" s="95">
        <f>+M133*M175*0.0016/1000000</f>
      </c>
      <c r="N207" s="95">
        <f>+N133*N175*0.0016/1000000</f>
      </c>
      <c r="O207" s="95">
        <f>+O133*O175*0.0016/1000000</f>
      </c>
      <c r="P207" s="29">
        <f>SUM(D207:O207)</f>
      </c>
      <c r="Q207" s="95">
        <f>+Q133*Q175*0.0016/1000000</f>
      </c>
      <c r="R207" s="95">
        <f>+R133*R175*0.0016/1000000</f>
      </c>
      <c r="S207" s="95">
        <f>+S133*S175*0.0016/1000000</f>
      </c>
      <c r="T207" s="95">
        <f>+T133*T175*0.0016/1000000</f>
      </c>
      <c r="U207" s="95">
        <f>+U133*U175*0.0016/1000000</f>
      </c>
      <c r="V207" s="95">
        <f>+V133*V175*0.0016/1000000</f>
      </c>
      <c r="W207" s="95">
        <f>+W133*W175*0.0016/1000000</f>
      </c>
      <c r="X207" s="95">
        <f>+X133*X175*0.0016/1000000</f>
      </c>
      <c r="Y207" s="95">
        <f>+Y133*Y175*0.0016/1000000</f>
      </c>
      <c r="Z207" s="95">
        <f>+Z133*Z175*0.0016/1000000</f>
      </c>
      <c r="AA207" s="95">
        <f>+AA133*AA175*0.0016/1000000</f>
      </c>
      <c r="AB207" s="95">
        <f>+AB133*AB175*0.0016/1000000</f>
      </c>
      <c r="AC207" s="29">
        <f>SUM(Q207:AB207)</f>
      </c>
      <c r="AD207" s="95">
        <f>+AD133*AD175*0.0016/1000000</f>
      </c>
      <c r="AE207" s="95">
        <f>+AE133*AE175*0.0016/1000000</f>
      </c>
      <c r="AF207" s="95">
        <f>+AF133*AF175*0.0016/1000000</f>
      </c>
      <c r="AG207" s="95">
        <f>+AG133*AG175*0.0016/1000000</f>
      </c>
      <c r="AH207" s="95">
        <f>+AH133*AH175*0.0016/1000000</f>
      </c>
      <c r="AI207" s="95">
        <f>+AI133*AI175*0.0016/1000000</f>
      </c>
      <c r="AJ207" s="95">
        <f>+AJ133*AJ175*0.0016/1000000</f>
      </c>
      <c r="AK207" s="95">
        <f>+AK133*AK175*0.0016/1000000</f>
      </c>
      <c r="AL207" s="95">
        <f>+AL133*AL175*0.0016/1000000</f>
      </c>
      <c r="AM207" s="95">
        <f>+AM133*AM175*0.0016/1000000</f>
      </c>
      <c r="AN207" s="95">
        <f>+AN133*AN175*0.0016/1000000</f>
      </c>
      <c r="AO207" s="95">
        <f>+AO133*AO175*0.0016/1000000</f>
      </c>
      <c r="AP207" s="29">
        <f>SUM(AD207:AO207)</f>
      </c>
      <c r="AQ207" s="95">
        <f>+AQ133*AQ175*0.0016/1000000</f>
      </c>
      <c r="AR207" s="95">
        <f>+AR133*AR175*0.0016/1000000</f>
      </c>
      <c r="AS207" s="95">
        <f>+AS133*AS175*0.0016/1000000</f>
      </c>
      <c r="AT207" s="95">
        <f>+AT133*AT175*0.0016/1000000</f>
      </c>
      <c r="AU207" s="95">
        <f>+AU133*AU175*0.0016/1000000</f>
      </c>
      <c r="AV207" s="95">
        <f>+AV133*AV175*0.0016/1000000</f>
      </c>
      <c r="AW207" s="95">
        <f>+AW133*AW175*0.0016/1000000</f>
      </c>
      <c r="AX207" s="95">
        <f>+AX133*AX175*0.0016/1000000</f>
      </c>
      <c r="AY207" s="95">
        <f>+AY133*AY175*0.0016/1000000</f>
      </c>
      <c r="AZ207" s="95">
        <f>+AZ133*AZ175*0.0016/1000000</f>
      </c>
      <c r="BA207" s="95">
        <f>+BA133*BA175*0.0016/1000000</f>
      </c>
      <c r="BB207" s="95">
        <f>+BB133*BB175*0.0016/1000000</f>
      </c>
      <c r="BC207" s="29">
        <f>SUM(AQ207:BB207)</f>
      </c>
      <c r="BD207" s="31"/>
      <c r="BE207" s="95">
        <f>+BE132*BE174*0.0016/1000000</f>
      </c>
      <c r="BF207" s="95">
        <f>+BF132*BF174*0.0016/1000000</f>
      </c>
      <c r="BG207" s="95">
        <f>+BG132*BG174*0.0016/1000000</f>
      </c>
      <c r="BH207" s="95">
        <f>+BH132*BH174*0.0016/1000000</f>
      </c>
      <c r="BI207" s="95">
        <f>+BI132*BI174*0.0016/1000000</f>
      </c>
      <c r="BJ207" s="95">
        <f>+BJ132*BJ174*0.0016/1000000</f>
      </c>
      <c r="BK207" s="95">
        <f>+BK132*BK174*0.0016/1000000</f>
      </c>
      <c r="BL207" s="95">
        <f>+BL132*BL174*0.0016/1000000</f>
      </c>
      <c r="BM207" s="95">
        <f>+BM132*BM174*0.0016/1000000</f>
      </c>
      <c r="BN207" s="95">
        <f>+BN132*BN174*0.0016/1000000</f>
      </c>
      <c r="BO207" s="95">
        <f>+BO132*BO174*0.0016/1000000</f>
      </c>
      <c r="BP207" s="95">
        <f>+BP132*BP174*0.0016/1000000</f>
      </c>
      <c r="BQ207" s="29">
        <f>SUM(BE207:BP207)</f>
      </c>
      <c r="BR207" s="1"/>
      <c r="BS207" s="6"/>
      <c r="BT207" s="6"/>
      <c r="BU207" s="6"/>
      <c r="BV207" s="6"/>
      <c r="BW207" s="6"/>
      <c r="BX207" s="6"/>
      <c r="BY207" s="6"/>
      <c r="BZ207" s="6"/>
      <c r="CA207" s="1"/>
      <c r="CB207" s="6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</row>
    <row x14ac:dyDescent="0.25" r="208" customHeight="1" ht="18.75" hidden="1">
      <c r="A208" s="50">
        <f>A10</f>
      </c>
      <c r="B208" s="50">
        <f>B10</f>
      </c>
      <c r="C208" s="50">
        <f>C10</f>
      </c>
      <c r="D208" s="95">
        <f>+D134*D176*0.0016/1000000</f>
      </c>
      <c r="E208" s="95">
        <f>+E134*E176*0.0016/1000000</f>
      </c>
      <c r="F208" s="95">
        <f>+F134*F176*0.0016/1000000</f>
      </c>
      <c r="G208" s="95">
        <f>+G134*G176*0.0016/1000000</f>
      </c>
      <c r="H208" s="95">
        <f>+H134*H176*0.0016/1000000</f>
      </c>
      <c r="I208" s="95">
        <f>+I134*I176*0.0016/1000000</f>
      </c>
      <c r="J208" s="95">
        <f>+J134*J176*0.0016/1000000</f>
      </c>
      <c r="K208" s="95">
        <f>+K134*K176*0.0016/1000000</f>
      </c>
      <c r="L208" s="95">
        <f>+L134*L176*0.0016/1000000</f>
      </c>
      <c r="M208" s="95">
        <f>+M134*M176*0.0016/1000000</f>
      </c>
      <c r="N208" s="95">
        <f>+N134*N176*0.0016/1000000</f>
      </c>
      <c r="O208" s="95">
        <f>+O134*O176*0.0016/1000000</f>
      </c>
      <c r="P208" s="29">
        <f>SUM(D208:O208)</f>
      </c>
      <c r="Q208" s="95">
        <f>+Q134*Q176*0.0016/1000000</f>
      </c>
      <c r="R208" s="95">
        <f>+R134*R176*0.0016/1000000</f>
      </c>
      <c r="S208" s="95">
        <f>+S134*S176*0.0016/1000000</f>
      </c>
      <c r="T208" s="95">
        <f>+T134*T176*0.0016/1000000</f>
      </c>
      <c r="U208" s="95">
        <f>+U134*U176*0.0016/1000000</f>
      </c>
      <c r="V208" s="95">
        <f>+V134*V176*0.0016/1000000</f>
      </c>
      <c r="W208" s="95">
        <f>+W134*W176*0.0016/1000000</f>
      </c>
      <c r="X208" s="95">
        <f>+X134*X176*0.0016/1000000</f>
      </c>
      <c r="Y208" s="95">
        <f>+Y134*Y176*0.0016/1000000</f>
      </c>
      <c r="Z208" s="95">
        <f>+Z134*Z176*0.0016/1000000</f>
      </c>
      <c r="AA208" s="95">
        <f>+AA134*AA176*0.0016/1000000</f>
      </c>
      <c r="AB208" s="95">
        <f>+AB134*AB176*0.0016/1000000</f>
      </c>
      <c r="AC208" s="29">
        <f>SUM(Q208:AB208)</f>
      </c>
      <c r="AD208" s="95">
        <f>+AD134*AD176*0.0016/1000000</f>
      </c>
      <c r="AE208" s="95">
        <f>+AE134*AE176*0.0016/1000000</f>
      </c>
      <c r="AF208" s="95">
        <f>+AF134*AF176*0.0016/1000000</f>
      </c>
      <c r="AG208" s="95">
        <f>+AG134*AG176*0.0016/1000000</f>
      </c>
      <c r="AH208" s="95">
        <f>+AH134*AH176*0.0016/1000000</f>
      </c>
      <c r="AI208" s="95">
        <f>+AI134*AI176*0.0016/1000000</f>
      </c>
      <c r="AJ208" s="95">
        <f>+AJ134*AJ176*0.0016/1000000</f>
      </c>
      <c r="AK208" s="95">
        <f>+AK134*AK176*0.0016/1000000</f>
      </c>
      <c r="AL208" s="95">
        <f>+AL134*AL176*0.0016/1000000</f>
      </c>
      <c r="AM208" s="95">
        <f>+AM134*AM176*0.0016/1000000</f>
      </c>
      <c r="AN208" s="95">
        <f>+AN134*AN176*0.0016/1000000</f>
      </c>
      <c r="AO208" s="95">
        <f>+AO134*AO176*0.0016/1000000</f>
      </c>
      <c r="AP208" s="29">
        <f>SUM(AD208:AO208)</f>
      </c>
      <c r="AQ208" s="95">
        <f>+AQ134*AQ176*0.0016/1000000</f>
      </c>
      <c r="AR208" s="95">
        <f>+AR134*AR176*0.0016/1000000</f>
      </c>
      <c r="AS208" s="95">
        <f>+AS134*AS176*0.0016/1000000</f>
      </c>
      <c r="AT208" s="95">
        <f>+AT134*AT176*0.0016/1000000</f>
      </c>
      <c r="AU208" s="95">
        <f>+AU134*AU176*0.0016/1000000</f>
      </c>
      <c r="AV208" s="95">
        <f>+AV134*AV176*0.0016/1000000</f>
      </c>
      <c r="AW208" s="95">
        <f>+AW134*AW176*0.0016/1000000</f>
      </c>
      <c r="AX208" s="95">
        <f>+AX134*AX176*0.0016/1000000</f>
      </c>
      <c r="AY208" s="95">
        <f>+AY134*AY176*0.0016/1000000</f>
      </c>
      <c r="AZ208" s="95">
        <f>+AZ134*AZ176*0.0016/1000000</f>
      </c>
      <c r="BA208" s="95">
        <f>+BA134*BA176*0.0016/1000000</f>
      </c>
      <c r="BB208" s="95">
        <f>+BB134*BB176*0.0016/1000000</f>
      </c>
      <c r="BC208" s="29">
        <f>SUM(AQ208:BB208)</f>
      </c>
      <c r="BD208" s="31"/>
      <c r="BE208" s="95">
        <f>+BE133*BE175*0.0016/1000000</f>
      </c>
      <c r="BF208" s="95">
        <f>+BF133*BF175*0.0016/1000000</f>
      </c>
      <c r="BG208" s="95">
        <f>+BG133*BG175*0.0016/1000000</f>
      </c>
      <c r="BH208" s="95">
        <f>+BH133*BH175*0.0016/1000000</f>
      </c>
      <c r="BI208" s="95">
        <f>+BI133*BI175*0.0016/1000000</f>
      </c>
      <c r="BJ208" s="95">
        <f>+BJ133*BJ175*0.0016/1000000</f>
      </c>
      <c r="BK208" s="95">
        <f>+BK133*BK175*0.0016/1000000</f>
      </c>
      <c r="BL208" s="95">
        <f>+BL133*BL175*0.0016/1000000</f>
      </c>
      <c r="BM208" s="95">
        <f>+BM133*BM175*0.0016/1000000</f>
      </c>
      <c r="BN208" s="95">
        <f>+BN133*BN175*0.0016/1000000</f>
      </c>
      <c r="BO208" s="95">
        <f>+BO133*BO175*0.0016/1000000</f>
      </c>
      <c r="BP208" s="95">
        <f>+BP133*BP175*0.0016/1000000</f>
      </c>
      <c r="BQ208" s="29">
        <f>SUM(BE208:BP208)</f>
      </c>
      <c r="BR208" s="1"/>
      <c r="BS208" s="6"/>
      <c r="BT208" s="6"/>
      <c r="BU208" s="6"/>
      <c r="BV208" s="6"/>
      <c r="BW208" s="6"/>
      <c r="BX208" s="6"/>
      <c r="BY208" s="6"/>
      <c r="BZ208" s="6"/>
      <c r="CA208" s="1"/>
      <c r="CB208" s="6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</row>
    <row x14ac:dyDescent="0.25" r="209" customHeight="1" ht="18.75" hidden="1">
      <c r="A209" s="51">
        <f>A11</f>
      </c>
      <c r="B209" s="51">
        <f>B11</f>
      </c>
      <c r="C209" s="51">
        <f>C11</f>
      </c>
      <c r="D209" s="95">
        <f>+D135*D177*0.0016/1000000</f>
      </c>
      <c r="E209" s="95">
        <f>+E135*E177*0.0016/1000000</f>
      </c>
      <c r="F209" s="95">
        <f>+F135*F177*0.0016/1000000</f>
      </c>
      <c r="G209" s="95">
        <f>+G135*G177*0.0016/1000000</f>
      </c>
      <c r="H209" s="95">
        <f>+H135*H177*0.0016/1000000</f>
      </c>
      <c r="I209" s="95">
        <f>+I135*I177*0.0016/1000000</f>
      </c>
      <c r="J209" s="95">
        <f>+J135*J177*0.0016/1000000</f>
      </c>
      <c r="K209" s="95">
        <f>+K135*K177*0.0016/1000000</f>
      </c>
      <c r="L209" s="95">
        <f>+L135*L177*0.0016/1000000</f>
      </c>
      <c r="M209" s="95">
        <f>+M135*M177*0.0016/1000000</f>
      </c>
      <c r="N209" s="95">
        <f>+N135*N177*0.0016/1000000</f>
      </c>
      <c r="O209" s="95">
        <f>+O135*O177*0.0016/1000000</f>
      </c>
      <c r="P209" s="29">
        <f>SUM(D209:O209)</f>
      </c>
      <c r="Q209" s="95">
        <f>+Q135*Q177*0.0016/1000000</f>
      </c>
      <c r="R209" s="95">
        <f>+R135*R177*0.0016/1000000</f>
      </c>
      <c r="S209" s="95">
        <f>+S135*S177*0.0016/1000000</f>
      </c>
      <c r="T209" s="95">
        <f>+T135*T177*0.0016/1000000</f>
      </c>
      <c r="U209" s="95">
        <f>+U135*U177*0.0016/1000000</f>
      </c>
      <c r="V209" s="95">
        <f>+V135*V177*0.0016/1000000</f>
      </c>
      <c r="W209" s="95">
        <f>+W135*W177*0.0016/1000000</f>
      </c>
      <c r="X209" s="95">
        <f>+X135*X177*0.0016/1000000</f>
      </c>
      <c r="Y209" s="95">
        <f>+Y135*Y177*0.0016/1000000</f>
      </c>
      <c r="Z209" s="95">
        <f>+Z135*Z177*0.0016/1000000</f>
      </c>
      <c r="AA209" s="95">
        <f>+AA135*AA177*0.0016/1000000</f>
      </c>
      <c r="AB209" s="95">
        <f>+AB135*AB177*0.0016/1000000</f>
      </c>
      <c r="AC209" s="29">
        <f>SUM(Q209:AB209)</f>
      </c>
      <c r="AD209" s="95">
        <f>+AD135*AD177*0.0016/1000000</f>
      </c>
      <c r="AE209" s="95">
        <f>+AE135*AE177*0.0016/1000000</f>
      </c>
      <c r="AF209" s="95">
        <f>+AF135*AF177*0.0016/1000000</f>
      </c>
      <c r="AG209" s="95">
        <f>+AG135*AG177*0.0016/1000000</f>
      </c>
      <c r="AH209" s="95">
        <f>+AH135*AH177*0.0016/1000000</f>
      </c>
      <c r="AI209" s="95">
        <f>+AI135*AI177*0.0016/1000000</f>
      </c>
      <c r="AJ209" s="95">
        <f>+AJ135*AJ177*0.0016/1000000</f>
      </c>
      <c r="AK209" s="95">
        <f>+AK135*AK177*0.0016/1000000</f>
      </c>
      <c r="AL209" s="95">
        <f>+AL135*AL177*0.0016/1000000</f>
      </c>
      <c r="AM209" s="95">
        <f>+AM135*AM177*0.0016/1000000</f>
      </c>
      <c r="AN209" s="95">
        <f>+AN135*AN177*0.0016/1000000</f>
      </c>
      <c r="AO209" s="95">
        <f>+AO135*AO177*0.0016/1000000</f>
      </c>
      <c r="AP209" s="29">
        <f>SUM(AD209:AO209)</f>
      </c>
      <c r="AQ209" s="95">
        <f>+AQ135*AQ177*0.0016/1000000</f>
      </c>
      <c r="AR209" s="95">
        <f>+AR135*AR177*0.0016/1000000</f>
      </c>
      <c r="AS209" s="95">
        <f>+AS135*AS177*0.0016/1000000</f>
      </c>
      <c r="AT209" s="95">
        <f>+AT135*AT177*0.0016/1000000</f>
      </c>
      <c r="AU209" s="95">
        <f>+AU135*AU177*0.0016/1000000</f>
      </c>
      <c r="AV209" s="95">
        <f>+AV135*AV177*0.0016/1000000</f>
      </c>
      <c r="AW209" s="95">
        <f>+AW135*AW177*0.0016/1000000</f>
      </c>
      <c r="AX209" s="95">
        <f>+AX135*AX177*0.0016/1000000</f>
      </c>
      <c r="AY209" s="95">
        <f>+AY135*AY177*0.0016/1000000</f>
      </c>
      <c r="AZ209" s="95">
        <f>+AZ135*AZ177*0.0016/1000000</f>
      </c>
      <c r="BA209" s="95">
        <f>+BA135*BA177*0.0016/1000000</f>
      </c>
      <c r="BB209" s="95">
        <f>+BB135*BB177*0.0016/1000000</f>
      </c>
      <c r="BC209" s="29">
        <f>SUM(AQ209:BB209)</f>
      </c>
      <c r="BD209" s="31"/>
      <c r="BE209" s="95">
        <f>+BE134*BE176*0.0016/1000000</f>
      </c>
      <c r="BF209" s="95">
        <f>+BF134*BF176*0.0016/1000000</f>
      </c>
      <c r="BG209" s="95">
        <f>+BG134*BG176*0.0016/1000000</f>
      </c>
      <c r="BH209" s="95">
        <f>+BH134*BH176*0.0016/1000000</f>
      </c>
      <c r="BI209" s="95">
        <f>+BI134*BI176*0.0016/1000000</f>
      </c>
      <c r="BJ209" s="95">
        <f>+BJ134*BJ176*0.0016/1000000</f>
      </c>
      <c r="BK209" s="95">
        <f>+BK134*BK176*0.0016/1000000</f>
      </c>
      <c r="BL209" s="95">
        <f>+BL134*BL176*0.0016/1000000</f>
      </c>
      <c r="BM209" s="95">
        <f>+BM134*BM176*0.0016/1000000</f>
      </c>
      <c r="BN209" s="95">
        <f>+BN134*BN176*0.0016/1000000</f>
      </c>
      <c r="BO209" s="95">
        <f>+BO134*BO176*0.0016/1000000</f>
      </c>
      <c r="BP209" s="95">
        <f>+BP134*BP176*0.0016/1000000</f>
      </c>
      <c r="BQ209" s="29">
        <f>SUM(BE209:BP209)</f>
      </c>
      <c r="BR209" s="1"/>
      <c r="BS209" s="6"/>
      <c r="BT209" s="6"/>
      <c r="BU209" s="6"/>
      <c r="BV209" s="6"/>
      <c r="BW209" s="6"/>
      <c r="BX209" s="6"/>
      <c r="BY209" s="6"/>
      <c r="BZ209" s="6"/>
      <c r="CA209" s="1"/>
      <c r="CB209" s="6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</row>
    <row x14ac:dyDescent="0.25" r="210" customHeight="1" ht="18.75" hidden="1">
      <c r="A210" s="51">
        <f>A12</f>
      </c>
      <c r="B210" s="51">
        <f>B12</f>
      </c>
      <c r="C210" s="51">
        <f>C12</f>
      </c>
      <c r="D210" s="95">
        <f>+D136*D178*0.0016/1000000</f>
      </c>
      <c r="E210" s="95">
        <f>+E136*E178*0.0016/1000000</f>
      </c>
      <c r="F210" s="95">
        <f>+F136*F178*0.0016/1000000</f>
      </c>
      <c r="G210" s="95">
        <f>+G136*G178*0.0016/1000000</f>
      </c>
      <c r="H210" s="95">
        <f>+H136*H178*0.0016/1000000</f>
      </c>
      <c r="I210" s="95">
        <f>+I136*I178*0.0016/1000000</f>
      </c>
      <c r="J210" s="95">
        <f>+J136*J178*0.0016/1000000</f>
      </c>
      <c r="K210" s="95">
        <f>+K136*K178*0.0016/1000000</f>
      </c>
      <c r="L210" s="95">
        <f>+L136*L178*0.0016/1000000</f>
      </c>
      <c r="M210" s="95">
        <f>+M136*M178*0.0016/1000000</f>
      </c>
      <c r="N210" s="95">
        <f>+N136*N178*0.0016/1000000</f>
      </c>
      <c r="O210" s="95">
        <f>+O136*O178*0.0016/1000000</f>
      </c>
      <c r="P210" s="29">
        <f>SUM(D210:O210)</f>
      </c>
      <c r="Q210" s="95">
        <f>+Q136*Q178*0.0016/1000000</f>
      </c>
      <c r="R210" s="95">
        <f>+R136*R178*0.0016/1000000</f>
      </c>
      <c r="S210" s="95">
        <f>+S136*S178*0.0016/1000000</f>
      </c>
      <c r="T210" s="95">
        <f>+T136*T178*0.0016/1000000</f>
      </c>
      <c r="U210" s="95">
        <f>+U136*U178*0.0016/1000000</f>
      </c>
      <c r="V210" s="95">
        <f>+V136*V178*0.0016/1000000</f>
      </c>
      <c r="W210" s="95">
        <f>+W136*W178*0.0016/1000000</f>
      </c>
      <c r="X210" s="95">
        <f>+X136*X178*0.0016/1000000</f>
      </c>
      <c r="Y210" s="95">
        <f>+Y136*Y178*0.0016/1000000</f>
      </c>
      <c r="Z210" s="95">
        <f>+Z136*Z178*0.0016/1000000</f>
      </c>
      <c r="AA210" s="95">
        <f>+AA136*AA178*0.0016/1000000</f>
      </c>
      <c r="AB210" s="95">
        <f>+AB136*AB178*0.0016/1000000</f>
      </c>
      <c r="AC210" s="29">
        <f>SUM(Q210:AB210)</f>
      </c>
      <c r="AD210" s="95">
        <f>+AD136*AD178*0.0016/1000000</f>
      </c>
      <c r="AE210" s="95">
        <f>+AE136*AE178*0.0016/1000000</f>
      </c>
      <c r="AF210" s="95">
        <f>+AF136*AF178*0.0016/1000000</f>
      </c>
      <c r="AG210" s="95">
        <f>+AG136*AG178*0.0016/1000000</f>
      </c>
      <c r="AH210" s="95">
        <f>+AH136*AH178*0.0016/1000000</f>
      </c>
      <c r="AI210" s="95">
        <f>+AI136*AI178*0.0016/1000000</f>
      </c>
      <c r="AJ210" s="95">
        <f>+AJ136*AJ178*0.0016/1000000</f>
      </c>
      <c r="AK210" s="95">
        <f>+AK136*AK178*0.0016/1000000</f>
      </c>
      <c r="AL210" s="95">
        <f>+AL136*AL178*0.0016/1000000</f>
      </c>
      <c r="AM210" s="95">
        <f>+AM136*AM178*0.0016/1000000</f>
      </c>
      <c r="AN210" s="95">
        <f>+AN136*AN178*0.0016/1000000</f>
      </c>
      <c r="AO210" s="95">
        <f>+AO136*AO178*0.0016/1000000</f>
      </c>
      <c r="AP210" s="29">
        <f>SUM(AD210:AO210)</f>
      </c>
      <c r="AQ210" s="95">
        <f>+AQ136*AQ178*0.0016/1000000</f>
      </c>
      <c r="AR210" s="95">
        <f>+AR136*AR178*0.0016/1000000</f>
      </c>
      <c r="AS210" s="95">
        <f>+AS136*AS178*0.0016/1000000</f>
      </c>
      <c r="AT210" s="95">
        <f>+AT136*AT178*0.0016/1000000</f>
      </c>
      <c r="AU210" s="95">
        <f>+AU136*AU178*0.0016/1000000</f>
      </c>
      <c r="AV210" s="95">
        <f>+AV136*AV178*0.0016/1000000</f>
      </c>
      <c r="AW210" s="95">
        <f>+AW136*AW178*0.0016/1000000</f>
      </c>
      <c r="AX210" s="95">
        <f>+AX136*AX178*0.0016/1000000</f>
      </c>
      <c r="AY210" s="95">
        <f>+AY136*AY178*0.0016/1000000</f>
      </c>
      <c r="AZ210" s="95">
        <f>+AZ136*AZ178*0.0016/1000000</f>
      </c>
      <c r="BA210" s="95">
        <f>+BA136*BA178*0.0016/1000000</f>
      </c>
      <c r="BB210" s="95">
        <f>+BB136*BB178*0.0016/1000000</f>
      </c>
      <c r="BC210" s="29">
        <f>SUM(AQ210:BB210)</f>
      </c>
      <c r="BD210" s="31"/>
      <c r="BE210" s="95">
        <f>+BE135*BE177*0.0016/1000000</f>
      </c>
      <c r="BF210" s="95">
        <f>+BF135*BF177*0.0016/1000000</f>
      </c>
      <c r="BG210" s="95">
        <f>+BG135*BG177*0.0016/1000000</f>
      </c>
      <c r="BH210" s="95">
        <f>+BH135*BH177*0.0016/1000000</f>
      </c>
      <c r="BI210" s="95">
        <f>+BI135*BI177*0.0016/1000000</f>
      </c>
      <c r="BJ210" s="95">
        <f>+BJ135*BJ177*0.0016/1000000</f>
      </c>
      <c r="BK210" s="95">
        <f>+BK135*BK177*0.0016/1000000</f>
      </c>
      <c r="BL210" s="95">
        <f>+BL135*BL177*0.0016/1000000</f>
      </c>
      <c r="BM210" s="95">
        <f>+BM135*BM177*0.0016/1000000</f>
      </c>
      <c r="BN210" s="95">
        <f>+BN135*BN177*0.0016/1000000</f>
      </c>
      <c r="BO210" s="95">
        <f>+BO135*BO177*0.0016/1000000</f>
      </c>
      <c r="BP210" s="95">
        <f>+BP135*BP177*0.0016/1000000</f>
      </c>
      <c r="BQ210" s="29">
        <f>SUM(BE210:BP210)</f>
      </c>
      <c r="BR210" s="1"/>
      <c r="BS210" s="6"/>
      <c r="BT210" s="6"/>
      <c r="BU210" s="6"/>
      <c r="BV210" s="6"/>
      <c r="BW210" s="6"/>
      <c r="BX210" s="6"/>
      <c r="BY210" s="6"/>
      <c r="BZ210" s="6"/>
      <c r="CA210" s="1"/>
      <c r="CB210" s="6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</row>
    <row x14ac:dyDescent="0.25" r="211" customHeight="1" ht="18.75" hidden="1">
      <c r="A211" s="51">
        <f>A13</f>
      </c>
      <c r="B211" s="51">
        <f>B13</f>
      </c>
      <c r="C211" s="51">
        <f>C13</f>
      </c>
      <c r="D211" s="95">
        <f>+D137*D179*0.0016/1000000</f>
      </c>
      <c r="E211" s="95">
        <f>+E137*E179*0.0016/1000000</f>
      </c>
      <c r="F211" s="95">
        <f>+F137*F179*0.0016/1000000</f>
      </c>
      <c r="G211" s="95">
        <f>+G137*G179*0.0016/1000000</f>
      </c>
      <c r="H211" s="95">
        <f>+H137*H179*0.0016/1000000</f>
      </c>
      <c r="I211" s="95">
        <f>+I137*I179*0.0016/1000000</f>
      </c>
      <c r="J211" s="95">
        <f>+J137*J179*0.0016/1000000</f>
      </c>
      <c r="K211" s="95">
        <f>+K137*K179*0.0016/1000000</f>
      </c>
      <c r="L211" s="95">
        <f>+L137*L179*0.0016/1000000</f>
      </c>
      <c r="M211" s="95">
        <f>+M137*M179*0.0016/1000000</f>
      </c>
      <c r="N211" s="95">
        <f>+N137*N179*0.0016/1000000</f>
      </c>
      <c r="O211" s="95">
        <f>+O137*O179*0.0016/1000000</f>
      </c>
      <c r="P211" s="29">
        <f>SUM(D211:O211)</f>
      </c>
      <c r="Q211" s="95">
        <f>+Q137*Q179*0.0016/1000000</f>
      </c>
      <c r="R211" s="95">
        <f>+R137*R179*0.0016/1000000</f>
      </c>
      <c r="S211" s="95">
        <f>+S137*S179*0.0016/1000000</f>
      </c>
      <c r="T211" s="95">
        <f>+T137*T179*0.0016/1000000</f>
      </c>
      <c r="U211" s="95">
        <f>+U137*U179*0.0016/1000000</f>
      </c>
      <c r="V211" s="95">
        <f>+V137*V179*0.0016/1000000</f>
      </c>
      <c r="W211" s="95">
        <f>+W137*W179*0.0016/1000000</f>
      </c>
      <c r="X211" s="95">
        <f>+X137*X179*0.0016/1000000</f>
      </c>
      <c r="Y211" s="95">
        <f>+Y137*Y179*0.0016/1000000</f>
      </c>
      <c r="Z211" s="95">
        <f>+Z137*Z179*0.0016/1000000</f>
      </c>
      <c r="AA211" s="95">
        <f>+AA137*AA179*0.0016/1000000</f>
      </c>
      <c r="AB211" s="95">
        <f>+AB137*AB179*0.0016/1000000</f>
      </c>
      <c r="AC211" s="29">
        <f>SUM(Q211:AB211)</f>
      </c>
      <c r="AD211" s="95">
        <f>+AD137*AD179*0.0016/1000000</f>
      </c>
      <c r="AE211" s="95">
        <f>+AE137*AE179*0.0016/1000000</f>
      </c>
      <c r="AF211" s="95">
        <f>+AF137*AF179*0.0016/1000000</f>
      </c>
      <c r="AG211" s="95">
        <f>+AG137*AG179*0.0016/1000000</f>
      </c>
      <c r="AH211" s="95">
        <f>+AH137*AH179*0.0016/1000000</f>
      </c>
      <c r="AI211" s="95">
        <f>+AI137*AI179*0.0016/1000000</f>
      </c>
      <c r="AJ211" s="95">
        <f>+AJ137*AJ179*0.0016/1000000</f>
      </c>
      <c r="AK211" s="95">
        <f>+AK137*AK179*0.0016/1000000</f>
      </c>
      <c r="AL211" s="95">
        <f>+AL137*AL179*0.0016/1000000</f>
      </c>
      <c r="AM211" s="95">
        <f>+AM137*AM179*0.0016/1000000</f>
      </c>
      <c r="AN211" s="95">
        <f>+AN137*AN179*0.0016/1000000</f>
      </c>
      <c r="AO211" s="95">
        <f>+AO137*AO179*0.0016/1000000</f>
      </c>
      <c r="AP211" s="29">
        <f>SUM(AD211:AO211)</f>
      </c>
      <c r="AQ211" s="95">
        <f>+AQ137*AQ179*0.0016/1000000</f>
      </c>
      <c r="AR211" s="95">
        <f>+AR137*AR179*0.0016/1000000</f>
      </c>
      <c r="AS211" s="95">
        <f>+AS137*AS179*0.0016/1000000</f>
      </c>
      <c r="AT211" s="95">
        <f>+AT137*AT179*0.0016/1000000</f>
      </c>
      <c r="AU211" s="95">
        <f>+AU137*AU179*0.0016/1000000</f>
      </c>
      <c r="AV211" s="95">
        <f>+AV137*AV179*0.0016/1000000</f>
      </c>
      <c r="AW211" s="95">
        <f>+AW137*AW179*0.0016/1000000</f>
      </c>
      <c r="AX211" s="95">
        <f>+AX137*AX179*0.0016/1000000</f>
      </c>
      <c r="AY211" s="95">
        <f>+AY137*AY179*0.0016/1000000</f>
      </c>
      <c r="AZ211" s="95">
        <f>+AZ137*AZ179*0.0016/1000000</f>
      </c>
      <c r="BA211" s="95">
        <f>+BA137*BA179*0.0016/1000000</f>
      </c>
      <c r="BB211" s="95">
        <f>+BB137*BB179*0.0016/1000000</f>
      </c>
      <c r="BC211" s="29">
        <f>SUM(AQ211:BB211)</f>
      </c>
      <c r="BD211" s="31"/>
      <c r="BE211" s="95">
        <f>+BE136*BE178*0.0016/1000000</f>
      </c>
      <c r="BF211" s="95">
        <f>+BF136*BF178*0.0016/1000000</f>
      </c>
      <c r="BG211" s="95">
        <f>+BG136*BG178*0.0016/1000000</f>
      </c>
      <c r="BH211" s="95">
        <f>+BH136*BH178*0.0016/1000000</f>
      </c>
      <c r="BI211" s="95">
        <f>+BI136*BI178*0.0016/1000000</f>
      </c>
      <c r="BJ211" s="95">
        <f>+BJ136*BJ178*0.0016/1000000</f>
      </c>
      <c r="BK211" s="95">
        <f>+BK136*BK178*0.0016/1000000</f>
      </c>
      <c r="BL211" s="95">
        <f>+BL136*BL178*0.0016/1000000</f>
      </c>
      <c r="BM211" s="95">
        <f>+BM136*BM178*0.0016/1000000</f>
      </c>
      <c r="BN211" s="95">
        <f>+BN136*BN178*0.0016/1000000</f>
      </c>
      <c r="BO211" s="95">
        <f>+BO136*BO178*0.0016/1000000</f>
      </c>
      <c r="BP211" s="95">
        <f>+BP136*BP178*0.0016/1000000</f>
      </c>
      <c r="BQ211" s="29">
        <f>SUM(BE211:BP211)</f>
      </c>
      <c r="BR211" s="1"/>
      <c r="BS211" s="6"/>
      <c r="BT211" s="6"/>
      <c r="BU211" s="6"/>
      <c r="BV211" s="6"/>
      <c r="BW211" s="6"/>
      <c r="BX211" s="6"/>
      <c r="BY211" s="6"/>
      <c r="BZ211" s="6"/>
      <c r="CA211" s="1"/>
      <c r="CB211" s="6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</row>
    <row x14ac:dyDescent="0.25" r="212" customHeight="1" ht="18.75" hidden="1">
      <c r="A212" s="51">
        <f>A14</f>
      </c>
      <c r="B212" s="51">
        <f>B14</f>
      </c>
      <c r="C212" s="51">
        <f>C14</f>
      </c>
      <c r="D212" s="95">
        <f>+D138*D180*0.0016/1000000</f>
      </c>
      <c r="E212" s="95">
        <f>+E138*E180*0.0016/1000000</f>
      </c>
      <c r="F212" s="95">
        <f>+F138*F180*0.0016/1000000</f>
      </c>
      <c r="G212" s="95">
        <f>+G138*G180*0.0016/1000000</f>
      </c>
      <c r="H212" s="95">
        <f>+H138*H180*0.0016/1000000</f>
      </c>
      <c r="I212" s="95">
        <f>+I138*I180*0.0016/1000000</f>
      </c>
      <c r="J212" s="95">
        <f>+J138*J180*0.0016/1000000</f>
      </c>
      <c r="K212" s="95">
        <f>+K138*K180*0.0016/1000000</f>
      </c>
      <c r="L212" s="95">
        <f>+L138*L180*0.0016/1000000</f>
      </c>
      <c r="M212" s="95">
        <f>+M138*M180*0.0016/1000000</f>
      </c>
      <c r="N212" s="95">
        <f>+N138*N180*0.0016/1000000</f>
      </c>
      <c r="O212" s="95">
        <f>+O138*O180*0.0016/1000000</f>
      </c>
      <c r="P212" s="29">
        <f>SUM(D212:O212)</f>
      </c>
      <c r="Q212" s="95">
        <f>+Q138*Q180*0.0016/1000000</f>
      </c>
      <c r="R212" s="95">
        <f>+R138*R180*0.0016/1000000</f>
      </c>
      <c r="S212" s="95">
        <f>+S138*S180*0.0016/1000000</f>
      </c>
      <c r="T212" s="95">
        <f>+T138*T180*0.0016/1000000</f>
      </c>
      <c r="U212" s="95">
        <f>+U138*U180*0.0016/1000000</f>
      </c>
      <c r="V212" s="95">
        <f>+V138*V180*0.0016/1000000</f>
      </c>
      <c r="W212" s="95">
        <f>+W138*W180*0.0016/1000000</f>
      </c>
      <c r="X212" s="95">
        <f>+X138*X180*0.0016/1000000</f>
      </c>
      <c r="Y212" s="95">
        <f>+Y138*Y180*0.0016/1000000</f>
      </c>
      <c r="Z212" s="95">
        <f>+Z138*Z180*0.0016/1000000</f>
      </c>
      <c r="AA212" s="95">
        <f>+AA138*AA180*0.0016/1000000</f>
      </c>
      <c r="AB212" s="95">
        <f>+AB138*AB180*0.0016/1000000</f>
      </c>
      <c r="AC212" s="29">
        <f>SUM(Q212:AB212)</f>
      </c>
      <c r="AD212" s="95">
        <f>+AD138*AD180*0.0016/1000000</f>
      </c>
      <c r="AE212" s="95">
        <f>+AE138*AE180*0.0016/1000000</f>
      </c>
      <c r="AF212" s="95">
        <f>+AF138*AF180*0.0016/1000000</f>
      </c>
      <c r="AG212" s="95">
        <f>+AG138*AG180*0.0016/1000000</f>
      </c>
      <c r="AH212" s="95">
        <f>+AH138*AH180*0.0016/1000000</f>
      </c>
      <c r="AI212" s="95">
        <f>+AI138*AI180*0.0016/1000000</f>
      </c>
      <c r="AJ212" s="95">
        <f>+AJ138*AJ180*0.0016/1000000</f>
      </c>
      <c r="AK212" s="95">
        <f>+AK138*AK180*0.0016/1000000</f>
      </c>
      <c r="AL212" s="95">
        <f>+AL138*AL180*0.0016/1000000</f>
      </c>
      <c r="AM212" s="95">
        <f>+AM138*AM180*0.0016/1000000</f>
      </c>
      <c r="AN212" s="95">
        <f>+AN138*AN180*0.0016/1000000</f>
      </c>
      <c r="AO212" s="95">
        <f>+AO138*AO180*0.0016/1000000</f>
      </c>
      <c r="AP212" s="29">
        <f>SUM(AD212:AO212)</f>
      </c>
      <c r="AQ212" s="95">
        <f>+AQ138*AQ180*0.0016/1000000</f>
      </c>
      <c r="AR212" s="95">
        <f>+AR138*AR180*0.0016/1000000</f>
      </c>
      <c r="AS212" s="95">
        <f>+AS138*AS180*0.0016/1000000</f>
      </c>
      <c r="AT212" s="95">
        <f>+AT138*AT180*0.0016/1000000</f>
      </c>
      <c r="AU212" s="95">
        <f>+AU138*AU180*0.0016/1000000</f>
      </c>
      <c r="AV212" s="95">
        <f>+AV138*AV180*0.0016/1000000</f>
      </c>
      <c r="AW212" s="95">
        <f>+AW138*AW180*0.0016/1000000</f>
      </c>
      <c r="AX212" s="95">
        <f>+AX138*AX180*0.0016/1000000</f>
      </c>
      <c r="AY212" s="95">
        <f>+AY138*AY180*0.0016/1000000</f>
      </c>
      <c r="AZ212" s="95">
        <f>+AZ138*AZ180*0.0016/1000000</f>
      </c>
      <c r="BA212" s="95">
        <f>+BA138*BA180*0.0016/1000000</f>
      </c>
      <c r="BB212" s="95">
        <f>+BB138*BB180*0.0016/1000000</f>
      </c>
      <c r="BC212" s="29">
        <f>SUM(AQ212:BB212)</f>
      </c>
      <c r="BD212" s="31"/>
      <c r="BE212" s="95">
        <f>+BE137*BE179*0.0016/1000000</f>
      </c>
      <c r="BF212" s="95">
        <f>+BF137*BF179*0.0016/1000000</f>
      </c>
      <c r="BG212" s="95">
        <f>+BG137*BG179*0.0016/1000000</f>
      </c>
      <c r="BH212" s="95">
        <f>+BH137*BH179*0.0016/1000000</f>
      </c>
      <c r="BI212" s="95">
        <f>+BI137*BI179*0.0016/1000000</f>
      </c>
      <c r="BJ212" s="95">
        <f>+BJ137*BJ179*0.0016/1000000</f>
      </c>
      <c r="BK212" s="95">
        <f>+BK137*BK179*0.0016/1000000</f>
      </c>
      <c r="BL212" s="95">
        <f>+BL137*BL179*0.0016/1000000</f>
      </c>
      <c r="BM212" s="95">
        <f>+BM137*BM179*0.0016/1000000</f>
      </c>
      <c r="BN212" s="95">
        <f>+BN137*BN179*0.0016/1000000</f>
      </c>
      <c r="BO212" s="95">
        <f>+BO137*BO179*0.0016/1000000</f>
      </c>
      <c r="BP212" s="95">
        <f>+BP137*BP179*0.0016/1000000</f>
      </c>
      <c r="BQ212" s="29">
        <f>SUM(BE212:BP212)</f>
      </c>
      <c r="BR212" s="1"/>
      <c r="BS212" s="6"/>
      <c r="BT212" s="6"/>
      <c r="BU212" s="6"/>
      <c r="BV212" s="6"/>
      <c r="BW212" s="6"/>
      <c r="BX212" s="6"/>
      <c r="BY212" s="6"/>
      <c r="BZ212" s="6"/>
      <c r="CA212" s="1"/>
      <c r="CB212" s="6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</row>
    <row x14ac:dyDescent="0.25" r="213" customHeight="1" ht="18.75" hidden="1">
      <c r="A213" s="51">
        <f>A15</f>
      </c>
      <c r="B213" s="51">
        <f>B15</f>
      </c>
      <c r="C213" s="51">
        <f>C15</f>
      </c>
      <c r="D213" s="95">
        <f>+D139*D181*0.0016/1000000</f>
      </c>
      <c r="E213" s="95">
        <f>+E139*E181*0.0016/1000000</f>
      </c>
      <c r="F213" s="95">
        <f>+F139*F181*0.0016/1000000</f>
      </c>
      <c r="G213" s="95">
        <f>+G139*G181*0.0016/1000000</f>
      </c>
      <c r="H213" s="95">
        <f>+H139*H181*0.0016/1000000</f>
      </c>
      <c r="I213" s="95">
        <f>+I139*I181*0.0016/1000000</f>
      </c>
      <c r="J213" s="95">
        <f>+J139*J181*0.0016/1000000</f>
      </c>
      <c r="K213" s="95">
        <f>+K139*K181*0.0016/1000000</f>
      </c>
      <c r="L213" s="95">
        <f>+L139*L181*0.0016/1000000</f>
      </c>
      <c r="M213" s="95">
        <f>+M139*M181*0.0016/1000000</f>
      </c>
      <c r="N213" s="95">
        <f>+N139*N181*0.0016/1000000</f>
      </c>
      <c r="O213" s="95">
        <f>+O139*O181*0.0016/1000000</f>
      </c>
      <c r="P213" s="29">
        <f>SUM(D213:O213)</f>
      </c>
      <c r="Q213" s="95">
        <f>+Q139*Q181*0.0016/1000000</f>
      </c>
      <c r="R213" s="95">
        <f>+R139*R181*0.0016/1000000</f>
      </c>
      <c r="S213" s="95">
        <f>+S139*S181*0.0016/1000000</f>
      </c>
      <c r="T213" s="95">
        <f>+T139*T181*0.0016/1000000</f>
      </c>
      <c r="U213" s="95">
        <f>+U139*U181*0.0016/1000000</f>
      </c>
      <c r="V213" s="95">
        <f>+V139*V181*0.0016/1000000</f>
      </c>
      <c r="W213" s="95">
        <f>+W139*W181*0.0016/1000000</f>
      </c>
      <c r="X213" s="95">
        <f>+X139*X181*0.0016/1000000</f>
      </c>
      <c r="Y213" s="95">
        <f>+Y139*Y181*0.0016/1000000</f>
      </c>
      <c r="Z213" s="95">
        <f>+Z139*Z181*0.0016/1000000</f>
      </c>
      <c r="AA213" s="95">
        <f>+AA139*AA181*0.0016/1000000</f>
      </c>
      <c r="AB213" s="95">
        <f>+AB139*AB181*0.0016/1000000</f>
      </c>
      <c r="AC213" s="29">
        <f>SUM(Q213:AB213)</f>
      </c>
      <c r="AD213" s="95">
        <f>+AD139*AD181*0.0016/1000000</f>
      </c>
      <c r="AE213" s="95">
        <f>+AE139*AE181*0.0016/1000000</f>
      </c>
      <c r="AF213" s="95">
        <f>+AF139*AF181*0.0016/1000000</f>
      </c>
      <c r="AG213" s="95">
        <f>+AG139*AG181*0.0016/1000000</f>
      </c>
      <c r="AH213" s="95">
        <f>+AH139*AH181*0.0016/1000000</f>
      </c>
      <c r="AI213" s="95">
        <f>+AI139*AI181*0.0016/1000000</f>
      </c>
      <c r="AJ213" s="95">
        <f>+AJ139*AJ181*0.0016/1000000</f>
      </c>
      <c r="AK213" s="95">
        <f>+AK139*AK181*0.0016/1000000</f>
      </c>
      <c r="AL213" s="95">
        <f>+AL139*AL181*0.0016/1000000</f>
      </c>
      <c r="AM213" s="95">
        <f>+AM139*AM181*0.0016/1000000</f>
      </c>
      <c r="AN213" s="95">
        <f>+AN139*AN181*0.0016/1000000</f>
      </c>
      <c r="AO213" s="95">
        <f>+AO139*AO181*0.0016/1000000</f>
      </c>
      <c r="AP213" s="29">
        <f>SUM(AD213:AO213)</f>
      </c>
      <c r="AQ213" s="95">
        <f>+AQ139*AQ181*0.0016/1000000</f>
      </c>
      <c r="AR213" s="95">
        <f>+AR139*AR181*0.0016/1000000</f>
      </c>
      <c r="AS213" s="95">
        <f>+AS139*AS181*0.0016/1000000</f>
      </c>
      <c r="AT213" s="95">
        <f>+AT139*AT181*0.0016/1000000</f>
      </c>
      <c r="AU213" s="95">
        <f>+AU139*AU181*0.0016/1000000</f>
      </c>
      <c r="AV213" s="95">
        <f>+AV139*AV181*0.0016/1000000</f>
      </c>
      <c r="AW213" s="95">
        <f>+AW139*AW181*0.0016/1000000</f>
      </c>
      <c r="AX213" s="95">
        <f>+AX139*AX181*0.0016/1000000</f>
      </c>
      <c r="AY213" s="95">
        <f>+AY139*AY181*0.0016/1000000</f>
      </c>
      <c r="AZ213" s="95">
        <f>+AZ139*AZ181*0.0016/1000000</f>
      </c>
      <c r="BA213" s="95">
        <f>+BA139*BA181*0.0016/1000000</f>
      </c>
      <c r="BB213" s="95">
        <f>+BB139*BB181*0.0016/1000000</f>
      </c>
      <c r="BC213" s="29">
        <f>SUM(AQ213:BB213)</f>
      </c>
      <c r="BD213" s="31"/>
      <c r="BE213" s="95">
        <f>+BE138*BE180*0.0016/1000000</f>
      </c>
      <c r="BF213" s="95">
        <f>+BF138*BF180*0.0016/1000000</f>
      </c>
      <c r="BG213" s="95">
        <f>+BG138*BG180*0.0016/1000000</f>
      </c>
      <c r="BH213" s="95">
        <f>+BH138*BH180*0.0016/1000000</f>
      </c>
      <c r="BI213" s="95">
        <f>+BI138*BI180*0.0016/1000000</f>
      </c>
      <c r="BJ213" s="95">
        <f>+BJ138*BJ180*0.0016/1000000</f>
      </c>
      <c r="BK213" s="95">
        <f>+BK138*BK180*0.0016/1000000</f>
      </c>
      <c r="BL213" s="95">
        <f>+BL138*BL180*0.0016/1000000</f>
      </c>
      <c r="BM213" s="95">
        <f>+BM138*BM180*0.0016/1000000</f>
      </c>
      <c r="BN213" s="95">
        <f>+BN138*BN180*0.0016/1000000</f>
      </c>
      <c r="BO213" s="95">
        <f>+BO138*BO180*0.0016/1000000</f>
      </c>
      <c r="BP213" s="95">
        <f>+BP138*BP180*0.0016/1000000</f>
      </c>
      <c r="BQ213" s="29">
        <f>SUM(BE213:BP213)</f>
      </c>
      <c r="BR213" s="1"/>
      <c r="BS213" s="6"/>
      <c r="BT213" s="6"/>
      <c r="BU213" s="6"/>
      <c r="BV213" s="6"/>
      <c r="BW213" s="6"/>
      <c r="BX213" s="6"/>
      <c r="BY213" s="6"/>
      <c r="BZ213" s="6"/>
      <c r="CA213" s="1"/>
      <c r="CB213" s="6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</row>
    <row x14ac:dyDescent="0.25" r="214" customHeight="1" ht="18.75" hidden="1">
      <c r="A214" s="51">
        <f>A16</f>
      </c>
      <c r="B214" s="51">
        <f>B16</f>
      </c>
      <c r="C214" s="51">
        <f>C16</f>
      </c>
      <c r="D214" s="95">
        <f>+D140*D182*0.0016/1000000</f>
      </c>
      <c r="E214" s="95">
        <f>+E140*E182*0.0016/1000000</f>
      </c>
      <c r="F214" s="95">
        <f>+F140*F182*0.0016/1000000</f>
      </c>
      <c r="G214" s="95">
        <f>+G140*G182*0.0016/1000000</f>
      </c>
      <c r="H214" s="95">
        <f>+H140*H182*0.0016/1000000</f>
      </c>
      <c r="I214" s="95">
        <f>+I140*I182*0.0016/1000000</f>
      </c>
      <c r="J214" s="95">
        <f>+J140*J182*0.0016/1000000</f>
      </c>
      <c r="K214" s="95">
        <f>+K140*K182*0.0016/1000000</f>
      </c>
      <c r="L214" s="95">
        <f>+L140*L182*0.0016/1000000</f>
      </c>
      <c r="M214" s="95">
        <f>+M140*M182*0.0016/1000000</f>
      </c>
      <c r="N214" s="95">
        <f>+N140*N182*0.0016/1000000</f>
      </c>
      <c r="O214" s="95">
        <f>+O140*O182*0.0016/1000000</f>
      </c>
      <c r="P214" s="29">
        <f>SUM(D214:O214)</f>
      </c>
      <c r="Q214" s="95">
        <f>+Q140*Q182*0.0016/1000000</f>
      </c>
      <c r="R214" s="95">
        <f>+R140*R182*0.0016/1000000</f>
      </c>
      <c r="S214" s="95">
        <f>+S140*S182*0.0016/1000000</f>
      </c>
      <c r="T214" s="95">
        <f>+T140*T182*0.0016/1000000</f>
      </c>
      <c r="U214" s="95">
        <f>+U140*U182*0.0016/1000000</f>
      </c>
      <c r="V214" s="95">
        <f>+V140*V182*0.0016/1000000</f>
      </c>
      <c r="W214" s="95">
        <f>+W140*W182*0.0016/1000000</f>
      </c>
      <c r="X214" s="95">
        <f>+X140*X182*0.0016/1000000</f>
      </c>
      <c r="Y214" s="95">
        <f>+Y140*Y182*0.0016/1000000</f>
      </c>
      <c r="Z214" s="95">
        <f>+Z140*Z182*0.0016/1000000</f>
      </c>
      <c r="AA214" s="95">
        <f>+AA140*AA182*0.0016/1000000</f>
      </c>
      <c r="AB214" s="95">
        <f>+AB140*AB182*0.0016/1000000</f>
      </c>
      <c r="AC214" s="29">
        <f>SUM(Q214:AB214)</f>
      </c>
      <c r="AD214" s="95">
        <f>+AD140*AD182*0.0016/1000000</f>
      </c>
      <c r="AE214" s="95">
        <f>+AE140*AE182*0.0016/1000000</f>
      </c>
      <c r="AF214" s="95">
        <f>+AF140*AF182*0.0016/1000000</f>
      </c>
      <c r="AG214" s="95">
        <f>+AG140*AG182*0.0016/1000000</f>
      </c>
      <c r="AH214" s="95">
        <f>+AH140*AH182*0.0016/1000000</f>
      </c>
      <c r="AI214" s="95">
        <f>+AI140*AI182*0.0016/1000000</f>
      </c>
      <c r="AJ214" s="95">
        <f>+AJ140*AJ182*0.0016/1000000</f>
      </c>
      <c r="AK214" s="95">
        <f>+AK140*AK182*0.0016/1000000</f>
      </c>
      <c r="AL214" s="95">
        <f>+AL140*AL182*0.0016/1000000</f>
      </c>
      <c r="AM214" s="95">
        <f>+AM140*AM182*0.0016/1000000</f>
      </c>
      <c r="AN214" s="95">
        <f>+AN140*AN182*0.0016/1000000</f>
      </c>
      <c r="AO214" s="95">
        <f>+AO140*AO182*0.0016/1000000</f>
      </c>
      <c r="AP214" s="29">
        <f>SUM(AD214:AO214)</f>
      </c>
      <c r="AQ214" s="95">
        <f>+AQ140*AQ182*0.0016/1000000</f>
      </c>
      <c r="AR214" s="95">
        <f>+AR140*AR182*0.0016/1000000</f>
      </c>
      <c r="AS214" s="95">
        <f>+AS140*AS182*0.0016/1000000</f>
      </c>
      <c r="AT214" s="95">
        <f>+AT140*AT182*0.0016/1000000</f>
      </c>
      <c r="AU214" s="95">
        <f>+AU140*AU182*0.0016/1000000</f>
      </c>
      <c r="AV214" s="95">
        <f>+AV140*AV182*0.0016/1000000</f>
      </c>
      <c r="AW214" s="95">
        <f>+AW140*AW182*0.0016/1000000</f>
      </c>
      <c r="AX214" s="95">
        <f>+AX140*AX182*0.0016/1000000</f>
      </c>
      <c r="AY214" s="95">
        <f>+AY140*AY182*0.0016/1000000</f>
      </c>
      <c r="AZ214" s="95">
        <f>+AZ140*AZ182*0.0016/1000000</f>
      </c>
      <c r="BA214" s="95">
        <f>+BA140*BA182*0.0016/1000000</f>
      </c>
      <c r="BB214" s="95">
        <f>+BB140*BB182*0.0016/1000000</f>
      </c>
      <c r="BC214" s="29">
        <f>SUM(AQ214:BB214)</f>
      </c>
      <c r="BD214" s="31"/>
      <c r="BE214" s="95">
        <f>+BE139*BE181*0.0016/1000000</f>
      </c>
      <c r="BF214" s="95">
        <f>+BF139*BF181*0.0016/1000000</f>
      </c>
      <c r="BG214" s="95">
        <f>+BG139*BG181*0.0016/1000000</f>
      </c>
      <c r="BH214" s="95">
        <f>+BH139*BH181*0.0016/1000000</f>
      </c>
      <c r="BI214" s="95">
        <f>+BI139*BI181*0.0016/1000000</f>
      </c>
      <c r="BJ214" s="95">
        <f>+BJ139*BJ181*0.0016/1000000</f>
      </c>
      <c r="BK214" s="95">
        <f>+BK139*BK181*0.0016/1000000</f>
      </c>
      <c r="BL214" s="95">
        <f>+BL139*BL181*0.0016/1000000</f>
      </c>
      <c r="BM214" s="95">
        <f>+BM139*BM181*0.0016/1000000</f>
      </c>
      <c r="BN214" s="95">
        <f>+BN139*BN181*0.0016/1000000</f>
      </c>
      <c r="BO214" s="95">
        <f>+BO139*BO181*0.0016/1000000</f>
      </c>
      <c r="BP214" s="95">
        <f>+BP139*BP181*0.0016/1000000</f>
      </c>
      <c r="BQ214" s="29">
        <f>SUM(BE214:BP214)</f>
      </c>
      <c r="BR214" s="1"/>
      <c r="BS214" s="6"/>
      <c r="BT214" s="6"/>
      <c r="BU214" s="6"/>
      <c r="BV214" s="6"/>
      <c r="BW214" s="6"/>
      <c r="BX214" s="6"/>
      <c r="BY214" s="6"/>
      <c r="BZ214" s="6"/>
      <c r="CA214" s="1"/>
      <c r="CB214" s="6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</row>
    <row x14ac:dyDescent="0.25" r="215" customHeight="1" ht="18.75" hidden="1">
      <c r="A215" s="51">
        <f>A17</f>
      </c>
      <c r="B215" s="51">
        <f>B17</f>
      </c>
      <c r="C215" s="51">
        <f>C17</f>
      </c>
      <c r="D215" s="95">
        <f>+D141*D183*0.0016/1000000</f>
      </c>
      <c r="E215" s="95">
        <f>+E141*E183*0.0016/1000000</f>
      </c>
      <c r="F215" s="95">
        <f>+F141*F183*0.0016/1000000</f>
      </c>
      <c r="G215" s="95">
        <f>+G141*G183*0.0016/1000000</f>
      </c>
      <c r="H215" s="95">
        <f>+H141*H183*0.0016/1000000</f>
      </c>
      <c r="I215" s="95">
        <f>+I141*I183*0.0016/1000000</f>
      </c>
      <c r="J215" s="95">
        <f>+J141*J183*0.0016/1000000</f>
      </c>
      <c r="K215" s="95">
        <f>+K141*K183*0.0016/1000000</f>
      </c>
      <c r="L215" s="95">
        <f>+L141*L183*0.0016/1000000</f>
      </c>
      <c r="M215" s="95">
        <f>+M141*M183*0.0016/1000000</f>
      </c>
      <c r="N215" s="95">
        <f>+N141*N183*0.0016/1000000</f>
      </c>
      <c r="O215" s="95">
        <f>+O141*O183*0.0016/1000000</f>
      </c>
      <c r="P215" s="29">
        <f>SUM(D215:O215)</f>
      </c>
      <c r="Q215" s="95">
        <f>+Q141*Q183*0.0016/1000000</f>
      </c>
      <c r="R215" s="95">
        <f>+R141*R183*0.0016/1000000</f>
      </c>
      <c r="S215" s="95">
        <f>+S141*S183*0.0016/1000000</f>
      </c>
      <c r="T215" s="95">
        <f>+T141*T183*0.0016/1000000</f>
      </c>
      <c r="U215" s="95">
        <f>+U141*U183*0.0016/1000000</f>
      </c>
      <c r="V215" s="95">
        <f>+V141*V183*0.0016/1000000</f>
      </c>
      <c r="W215" s="95">
        <f>+W141*W183*0.0016/1000000</f>
      </c>
      <c r="X215" s="95">
        <f>+X141*X183*0.0016/1000000</f>
      </c>
      <c r="Y215" s="95">
        <f>+Y141*Y183*0.0016/1000000</f>
      </c>
      <c r="Z215" s="95">
        <f>+Z141*Z183*0.0016/1000000</f>
      </c>
      <c r="AA215" s="95">
        <f>+AA141*AA183*0.0016/1000000</f>
      </c>
      <c r="AB215" s="95">
        <f>+AB141*AB183*0.0016/1000000</f>
      </c>
      <c r="AC215" s="29">
        <f>SUM(Q215:AB215)</f>
      </c>
      <c r="AD215" s="95">
        <f>+AD141*AD183*0.0016/1000000</f>
      </c>
      <c r="AE215" s="95">
        <f>+AE141*AE183*0.0016/1000000</f>
      </c>
      <c r="AF215" s="95">
        <f>+AF141*AF183*0.0016/1000000</f>
      </c>
      <c r="AG215" s="95">
        <f>+AG141*AG183*0.0016/1000000</f>
      </c>
      <c r="AH215" s="95">
        <f>+AH141*AH183*0.0016/1000000</f>
      </c>
      <c r="AI215" s="95">
        <f>+AI141*AI183*0.0016/1000000</f>
      </c>
      <c r="AJ215" s="95">
        <f>+AJ141*AJ183*0.0016/1000000</f>
      </c>
      <c r="AK215" s="95">
        <f>+AK141*AK183*0.0016/1000000</f>
      </c>
      <c r="AL215" s="95">
        <f>+AL141*AL183*0.0016/1000000</f>
      </c>
      <c r="AM215" s="95">
        <f>+AM141*AM183*0.0016/1000000</f>
      </c>
      <c r="AN215" s="95">
        <f>+AN141*AN183*0.0016/1000000</f>
      </c>
      <c r="AO215" s="95">
        <f>+AO141*AO183*0.0016/1000000</f>
      </c>
      <c r="AP215" s="29">
        <f>SUM(AD215:AO215)</f>
      </c>
      <c r="AQ215" s="95">
        <f>+AQ141*AQ183*0.0016/1000000</f>
      </c>
      <c r="AR215" s="95">
        <f>+AR141*AR183*0.0016/1000000</f>
      </c>
      <c r="AS215" s="95">
        <f>+AS141*AS183*0.0016/1000000</f>
      </c>
      <c r="AT215" s="95">
        <f>+AT141*AT183*0.0016/1000000</f>
      </c>
      <c r="AU215" s="95">
        <f>+AU141*AU183*0.0016/1000000</f>
      </c>
      <c r="AV215" s="95">
        <f>+AV141*AV183*0.0016/1000000</f>
      </c>
      <c r="AW215" s="95">
        <f>+AW141*AW183*0.0016/1000000</f>
      </c>
      <c r="AX215" s="95">
        <f>+AX141*AX183*0.0016/1000000</f>
      </c>
      <c r="AY215" s="95">
        <f>+AY141*AY183*0.0016/1000000</f>
      </c>
      <c r="AZ215" s="95">
        <f>+AZ141*AZ183*0.0016/1000000</f>
      </c>
      <c r="BA215" s="95">
        <f>+BA141*BA183*0.0016/1000000</f>
      </c>
      <c r="BB215" s="95">
        <f>+BB141*BB183*0.0016/1000000</f>
      </c>
      <c r="BC215" s="29">
        <f>SUM(AQ215:BB215)</f>
      </c>
      <c r="BD215" s="31"/>
      <c r="BE215" s="95">
        <f>+BE140*BE182*0.0016/1000000</f>
      </c>
      <c r="BF215" s="95">
        <f>+BF140*BF182*0.0016/1000000</f>
      </c>
      <c r="BG215" s="95">
        <f>+BG140*BG182*0.0016/1000000</f>
      </c>
      <c r="BH215" s="95">
        <f>+BH140*BH182*0.0016/1000000</f>
      </c>
      <c r="BI215" s="95">
        <f>+BI140*BI182*0.0016/1000000</f>
      </c>
      <c r="BJ215" s="95">
        <f>+BJ140*BJ182*0.0016/1000000</f>
      </c>
      <c r="BK215" s="95">
        <f>+BK140*BK182*0.0016/1000000</f>
      </c>
      <c r="BL215" s="95">
        <f>+BL140*BL182*0.0016/1000000</f>
      </c>
      <c r="BM215" s="95">
        <f>+BM140*BM182*0.0016/1000000</f>
      </c>
      <c r="BN215" s="95">
        <f>+BN140*BN182*0.0016/1000000</f>
      </c>
      <c r="BO215" s="95">
        <f>+BO140*BO182*0.0016/1000000</f>
      </c>
      <c r="BP215" s="95">
        <f>+BP140*BP182*0.0016/1000000</f>
      </c>
      <c r="BQ215" s="29">
        <f>SUM(BE215:BP215)</f>
      </c>
      <c r="BR215" s="1"/>
      <c r="BS215" s="6"/>
      <c r="BT215" s="6"/>
      <c r="BU215" s="6"/>
      <c r="BV215" s="6"/>
      <c r="BW215" s="6"/>
      <c r="BX215" s="6"/>
      <c r="BY215" s="6"/>
      <c r="BZ215" s="6"/>
      <c r="CA215" s="1"/>
      <c r="CB215" s="6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</row>
    <row x14ac:dyDescent="0.25" r="216" customHeight="1" ht="18.75" hidden="1">
      <c r="A216" s="51">
        <f>A18</f>
      </c>
      <c r="B216" s="51">
        <f>B18</f>
      </c>
      <c r="C216" s="51">
        <f>C18</f>
      </c>
      <c r="D216" s="95">
        <f>+D142*D184*0.0016/1000000</f>
      </c>
      <c r="E216" s="95">
        <f>+E142*E184*0.0016/1000000</f>
      </c>
      <c r="F216" s="95">
        <f>+F142*F184*0.0016/1000000</f>
      </c>
      <c r="G216" s="95">
        <f>+G142*G184*0.0016/1000000</f>
      </c>
      <c r="H216" s="95">
        <f>+H142*H184*0.0016/1000000</f>
      </c>
      <c r="I216" s="95">
        <f>+I142*I184*0.0016/1000000</f>
      </c>
      <c r="J216" s="95">
        <f>+J142*J184*0.0016/1000000</f>
      </c>
      <c r="K216" s="95">
        <f>+K142*K184*0.0016/1000000</f>
      </c>
      <c r="L216" s="95">
        <f>+L142*L184*0.0016/1000000</f>
      </c>
      <c r="M216" s="95">
        <f>+M142*M184*0.0016/1000000</f>
      </c>
      <c r="N216" s="95">
        <f>+N142*N184*0.0016/1000000</f>
      </c>
      <c r="O216" s="95">
        <f>+O142*O184*0.0016/1000000</f>
      </c>
      <c r="P216" s="29">
        <f>SUM(D216:O216)</f>
      </c>
      <c r="Q216" s="95">
        <f>+Q142*Q184*0.0016/1000000</f>
      </c>
      <c r="R216" s="95">
        <f>+R142*R184*0.0016/1000000</f>
      </c>
      <c r="S216" s="95">
        <f>+S142*S184*0.0016/1000000</f>
      </c>
      <c r="T216" s="95">
        <f>+T142*T184*0.0016/1000000</f>
      </c>
      <c r="U216" s="95">
        <f>+U142*U184*0.0016/1000000</f>
      </c>
      <c r="V216" s="95">
        <f>+V142*V184*0.0016/1000000</f>
      </c>
      <c r="W216" s="95">
        <f>+W142*W184*0.0016/1000000</f>
      </c>
      <c r="X216" s="95">
        <f>+X142*X184*0.0016/1000000</f>
      </c>
      <c r="Y216" s="95">
        <f>+Y142*Y184*0.0016/1000000</f>
      </c>
      <c r="Z216" s="95">
        <f>+Z142*Z184*0.0016/1000000</f>
      </c>
      <c r="AA216" s="95">
        <f>+AA142*AA184*0.0016/1000000</f>
      </c>
      <c r="AB216" s="95">
        <f>+AB142*AB184*0.0016/1000000</f>
      </c>
      <c r="AC216" s="29">
        <f>SUM(Q216:AB216)</f>
      </c>
      <c r="AD216" s="95">
        <f>+AD142*AD184*0.0016/1000000</f>
      </c>
      <c r="AE216" s="95">
        <f>+AE142*AE184*0.0016/1000000</f>
      </c>
      <c r="AF216" s="95">
        <f>+AF142*AF184*0.0016/1000000</f>
      </c>
      <c r="AG216" s="95">
        <f>+AG142*AG184*0.0016/1000000</f>
      </c>
      <c r="AH216" s="95">
        <f>+AH142*AH184*0.0016/1000000</f>
      </c>
      <c r="AI216" s="95">
        <f>+AI142*AI184*0.0016/1000000</f>
      </c>
      <c r="AJ216" s="95">
        <f>+AJ142*AJ184*0.0016/1000000</f>
      </c>
      <c r="AK216" s="95">
        <f>+AK142*AK184*0.0016/1000000</f>
      </c>
      <c r="AL216" s="95">
        <f>+AL142*AL184*0.0016/1000000</f>
      </c>
      <c r="AM216" s="95">
        <f>+AM142*AM184*0.0016/1000000</f>
      </c>
      <c r="AN216" s="95">
        <f>+AN142*AN184*0.0016/1000000</f>
      </c>
      <c r="AO216" s="95">
        <f>+AO142*AO184*0.0016/1000000</f>
      </c>
      <c r="AP216" s="29">
        <f>SUM(AD216:AO216)</f>
      </c>
      <c r="AQ216" s="95">
        <f>+AQ142*AQ184*0.0016/1000000</f>
      </c>
      <c r="AR216" s="95">
        <f>+AR142*AR184*0.0016/1000000</f>
      </c>
      <c r="AS216" s="95">
        <f>+AS142*AS184*0.0016/1000000</f>
      </c>
      <c r="AT216" s="95">
        <f>+AT142*AT184*0.0016/1000000</f>
      </c>
      <c r="AU216" s="95">
        <f>+AU142*AU184*0.0016/1000000</f>
      </c>
      <c r="AV216" s="95">
        <f>+AV142*AV184*0.0016/1000000</f>
      </c>
      <c r="AW216" s="95">
        <f>+AW142*AW184*0.0016/1000000</f>
      </c>
      <c r="AX216" s="95">
        <f>+AX142*AX184*0.0016/1000000</f>
      </c>
      <c r="AY216" s="95">
        <f>+AY142*AY184*0.0016/1000000</f>
      </c>
      <c r="AZ216" s="95">
        <f>+AZ142*AZ184*0.0016/1000000</f>
      </c>
      <c r="BA216" s="95">
        <f>+BA142*BA184*0.0016/1000000</f>
      </c>
      <c r="BB216" s="95">
        <f>+BB142*BB184*0.0016/1000000</f>
      </c>
      <c r="BC216" s="29">
        <f>SUM(AQ216:BB216)</f>
      </c>
      <c r="BD216" s="31"/>
      <c r="BE216" s="95">
        <f>+BE141*BE183*0.0016/1000000</f>
      </c>
      <c r="BF216" s="95">
        <f>+BF141*BF183*0.0016/1000000</f>
      </c>
      <c r="BG216" s="95">
        <f>+BG141*BG183*0.0016/1000000</f>
      </c>
      <c r="BH216" s="95">
        <f>+BH141*BH183*0.0016/1000000</f>
      </c>
      <c r="BI216" s="95">
        <f>+BI141*BI183*0.0016/1000000</f>
      </c>
      <c r="BJ216" s="95">
        <f>+BJ141*BJ183*0.0016/1000000</f>
      </c>
      <c r="BK216" s="95">
        <f>+BK141*BK183*0.0016/1000000</f>
      </c>
      <c r="BL216" s="95">
        <f>+BL141*BL183*0.0016/1000000</f>
      </c>
      <c r="BM216" s="95">
        <f>+BM141*BM183*0.0016/1000000</f>
      </c>
      <c r="BN216" s="95">
        <f>+BN141*BN183*0.0016/1000000</f>
      </c>
      <c r="BO216" s="95">
        <f>+BO141*BO183*0.0016/1000000</f>
      </c>
      <c r="BP216" s="95">
        <f>+BP141*BP183*0.0016/1000000</f>
      </c>
      <c r="BQ216" s="29">
        <f>SUM(BE216:BP216)</f>
      </c>
      <c r="BR216" s="1"/>
      <c r="BS216" s="6"/>
      <c r="BT216" s="6"/>
      <c r="BU216" s="6"/>
      <c r="BV216" s="6"/>
      <c r="BW216" s="6"/>
      <c r="BX216" s="6"/>
      <c r="BY216" s="6"/>
      <c r="BZ216" s="6"/>
      <c r="CA216" s="1"/>
      <c r="CB216" s="6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</row>
    <row x14ac:dyDescent="0.25" r="217" customHeight="1" ht="18.75" hidden="1">
      <c r="A217" s="53">
        <f>A19</f>
      </c>
      <c r="B217" s="53">
        <f>B19</f>
      </c>
      <c r="C217" s="53">
        <f>C19</f>
      </c>
      <c r="D217" s="95">
        <f>+D143*D185*0.0016/1000000</f>
      </c>
      <c r="E217" s="95">
        <f>+E143*E185*0.0016/1000000</f>
      </c>
      <c r="F217" s="95">
        <f>+F143*F185*0.0016/1000000</f>
      </c>
      <c r="G217" s="95">
        <f>+G143*G185*0.0016/1000000</f>
      </c>
      <c r="H217" s="95">
        <f>+H143*H185*0.0016/1000000</f>
      </c>
      <c r="I217" s="95">
        <f>+I143*I185*0.0016/1000000</f>
      </c>
      <c r="J217" s="95">
        <f>+J143*J185*0.0016/1000000</f>
      </c>
      <c r="K217" s="95">
        <f>+K143*K185*0.0016/1000000</f>
      </c>
      <c r="L217" s="95">
        <f>+L143*L185*0.0016/1000000</f>
      </c>
      <c r="M217" s="95">
        <f>+M143*M185*0.0016/1000000</f>
      </c>
      <c r="N217" s="95">
        <f>+N143*N185*0.0016/1000000</f>
      </c>
      <c r="O217" s="95">
        <f>+O143*O185*0.0016/1000000</f>
      </c>
      <c r="P217" s="29">
        <f>SUM(D217:O217)</f>
      </c>
      <c r="Q217" s="95">
        <f>+Q143*Q185*0.0016/1000000</f>
      </c>
      <c r="R217" s="95">
        <f>+R143*R185*0.0016/1000000</f>
      </c>
      <c r="S217" s="95">
        <f>+S143*S185*0.0016/1000000</f>
      </c>
      <c r="T217" s="95">
        <f>+T143*T185*0.0016/1000000</f>
      </c>
      <c r="U217" s="95">
        <f>+U143*U185*0.0016/1000000</f>
      </c>
      <c r="V217" s="95">
        <f>+V143*V185*0.0016/1000000</f>
      </c>
      <c r="W217" s="95">
        <f>+W143*W185*0.0016/1000000</f>
      </c>
      <c r="X217" s="95">
        <f>+X143*X185*0.0016/1000000</f>
      </c>
      <c r="Y217" s="95">
        <f>+Y143*Y185*0.0016/1000000</f>
      </c>
      <c r="Z217" s="95">
        <f>+Z143*Z185*0.0016/1000000</f>
      </c>
      <c r="AA217" s="95">
        <f>+AA143*AA185*0.0016/1000000</f>
      </c>
      <c r="AB217" s="95">
        <f>+AB143*AB185*0.0016/1000000</f>
      </c>
      <c r="AC217" s="29">
        <f>SUM(Q217:AB217)</f>
      </c>
      <c r="AD217" s="95">
        <f>+AD143*AD185*0.0016/1000000</f>
      </c>
      <c r="AE217" s="95">
        <f>+AE143*AE185*0.0016/1000000</f>
      </c>
      <c r="AF217" s="95">
        <f>+AF143*AF185*0.0016/1000000</f>
      </c>
      <c r="AG217" s="95">
        <f>+AG143*AG185*0.0016/1000000</f>
      </c>
      <c r="AH217" s="95">
        <f>+AH143*AH185*0.0016/1000000</f>
      </c>
      <c r="AI217" s="95">
        <f>+AI143*AI185*0.0016/1000000</f>
      </c>
      <c r="AJ217" s="95">
        <f>+AJ143*AJ185*0.0016/1000000</f>
      </c>
      <c r="AK217" s="95">
        <f>+AK143*AK185*0.0016/1000000</f>
      </c>
      <c r="AL217" s="95">
        <f>+AL143*AL185*0.0016/1000000</f>
      </c>
      <c r="AM217" s="95">
        <f>+AM143*AM185*0.0016/1000000</f>
      </c>
      <c r="AN217" s="95">
        <f>+AN143*AN185*0.0016/1000000</f>
      </c>
      <c r="AO217" s="95">
        <f>+AO143*AO185*0.0016/1000000</f>
      </c>
      <c r="AP217" s="29">
        <f>SUM(AD217:AO217)</f>
      </c>
      <c r="AQ217" s="95">
        <f>+AQ143*AQ185*0.0016/1000000</f>
      </c>
      <c r="AR217" s="95">
        <f>+AR143*AR185*0.0016/1000000</f>
      </c>
      <c r="AS217" s="95">
        <f>+AS143*AS185*0.0016/1000000</f>
      </c>
      <c r="AT217" s="95">
        <f>+AT143*AT185*0.0016/1000000</f>
      </c>
      <c r="AU217" s="95">
        <f>+AU143*AU185*0.0016/1000000</f>
      </c>
      <c r="AV217" s="95">
        <f>+AV143*AV185*0.0016/1000000</f>
      </c>
      <c r="AW217" s="95">
        <f>+AW143*AW185*0.0016/1000000</f>
      </c>
      <c r="AX217" s="95">
        <f>+AX143*AX185*0.0016/1000000</f>
      </c>
      <c r="AY217" s="95">
        <f>+AY143*AY185*0.0016/1000000</f>
      </c>
      <c r="AZ217" s="95">
        <f>+AZ143*AZ185*0.0016/1000000</f>
      </c>
      <c r="BA217" s="95">
        <f>+BA143*BA185*0.0016/1000000</f>
      </c>
      <c r="BB217" s="95">
        <f>+BB143*BB185*0.0016/1000000</f>
      </c>
      <c r="BC217" s="29">
        <f>SUM(AQ217:BB217)</f>
      </c>
      <c r="BD217" s="31"/>
      <c r="BE217" s="95">
        <f>+BE142*BE184*0.0016/1000000</f>
      </c>
      <c r="BF217" s="95">
        <f>+BF142*BF184*0.0016/1000000</f>
      </c>
      <c r="BG217" s="95">
        <f>+BG142*BG184*0.0016/1000000</f>
      </c>
      <c r="BH217" s="95">
        <f>+BH142*BH184*0.0016/1000000</f>
      </c>
      <c r="BI217" s="95">
        <f>+BI142*BI184*0.0016/1000000</f>
      </c>
      <c r="BJ217" s="95">
        <f>+BJ142*BJ184*0.0016/1000000</f>
      </c>
      <c r="BK217" s="95">
        <f>+BK142*BK184*0.0016/1000000</f>
      </c>
      <c r="BL217" s="95">
        <f>+BL142*BL184*0.0016/1000000</f>
      </c>
      <c r="BM217" s="95">
        <f>+BM142*BM184*0.0016/1000000</f>
      </c>
      <c r="BN217" s="95">
        <f>+BN142*BN184*0.0016/1000000</f>
      </c>
      <c r="BO217" s="95">
        <f>+BO142*BO184*0.0016/1000000</f>
      </c>
      <c r="BP217" s="95">
        <f>+BP142*BP184*0.0016/1000000</f>
      </c>
      <c r="BQ217" s="29">
        <f>SUM(BE217:BP217)</f>
      </c>
      <c r="BR217" s="1"/>
      <c r="BS217" s="6"/>
      <c r="BT217" s="6"/>
      <c r="BU217" s="6"/>
      <c r="BV217" s="6"/>
      <c r="BW217" s="6"/>
      <c r="BX217" s="6"/>
      <c r="BY217" s="6"/>
      <c r="BZ217" s="6"/>
      <c r="CA217" s="1"/>
      <c r="CB217" s="6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</row>
    <row x14ac:dyDescent="0.25" r="218" customHeight="1" ht="18.75" hidden="1">
      <c r="A218" s="53">
        <f>A20</f>
      </c>
      <c r="B218" s="53">
        <f>B20</f>
      </c>
      <c r="C218" s="53">
        <f>C20</f>
      </c>
      <c r="D218" s="95">
        <f>+D144*D186*0.0016/1000000</f>
      </c>
      <c r="E218" s="95">
        <f>+E144*E186*0.0016/1000000</f>
      </c>
      <c r="F218" s="95">
        <f>+F144*F186*0.0016/1000000</f>
      </c>
      <c r="G218" s="95">
        <f>+G144*G186*0.0016/1000000</f>
      </c>
      <c r="H218" s="95">
        <f>+H144*H186*0.0016/1000000</f>
      </c>
      <c r="I218" s="95">
        <f>+I144*I186*0.0016/1000000</f>
      </c>
      <c r="J218" s="95">
        <f>+J144*J186*0.0016/1000000</f>
      </c>
      <c r="K218" s="95">
        <f>+K144*K186*0.0016/1000000</f>
      </c>
      <c r="L218" s="95">
        <f>+L144*L186*0.0016/1000000</f>
      </c>
      <c r="M218" s="95">
        <f>+M144*M186*0.0016/1000000</f>
      </c>
      <c r="N218" s="95">
        <f>+N144*N186*0.0016/1000000</f>
      </c>
      <c r="O218" s="95">
        <f>+O144*O186*0.0016/1000000</f>
      </c>
      <c r="P218" s="29">
        <f>SUM(D218:O218)</f>
      </c>
      <c r="Q218" s="95">
        <f>+Q144*Q186*0.0016/1000000</f>
      </c>
      <c r="R218" s="95">
        <f>+R144*R186*0.0016/1000000</f>
      </c>
      <c r="S218" s="95">
        <f>+S144*S186*0.0016/1000000</f>
      </c>
      <c r="T218" s="95">
        <f>+T144*T186*0.0016/1000000</f>
      </c>
      <c r="U218" s="95">
        <f>+U144*U186*0.0016/1000000</f>
      </c>
      <c r="V218" s="95">
        <f>+V144*V186*0.0016/1000000</f>
      </c>
      <c r="W218" s="95">
        <f>+W144*W186*0.0016/1000000</f>
      </c>
      <c r="X218" s="95">
        <f>+X144*X186*0.0016/1000000</f>
      </c>
      <c r="Y218" s="95">
        <f>+Y144*Y186*0.0016/1000000</f>
      </c>
      <c r="Z218" s="95">
        <f>+Z144*Z186*0.0016/1000000</f>
      </c>
      <c r="AA218" s="95">
        <f>+AA144*AA186*0.0016/1000000</f>
      </c>
      <c r="AB218" s="95">
        <f>+AB144*AB186*0.0016/1000000</f>
      </c>
      <c r="AC218" s="29">
        <f>SUM(Q218:AB218)</f>
      </c>
      <c r="AD218" s="95">
        <f>+AD144*AD186*0.0016/1000000</f>
      </c>
      <c r="AE218" s="95">
        <f>+AE144*AE186*0.0016/1000000</f>
      </c>
      <c r="AF218" s="95">
        <f>+AF144*AF186*0.0016/1000000</f>
      </c>
      <c r="AG218" s="95">
        <f>+AG144*AG186*0.0016/1000000</f>
      </c>
      <c r="AH218" s="95">
        <f>+AH144*AH186*0.0016/1000000</f>
      </c>
      <c r="AI218" s="95">
        <f>+AI144*AI186*0.0016/1000000</f>
      </c>
      <c r="AJ218" s="95">
        <f>+AJ144*AJ186*0.0016/1000000</f>
      </c>
      <c r="AK218" s="95">
        <f>+AK144*AK186*0.0016/1000000</f>
      </c>
      <c r="AL218" s="95">
        <f>+AL144*AL186*0.0016/1000000</f>
      </c>
      <c r="AM218" s="95">
        <f>+AM144*AM186*0.0016/1000000</f>
      </c>
      <c r="AN218" s="95">
        <f>+AN144*AN186*0.0016/1000000</f>
      </c>
      <c r="AO218" s="95">
        <f>+AO144*AO186*0.0016/1000000</f>
      </c>
      <c r="AP218" s="29">
        <f>SUM(AD218:AO218)</f>
      </c>
      <c r="AQ218" s="95">
        <f>+AQ144*AQ186*0.0016/1000000</f>
      </c>
      <c r="AR218" s="95">
        <f>+AR144*AR186*0.0016/1000000</f>
      </c>
      <c r="AS218" s="95">
        <f>+AS144*AS186*0.0016/1000000</f>
      </c>
      <c r="AT218" s="95">
        <f>+AT144*AT186*0.0016/1000000</f>
      </c>
      <c r="AU218" s="95">
        <f>+AU144*AU186*0.0016/1000000</f>
      </c>
      <c r="AV218" s="95">
        <f>+AV144*AV186*0.0016/1000000</f>
      </c>
      <c r="AW218" s="95">
        <f>+AW144*AW186*0.0016/1000000</f>
      </c>
      <c r="AX218" s="95">
        <f>+AX144*AX186*0.0016/1000000</f>
      </c>
      <c r="AY218" s="95">
        <f>+AY144*AY186*0.0016/1000000</f>
      </c>
      <c r="AZ218" s="95">
        <f>+AZ144*AZ186*0.0016/1000000</f>
      </c>
      <c r="BA218" s="95">
        <f>+BA144*BA186*0.0016/1000000</f>
      </c>
      <c r="BB218" s="95">
        <f>+BB144*BB186*0.0016/1000000</f>
      </c>
      <c r="BC218" s="29">
        <f>SUM(AQ218:BB218)</f>
      </c>
      <c r="BD218" s="31"/>
      <c r="BE218" s="95">
        <f>+BE143*BE185*0.0016/1000000</f>
      </c>
      <c r="BF218" s="95">
        <f>+BF143*BF185*0.0016/1000000</f>
      </c>
      <c r="BG218" s="95">
        <f>+BG143*BG185*0.0016/1000000</f>
      </c>
      <c r="BH218" s="95">
        <f>+BH143*BH185*0.0016/1000000</f>
      </c>
      <c r="BI218" s="95">
        <f>+BI143*BI185*0.0016/1000000</f>
      </c>
      <c r="BJ218" s="95">
        <f>+BJ143*BJ185*0.0016/1000000</f>
      </c>
      <c r="BK218" s="95">
        <f>+BK143*BK185*0.0016/1000000</f>
      </c>
      <c r="BL218" s="95">
        <f>+BL143*BL185*0.0016/1000000</f>
      </c>
      <c r="BM218" s="95">
        <f>+BM143*BM185*0.0016/1000000</f>
      </c>
      <c r="BN218" s="95">
        <f>+BN143*BN185*0.0016/1000000</f>
      </c>
      <c r="BO218" s="95">
        <f>+BO143*BO185*0.0016/1000000</f>
      </c>
      <c r="BP218" s="95">
        <f>+BP143*BP185*0.0016/1000000</f>
      </c>
      <c r="BQ218" s="29">
        <f>SUM(BE218:BP218)</f>
      </c>
      <c r="BR218" s="1"/>
      <c r="BS218" s="6"/>
      <c r="BT218" s="6"/>
      <c r="BU218" s="6"/>
      <c r="BV218" s="6"/>
      <c r="BW218" s="6"/>
      <c r="BX218" s="6"/>
      <c r="BY218" s="6"/>
      <c r="BZ218" s="6"/>
      <c r="CA218" s="1"/>
      <c r="CB218" s="6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</row>
    <row x14ac:dyDescent="0.25" r="219" customHeight="1" ht="18.75" hidden="1">
      <c r="A219" s="53">
        <f>A21</f>
      </c>
      <c r="B219" s="53">
        <f>B21</f>
      </c>
      <c r="C219" s="53">
        <f>C21</f>
      </c>
      <c r="D219" s="95">
        <f>+D145*D187*0.0016/1000000</f>
      </c>
      <c r="E219" s="95">
        <f>+E145*E187*0.0016/1000000</f>
      </c>
      <c r="F219" s="95">
        <f>+F145*F187*0.0016/1000000</f>
      </c>
      <c r="G219" s="95">
        <f>+G145*G187*0.0016/1000000</f>
      </c>
      <c r="H219" s="95">
        <f>+H145*H187*0.0016/1000000</f>
      </c>
      <c r="I219" s="95">
        <f>+I145*I187*0.0016/1000000</f>
      </c>
      <c r="J219" s="95">
        <f>+J145*J187*0.0016/1000000</f>
      </c>
      <c r="K219" s="95">
        <f>+K145*K187*0.0016/1000000</f>
      </c>
      <c r="L219" s="95">
        <f>+L145*L187*0.0016/1000000</f>
      </c>
      <c r="M219" s="95">
        <f>+M145*M187*0.0016/1000000</f>
      </c>
      <c r="N219" s="95">
        <f>+N145*N187*0.0016/1000000</f>
      </c>
      <c r="O219" s="95">
        <f>+O145*O187*0.0016/1000000</f>
      </c>
      <c r="P219" s="29">
        <f>SUM(D219:O219)</f>
      </c>
      <c r="Q219" s="95">
        <f>+Q145*Q187*0.0016/1000000</f>
      </c>
      <c r="R219" s="95">
        <f>+R145*R187*0.0016/1000000</f>
      </c>
      <c r="S219" s="95">
        <f>+S145*S187*0.0016/1000000</f>
      </c>
      <c r="T219" s="95">
        <f>+T145*T187*0.0016/1000000</f>
      </c>
      <c r="U219" s="95">
        <f>+U145*U187*0.0016/1000000</f>
      </c>
      <c r="V219" s="95">
        <f>+V145*V187*0.0016/1000000</f>
      </c>
      <c r="W219" s="95">
        <f>+W145*W187*0.0016/1000000</f>
      </c>
      <c r="X219" s="95">
        <f>+X145*X187*0.0016/1000000</f>
      </c>
      <c r="Y219" s="95">
        <f>+Y145*Y187*0.0016/1000000</f>
      </c>
      <c r="Z219" s="95">
        <f>+Z145*Z187*0.0016/1000000</f>
      </c>
      <c r="AA219" s="95">
        <f>+AA145*AA187*0.0016/1000000</f>
      </c>
      <c r="AB219" s="95">
        <f>+AB145*AB187*0.0016/1000000</f>
      </c>
      <c r="AC219" s="29">
        <f>SUM(Q219:AB219)</f>
      </c>
      <c r="AD219" s="95">
        <f>+AD145*AD187*0.0016/1000000</f>
      </c>
      <c r="AE219" s="95">
        <f>+AE145*AE187*0.0016/1000000</f>
      </c>
      <c r="AF219" s="95">
        <f>+AF145*AF187*0.0016/1000000</f>
      </c>
      <c r="AG219" s="95">
        <f>+AG145*AG187*0.0016/1000000</f>
      </c>
      <c r="AH219" s="95">
        <f>+AH145*AH187*0.0016/1000000</f>
      </c>
      <c r="AI219" s="95">
        <f>+AI145*AI187*0.0016/1000000</f>
      </c>
      <c r="AJ219" s="95">
        <f>+AJ145*AJ187*0.0016/1000000</f>
      </c>
      <c r="AK219" s="95">
        <f>+AK145*AK187*0.0016/1000000</f>
      </c>
      <c r="AL219" s="95">
        <f>+AL145*AL187*0.0016/1000000</f>
      </c>
      <c r="AM219" s="95">
        <f>+AM145*AM187*0.0016/1000000</f>
      </c>
      <c r="AN219" s="95">
        <f>+AN145*AN187*0.0016/1000000</f>
      </c>
      <c r="AO219" s="95">
        <f>+AO145*AO187*0.0016/1000000</f>
      </c>
      <c r="AP219" s="29">
        <f>SUM(AD219:AO219)</f>
      </c>
      <c r="AQ219" s="95">
        <f>+AQ145*AQ187*0.0016/1000000</f>
      </c>
      <c r="AR219" s="95">
        <f>+AR145*AR187*0.0016/1000000</f>
      </c>
      <c r="AS219" s="95">
        <f>+AS145*AS187*0.0016/1000000</f>
      </c>
      <c r="AT219" s="95">
        <f>+AT145*AT187*0.0016/1000000</f>
      </c>
      <c r="AU219" s="95">
        <f>+AU145*AU187*0.0016/1000000</f>
      </c>
      <c r="AV219" s="95">
        <f>+AV145*AV187*0.0016/1000000</f>
      </c>
      <c r="AW219" s="95">
        <f>+AW145*AW187*0.0016/1000000</f>
      </c>
      <c r="AX219" s="95">
        <f>+AX145*AX187*0.0016/1000000</f>
      </c>
      <c r="AY219" s="95">
        <f>+AY145*AY187*0.0016/1000000</f>
      </c>
      <c r="AZ219" s="95">
        <f>+AZ145*AZ187*0.0016/1000000</f>
      </c>
      <c r="BA219" s="95">
        <f>+BA145*BA187*0.0016/1000000</f>
      </c>
      <c r="BB219" s="95">
        <f>+BB145*BB187*0.0016/1000000</f>
      </c>
      <c r="BC219" s="29">
        <f>SUM(AQ219:BB219)</f>
      </c>
      <c r="BD219" s="31"/>
      <c r="BE219" s="95">
        <f>+BE144*BE186*0.0016/1000000</f>
      </c>
      <c r="BF219" s="95">
        <f>+BF144*BF186*0.0016/1000000</f>
      </c>
      <c r="BG219" s="95">
        <f>+BG144*BG186*0.0016/1000000</f>
      </c>
      <c r="BH219" s="95">
        <f>+BH144*BH186*0.0016/1000000</f>
      </c>
      <c r="BI219" s="95">
        <f>+BI144*BI186*0.0016/1000000</f>
      </c>
      <c r="BJ219" s="95">
        <f>+BJ144*BJ186*0.0016/1000000</f>
      </c>
      <c r="BK219" s="95">
        <f>+BK144*BK186*0.0016/1000000</f>
      </c>
      <c r="BL219" s="95">
        <f>+BL144*BL186*0.0016/1000000</f>
      </c>
      <c r="BM219" s="95">
        <f>+BM144*BM186*0.0016/1000000</f>
      </c>
      <c r="BN219" s="95">
        <f>+BN144*BN186*0.0016/1000000</f>
      </c>
      <c r="BO219" s="95">
        <f>+BO144*BO186*0.0016/1000000</f>
      </c>
      <c r="BP219" s="95">
        <f>+BP144*BP186*0.0016/1000000</f>
      </c>
      <c r="BQ219" s="29">
        <f>SUM(BE219:BP219)</f>
      </c>
      <c r="BR219" s="1"/>
      <c r="BS219" s="6"/>
      <c r="BT219" s="6"/>
      <c r="BU219" s="6"/>
      <c r="BV219" s="6"/>
      <c r="BW219" s="6"/>
      <c r="BX219" s="6"/>
      <c r="BY219" s="6"/>
      <c r="BZ219" s="6"/>
      <c r="CA219" s="1"/>
      <c r="CB219" s="6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</row>
    <row x14ac:dyDescent="0.25" r="220" customHeight="1" ht="18.75" hidden="1">
      <c r="A220" s="53">
        <f>A22</f>
      </c>
      <c r="B220" s="53">
        <f>B22</f>
      </c>
      <c r="C220" s="53">
        <f>C22</f>
      </c>
      <c r="D220" s="95">
        <f>+D146*D188*0.0016/1000000</f>
      </c>
      <c r="E220" s="95">
        <f>+E146*E188*0.0016/1000000</f>
      </c>
      <c r="F220" s="95">
        <f>+F146*F188*0.0016/1000000</f>
      </c>
      <c r="G220" s="95">
        <f>+G146*G188*0.0016/1000000</f>
      </c>
      <c r="H220" s="95">
        <f>+H146*H188*0.0016/1000000</f>
      </c>
      <c r="I220" s="95">
        <f>+I146*I188*0.0016/1000000</f>
      </c>
      <c r="J220" s="95">
        <f>+J146*J188*0.0016/1000000</f>
      </c>
      <c r="K220" s="95">
        <f>+K146*K188*0.0016/1000000</f>
      </c>
      <c r="L220" s="95">
        <f>+L146*L188*0.0016/1000000</f>
      </c>
      <c r="M220" s="95">
        <f>+M146*M188*0.0016/1000000</f>
      </c>
      <c r="N220" s="95">
        <f>+N146*N188*0.0016/1000000</f>
      </c>
      <c r="O220" s="95">
        <f>+O146*O188*0.0016/1000000</f>
      </c>
      <c r="P220" s="29">
        <f>SUM(D220:O220)</f>
      </c>
      <c r="Q220" s="95">
        <f>+Q146*Q188*0.0016/1000000</f>
      </c>
      <c r="R220" s="95">
        <f>+R146*R188*0.0016/1000000</f>
      </c>
      <c r="S220" s="95">
        <f>+S146*S188*0.0016/1000000</f>
      </c>
      <c r="T220" s="95">
        <f>+T146*T188*0.0016/1000000</f>
      </c>
      <c r="U220" s="95">
        <f>+U146*U188*0.0016/1000000</f>
      </c>
      <c r="V220" s="95">
        <f>+V146*V188*0.0016/1000000</f>
      </c>
      <c r="W220" s="95">
        <f>+W146*W188*0.0016/1000000</f>
      </c>
      <c r="X220" s="95">
        <f>+X146*X188*0.0016/1000000</f>
      </c>
      <c r="Y220" s="95">
        <f>+Y146*Y188*0.0016/1000000</f>
      </c>
      <c r="Z220" s="95">
        <f>+Z146*Z188*0.0016/1000000</f>
      </c>
      <c r="AA220" s="95">
        <f>+AA146*AA188*0.0016/1000000</f>
      </c>
      <c r="AB220" s="95">
        <f>+AB146*AB188*0.0016/1000000</f>
      </c>
      <c r="AC220" s="29">
        <f>SUM(Q220:AB220)</f>
      </c>
      <c r="AD220" s="95">
        <f>+AD146*AD188*0.0016/1000000</f>
      </c>
      <c r="AE220" s="95">
        <f>+AE146*AE188*0.0016/1000000</f>
      </c>
      <c r="AF220" s="95">
        <f>+AF146*AF188*0.0016/1000000</f>
      </c>
      <c r="AG220" s="95">
        <f>+AG146*AG188*0.0016/1000000</f>
      </c>
      <c r="AH220" s="95">
        <f>+AH146*AH188*0.0016/1000000</f>
      </c>
      <c r="AI220" s="95">
        <f>+AI146*AI188*0.0016/1000000</f>
      </c>
      <c r="AJ220" s="95">
        <f>+AJ146*AJ188*0.0016/1000000</f>
      </c>
      <c r="AK220" s="95">
        <f>+AK146*AK188*0.0016/1000000</f>
      </c>
      <c r="AL220" s="95">
        <f>+AL146*AL188*0.0016/1000000</f>
      </c>
      <c r="AM220" s="95">
        <f>+AM146*AM188*0.0016/1000000</f>
      </c>
      <c r="AN220" s="95">
        <f>+AN146*AN188*0.0016/1000000</f>
      </c>
      <c r="AO220" s="95">
        <f>+AO146*AO188*0.0016/1000000</f>
      </c>
      <c r="AP220" s="29">
        <f>SUM(AD220:AO220)</f>
      </c>
      <c r="AQ220" s="95">
        <f>+AQ146*AQ188*0.0016/1000000</f>
      </c>
      <c r="AR220" s="95">
        <f>+AR146*AR188*0.0016/1000000</f>
      </c>
      <c r="AS220" s="95">
        <f>+AS146*AS188*0.0016/1000000</f>
      </c>
      <c r="AT220" s="95">
        <f>+AT146*AT188*0.0016/1000000</f>
      </c>
      <c r="AU220" s="95">
        <f>+AU146*AU188*0.0016/1000000</f>
      </c>
      <c r="AV220" s="95">
        <f>+AV146*AV188*0.0016/1000000</f>
      </c>
      <c r="AW220" s="95">
        <f>+AW146*AW188*0.0016/1000000</f>
      </c>
      <c r="AX220" s="95">
        <f>+AX146*AX188*0.0016/1000000</f>
      </c>
      <c r="AY220" s="95">
        <f>+AY146*AY188*0.0016/1000000</f>
      </c>
      <c r="AZ220" s="95">
        <f>+AZ146*AZ188*0.0016/1000000</f>
      </c>
      <c r="BA220" s="95">
        <f>+BA146*BA188*0.0016/1000000</f>
      </c>
      <c r="BB220" s="95">
        <f>+BB146*BB188*0.0016/1000000</f>
      </c>
      <c r="BC220" s="29">
        <f>SUM(AQ220:BB220)</f>
      </c>
      <c r="BD220" s="31"/>
      <c r="BE220" s="95">
        <f>+BE145*BE187*0.0016/1000000</f>
      </c>
      <c r="BF220" s="95">
        <f>+BF145*BF187*0.0016/1000000</f>
      </c>
      <c r="BG220" s="95">
        <f>+BG145*BG187*0.0016/1000000</f>
      </c>
      <c r="BH220" s="95">
        <f>+BH145*BH187*0.0016/1000000</f>
      </c>
      <c r="BI220" s="95">
        <f>+BI145*BI187*0.0016/1000000</f>
      </c>
      <c r="BJ220" s="95">
        <f>+BJ145*BJ187*0.0016/1000000</f>
      </c>
      <c r="BK220" s="95">
        <f>+BK145*BK187*0.0016/1000000</f>
      </c>
      <c r="BL220" s="95">
        <f>+BL145*BL187*0.0016/1000000</f>
      </c>
      <c r="BM220" s="95">
        <f>+BM145*BM187*0.0016/1000000</f>
      </c>
      <c r="BN220" s="95">
        <f>+BN145*BN187*0.0016/1000000</f>
      </c>
      <c r="BO220" s="95">
        <f>+BO145*BO187*0.0016/1000000</f>
      </c>
      <c r="BP220" s="95">
        <f>+BP145*BP187*0.0016/1000000</f>
      </c>
      <c r="BQ220" s="29">
        <f>SUM(BE220:BP220)</f>
      </c>
      <c r="BR220" s="1"/>
      <c r="BS220" s="6"/>
      <c r="BT220" s="6"/>
      <c r="BU220" s="6"/>
      <c r="BV220" s="6"/>
      <c r="BW220" s="6"/>
      <c r="BX220" s="6"/>
      <c r="BY220" s="6"/>
      <c r="BZ220" s="6"/>
      <c r="CA220" s="1"/>
      <c r="CB220" s="6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</row>
    <row x14ac:dyDescent="0.25" r="221" customHeight="1" ht="18.75" hidden="1">
      <c r="A221" s="53">
        <f>A23</f>
      </c>
      <c r="B221" s="53">
        <f>B23</f>
      </c>
      <c r="C221" s="53">
        <f>C23</f>
      </c>
      <c r="D221" s="95">
        <f>+D147*D189*0.0016/1000000</f>
      </c>
      <c r="E221" s="95">
        <f>+E147*E189*0.0016/1000000</f>
      </c>
      <c r="F221" s="95">
        <f>+F147*F189*0.0016/1000000</f>
      </c>
      <c r="G221" s="95">
        <f>+G147*G189*0.0016/1000000</f>
      </c>
      <c r="H221" s="95">
        <f>+H147*H189*0.0016/1000000</f>
      </c>
      <c r="I221" s="95">
        <f>+I147*I189*0.0016/1000000</f>
      </c>
      <c r="J221" s="95">
        <f>+J147*J189*0.0016/1000000</f>
      </c>
      <c r="K221" s="95">
        <f>+K147*K189*0.0016/1000000</f>
      </c>
      <c r="L221" s="95">
        <f>+L147*L189*0.0016/1000000</f>
      </c>
      <c r="M221" s="95">
        <f>+M147*M189*0.0016/1000000</f>
      </c>
      <c r="N221" s="95">
        <f>+N147*N189*0.0016/1000000</f>
      </c>
      <c r="O221" s="95">
        <f>+O147*O189*0.0016/1000000</f>
      </c>
      <c r="P221" s="29">
        <f>SUM(D221:O221)</f>
      </c>
      <c r="Q221" s="95">
        <f>+Q147*Q189*0.0016/1000000</f>
      </c>
      <c r="R221" s="95">
        <f>+R147*R189*0.0016/1000000</f>
      </c>
      <c r="S221" s="95">
        <f>+S147*S189*0.0016/1000000</f>
      </c>
      <c r="T221" s="95">
        <f>+T147*T189*0.0016/1000000</f>
      </c>
      <c r="U221" s="95">
        <f>+U147*U189*0.0016/1000000</f>
      </c>
      <c r="V221" s="95">
        <f>+V147*V189*0.0016/1000000</f>
      </c>
      <c r="W221" s="95">
        <f>+W147*W189*0.0016/1000000</f>
      </c>
      <c r="X221" s="95">
        <f>+X147*X189*0.0016/1000000</f>
      </c>
      <c r="Y221" s="95">
        <f>+Y147*Y189*0.0016/1000000</f>
      </c>
      <c r="Z221" s="95">
        <f>+Z147*Z189*0.0016/1000000</f>
      </c>
      <c r="AA221" s="95">
        <f>+AA147*AA189*0.0016/1000000</f>
      </c>
      <c r="AB221" s="95">
        <f>+AB147*AB189*0.0016/1000000</f>
      </c>
      <c r="AC221" s="29">
        <f>SUM(Q221:AB221)</f>
      </c>
      <c r="AD221" s="95">
        <f>+AD147*AD189*0.0016/1000000</f>
      </c>
      <c r="AE221" s="95">
        <f>+AE147*AE189*0.0016/1000000</f>
      </c>
      <c r="AF221" s="95">
        <f>+AF147*AF189*0.0016/1000000</f>
      </c>
      <c r="AG221" s="95">
        <f>+AG147*AG189*0.0016/1000000</f>
      </c>
      <c r="AH221" s="95">
        <f>+AH147*AH189*0.0016/1000000</f>
      </c>
      <c r="AI221" s="95">
        <f>+AI147*AI189*0.0016/1000000</f>
      </c>
      <c r="AJ221" s="95">
        <f>+AJ147*AJ189*0.0016/1000000</f>
      </c>
      <c r="AK221" s="95">
        <f>+AK147*AK189*0.0016/1000000</f>
      </c>
      <c r="AL221" s="95">
        <f>+AL147*AL189*0.0016/1000000</f>
      </c>
      <c r="AM221" s="95">
        <f>+AM147*AM189*0.0016/1000000</f>
      </c>
      <c r="AN221" s="95">
        <f>+AN147*AN189*0.0016/1000000</f>
      </c>
      <c r="AO221" s="95">
        <f>+AO147*AO189*0.0016/1000000</f>
      </c>
      <c r="AP221" s="29">
        <f>SUM(AD221:AO221)</f>
      </c>
      <c r="AQ221" s="95">
        <f>+AQ147*AQ189*0.0016/1000000</f>
      </c>
      <c r="AR221" s="95">
        <f>+AR147*AR189*0.0016/1000000</f>
      </c>
      <c r="AS221" s="95">
        <f>+AS147*AS189*0.0016/1000000</f>
      </c>
      <c r="AT221" s="95">
        <f>+AT147*AT189*0.0016/1000000</f>
      </c>
      <c r="AU221" s="95">
        <f>+AU147*AU189*0.0016/1000000</f>
      </c>
      <c r="AV221" s="95">
        <f>+AV147*AV189*0.0016/1000000</f>
      </c>
      <c r="AW221" s="95">
        <f>+AW147*AW189*0.0016/1000000</f>
      </c>
      <c r="AX221" s="95">
        <f>+AX147*AX189*0.0016/1000000</f>
      </c>
      <c r="AY221" s="95">
        <f>+AY147*AY189*0.0016/1000000</f>
      </c>
      <c r="AZ221" s="95">
        <f>+AZ147*AZ189*0.0016/1000000</f>
      </c>
      <c r="BA221" s="95">
        <f>+BA147*BA189*0.0016/1000000</f>
      </c>
      <c r="BB221" s="95">
        <f>+BB147*BB189*0.0016/1000000</f>
      </c>
      <c r="BC221" s="29">
        <f>SUM(AQ221:BB221)</f>
      </c>
      <c r="BD221" s="31"/>
      <c r="BE221" s="95">
        <f>+BE146*BE188*0.0016/1000000</f>
      </c>
      <c r="BF221" s="95">
        <f>+BF146*BF188*0.0016/1000000</f>
      </c>
      <c r="BG221" s="95">
        <f>+BG146*BG188*0.0016/1000000</f>
      </c>
      <c r="BH221" s="95">
        <f>+BH146*BH188*0.0016/1000000</f>
      </c>
      <c r="BI221" s="95">
        <f>+BI146*BI188*0.0016/1000000</f>
      </c>
      <c r="BJ221" s="95">
        <f>+BJ146*BJ188*0.0016/1000000</f>
      </c>
      <c r="BK221" s="95">
        <f>+BK146*BK188*0.0016/1000000</f>
      </c>
      <c r="BL221" s="95">
        <f>+BL146*BL188*0.0016/1000000</f>
      </c>
      <c r="BM221" s="95">
        <f>+BM146*BM188*0.0016/1000000</f>
      </c>
      <c r="BN221" s="95">
        <f>+BN146*BN188*0.0016/1000000</f>
      </c>
      <c r="BO221" s="95">
        <f>+BO146*BO188*0.0016/1000000</f>
      </c>
      <c r="BP221" s="95">
        <f>+BP146*BP188*0.0016/1000000</f>
      </c>
      <c r="BQ221" s="29">
        <f>SUM(BE221:BP221)</f>
      </c>
      <c r="BR221" s="1"/>
      <c r="BS221" s="6"/>
      <c r="BT221" s="6"/>
      <c r="BU221" s="6"/>
      <c r="BV221" s="6"/>
      <c r="BW221" s="6"/>
      <c r="BX221" s="6"/>
      <c r="BY221" s="6"/>
      <c r="BZ221" s="6"/>
      <c r="CA221" s="1"/>
      <c r="CB221" s="6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</row>
    <row x14ac:dyDescent="0.25" r="222" customHeight="1" ht="18.75" hidden="1">
      <c r="A222" s="53">
        <f>A24</f>
      </c>
      <c r="B222" s="53">
        <f>B24</f>
      </c>
      <c r="C222" s="53">
        <f>C24</f>
      </c>
      <c r="D222" s="95">
        <f>+D148*D190*0.0016/1000000</f>
      </c>
      <c r="E222" s="95">
        <f>+E148*E190*0.0016/1000000</f>
      </c>
      <c r="F222" s="95">
        <f>+F148*F190*0.0016/1000000</f>
      </c>
      <c r="G222" s="95">
        <f>+G148*G190*0.0016/1000000</f>
      </c>
      <c r="H222" s="95">
        <f>+H148*H190*0.0016/1000000</f>
      </c>
      <c r="I222" s="95">
        <f>+I148*I190*0.0016/1000000</f>
      </c>
      <c r="J222" s="95">
        <f>+J148*J190*0.0016/1000000</f>
      </c>
      <c r="K222" s="95">
        <f>+K148*K190*0.0016/1000000</f>
      </c>
      <c r="L222" s="95">
        <f>+L148*L190*0.0016/1000000</f>
      </c>
      <c r="M222" s="95">
        <f>+M148*M190*0.0016/1000000</f>
      </c>
      <c r="N222" s="95">
        <f>+N148*N190*0.0016/1000000</f>
      </c>
      <c r="O222" s="95">
        <f>+O148*O190*0.0016/1000000</f>
      </c>
      <c r="P222" s="29">
        <f>SUM(D222:O222)</f>
      </c>
      <c r="Q222" s="95">
        <f>+Q148*Q190*0.0016/1000000</f>
      </c>
      <c r="R222" s="95">
        <f>+R148*R190*0.0016/1000000</f>
      </c>
      <c r="S222" s="95">
        <f>+S148*S190*0.0016/1000000</f>
      </c>
      <c r="T222" s="95">
        <f>+T148*T190*0.0016/1000000</f>
      </c>
      <c r="U222" s="95">
        <f>+U148*U190*0.0016/1000000</f>
      </c>
      <c r="V222" s="95">
        <f>+V148*V190*0.0016/1000000</f>
      </c>
      <c r="W222" s="95">
        <f>+W148*W190*0.0016/1000000</f>
      </c>
      <c r="X222" s="95">
        <f>+X148*X190*0.0016/1000000</f>
      </c>
      <c r="Y222" s="95">
        <f>+Y148*Y190*0.0016/1000000</f>
      </c>
      <c r="Z222" s="95">
        <f>+Z148*Z190*0.0016/1000000</f>
      </c>
      <c r="AA222" s="95">
        <f>+AA148*AA190*0.0016/1000000</f>
      </c>
      <c r="AB222" s="95">
        <f>+AB148*AB190*0.0016/1000000</f>
      </c>
      <c r="AC222" s="29">
        <f>SUM(Q222:AB222)</f>
      </c>
      <c r="AD222" s="95">
        <f>+AD148*AD190*0.0016/1000000</f>
      </c>
      <c r="AE222" s="95">
        <f>+AE148*AE190*0.0016/1000000</f>
      </c>
      <c r="AF222" s="95">
        <f>+AF148*AF190*0.0016/1000000</f>
      </c>
      <c r="AG222" s="95">
        <f>+AG148*AG190*0.0016/1000000</f>
      </c>
      <c r="AH222" s="95">
        <f>+AH148*AH190*0.0016/1000000</f>
      </c>
      <c r="AI222" s="95">
        <f>+AI148*AI190*0.0016/1000000</f>
      </c>
      <c r="AJ222" s="95">
        <f>+AJ148*AJ190*0.0016/1000000</f>
      </c>
      <c r="AK222" s="95">
        <f>+AK148*AK190*0.0016/1000000</f>
      </c>
      <c r="AL222" s="95">
        <f>+AL148*AL190*0.0016/1000000</f>
      </c>
      <c r="AM222" s="95">
        <f>+AM148*AM190*0.0016/1000000</f>
      </c>
      <c r="AN222" s="95">
        <f>+AN148*AN190*0.0016/1000000</f>
      </c>
      <c r="AO222" s="95">
        <f>+AO148*AO190*0.0016/1000000</f>
      </c>
      <c r="AP222" s="29">
        <f>SUM(AD222:AO222)</f>
      </c>
      <c r="AQ222" s="95">
        <f>+AQ148*AQ190*0.0016/1000000</f>
      </c>
      <c r="AR222" s="95">
        <f>+AR148*AR190*0.0016/1000000</f>
      </c>
      <c r="AS222" s="95">
        <f>+AS148*AS190*0.0016/1000000</f>
      </c>
      <c r="AT222" s="95">
        <f>+AT148*AT190*0.0016/1000000</f>
      </c>
      <c r="AU222" s="95">
        <f>+AU148*AU190*0.0016/1000000</f>
      </c>
      <c r="AV222" s="95">
        <f>+AV148*AV190*0.0016/1000000</f>
      </c>
      <c r="AW222" s="95">
        <f>+AW148*AW190*0.0016/1000000</f>
      </c>
      <c r="AX222" s="95">
        <f>+AX148*AX190*0.0016/1000000</f>
      </c>
      <c r="AY222" s="95">
        <f>+AY148*AY190*0.0016/1000000</f>
      </c>
      <c r="AZ222" s="95">
        <f>+AZ148*AZ190*0.0016/1000000</f>
      </c>
      <c r="BA222" s="95">
        <f>+BA148*BA190*0.0016/1000000</f>
      </c>
      <c r="BB222" s="95">
        <f>+BB148*BB190*0.0016/1000000</f>
      </c>
      <c r="BC222" s="29">
        <f>SUM(AQ222:BB222)</f>
      </c>
      <c r="BD222" s="31"/>
      <c r="BE222" s="95">
        <f>+BE147*BE189*0.0016/1000000</f>
      </c>
      <c r="BF222" s="95">
        <f>+BF147*BF189*0.0016/1000000</f>
      </c>
      <c r="BG222" s="95">
        <f>+BG147*BG189*0.0016/1000000</f>
      </c>
      <c r="BH222" s="95">
        <f>+BH147*BH189*0.0016/1000000</f>
      </c>
      <c r="BI222" s="95">
        <f>+BI147*BI189*0.0016/1000000</f>
      </c>
      <c r="BJ222" s="95">
        <f>+BJ147*BJ189*0.0016/1000000</f>
      </c>
      <c r="BK222" s="95">
        <f>+BK147*BK189*0.0016/1000000</f>
      </c>
      <c r="BL222" s="95">
        <f>+BL147*BL189*0.0016/1000000</f>
      </c>
      <c r="BM222" s="95">
        <f>+BM147*BM189*0.0016/1000000</f>
      </c>
      <c r="BN222" s="95">
        <f>+BN147*BN189*0.0016/1000000</f>
      </c>
      <c r="BO222" s="95">
        <f>+BO147*BO189*0.0016/1000000</f>
      </c>
      <c r="BP222" s="95">
        <f>+BP147*BP189*0.0016/1000000</f>
      </c>
      <c r="BQ222" s="29">
        <f>SUM(BE222:BP222)</f>
      </c>
      <c r="BR222" s="1"/>
      <c r="BS222" s="6"/>
      <c r="BT222" s="6"/>
      <c r="BU222" s="6"/>
      <c r="BV222" s="6"/>
      <c r="BW222" s="6"/>
      <c r="BX222" s="6"/>
      <c r="BY222" s="6"/>
      <c r="BZ222" s="6"/>
      <c r="CA222" s="1"/>
      <c r="CB222" s="6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</row>
    <row x14ac:dyDescent="0.25" r="223" customHeight="1" ht="18.75" hidden="1">
      <c r="A223" s="53">
        <f>A25</f>
      </c>
      <c r="B223" s="53">
        <f>B25</f>
      </c>
      <c r="C223" s="53">
        <f>C25</f>
      </c>
      <c r="D223" s="95">
        <f>+D149*D191*0.0016/1000000</f>
      </c>
      <c r="E223" s="95">
        <f>+E149*E191*0.0016/1000000</f>
      </c>
      <c r="F223" s="95">
        <f>+F149*F191*0.0016/1000000</f>
      </c>
      <c r="G223" s="95">
        <f>+G149*G191*0.0016/1000000</f>
      </c>
      <c r="H223" s="95">
        <f>+H149*H191*0.0016/1000000</f>
      </c>
      <c r="I223" s="95">
        <f>+I149*I191*0.0016/1000000</f>
      </c>
      <c r="J223" s="95">
        <f>+J149*J191*0.0016/1000000</f>
      </c>
      <c r="K223" s="95">
        <f>+K149*K191*0.0016/1000000</f>
      </c>
      <c r="L223" s="95">
        <f>+L149*L191*0.0016/1000000</f>
      </c>
      <c r="M223" s="95">
        <f>+M149*M191*0.0016/1000000</f>
      </c>
      <c r="N223" s="95">
        <f>+N149*N191*0.0016/1000000</f>
      </c>
      <c r="O223" s="95">
        <f>+O149*O191*0.0016/1000000</f>
      </c>
      <c r="P223" s="29">
        <f>SUM(D223:O223)</f>
      </c>
      <c r="Q223" s="95">
        <f>+Q149*Q191*0.0016/1000000</f>
      </c>
      <c r="R223" s="95">
        <f>+R149*R191*0.0016/1000000</f>
      </c>
      <c r="S223" s="95">
        <f>+S149*S191*0.0016/1000000</f>
      </c>
      <c r="T223" s="95">
        <f>+T149*T191*0.0016/1000000</f>
      </c>
      <c r="U223" s="95">
        <f>+U149*U191*0.0016/1000000</f>
      </c>
      <c r="V223" s="95">
        <f>+V149*V191*0.0016/1000000</f>
      </c>
      <c r="W223" s="95">
        <f>+W149*W191*0.0016/1000000</f>
      </c>
      <c r="X223" s="95">
        <f>+X149*X191*0.0016/1000000</f>
      </c>
      <c r="Y223" s="95">
        <f>+Y149*Y191*0.0016/1000000</f>
      </c>
      <c r="Z223" s="95">
        <f>+Z149*Z191*0.0016/1000000</f>
      </c>
      <c r="AA223" s="95">
        <f>+AA149*AA191*0.0016/1000000</f>
      </c>
      <c r="AB223" s="95">
        <f>+AB149*AB191*0.0016/1000000</f>
      </c>
      <c r="AC223" s="29">
        <f>SUM(Q223:AB223)</f>
      </c>
      <c r="AD223" s="95">
        <f>+AD149*AD191*0.0016/1000000</f>
      </c>
      <c r="AE223" s="95">
        <f>+AE149*AE191*0.0016/1000000</f>
      </c>
      <c r="AF223" s="95">
        <f>+AF149*AF191*0.0016/1000000</f>
      </c>
      <c r="AG223" s="95">
        <f>+AG149*AG191*0.0016/1000000</f>
      </c>
      <c r="AH223" s="95">
        <f>+AH149*AH191*0.0016/1000000</f>
      </c>
      <c r="AI223" s="95">
        <f>+AI149*AI191*0.0016/1000000</f>
      </c>
      <c r="AJ223" s="95">
        <f>+AJ149*AJ191*0.0016/1000000</f>
      </c>
      <c r="AK223" s="95">
        <f>+AK149*AK191*0.0016/1000000</f>
      </c>
      <c r="AL223" s="95">
        <f>+AL149*AL191*0.0016/1000000</f>
      </c>
      <c r="AM223" s="95">
        <f>+AM149*AM191*0.0016/1000000</f>
      </c>
      <c r="AN223" s="95">
        <f>+AN149*AN191*0.0016/1000000</f>
      </c>
      <c r="AO223" s="95">
        <f>+AO149*AO191*0.0016/1000000</f>
      </c>
      <c r="AP223" s="29">
        <f>SUM(AD223:AO223)</f>
      </c>
      <c r="AQ223" s="95">
        <f>+AQ149*AQ191*0.0016/1000000</f>
      </c>
      <c r="AR223" s="95">
        <f>+AR149*AR191*0.0016/1000000</f>
      </c>
      <c r="AS223" s="95">
        <f>+AS149*AS191*0.0016/1000000</f>
      </c>
      <c r="AT223" s="95">
        <f>+AT149*AT191*0.0016/1000000</f>
      </c>
      <c r="AU223" s="95">
        <f>+AU149*AU191*0.0016/1000000</f>
      </c>
      <c r="AV223" s="95">
        <f>+AV149*AV191*0.0016/1000000</f>
      </c>
      <c r="AW223" s="95">
        <f>+AW149*AW191*0.0016/1000000</f>
      </c>
      <c r="AX223" s="95">
        <f>+AX149*AX191*0.0016/1000000</f>
      </c>
      <c r="AY223" s="95">
        <f>+AY149*AY191*0.0016/1000000</f>
      </c>
      <c r="AZ223" s="95">
        <f>+AZ149*AZ191*0.0016/1000000</f>
      </c>
      <c r="BA223" s="95">
        <f>+BA149*BA191*0.0016/1000000</f>
      </c>
      <c r="BB223" s="95">
        <f>+BB149*BB191*0.0016/1000000</f>
      </c>
      <c r="BC223" s="29">
        <f>SUM(AQ223:BB223)</f>
      </c>
      <c r="BD223" s="31"/>
      <c r="BE223" s="95">
        <f>+BE148*BE190*0.0016/1000000</f>
      </c>
      <c r="BF223" s="95">
        <f>+BF148*BF190*0.0016/1000000</f>
      </c>
      <c r="BG223" s="95">
        <f>+BG148*BG190*0.0016/1000000</f>
      </c>
      <c r="BH223" s="95">
        <f>+BH148*BH190*0.0016/1000000</f>
      </c>
      <c r="BI223" s="95">
        <f>+BI148*BI190*0.0016/1000000</f>
      </c>
      <c r="BJ223" s="95">
        <f>+BJ148*BJ190*0.0016/1000000</f>
      </c>
      <c r="BK223" s="95">
        <f>+BK148*BK190*0.0016/1000000</f>
      </c>
      <c r="BL223" s="95">
        <f>+BL148*BL190*0.0016/1000000</f>
      </c>
      <c r="BM223" s="95">
        <f>+BM148*BM190*0.0016/1000000</f>
      </c>
      <c r="BN223" s="95">
        <f>+BN148*BN190*0.0016/1000000</f>
      </c>
      <c r="BO223" s="95">
        <f>+BO148*BO190*0.0016/1000000</f>
      </c>
      <c r="BP223" s="95">
        <f>+BP148*BP190*0.0016/1000000</f>
      </c>
      <c r="BQ223" s="29">
        <f>SUM(BE223:BP223)</f>
      </c>
      <c r="BR223" s="1"/>
      <c r="BS223" s="6"/>
      <c r="BT223" s="6"/>
      <c r="BU223" s="6"/>
      <c r="BV223" s="6"/>
      <c r="BW223" s="6"/>
      <c r="BX223" s="6"/>
      <c r="BY223" s="6"/>
      <c r="BZ223" s="6"/>
      <c r="CA223" s="1"/>
      <c r="CB223" s="6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</row>
    <row x14ac:dyDescent="0.25" r="224" customHeight="1" ht="18.75" hidden="1">
      <c r="A224" s="35"/>
      <c r="B224" s="35"/>
      <c r="C224" s="53">
        <f>C26</f>
      </c>
      <c r="D224" s="95">
        <f>+D150*D192*0.0016/1000000</f>
      </c>
      <c r="E224" s="95">
        <f>+E150*E192*0.0016/1000000</f>
      </c>
      <c r="F224" s="95">
        <f>+F150*F192*0.0016/1000000</f>
      </c>
      <c r="G224" s="95">
        <f>+G150*G192*0.0016/1000000</f>
      </c>
      <c r="H224" s="95">
        <f>+H150*H192*0.0016/1000000</f>
      </c>
      <c r="I224" s="95">
        <f>+I150*I192*0.0016/1000000</f>
      </c>
      <c r="J224" s="95">
        <f>+J150*J192*0.0016/1000000</f>
      </c>
      <c r="K224" s="95">
        <f>+K150*K192*0.0016/1000000</f>
      </c>
      <c r="L224" s="95">
        <f>+L150*L192*0.0016/1000000</f>
      </c>
      <c r="M224" s="95">
        <f>+M150*M192*0.0016/1000000</f>
      </c>
      <c r="N224" s="95">
        <f>+N150*N192*0.0016/1000000</f>
      </c>
      <c r="O224" s="95">
        <f>+O150*O192*0.0016/1000000</f>
      </c>
      <c r="P224" s="29">
        <f>SUM(D224:O224)</f>
      </c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29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29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29"/>
      <c r="BD224" s="31"/>
      <c r="BE224" s="95"/>
      <c r="BF224" s="95"/>
      <c r="BG224" s="95"/>
      <c r="BH224" s="95"/>
      <c r="BI224" s="95"/>
      <c r="BJ224" s="95"/>
      <c r="BK224" s="95"/>
      <c r="BL224" s="95"/>
      <c r="BM224" s="95"/>
      <c r="BN224" s="95"/>
      <c r="BO224" s="95"/>
      <c r="BP224" s="95"/>
      <c r="BQ224" s="29"/>
      <c r="BR224" s="1"/>
      <c r="BS224" s="6"/>
      <c r="BT224" s="6"/>
      <c r="BU224" s="6"/>
      <c r="BV224" s="6"/>
      <c r="BW224" s="6"/>
      <c r="BX224" s="6"/>
      <c r="BY224" s="6"/>
      <c r="BZ224" s="6"/>
      <c r="CA224" s="1"/>
      <c r="CB224" s="6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</row>
    <row x14ac:dyDescent="0.25" r="225" customHeight="1" ht="18.75" hidden="1">
      <c r="A225" s="54">
        <f>A27</f>
      </c>
      <c r="B225" s="54">
        <f>B27</f>
      </c>
      <c r="C225" s="54">
        <f>C27</f>
      </c>
      <c r="D225" s="95">
        <f>+D151*D193*0.0016/1000000</f>
      </c>
      <c r="E225" s="95">
        <f>+E151*E193*0.0016/1000000</f>
      </c>
      <c r="F225" s="95">
        <f>+F151*F193*0.0016/1000000</f>
      </c>
      <c r="G225" s="95">
        <f>+G151*G193*0.0016/1000000</f>
      </c>
      <c r="H225" s="95">
        <f>+H151*H193*0.0016/1000000</f>
      </c>
      <c r="I225" s="95">
        <f>+I151*I193*0.0016/1000000</f>
      </c>
      <c r="J225" s="95">
        <f>+J151*J193*0.0016/1000000</f>
      </c>
      <c r="K225" s="95">
        <f>+K151*K193*0.0016/1000000</f>
      </c>
      <c r="L225" s="95">
        <f>+L151*L193*0.0016/1000000</f>
      </c>
      <c r="M225" s="95">
        <f>+M151*M193*0.0016/1000000</f>
      </c>
      <c r="N225" s="95">
        <f>+N151*N193*0.0016/1000000</f>
      </c>
      <c r="O225" s="95">
        <f>+O151*O193*0.0016/1000000</f>
      </c>
      <c r="P225" s="29">
        <f>SUM(D225:O225)</f>
      </c>
      <c r="Q225" s="95">
        <f>+Q151*Q193*0.0016/1000000</f>
      </c>
      <c r="R225" s="95">
        <f>+R151*R193*0.0016/1000000</f>
      </c>
      <c r="S225" s="95">
        <f>+S151*S193*0.0016/1000000</f>
      </c>
      <c r="T225" s="95">
        <f>+T151*T193*0.0016/1000000</f>
      </c>
      <c r="U225" s="95">
        <f>+U151*U193*0.0016/1000000</f>
      </c>
      <c r="V225" s="95">
        <f>+V151*V193*0.0016/1000000</f>
      </c>
      <c r="W225" s="95">
        <f>+W151*W193*0.0016/1000000</f>
      </c>
      <c r="X225" s="95">
        <f>+X151*X193*0.0016/1000000</f>
      </c>
      <c r="Y225" s="95">
        <f>+Y151*Y193*0.0016/1000000</f>
      </c>
      <c r="Z225" s="95">
        <f>+Z151*Z193*0.0016/1000000</f>
      </c>
      <c r="AA225" s="95">
        <f>+AA151*AA193*0.0016/1000000</f>
      </c>
      <c r="AB225" s="95">
        <f>+AB151*AB193*0.0016/1000000</f>
      </c>
      <c r="AC225" s="29">
        <f>SUM(Q225:AB225)</f>
      </c>
      <c r="AD225" s="95">
        <f>+AD151*AD193*0.0016/1000000</f>
      </c>
      <c r="AE225" s="95">
        <f>+AE151*AE193*0.0016/1000000</f>
      </c>
      <c r="AF225" s="95">
        <f>+AF151*AF193*0.0016/1000000</f>
      </c>
      <c r="AG225" s="95">
        <f>+AG151*AG193*0.0016/1000000</f>
      </c>
      <c r="AH225" s="95">
        <f>+AH151*AH193*0.0016/1000000</f>
      </c>
      <c r="AI225" s="95">
        <f>+AI151*AI193*0.0016/1000000</f>
      </c>
      <c r="AJ225" s="95">
        <f>+AJ151*AJ193*0.0016/1000000</f>
      </c>
      <c r="AK225" s="95">
        <f>+AK151*AK193*0.0016/1000000</f>
      </c>
      <c r="AL225" s="95">
        <f>+AL151*AL193*0.0016/1000000</f>
      </c>
      <c r="AM225" s="95">
        <f>+AM151*AM193*0.0016/1000000</f>
      </c>
      <c r="AN225" s="95">
        <f>+AN151*AN193*0.0016/1000000</f>
      </c>
      <c r="AO225" s="95">
        <f>+AO151*AO193*0.0016/1000000</f>
      </c>
      <c r="AP225" s="29">
        <f>SUM(AD225:AO225)</f>
      </c>
      <c r="AQ225" s="95">
        <f>+AQ151*AQ193*0.0016/1000000</f>
      </c>
      <c r="AR225" s="95">
        <f>+AR151*AR193*0.0016/1000000</f>
      </c>
      <c r="AS225" s="95">
        <f>+AS151*AS193*0.0016/1000000</f>
      </c>
      <c r="AT225" s="95">
        <f>+AT151*AT193*0.0016/1000000</f>
      </c>
      <c r="AU225" s="95">
        <f>+AU151*AU193*0.0016/1000000</f>
      </c>
      <c r="AV225" s="95">
        <f>+AV151*AV193*0.0016/1000000</f>
      </c>
      <c r="AW225" s="95">
        <f>+AW151*AW193*0.0016/1000000</f>
      </c>
      <c r="AX225" s="95">
        <f>+AX151*AX193*0.0016/1000000</f>
      </c>
      <c r="AY225" s="95">
        <f>+AY151*AY193*0.0016/1000000</f>
      </c>
      <c r="AZ225" s="95">
        <f>+AZ151*AZ193*0.0016/1000000</f>
      </c>
      <c r="BA225" s="95">
        <f>+BA151*BA193*0.0016/1000000</f>
      </c>
      <c r="BB225" s="95">
        <f>+BB151*BB193*0.0016/1000000</f>
      </c>
      <c r="BC225" s="29">
        <f>SUM(AQ225:BB225)</f>
      </c>
      <c r="BD225" s="31"/>
      <c r="BE225" s="95">
        <f>+BE149*BE191*0.0016/1000000</f>
      </c>
      <c r="BF225" s="95">
        <f>+BF149*BF191*0.0016/1000000</f>
      </c>
      <c r="BG225" s="95">
        <f>+BG149*BG191*0.0016/1000000</f>
      </c>
      <c r="BH225" s="95">
        <f>+BH149*BH191*0.0016/1000000</f>
      </c>
      <c r="BI225" s="95">
        <f>+BI149*BI191*0.0016/1000000</f>
      </c>
      <c r="BJ225" s="95">
        <f>+BJ149*BJ191*0.0016/1000000</f>
      </c>
      <c r="BK225" s="95">
        <f>+BK149*BK191*0.0016/1000000</f>
      </c>
      <c r="BL225" s="95">
        <f>+BL149*BL191*0.0016/1000000</f>
      </c>
      <c r="BM225" s="95">
        <f>+BM149*BM191*0.0016/1000000</f>
      </c>
      <c r="BN225" s="95">
        <f>+BN149*BN191*0.0016/1000000</f>
      </c>
      <c r="BO225" s="95">
        <f>+BO149*BO191*0.0016/1000000</f>
      </c>
      <c r="BP225" s="95">
        <f>+BP149*BP191*0.0016/1000000</f>
      </c>
      <c r="BQ225" s="29">
        <f>SUM(BE225:BP225)</f>
      </c>
      <c r="BR225" s="1"/>
      <c r="BS225" s="6"/>
      <c r="BT225" s="6"/>
      <c r="BU225" s="6"/>
      <c r="BV225" s="6"/>
      <c r="BW225" s="6"/>
      <c r="BX225" s="6"/>
      <c r="BY225" s="6"/>
      <c r="BZ225" s="6"/>
      <c r="CA225" s="1"/>
      <c r="CB225" s="6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</row>
    <row x14ac:dyDescent="0.25" r="226" customHeight="1" ht="18.75" hidden="1">
      <c r="A226" s="54">
        <f>A28</f>
      </c>
      <c r="B226" s="54">
        <f>B28</f>
      </c>
      <c r="C226" s="54">
        <f>C28</f>
      </c>
      <c r="D226" s="95">
        <f>+D152*D194*0.0016/1000000</f>
      </c>
      <c r="E226" s="95">
        <f>+E152*E194*0.0016/1000000</f>
      </c>
      <c r="F226" s="95">
        <f>+F152*F194*0.0016/1000000</f>
      </c>
      <c r="G226" s="95">
        <f>+G152*G194*0.0016/1000000</f>
      </c>
      <c r="H226" s="95">
        <f>+H152*H194*0.0016/1000000</f>
      </c>
      <c r="I226" s="95">
        <f>+I152*I194*0.0016/1000000</f>
      </c>
      <c r="J226" s="95">
        <f>+J152*J194*0.0016/1000000</f>
      </c>
      <c r="K226" s="95">
        <f>+K152*K194*0.0016/1000000</f>
      </c>
      <c r="L226" s="95">
        <f>+L152*L194*0.0016/1000000</f>
      </c>
      <c r="M226" s="95">
        <f>+M152*M194*0.0016/1000000</f>
      </c>
      <c r="N226" s="95">
        <f>+N152*N194*0.0016/1000000</f>
      </c>
      <c r="O226" s="95">
        <f>+O152*O194*0.0016/1000000</f>
      </c>
      <c r="P226" s="29">
        <f>SUM(D226:O226)</f>
      </c>
      <c r="Q226" s="95">
        <f>+Q152*Q194*0.0016/1000000</f>
      </c>
      <c r="R226" s="95">
        <f>+R152*R194*0.0016/1000000</f>
      </c>
      <c r="S226" s="95">
        <f>+S152*S194*0.0016/1000000</f>
      </c>
      <c r="T226" s="95">
        <f>+T152*T194*0.0016/1000000</f>
      </c>
      <c r="U226" s="95">
        <f>+U152*U194*0.0016/1000000</f>
      </c>
      <c r="V226" s="95">
        <f>+V152*V194*0.0016/1000000</f>
      </c>
      <c r="W226" s="95">
        <f>+W152*W194*0.0016/1000000</f>
      </c>
      <c r="X226" s="95">
        <f>+X152*X194*0.0016/1000000</f>
      </c>
      <c r="Y226" s="95">
        <f>+Y152*Y194*0.0016/1000000</f>
      </c>
      <c r="Z226" s="95">
        <f>+Z152*Z194*0.0016/1000000</f>
      </c>
      <c r="AA226" s="95">
        <f>+AA152*AA194*0.0016/1000000</f>
      </c>
      <c r="AB226" s="95">
        <f>+AB152*AB194*0.0016/1000000</f>
      </c>
      <c r="AC226" s="29">
        <f>SUM(Q226:AB226)</f>
      </c>
      <c r="AD226" s="95">
        <f>+AD152*AD194*0.0016/1000000</f>
      </c>
      <c r="AE226" s="95">
        <f>+AE152*AE194*0.0016/1000000</f>
      </c>
      <c r="AF226" s="95">
        <f>+AF152*AF194*0.0016/1000000</f>
      </c>
      <c r="AG226" s="95">
        <f>+AG152*AG194*0.0016/1000000</f>
      </c>
      <c r="AH226" s="95">
        <f>+AH152*AH194*0.0016/1000000</f>
      </c>
      <c r="AI226" s="95">
        <f>+AI152*AI194*0.0016/1000000</f>
      </c>
      <c r="AJ226" s="95">
        <f>+AJ152*AJ194*0.0016/1000000</f>
      </c>
      <c r="AK226" s="95">
        <f>+AK152*AK194*0.0016/1000000</f>
      </c>
      <c r="AL226" s="95">
        <f>+AL152*AL194*0.0016/1000000</f>
      </c>
      <c r="AM226" s="95">
        <f>+AM152*AM194*0.0016/1000000</f>
      </c>
      <c r="AN226" s="95">
        <f>+AN152*AN194*0.0016/1000000</f>
      </c>
      <c r="AO226" s="95">
        <f>+AO152*AO194*0.0016/1000000</f>
      </c>
      <c r="AP226" s="29">
        <f>SUM(AD226:AO226)</f>
      </c>
      <c r="AQ226" s="95">
        <f>+AQ152*AQ194*0.0016/1000000</f>
      </c>
      <c r="AR226" s="95">
        <f>+AR152*AR194*0.0016/1000000</f>
      </c>
      <c r="AS226" s="95">
        <f>+AS152*AS194*0.0016/1000000</f>
      </c>
      <c r="AT226" s="95">
        <f>+AT152*AT194*0.0016/1000000</f>
      </c>
      <c r="AU226" s="95">
        <f>+AU152*AU194*0.0016/1000000</f>
      </c>
      <c r="AV226" s="95">
        <f>+AV152*AV194*0.0016/1000000</f>
      </c>
      <c r="AW226" s="95">
        <f>+AW152*AW194*0.0016/1000000</f>
      </c>
      <c r="AX226" s="95">
        <f>+AX152*AX194*0.0016/1000000</f>
      </c>
      <c r="AY226" s="95">
        <f>+AY152*AY194*0.0016/1000000</f>
      </c>
      <c r="AZ226" s="95">
        <f>+AZ152*AZ194*0.0016/1000000</f>
      </c>
      <c r="BA226" s="95">
        <f>+BA152*BA194*0.0016/1000000</f>
      </c>
      <c r="BB226" s="95">
        <f>+BB152*BB194*0.0016/1000000</f>
      </c>
      <c r="BC226" s="29">
        <f>SUM(AQ226:BB226)</f>
      </c>
      <c r="BD226" s="31"/>
      <c r="BE226" s="95">
        <f>+BE151*BE193*0.0016/1000000</f>
      </c>
      <c r="BF226" s="95">
        <f>+BF151*BF193*0.0016/1000000</f>
      </c>
      <c r="BG226" s="95">
        <f>+BG151*BG193*0.0016/1000000</f>
      </c>
      <c r="BH226" s="95">
        <f>+BH151*BH193*0.0016/1000000</f>
      </c>
      <c r="BI226" s="95">
        <f>+BI151*BI193*0.0016/1000000</f>
      </c>
      <c r="BJ226" s="95">
        <f>+BJ151*BJ193*0.0016/1000000</f>
      </c>
      <c r="BK226" s="95">
        <f>+BK151*BK193*0.0016/1000000</f>
      </c>
      <c r="BL226" s="95">
        <f>+BL151*BL193*0.0016/1000000</f>
      </c>
      <c r="BM226" s="95">
        <f>+BM151*BM193*0.0016/1000000</f>
      </c>
      <c r="BN226" s="95">
        <f>+BN151*BN193*0.0016/1000000</f>
      </c>
      <c r="BO226" s="95">
        <f>+BO151*BO193*0.0016/1000000</f>
      </c>
      <c r="BP226" s="95">
        <f>+BP151*BP193*0.0016/1000000</f>
      </c>
      <c r="BQ226" s="29">
        <f>SUM(BE226:BP226)</f>
      </c>
      <c r="BR226" s="1"/>
      <c r="BS226" s="6"/>
      <c r="BT226" s="6"/>
      <c r="BU226" s="6"/>
      <c r="BV226" s="6"/>
      <c r="BW226" s="6"/>
      <c r="BX226" s="6"/>
      <c r="BY226" s="6"/>
      <c r="BZ226" s="6"/>
      <c r="CA226" s="1"/>
      <c r="CB226" s="6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</row>
    <row x14ac:dyDescent="0.25" r="227" customHeight="1" ht="18.75" hidden="1">
      <c r="A227" s="54">
        <f>A29</f>
      </c>
      <c r="B227" s="54">
        <f>B29</f>
      </c>
      <c r="C227" s="54">
        <f>C29</f>
      </c>
      <c r="D227" s="95">
        <f>+D153*D195*0.0016/1000000</f>
      </c>
      <c r="E227" s="95">
        <f>+E153*E195*0.0016/1000000</f>
      </c>
      <c r="F227" s="95">
        <f>+F153*F195*0.0016/1000000</f>
      </c>
      <c r="G227" s="95">
        <f>+G153*G195*0.0016/1000000</f>
      </c>
      <c r="H227" s="95">
        <f>+H153*H195*0.0016/1000000</f>
      </c>
      <c r="I227" s="95">
        <f>+I153*I195*0.0016/1000000</f>
      </c>
      <c r="J227" s="95">
        <f>+J153*J195*0.0016/1000000</f>
      </c>
      <c r="K227" s="95">
        <f>+K153*K195*0.0016/1000000</f>
      </c>
      <c r="L227" s="95">
        <f>+L153*L195*0.0016/1000000</f>
      </c>
      <c r="M227" s="95">
        <f>+M153*M195*0.0016/1000000</f>
      </c>
      <c r="N227" s="95">
        <f>+N153*N195*0.0016/1000000</f>
      </c>
      <c r="O227" s="95">
        <f>+O153*O195*0.0016/1000000</f>
      </c>
      <c r="P227" s="29">
        <f>SUM(D227:O227)</f>
      </c>
      <c r="Q227" s="95">
        <f>+Q153*Q195*0.0016/1000000</f>
      </c>
      <c r="R227" s="95">
        <f>+R153*R195*0.0016/1000000</f>
      </c>
      <c r="S227" s="95">
        <f>+S153*S195*0.0016/1000000</f>
      </c>
      <c r="T227" s="95">
        <f>+T153*T195*0.0016/1000000</f>
      </c>
      <c r="U227" s="95">
        <f>+U153*U195*0.0016/1000000</f>
      </c>
      <c r="V227" s="95">
        <f>+V153*V195*0.0016/1000000</f>
      </c>
      <c r="W227" s="95">
        <f>+W153*W195*0.0016/1000000</f>
      </c>
      <c r="X227" s="95">
        <f>+X153*X195*0.0016/1000000</f>
      </c>
      <c r="Y227" s="95">
        <f>+Y153*Y195*0.0016/1000000</f>
      </c>
      <c r="Z227" s="95">
        <f>+Z153*Z195*0.0016/1000000</f>
      </c>
      <c r="AA227" s="95">
        <f>+AA153*AA195*0.0016/1000000</f>
      </c>
      <c r="AB227" s="95">
        <f>+AB153*AB195*0.0016/1000000</f>
      </c>
      <c r="AC227" s="29">
        <f>SUM(Q227:AB227)</f>
      </c>
      <c r="AD227" s="95">
        <f>+AD153*AD195*0.0016/1000000</f>
      </c>
      <c r="AE227" s="95">
        <f>+AE153*AE195*0.0016/1000000</f>
      </c>
      <c r="AF227" s="95">
        <f>+AF153*AF195*0.0016/1000000</f>
      </c>
      <c r="AG227" s="95">
        <f>+AG153*AG195*0.0016/1000000</f>
      </c>
      <c r="AH227" s="95">
        <f>+AH153*AH195*0.0016/1000000</f>
      </c>
      <c r="AI227" s="95">
        <f>+AI153*AI195*0.0016/1000000</f>
      </c>
      <c r="AJ227" s="95">
        <f>+AJ153*AJ195*0.0016/1000000</f>
      </c>
      <c r="AK227" s="95">
        <f>+AK153*AK195*0.0016/1000000</f>
      </c>
      <c r="AL227" s="95">
        <f>+AL153*AL195*0.0016/1000000</f>
      </c>
      <c r="AM227" s="95">
        <f>+AM153*AM195*0.0016/1000000</f>
      </c>
      <c r="AN227" s="95">
        <f>+AN153*AN195*0.0016/1000000</f>
      </c>
      <c r="AO227" s="95">
        <f>+AO153*AO195*0.0016/1000000</f>
      </c>
      <c r="AP227" s="29">
        <f>SUM(AD227:AO227)</f>
      </c>
      <c r="AQ227" s="95">
        <f>+AQ153*AQ195*0.0016/1000000</f>
      </c>
      <c r="AR227" s="95">
        <f>+AR153*AR195*0.0016/1000000</f>
      </c>
      <c r="AS227" s="95">
        <f>+AS153*AS195*0.0016/1000000</f>
      </c>
      <c r="AT227" s="95">
        <f>+AT153*AT195*0.0016/1000000</f>
      </c>
      <c r="AU227" s="95">
        <f>+AU153*AU195*0.0016/1000000</f>
      </c>
      <c r="AV227" s="95">
        <f>+AV153*AV195*0.0016/1000000</f>
      </c>
      <c r="AW227" s="95">
        <f>+AW153*AW195*0.0016/1000000</f>
      </c>
      <c r="AX227" s="95">
        <f>+AX153*AX195*0.0016/1000000</f>
      </c>
      <c r="AY227" s="95">
        <f>+AY153*AY195*0.0016/1000000</f>
      </c>
      <c r="AZ227" s="95">
        <f>+AZ153*AZ195*0.0016/1000000</f>
      </c>
      <c r="BA227" s="95">
        <f>+BA153*BA195*0.0016/1000000</f>
      </c>
      <c r="BB227" s="95">
        <f>+BB153*BB195*0.0016/1000000</f>
      </c>
      <c r="BC227" s="29">
        <f>SUM(AQ227:BB227)</f>
      </c>
      <c r="BD227" s="85"/>
      <c r="BE227" s="95">
        <f>+BE152*BE194*0.0016/1000000</f>
      </c>
      <c r="BF227" s="95">
        <f>+BF152*BF194*0.0016/1000000</f>
      </c>
      <c r="BG227" s="95">
        <f>+BG152*BG194*0.0016/1000000</f>
      </c>
      <c r="BH227" s="95">
        <f>+BH152*BH194*0.0016/1000000</f>
      </c>
      <c r="BI227" s="95">
        <f>+BI152*BI194*0.0016/1000000</f>
      </c>
      <c r="BJ227" s="95">
        <f>+BJ152*BJ194*0.0016/1000000</f>
      </c>
      <c r="BK227" s="95">
        <f>+BK152*BK194*0.0016/1000000</f>
      </c>
      <c r="BL227" s="95">
        <f>+BL152*BL194*0.0016/1000000</f>
      </c>
      <c r="BM227" s="95">
        <f>+BM152*BM194*0.0016/1000000</f>
      </c>
      <c r="BN227" s="95">
        <f>+BN152*BN194*0.0016/1000000</f>
      </c>
      <c r="BO227" s="95">
        <f>+BO152*BO194*0.0016/1000000</f>
      </c>
      <c r="BP227" s="95">
        <f>+BP152*BP194*0.0016/1000000</f>
      </c>
      <c r="BQ227" s="29">
        <f>SUM(BE227:BP227)</f>
      </c>
      <c r="BR227" s="1"/>
      <c r="BS227" s="6"/>
      <c r="BT227" s="6"/>
      <c r="BU227" s="6"/>
      <c r="BV227" s="6"/>
      <c r="BW227" s="6"/>
      <c r="BX227" s="6"/>
      <c r="BY227" s="6"/>
      <c r="BZ227" s="6"/>
      <c r="CA227" s="1"/>
      <c r="CB227" s="6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</row>
    <row x14ac:dyDescent="0.25" r="228" customHeight="1" ht="18.75" hidden="1">
      <c r="A228" s="1"/>
      <c r="B228" s="1"/>
      <c r="C228" s="1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3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3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3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38"/>
      <c r="BD228" s="6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38"/>
      <c r="BR228" s="24"/>
      <c r="BS228" s="31"/>
      <c r="BT228" s="32"/>
      <c r="BU228" s="32"/>
      <c r="BV228" s="39"/>
      <c r="BW228" s="39"/>
      <c r="BX228" s="39"/>
      <c r="BY228" s="39"/>
      <c r="BZ228" s="39"/>
      <c r="CA228" s="24"/>
      <c r="CB228" s="39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</row>
    <row x14ac:dyDescent="0.25" r="229" customHeight="1" ht="18.75">
      <c r="A229" s="1"/>
      <c r="B229" s="1"/>
      <c r="C229" s="1"/>
      <c r="D229" s="97">
        <f>SUM(D202:D227)</f>
      </c>
      <c r="E229" s="97">
        <f>SUM(E202:E227)</f>
      </c>
      <c r="F229" s="97">
        <f>SUM(F202:F227)</f>
      </c>
      <c r="G229" s="97">
        <f>SUM(G202:G227)</f>
      </c>
      <c r="H229" s="97">
        <f>SUM(H202:H227)</f>
      </c>
      <c r="I229" s="97">
        <f>SUM(I202:I227)</f>
      </c>
      <c r="J229" s="97">
        <f>SUM(J202:J227)</f>
      </c>
      <c r="K229" s="97">
        <f>SUM(K202:K227)</f>
      </c>
      <c r="L229" s="97">
        <f>SUM(L202:L227)</f>
      </c>
      <c r="M229" s="97">
        <f>SUM(M202:M227)</f>
      </c>
      <c r="N229" s="97">
        <f>SUM(N202:N227)</f>
      </c>
      <c r="O229" s="97">
        <f>SUM(O202:O227)</f>
      </c>
      <c r="P229" s="97">
        <f>SUM(P202:P227)</f>
      </c>
      <c r="Q229" s="97">
        <f>SUM(Q202:Q227)</f>
      </c>
      <c r="R229" s="97">
        <f>SUM(R202:R227)</f>
      </c>
      <c r="S229" s="97">
        <f>SUM(S202:S227)</f>
      </c>
      <c r="T229" s="97">
        <f>SUM(T202:T227)</f>
      </c>
      <c r="U229" s="97">
        <f>SUM(U202:U227)</f>
      </c>
      <c r="V229" s="97">
        <f>SUM(V202:V227)</f>
      </c>
      <c r="W229" s="97">
        <f>SUM(W202:W227)</f>
      </c>
      <c r="X229" s="97">
        <f>SUM(X202:X227)</f>
      </c>
      <c r="Y229" s="97">
        <f>SUM(Y202:Y227)</f>
      </c>
      <c r="Z229" s="97">
        <f>SUM(Z202:Z227)</f>
      </c>
      <c r="AA229" s="97">
        <f>SUM(AA202:AA227)</f>
      </c>
      <c r="AB229" s="97">
        <f>SUM(AB202:AB227)</f>
      </c>
      <c r="AC229" s="97">
        <f>SUM(AC202:AC227)</f>
      </c>
      <c r="AD229" s="97">
        <f>SUM(AD202:AD227)</f>
      </c>
      <c r="AE229" s="97">
        <f>SUM(AE202:AE227)</f>
      </c>
      <c r="AF229" s="97">
        <f>SUM(AF202:AF227)</f>
      </c>
      <c r="AG229" s="97">
        <f>SUM(AG202:AG227)</f>
      </c>
      <c r="AH229" s="97">
        <f>SUM(AH202:AH227)</f>
      </c>
      <c r="AI229" s="97">
        <f>SUM(AI202:AI227)</f>
      </c>
      <c r="AJ229" s="97">
        <f>SUM(AJ202:AJ227)</f>
      </c>
      <c r="AK229" s="97">
        <f>SUM(AK202:AK227)</f>
      </c>
      <c r="AL229" s="97">
        <f>SUM(AL202:AL227)</f>
      </c>
      <c r="AM229" s="97">
        <f>SUM(AM202:AM227)</f>
      </c>
      <c r="AN229" s="97">
        <f>SUM(AN202:AN227)</f>
      </c>
      <c r="AO229" s="97">
        <f>SUM(AO202:AO227)</f>
      </c>
      <c r="AP229" s="97">
        <f>SUM(AP202:AP227)</f>
      </c>
      <c r="AQ229" s="97">
        <f>SUM(AQ202:AQ227)</f>
      </c>
      <c r="AR229" s="97">
        <f>SUM(AR202:AR227)</f>
      </c>
      <c r="AS229" s="97">
        <f>SUM(AS202:AS227)</f>
      </c>
      <c r="AT229" s="97">
        <f>SUM(AT202:AT227)</f>
      </c>
      <c r="AU229" s="97">
        <f>SUM(AU202:AU227)</f>
      </c>
      <c r="AV229" s="97">
        <f>SUM(AV202:AV227)</f>
      </c>
      <c r="AW229" s="97">
        <f>SUM(AW202:AW227)</f>
      </c>
      <c r="AX229" s="97">
        <f>SUM(AX202:AX227)</f>
      </c>
      <c r="AY229" s="97">
        <f>SUM(AY202:AY227)</f>
      </c>
      <c r="AZ229" s="97">
        <f>SUM(AZ202:AZ227)</f>
      </c>
      <c r="BA229" s="97">
        <f>SUM(BA202:BA227)</f>
      </c>
      <c r="BB229" s="97">
        <f>SUM(BB202:BB227)</f>
      </c>
      <c r="BC229" s="97">
        <f>SUM(BC202:BC227)</f>
      </c>
      <c r="BD229" s="31">
        <f>+AC229-P229</f>
      </c>
      <c r="BE229" s="87">
        <f>+BE153*BE195*0.0016/1000000</f>
      </c>
      <c r="BF229" s="87">
        <f>+BF153*BF195*0.0016/1000000</f>
      </c>
      <c r="BG229" s="87">
        <f>+BG153*BG195*0.0016/1000000</f>
      </c>
      <c r="BH229" s="87">
        <f>+BH153*BH195*0.0016/1000000</f>
      </c>
      <c r="BI229" s="87">
        <f>+BI153*BI195*0.0016/1000000</f>
      </c>
      <c r="BJ229" s="87">
        <f>+BJ153*BJ195*0.0016/1000000</f>
      </c>
      <c r="BK229" s="87">
        <f>+BK153*BK195*0.0016/1000000</f>
      </c>
      <c r="BL229" s="87">
        <f>+BL153*BL195*0.0016/1000000</f>
      </c>
      <c r="BM229" s="87">
        <f>+BM153*BM195*0.0016/1000000</f>
      </c>
      <c r="BN229" s="87">
        <f>+BN153*BN195*0.0016/1000000</f>
      </c>
      <c r="BO229" s="87">
        <f>+BO153*BO195*0.0016/1000000</f>
      </c>
      <c r="BP229" s="87">
        <f>+BP153*BP195*0.0016/1000000</f>
      </c>
      <c r="BQ229" s="87">
        <f>SUM(BQ202:BQ227)</f>
      </c>
      <c r="BR229" s="1"/>
      <c r="BS229" s="6"/>
      <c r="BT229" s="6"/>
      <c r="BU229" s="6"/>
      <c r="BV229" s="6"/>
      <c r="BW229" s="6"/>
      <c r="BX229" s="6"/>
      <c r="BY229" s="6"/>
      <c r="BZ229" s="6"/>
      <c r="CA229" s="1"/>
      <c r="CB229" s="6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</row>
    <row x14ac:dyDescent="0.25" r="230" customHeight="1" ht="18.75">
      <c r="A230" s="1"/>
      <c r="B230" s="1"/>
      <c r="C230" s="2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98">
        <f>+(P229/P93)*1000000/0.0016</f>
      </c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43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43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43"/>
      <c r="BD230" s="6"/>
      <c r="BE230" s="32">
        <f>SUM(BE203:BE229)</f>
      </c>
      <c r="BF230" s="32">
        <f>SUM(BF203:BF229)</f>
      </c>
      <c r="BG230" s="32">
        <f>SUM(BG203:BG229)</f>
      </c>
      <c r="BH230" s="32">
        <f>SUM(BH203:BH229)</f>
      </c>
      <c r="BI230" s="32">
        <f>SUM(BI203:BI229)</f>
      </c>
      <c r="BJ230" s="32">
        <f>SUM(BJ203:BJ229)</f>
      </c>
      <c r="BK230" s="32">
        <f>SUM(BK203:BK229)</f>
      </c>
      <c r="BL230" s="32">
        <f>SUM(BL203:BL229)</f>
      </c>
      <c r="BM230" s="32">
        <f>SUM(BM203:BM229)</f>
      </c>
      <c r="BN230" s="32">
        <f>SUM(BN203:BN229)</f>
      </c>
      <c r="BO230" s="32">
        <f>SUM(BO203:BO229)</f>
      </c>
      <c r="BP230" s="32">
        <f>SUM(BP203:BP229)</f>
      </c>
      <c r="BQ230" s="43"/>
      <c r="BR230" s="1"/>
      <c r="BS230" s="6"/>
      <c r="BT230" s="6"/>
      <c r="BU230" s="6"/>
      <c r="BV230" s="6"/>
      <c r="BW230" s="6"/>
      <c r="BX230" s="6"/>
      <c r="BY230" s="6"/>
      <c r="BZ230" s="6"/>
      <c r="CA230" s="1"/>
      <c r="CB230" s="6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</row>
    <row x14ac:dyDescent="0.25" r="231" customHeight="1" ht="18.75">
      <c r="A231" s="1"/>
      <c r="B231" s="1"/>
      <c r="C231" s="1"/>
      <c r="D231" s="9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98"/>
      <c r="Q231" s="100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99"/>
      <c r="AD231" s="100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99"/>
      <c r="AQ231" s="100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99"/>
      <c r="BD231" s="101"/>
      <c r="BE231" s="102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  <c r="BP231" s="103"/>
      <c r="BQ231" s="100"/>
      <c r="BR231" s="1"/>
      <c r="BS231" s="6"/>
      <c r="BT231" s="6"/>
      <c r="BU231" s="6"/>
      <c r="BV231" s="6"/>
      <c r="BW231" s="6"/>
      <c r="BX231" s="6"/>
      <c r="BY231" s="6"/>
      <c r="BZ231" s="6"/>
      <c r="CA231" s="1"/>
      <c r="CB231" s="6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</row>
    <row x14ac:dyDescent="0.25" r="232" customHeight="1" ht="18.75">
      <c r="A232" s="1"/>
      <c r="B232" s="1"/>
      <c r="C232" s="1"/>
      <c r="D232" s="2"/>
      <c r="E232" s="2"/>
      <c r="F232" s="2"/>
      <c r="G232" s="104"/>
      <c r="H232" s="104"/>
      <c r="I232" s="2"/>
      <c r="J232" s="2"/>
      <c r="K232" s="32"/>
      <c r="L232" s="32"/>
      <c r="M232" s="2"/>
      <c r="N232" s="2"/>
      <c r="O232" s="32"/>
      <c r="P232" s="2"/>
      <c r="Q232" s="32"/>
      <c r="R232" s="32"/>
      <c r="S232" s="3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6"/>
      <c r="BE232" s="101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2"/>
      <c r="BR232" s="1"/>
      <c r="BS232" s="6"/>
      <c r="BT232" s="6"/>
      <c r="BU232" s="6"/>
      <c r="BV232" s="6"/>
      <c r="BW232" s="6"/>
      <c r="BX232" s="6"/>
      <c r="BY232" s="6"/>
      <c r="BZ232" s="6"/>
      <c r="CA232" s="1"/>
      <c r="CB232" s="6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</row>
  </sheetData>
  <mergeCells count="4">
    <mergeCell ref="A155:C155"/>
    <mergeCell ref="A156:C156"/>
    <mergeCell ref="A157:C157"/>
    <mergeCell ref="C160:C16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NovoSeven Base</vt:lpstr>
      <vt:lpstr>NovoSeven_AB_Original</vt:lpstr>
      <vt:lpstr>NovoEight 2 Protect (No AB)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2023-09-14T13:54:26.320Z</dcterms:created>
  <dcterms:modified xsi:type="dcterms:W3CDTF">2023-09-14T13:54:26.320Z</dcterms:modified>
</cp:coreProperties>
</file>