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LHSDInfoSystems\GIDA\eFOI\"/>
    </mc:Choice>
  </mc:AlternateContent>
  <bookViews>
    <workbookView xWindow="0" yWindow="0" windowWidth="28800" windowHeight="12030"/>
  </bookViews>
  <sheets>
    <sheet name="2022 GI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103" i="1"/>
  <c r="C84" i="1"/>
  <c r="C77" i="1"/>
  <c r="C72" i="1"/>
  <c r="C70" i="1"/>
  <c r="C64" i="1"/>
  <c r="D52" i="1"/>
  <c r="A51" i="1"/>
  <c r="A50" i="1"/>
  <c r="E50" i="1"/>
  <c r="C49" i="1"/>
  <c r="C28" i="1"/>
  <c r="C14" i="1"/>
  <c r="E9" i="1"/>
  <c r="C113" i="1"/>
  <c r="C90" i="1"/>
  <c r="C56" i="1"/>
  <c r="C45" i="1"/>
  <c r="C22" i="1"/>
  <c r="C20" i="1"/>
  <c r="A111" i="1" l="1"/>
  <c r="A112" i="1" s="1"/>
  <c r="A113" i="1" s="1"/>
  <c r="A114" i="1" s="1"/>
  <c r="A104" i="1"/>
  <c r="A105" i="1" s="1"/>
  <c r="A106" i="1" s="1"/>
  <c r="A107" i="1" s="1"/>
  <c r="A97" i="1"/>
  <c r="A98" i="1" s="1"/>
  <c r="A99" i="1" s="1"/>
  <c r="A100" i="1" s="1"/>
  <c r="A89" i="1"/>
  <c r="A90" i="1" s="1"/>
  <c r="A91" i="1" s="1"/>
  <c r="A92" i="1" s="1"/>
  <c r="A93" i="1" s="1"/>
  <c r="A83" i="1"/>
  <c r="A84" i="1" s="1"/>
  <c r="A85" i="1" s="1"/>
  <c r="A76" i="1"/>
  <c r="A77" i="1" s="1"/>
  <c r="A78" i="1" s="1"/>
  <c r="A79" i="1" s="1"/>
  <c r="A69" i="1"/>
  <c r="A70" i="1" s="1"/>
  <c r="A71" i="1" s="1"/>
  <c r="A72" i="1" s="1"/>
  <c r="A64" i="1"/>
  <c r="A65" i="1" s="1"/>
  <c r="A63" i="1"/>
  <c r="A55" i="1"/>
  <c r="A56" i="1" s="1"/>
  <c r="A57" i="1" s="1"/>
  <c r="A58" i="1" s="1"/>
  <c r="A59" i="1" s="1"/>
  <c r="A49" i="1"/>
  <c r="A41" i="1"/>
  <c r="A42" i="1" s="1"/>
  <c r="A43" i="1" s="1"/>
  <c r="A44" i="1" s="1"/>
  <c r="A45" i="1" s="1"/>
  <c r="A33" i="1"/>
  <c r="A34" i="1" s="1"/>
  <c r="A35" i="1" s="1"/>
  <c r="A36" i="1" s="1"/>
  <c r="A37" i="1" s="1"/>
  <c r="A26" i="1"/>
  <c r="A27" i="1" s="1"/>
  <c r="A28" i="1" s="1"/>
  <c r="A29" i="1" s="1"/>
  <c r="A17" i="1"/>
  <c r="A18" i="1" s="1"/>
  <c r="A19" i="1" s="1"/>
  <c r="A20" i="1" s="1"/>
  <c r="A21" i="1" s="1"/>
  <c r="A22" i="1" s="1"/>
  <c r="A11" i="1"/>
  <c r="A4" i="1"/>
  <c r="A5" i="1" s="1"/>
  <c r="A6" i="1" s="1"/>
  <c r="D115" i="1"/>
  <c r="C115" i="1"/>
  <c r="D108" i="1"/>
  <c r="C108" i="1"/>
  <c r="D101" i="1"/>
  <c r="C94" i="1"/>
  <c r="D94" i="1"/>
  <c r="C86" i="1"/>
  <c r="D86" i="1"/>
  <c r="C80" i="1"/>
  <c r="D80" i="1"/>
  <c r="C73" i="1"/>
  <c r="D73" i="1"/>
  <c r="C66" i="1"/>
  <c r="D66" i="1"/>
  <c r="C60" i="1"/>
  <c r="D60" i="1"/>
  <c r="C52" i="1"/>
  <c r="C46" i="1"/>
  <c r="D46" i="1"/>
  <c r="C38" i="1"/>
  <c r="D38" i="1"/>
  <c r="C30" i="1"/>
  <c r="D30" i="1"/>
  <c r="D23" i="1"/>
  <c r="D14" i="1"/>
  <c r="C7" i="1"/>
  <c r="D7" i="1"/>
  <c r="D116" i="1"/>
  <c r="E114" i="1"/>
  <c r="E113" i="1"/>
  <c r="E112" i="1"/>
  <c r="E111" i="1"/>
  <c r="E110" i="1"/>
  <c r="E107" i="1"/>
  <c r="E106" i="1"/>
  <c r="E105" i="1"/>
  <c r="E104" i="1"/>
  <c r="E103" i="1"/>
  <c r="E100" i="1"/>
  <c r="E99" i="1"/>
  <c r="E96" i="1"/>
  <c r="E93" i="1"/>
  <c r="E92" i="1"/>
  <c r="E91" i="1"/>
  <c r="E90" i="1"/>
  <c r="E89" i="1"/>
  <c r="E88" i="1"/>
  <c r="E85" i="1"/>
  <c r="E84" i="1"/>
  <c r="E83" i="1"/>
  <c r="E82" i="1"/>
  <c r="E79" i="1"/>
  <c r="E78" i="1"/>
  <c r="E77" i="1"/>
  <c r="E76" i="1"/>
  <c r="E75" i="1"/>
  <c r="E72" i="1"/>
  <c r="E71" i="1"/>
  <c r="E70" i="1"/>
  <c r="E69" i="1"/>
  <c r="E68" i="1"/>
  <c r="E65" i="1"/>
  <c r="E64" i="1"/>
  <c r="E63" i="1"/>
  <c r="E62" i="1"/>
  <c r="E59" i="1"/>
  <c r="E58" i="1"/>
  <c r="E57" i="1"/>
  <c r="E56" i="1"/>
  <c r="E55" i="1"/>
  <c r="E54" i="1"/>
  <c r="E51" i="1"/>
  <c r="E49" i="1"/>
  <c r="E48" i="1"/>
  <c r="E45" i="1"/>
  <c r="E44" i="1"/>
  <c r="E43" i="1"/>
  <c r="E42" i="1"/>
  <c r="E41" i="1"/>
  <c r="E40" i="1"/>
  <c r="E37" i="1"/>
  <c r="E36" i="1"/>
  <c r="E35" i="1"/>
  <c r="E34" i="1"/>
  <c r="E33" i="1"/>
  <c r="E32" i="1"/>
  <c r="E29" i="1"/>
  <c r="E28" i="1"/>
  <c r="E27" i="1"/>
  <c r="E26" i="1"/>
  <c r="E25" i="1"/>
  <c r="E22" i="1"/>
  <c r="E21" i="1"/>
  <c r="E20" i="1"/>
  <c r="E19" i="1"/>
  <c r="E17" i="1"/>
  <c r="E16" i="1"/>
  <c r="E13" i="1"/>
  <c r="E12" i="1"/>
  <c r="E11" i="1"/>
  <c r="E10" i="1"/>
  <c r="E6" i="1"/>
  <c r="E5" i="1"/>
  <c r="E4" i="1"/>
  <c r="E3" i="1"/>
  <c r="E98" i="1"/>
  <c r="C18" i="1"/>
  <c r="C23" i="1" s="1"/>
  <c r="A12" i="1" l="1"/>
  <c r="A13" i="1" s="1"/>
  <c r="E30" i="1"/>
  <c r="C101" i="1"/>
  <c r="E38" i="1"/>
  <c r="E94" i="1"/>
  <c r="E14" i="1"/>
  <c r="E73" i="1"/>
  <c r="E18" i="1"/>
  <c r="E80" i="1"/>
  <c r="E60" i="1"/>
  <c r="E115" i="1"/>
  <c r="E46" i="1"/>
  <c r="E52" i="1"/>
  <c r="E108" i="1"/>
  <c r="E7" i="1"/>
  <c r="E86" i="1"/>
  <c r="E66" i="1"/>
  <c r="E23" i="1"/>
  <c r="C116" i="1"/>
  <c r="E116" i="1" s="1"/>
  <c r="E97" i="1"/>
  <c r="E101" i="1" l="1"/>
</calcChain>
</file>

<file path=xl/sharedStrings.xml><?xml version="1.0" encoding="utf-8"?>
<sst xmlns="http://schemas.openxmlformats.org/spreadsheetml/2006/main" count="120" uniqueCount="105">
  <si>
    <t>BARMM</t>
  </si>
  <si>
    <t>BASILAN</t>
  </si>
  <si>
    <t>LANAO DEL SUR</t>
  </si>
  <si>
    <t>MAGUINDANAO</t>
  </si>
  <si>
    <t>SULU</t>
  </si>
  <si>
    <t>TAWI-TAWI</t>
  </si>
  <si>
    <t>BICOL REGION</t>
  </si>
  <si>
    <t>ALBAY</t>
  </si>
  <si>
    <t>CAMARINES NORTE</t>
  </si>
  <si>
    <t>CAMARINES SUR</t>
  </si>
  <si>
    <t>CATANDUANES</t>
  </si>
  <si>
    <t>MASBATE</t>
  </si>
  <si>
    <t>SORSOGON</t>
  </si>
  <si>
    <t>CAGAYAN VALLEY</t>
  </si>
  <si>
    <t>CAGAYAN</t>
  </si>
  <si>
    <t>ISABELA</t>
  </si>
  <si>
    <t>NUEVA VIZCAYA</t>
  </si>
  <si>
    <t>QUIRINO</t>
  </si>
  <si>
    <t>CALABARZON</t>
  </si>
  <si>
    <t>BATANGAS</t>
  </si>
  <si>
    <t>CAVITE</t>
  </si>
  <si>
    <t>LAGUNA</t>
  </si>
  <si>
    <t>QUEZON</t>
  </si>
  <si>
    <t>RIZAL</t>
  </si>
  <si>
    <t>CAR</t>
  </si>
  <si>
    <t>ABRA</t>
  </si>
  <si>
    <t>APAYAO</t>
  </si>
  <si>
    <t>BENGUET</t>
  </si>
  <si>
    <t>IFUGAO</t>
  </si>
  <si>
    <t>KALINGA</t>
  </si>
  <si>
    <t>MOUNTAIN PROVINCE</t>
  </si>
  <si>
    <t>CARAGA</t>
  </si>
  <si>
    <t>AGUSAN DEL NORTE</t>
  </si>
  <si>
    <t>AGUSAN DEL SUR</t>
  </si>
  <si>
    <t>DINAGAT ISLANDS</t>
  </si>
  <si>
    <t>SURIGAO DEL NORTE</t>
  </si>
  <si>
    <t>SURIGAO DEL SUR</t>
  </si>
  <si>
    <t>CENTRAL LUZON</t>
  </si>
  <si>
    <t>AURORA</t>
  </si>
  <si>
    <t>BATAAN</t>
  </si>
  <si>
    <t>BULACAN</t>
  </si>
  <si>
    <t>NUEVA ECIJA</t>
  </si>
  <si>
    <t>PAMPANGA</t>
  </si>
  <si>
    <t>TARLAC</t>
  </si>
  <si>
    <t>ZAMBALES</t>
  </si>
  <si>
    <t>CENTRAL VISAYAS</t>
  </si>
  <si>
    <t>BOHOL</t>
  </si>
  <si>
    <t>CEBU</t>
  </si>
  <si>
    <t>NEGROS ORIENTAL</t>
  </si>
  <si>
    <t>DAVAO REGION</t>
  </si>
  <si>
    <t>DAVAO DEL NORTE</t>
  </si>
  <si>
    <t>DAVAO DEL SUR</t>
  </si>
  <si>
    <t>DAVAO OCCIDENTAL</t>
  </si>
  <si>
    <t>DAVAO ORIENTAL</t>
  </si>
  <si>
    <t>EASTERN VISAYAS</t>
  </si>
  <si>
    <t>BILIRAN</t>
  </si>
  <si>
    <t>EASTERN SAMAR</t>
  </si>
  <si>
    <t>LEYTE</t>
  </si>
  <si>
    <t>NORTHERN SAMAR</t>
  </si>
  <si>
    <t>SAMAR (WESTERN SAMAR)</t>
  </si>
  <si>
    <t>SOUTHERN LEYTE</t>
  </si>
  <si>
    <t>ILOCOS REGION</t>
  </si>
  <si>
    <t>ILOCOS NORTE</t>
  </si>
  <si>
    <t>ILOCOS SUR</t>
  </si>
  <si>
    <t>LA UNION</t>
  </si>
  <si>
    <t>PANGASINAN</t>
  </si>
  <si>
    <t>MIMAROPA</t>
  </si>
  <si>
    <t>MARINDUQUE</t>
  </si>
  <si>
    <t>OCCIDENTAL MINDORO</t>
  </si>
  <si>
    <t>ORIENTAL MINDORO</t>
  </si>
  <si>
    <t>PALAWAN</t>
  </si>
  <si>
    <t>ROMBLON</t>
  </si>
  <si>
    <t>NORTHERN MINDANAO</t>
  </si>
  <si>
    <t>BUKIDNON</t>
  </si>
  <si>
    <t>CAMIGUIN</t>
  </si>
  <si>
    <t>LANAO DEL NORTE</t>
  </si>
  <si>
    <t>MISAMIS OCCIDENTAL</t>
  </si>
  <si>
    <t>MISAMIS ORIENTAL</t>
  </si>
  <si>
    <t>SOCCSKSARGEN</t>
  </si>
  <si>
    <t>COTABATO (NORTH COTABATO)</t>
  </si>
  <si>
    <t>SARANGANI</t>
  </si>
  <si>
    <t>SOUTH COTABATO</t>
  </si>
  <si>
    <t>SULTAN KUDARAT</t>
  </si>
  <si>
    <t>WESTERN VISAYAS</t>
  </si>
  <si>
    <t>AKLAN</t>
  </si>
  <si>
    <t>ANTIQUE</t>
  </si>
  <si>
    <t>CAPIZ</t>
  </si>
  <si>
    <t>GUIMARAS</t>
  </si>
  <si>
    <t>ILOILO</t>
  </si>
  <si>
    <t>NEGROS OCCIDENTAL</t>
  </si>
  <si>
    <t>ZAMBOANGA PENINSULA</t>
  </si>
  <si>
    <t>CITY OF ISABELA (Not a Province)</t>
  </si>
  <si>
    <t>ZAMBOANGA DEL NORTE</t>
  </si>
  <si>
    <t>ZAMBOANGA DEL SUR</t>
  </si>
  <si>
    <t>ZAMBOANGA SIBUGAY</t>
  </si>
  <si>
    <t>GRAND TOTAL</t>
  </si>
  <si>
    <t>#</t>
  </si>
  <si>
    <t>Provinces/ HUC/ ICC</t>
  </si>
  <si>
    <t>TOTAL</t>
  </si>
  <si>
    <t>DAVAO DE ORO</t>
  </si>
  <si>
    <t>Total No. of GIDA Barangays as of December 2022</t>
  </si>
  <si>
    <t>% of GIDA Barangays per Province</t>
  </si>
  <si>
    <t>Total No. of Barangays as of December 2022</t>
  </si>
  <si>
    <t>BATANES</t>
  </si>
  <si>
    <t>SIQUIJOR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</si>
</sst>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0" fontId="0" fillId="0" borderId="1" xfId="0" applyBorder="1" applyAlignment="1">
      <alignment wrapText="1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right" wrapText="1"/>
    </xf>
    <xf numFmtId="165" fontId="0" fillId="0" borderId="0" xfId="1" applyNumberFormat="1" applyFont="1"/>
    <xf numFmtId="165" fontId="2" fillId="5" borderId="1" xfId="1" applyNumberFormat="1" applyFont="1" applyFill="1" applyBorder="1" applyAlignment="1">
      <alignment horizontal="right" wrapText="1"/>
    </xf>
    <xf numFmtId="0" fontId="0" fillId="0" borderId="2" xfId="0" applyBorder="1"/>
    <xf numFmtId="10" fontId="0" fillId="0" borderId="3" xfId="0" applyNumberFormat="1" applyBorder="1"/>
    <xf numFmtId="10" fontId="2" fillId="5" borderId="3" xfId="0" applyNumberFormat="1" applyFont="1" applyFill="1" applyBorder="1"/>
    <xf numFmtId="165" fontId="2" fillId="6" borderId="5" xfId="1" applyNumberFormat="1" applyFont="1" applyFill="1" applyBorder="1"/>
    <xf numFmtId="10" fontId="2" fillId="6" borderId="6" xfId="0" applyNumberFormat="1" applyFont="1" applyFill="1" applyBorder="1"/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165" fontId="3" fillId="2" borderId="11" xfId="1" applyNumberFormat="1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 applyAlignment="1">
      <alignment wrapText="1"/>
    </xf>
    <xf numFmtId="165" fontId="0" fillId="0" borderId="8" xfId="1" applyNumberFormat="1" applyFont="1" applyBorder="1"/>
    <xf numFmtId="165" fontId="0" fillId="0" borderId="8" xfId="1" applyNumberFormat="1" applyFont="1" applyBorder="1" applyAlignment="1">
      <alignment horizontal="right" wrapText="1"/>
    </xf>
    <xf numFmtId="10" fontId="0" fillId="0" borderId="9" xfId="0" applyNumberFormat="1" applyBorder="1"/>
    <xf numFmtId="165" fontId="2" fillId="5" borderId="14" xfId="1" applyNumberFormat="1" applyFont="1" applyFill="1" applyBorder="1" applyAlignment="1">
      <alignment horizontal="right" wrapText="1"/>
    </xf>
    <xf numFmtId="10" fontId="2" fillId="5" borderId="15" xfId="0" applyNumberFormat="1" applyFont="1" applyFill="1" applyBorder="1"/>
    <xf numFmtId="165" fontId="2" fillId="5" borderId="14" xfId="1" applyNumberFormat="1" applyFont="1" applyFill="1" applyBorder="1" applyAlignment="1">
      <alignment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165" fontId="0" fillId="0" borderId="0" xfId="0" applyNumberFormat="1"/>
    <xf numFmtId="165" fontId="2" fillId="7" borderId="14" xfId="1" applyNumberFormat="1" applyFont="1" applyFill="1" applyBorder="1" applyAlignment="1">
      <alignment horizontal="right" wrapText="1"/>
    </xf>
    <xf numFmtId="165" fontId="0" fillId="7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topLeftCell="A95" workbookViewId="0">
      <selection activeCell="C110" sqref="C110"/>
    </sheetView>
  </sheetViews>
  <sheetFormatPr defaultRowHeight="15" x14ac:dyDescent="0.25"/>
  <cols>
    <col min="1" max="1" width="6" customWidth="1"/>
    <col min="2" max="2" width="30.5703125" bestFit="1" customWidth="1"/>
    <col min="3" max="3" width="21.42578125" style="5" customWidth="1"/>
    <col min="4" max="4" width="17.42578125" style="5" customWidth="1"/>
    <col min="5" max="5" width="20.7109375" customWidth="1"/>
  </cols>
  <sheetData>
    <row r="1" spans="1:6" ht="63.75" thickBot="1" x14ac:dyDescent="0.3">
      <c r="A1" s="12" t="s">
        <v>96</v>
      </c>
      <c r="B1" s="13" t="s">
        <v>97</v>
      </c>
      <c r="C1" s="14" t="s">
        <v>102</v>
      </c>
      <c r="D1" s="14" t="s">
        <v>100</v>
      </c>
      <c r="E1" s="15" t="s">
        <v>101</v>
      </c>
    </row>
    <row r="2" spans="1:6" ht="15.75" customHeight="1" thickBot="1" x14ac:dyDescent="0.3">
      <c r="A2" s="24" t="s">
        <v>61</v>
      </c>
      <c r="B2" s="25"/>
      <c r="C2" s="25"/>
      <c r="D2" s="25"/>
      <c r="E2" s="26"/>
    </row>
    <row r="3" spans="1:6" x14ac:dyDescent="0.25">
      <c r="A3" s="16">
        <v>1</v>
      </c>
      <c r="B3" s="17" t="s">
        <v>62</v>
      </c>
      <c r="C3" s="18">
        <v>559</v>
      </c>
      <c r="D3" s="19">
        <v>9</v>
      </c>
      <c r="E3" s="20">
        <f>+D3/C3</f>
        <v>1.6100178890876567E-2</v>
      </c>
    </row>
    <row r="4" spans="1:6" x14ac:dyDescent="0.25">
      <c r="A4" s="7">
        <f>+A3+1</f>
        <v>2</v>
      </c>
      <c r="B4" s="2" t="s">
        <v>63</v>
      </c>
      <c r="C4" s="3">
        <v>768</v>
      </c>
      <c r="D4" s="4">
        <v>78</v>
      </c>
      <c r="E4" s="8">
        <f>+D4/C4</f>
        <v>0.1015625</v>
      </c>
    </row>
    <row r="5" spans="1:6" x14ac:dyDescent="0.25">
      <c r="A5" s="7">
        <f t="shared" ref="A5:A6" si="0">+A4+1</f>
        <v>3</v>
      </c>
      <c r="B5" s="2" t="s">
        <v>64</v>
      </c>
      <c r="C5" s="3">
        <v>576</v>
      </c>
      <c r="D5" s="4">
        <v>54</v>
      </c>
      <c r="E5" s="8">
        <f>+D5/C5</f>
        <v>9.375E-2</v>
      </c>
    </row>
    <row r="6" spans="1:6" x14ac:dyDescent="0.25">
      <c r="A6" s="7">
        <f t="shared" si="0"/>
        <v>4</v>
      </c>
      <c r="B6" s="2" t="s">
        <v>65</v>
      </c>
      <c r="C6" s="3">
        <v>1364</v>
      </c>
      <c r="D6" s="4">
        <v>18</v>
      </c>
      <c r="E6" s="8">
        <f>+D6/C6</f>
        <v>1.3196480938416423E-2</v>
      </c>
    </row>
    <row r="7" spans="1:6" ht="15.75" customHeight="1" thickBot="1" x14ac:dyDescent="0.3">
      <c r="A7" s="33" t="s">
        <v>98</v>
      </c>
      <c r="B7" s="34"/>
      <c r="C7" s="21">
        <f>SUM(C3:C6)</f>
        <v>3267</v>
      </c>
      <c r="D7" s="21">
        <f>SUM(D3:D6)</f>
        <v>159</v>
      </c>
      <c r="E7" s="22">
        <f>+D7/C7</f>
        <v>4.8668503213957756E-2</v>
      </c>
      <c r="F7" s="1"/>
    </row>
    <row r="8" spans="1:6" ht="15.75" customHeight="1" thickBot="1" x14ac:dyDescent="0.3">
      <c r="A8" s="24" t="s">
        <v>13</v>
      </c>
      <c r="B8" s="25"/>
      <c r="C8" s="25"/>
      <c r="D8" s="25"/>
      <c r="E8" s="26"/>
    </row>
    <row r="9" spans="1:6" ht="15.75" customHeight="1" x14ac:dyDescent="0.25">
      <c r="A9" s="7">
        <v>1</v>
      </c>
      <c r="B9" s="2" t="s">
        <v>103</v>
      </c>
      <c r="C9" s="3">
        <v>29</v>
      </c>
      <c r="D9" s="4">
        <v>0</v>
      </c>
      <c r="E9" s="8">
        <f>+D9/C9</f>
        <v>0</v>
      </c>
    </row>
    <row r="10" spans="1:6" x14ac:dyDescent="0.25">
      <c r="A10" s="16">
        <v>2</v>
      </c>
      <c r="B10" s="17" t="s">
        <v>14</v>
      </c>
      <c r="C10" s="18">
        <v>820</v>
      </c>
      <c r="D10" s="19">
        <v>29</v>
      </c>
      <c r="E10" s="20">
        <f>+D10/C10</f>
        <v>3.5365853658536582E-2</v>
      </c>
    </row>
    <row r="11" spans="1:6" x14ac:dyDescent="0.25">
      <c r="A11" s="7">
        <f>+A10+1</f>
        <v>3</v>
      </c>
      <c r="B11" s="2" t="s">
        <v>15</v>
      </c>
      <c r="C11" s="3">
        <v>1055</v>
      </c>
      <c r="D11" s="4">
        <v>100</v>
      </c>
      <c r="E11" s="8">
        <f>+D11/C11</f>
        <v>9.4786729857819899E-2</v>
      </c>
    </row>
    <row r="12" spans="1:6" x14ac:dyDescent="0.25">
      <c r="A12" s="7">
        <f t="shared" ref="A12" si="1">+A11+1</f>
        <v>4</v>
      </c>
      <c r="B12" s="2" t="s">
        <v>16</v>
      </c>
      <c r="C12" s="3">
        <v>275</v>
      </c>
      <c r="D12" s="4">
        <v>86</v>
      </c>
      <c r="E12" s="8">
        <f>+D12/C12</f>
        <v>0.31272727272727274</v>
      </c>
    </row>
    <row r="13" spans="1:6" x14ac:dyDescent="0.25">
      <c r="A13" s="7">
        <f>+A12+1</f>
        <v>5</v>
      </c>
      <c r="B13" s="2" t="s">
        <v>17</v>
      </c>
      <c r="C13" s="3">
        <v>132</v>
      </c>
      <c r="D13" s="4">
        <v>47</v>
      </c>
      <c r="E13" s="8">
        <f>+D13/C13</f>
        <v>0.35606060606060608</v>
      </c>
    </row>
    <row r="14" spans="1:6" ht="15.75" customHeight="1" thickBot="1" x14ac:dyDescent="0.3">
      <c r="A14" s="27" t="s">
        <v>98</v>
      </c>
      <c r="B14" s="28"/>
      <c r="C14" s="21">
        <f>SUM(C9:C13)</f>
        <v>2311</v>
      </c>
      <c r="D14" s="21">
        <f>SUM(D10:D13)</f>
        <v>262</v>
      </c>
      <c r="E14" s="22">
        <f>+D14/C14</f>
        <v>0.11337083513630462</v>
      </c>
    </row>
    <row r="15" spans="1:6" ht="15.75" customHeight="1" thickBot="1" x14ac:dyDescent="0.3">
      <c r="A15" s="24" t="s">
        <v>37</v>
      </c>
      <c r="B15" s="25"/>
      <c r="C15" s="25"/>
      <c r="D15" s="25"/>
      <c r="E15" s="26"/>
    </row>
    <row r="16" spans="1:6" x14ac:dyDescent="0.25">
      <c r="A16" s="16">
        <v>1</v>
      </c>
      <c r="B16" s="17" t="s">
        <v>38</v>
      </c>
      <c r="C16" s="18">
        <v>151</v>
      </c>
      <c r="D16" s="19">
        <v>31</v>
      </c>
      <c r="E16" s="20">
        <f t="shared" ref="E16:E23" si="2">+D16/C16</f>
        <v>0.20529801324503311</v>
      </c>
    </row>
    <row r="17" spans="1:5" x14ac:dyDescent="0.25">
      <c r="A17" s="7">
        <f t="shared" ref="A17:A22" si="3">+A16+1</f>
        <v>2</v>
      </c>
      <c r="B17" s="2" t="s">
        <v>39</v>
      </c>
      <c r="C17" s="3">
        <v>237</v>
      </c>
      <c r="D17" s="4">
        <v>6</v>
      </c>
      <c r="E17" s="8">
        <f t="shared" si="2"/>
        <v>2.5316455696202531E-2</v>
      </c>
    </row>
    <row r="18" spans="1:5" x14ac:dyDescent="0.25">
      <c r="A18" s="7">
        <f t="shared" si="3"/>
        <v>3</v>
      </c>
      <c r="B18" s="2" t="s">
        <v>40</v>
      </c>
      <c r="C18" s="3">
        <f>572-3</f>
        <v>569</v>
      </c>
      <c r="D18" s="4">
        <v>31</v>
      </c>
      <c r="E18" s="8">
        <f t="shared" si="2"/>
        <v>5.4481546572934976E-2</v>
      </c>
    </row>
    <row r="19" spans="1:5" ht="15.75" customHeight="1" x14ac:dyDescent="0.25">
      <c r="A19" s="7">
        <f t="shared" si="3"/>
        <v>4</v>
      </c>
      <c r="B19" s="2" t="s">
        <v>41</v>
      </c>
      <c r="C19" s="3">
        <v>849</v>
      </c>
      <c r="D19" s="4">
        <v>54</v>
      </c>
      <c r="E19" s="8">
        <f t="shared" si="2"/>
        <v>6.3604240282685506E-2</v>
      </c>
    </row>
    <row r="20" spans="1:5" x14ac:dyDescent="0.25">
      <c r="A20" s="7">
        <f t="shared" si="3"/>
        <v>5</v>
      </c>
      <c r="B20" s="2" t="s">
        <v>42</v>
      </c>
      <c r="C20" s="3">
        <f>505+33</f>
        <v>538</v>
      </c>
      <c r="D20" s="4">
        <v>30</v>
      </c>
      <c r="E20" s="8">
        <f t="shared" si="2"/>
        <v>5.5762081784386616E-2</v>
      </c>
    </row>
    <row r="21" spans="1:5" x14ac:dyDescent="0.25">
      <c r="A21" s="7">
        <f t="shared" si="3"/>
        <v>6</v>
      </c>
      <c r="B21" s="2" t="s">
        <v>43</v>
      </c>
      <c r="C21" s="3">
        <v>511</v>
      </c>
      <c r="D21" s="4">
        <v>12</v>
      </c>
      <c r="E21" s="8">
        <f t="shared" si="2"/>
        <v>2.3483365949119372E-2</v>
      </c>
    </row>
    <row r="22" spans="1:5" x14ac:dyDescent="0.25">
      <c r="A22" s="7">
        <f t="shared" si="3"/>
        <v>7</v>
      </c>
      <c r="B22" s="2" t="s">
        <v>44</v>
      </c>
      <c r="C22" s="3">
        <f>230+17</f>
        <v>247</v>
      </c>
      <c r="D22" s="4">
        <v>25</v>
      </c>
      <c r="E22" s="8">
        <f t="shared" si="2"/>
        <v>0.10121457489878542</v>
      </c>
    </row>
    <row r="23" spans="1:5" ht="15.75" customHeight="1" thickBot="1" x14ac:dyDescent="0.3">
      <c r="A23" s="27" t="s">
        <v>98</v>
      </c>
      <c r="B23" s="28"/>
      <c r="C23" s="21">
        <f>SUM(C16:C22)</f>
        <v>3102</v>
      </c>
      <c r="D23" s="21">
        <f>SUM(D16:D22)</f>
        <v>189</v>
      </c>
      <c r="E23" s="22">
        <f t="shared" si="2"/>
        <v>6.09284332688588E-2</v>
      </c>
    </row>
    <row r="24" spans="1:5" ht="15.75" customHeight="1" thickBot="1" x14ac:dyDescent="0.3">
      <c r="A24" s="24" t="s">
        <v>18</v>
      </c>
      <c r="B24" s="25"/>
      <c r="C24" s="25"/>
      <c r="D24" s="25"/>
      <c r="E24" s="26"/>
    </row>
    <row r="25" spans="1:5" x14ac:dyDescent="0.25">
      <c r="A25" s="16">
        <v>1</v>
      </c>
      <c r="B25" s="17" t="s">
        <v>19</v>
      </c>
      <c r="C25" s="18">
        <v>1078</v>
      </c>
      <c r="D25" s="19">
        <v>33</v>
      </c>
      <c r="E25" s="20">
        <f t="shared" ref="E25:E30" si="4">+D25/C25</f>
        <v>3.0612244897959183E-2</v>
      </c>
    </row>
    <row r="26" spans="1:5" x14ac:dyDescent="0.25">
      <c r="A26" s="7">
        <f t="shared" ref="A26:A29" si="5">+A25+1</f>
        <v>2</v>
      </c>
      <c r="B26" s="2" t="s">
        <v>20</v>
      </c>
      <c r="C26" s="3">
        <v>829</v>
      </c>
      <c r="D26" s="4">
        <v>3</v>
      </c>
      <c r="E26" s="8">
        <f t="shared" si="4"/>
        <v>3.6188178528347406E-3</v>
      </c>
    </row>
    <row r="27" spans="1:5" x14ac:dyDescent="0.25">
      <c r="A27" s="7">
        <f t="shared" si="5"/>
        <v>3</v>
      </c>
      <c r="B27" s="2" t="s">
        <v>21</v>
      </c>
      <c r="C27" s="3">
        <v>681</v>
      </c>
      <c r="D27" s="4">
        <v>2</v>
      </c>
      <c r="E27" s="8">
        <f t="shared" si="4"/>
        <v>2.936857562408223E-3</v>
      </c>
    </row>
    <row r="28" spans="1:5" x14ac:dyDescent="0.25">
      <c r="A28" s="7">
        <f t="shared" si="5"/>
        <v>4</v>
      </c>
      <c r="B28" s="2" t="s">
        <v>22</v>
      </c>
      <c r="C28" s="3">
        <f>1209+33</f>
        <v>1242</v>
      </c>
      <c r="D28" s="4">
        <v>158</v>
      </c>
      <c r="E28" s="8">
        <f t="shared" si="4"/>
        <v>0.12721417069243157</v>
      </c>
    </row>
    <row r="29" spans="1:5" x14ac:dyDescent="0.25">
      <c r="A29" s="7">
        <f t="shared" si="5"/>
        <v>5</v>
      </c>
      <c r="B29" s="2" t="s">
        <v>23</v>
      </c>
      <c r="C29" s="3">
        <v>189</v>
      </c>
      <c r="D29" s="4">
        <v>8</v>
      </c>
      <c r="E29" s="8">
        <f t="shared" si="4"/>
        <v>4.2328042328042326E-2</v>
      </c>
    </row>
    <row r="30" spans="1:5" ht="15.75" customHeight="1" thickBot="1" x14ac:dyDescent="0.3">
      <c r="A30" s="27" t="s">
        <v>98</v>
      </c>
      <c r="B30" s="28"/>
      <c r="C30" s="21">
        <f>SUM(C25:C29)</f>
        <v>4019</v>
      </c>
      <c r="D30" s="21">
        <f>SUM(D25:D29)</f>
        <v>204</v>
      </c>
      <c r="E30" s="22">
        <f t="shared" si="4"/>
        <v>5.0758895247574022E-2</v>
      </c>
    </row>
    <row r="31" spans="1:5" ht="15.75" customHeight="1" thickBot="1" x14ac:dyDescent="0.3">
      <c r="A31" s="24" t="s">
        <v>6</v>
      </c>
      <c r="B31" s="25"/>
      <c r="C31" s="25"/>
      <c r="D31" s="25"/>
      <c r="E31" s="26"/>
    </row>
    <row r="32" spans="1:5" x14ac:dyDescent="0.25">
      <c r="A32" s="16">
        <v>1</v>
      </c>
      <c r="B32" s="17" t="s">
        <v>7</v>
      </c>
      <c r="C32" s="18">
        <v>720</v>
      </c>
      <c r="D32" s="19">
        <v>144</v>
      </c>
      <c r="E32" s="20">
        <f t="shared" ref="E32:E38" si="6">+D32/C32</f>
        <v>0.2</v>
      </c>
    </row>
    <row r="33" spans="1:5" x14ac:dyDescent="0.25">
      <c r="A33" s="7">
        <f t="shared" ref="A33:A37" si="7">+A32+1</f>
        <v>2</v>
      </c>
      <c r="B33" s="2" t="s">
        <v>8</v>
      </c>
      <c r="C33" s="3">
        <v>282</v>
      </c>
      <c r="D33" s="4">
        <v>39</v>
      </c>
      <c r="E33" s="8">
        <f t="shared" si="6"/>
        <v>0.13829787234042554</v>
      </c>
    </row>
    <row r="34" spans="1:5" x14ac:dyDescent="0.25">
      <c r="A34" s="7">
        <f t="shared" si="7"/>
        <v>3</v>
      </c>
      <c r="B34" s="2" t="s">
        <v>9</v>
      </c>
      <c r="C34" s="3">
        <v>1063</v>
      </c>
      <c r="D34" s="4">
        <v>334</v>
      </c>
      <c r="E34" s="8">
        <f t="shared" si="6"/>
        <v>0.31420507996237063</v>
      </c>
    </row>
    <row r="35" spans="1:5" x14ac:dyDescent="0.25">
      <c r="A35" s="7">
        <f t="shared" si="7"/>
        <v>4</v>
      </c>
      <c r="B35" s="2" t="s">
        <v>10</v>
      </c>
      <c r="C35" s="3">
        <v>315</v>
      </c>
      <c r="D35" s="4">
        <v>39</v>
      </c>
      <c r="E35" s="8">
        <f t="shared" si="6"/>
        <v>0.12380952380952381</v>
      </c>
    </row>
    <row r="36" spans="1:5" x14ac:dyDescent="0.25">
      <c r="A36" s="7">
        <f t="shared" si="7"/>
        <v>5</v>
      </c>
      <c r="B36" s="2" t="s">
        <v>11</v>
      </c>
      <c r="C36" s="3">
        <v>550</v>
      </c>
      <c r="D36" s="4">
        <v>260</v>
      </c>
      <c r="E36" s="8">
        <f t="shared" si="6"/>
        <v>0.47272727272727272</v>
      </c>
    </row>
    <row r="37" spans="1:5" x14ac:dyDescent="0.25">
      <c r="A37" s="7">
        <f t="shared" si="7"/>
        <v>6</v>
      </c>
      <c r="B37" s="2" t="s">
        <v>12</v>
      </c>
      <c r="C37" s="3">
        <v>541</v>
      </c>
      <c r="D37" s="4">
        <v>218</v>
      </c>
      <c r="E37" s="8">
        <f t="shared" si="6"/>
        <v>0.40295748613678373</v>
      </c>
    </row>
    <row r="38" spans="1:5" ht="15.75" customHeight="1" thickBot="1" x14ac:dyDescent="0.3">
      <c r="A38" s="27" t="s">
        <v>98</v>
      </c>
      <c r="B38" s="28"/>
      <c r="C38" s="21">
        <f>SUM(C32:C37)</f>
        <v>3471</v>
      </c>
      <c r="D38" s="21">
        <f>SUM(D32:D37)</f>
        <v>1034</v>
      </c>
      <c r="E38" s="22">
        <f t="shared" si="6"/>
        <v>0.29789685969461249</v>
      </c>
    </row>
    <row r="39" spans="1:5" ht="15.75" customHeight="1" thickBot="1" x14ac:dyDescent="0.3">
      <c r="A39" s="24" t="s">
        <v>83</v>
      </c>
      <c r="B39" s="25"/>
      <c r="C39" s="25"/>
      <c r="D39" s="25"/>
      <c r="E39" s="26"/>
    </row>
    <row r="40" spans="1:5" x14ac:dyDescent="0.25">
      <c r="A40" s="16">
        <v>1</v>
      </c>
      <c r="B40" s="17" t="s">
        <v>84</v>
      </c>
      <c r="C40" s="18">
        <v>327</v>
      </c>
      <c r="D40" s="19">
        <v>62</v>
      </c>
      <c r="E40" s="20">
        <f t="shared" ref="E40:E46" si="8">+D40/C40</f>
        <v>0.18960244648318042</v>
      </c>
    </row>
    <row r="41" spans="1:5" x14ac:dyDescent="0.25">
      <c r="A41" s="7">
        <f t="shared" ref="A41:A45" si="9">+A40+1</f>
        <v>2</v>
      </c>
      <c r="B41" s="2" t="s">
        <v>85</v>
      </c>
      <c r="C41" s="3">
        <v>590</v>
      </c>
      <c r="D41" s="4">
        <v>105</v>
      </c>
      <c r="E41" s="8">
        <f t="shared" si="8"/>
        <v>0.17796610169491525</v>
      </c>
    </row>
    <row r="42" spans="1:5" x14ac:dyDescent="0.25">
      <c r="A42" s="7">
        <f t="shared" si="9"/>
        <v>3</v>
      </c>
      <c r="B42" s="2" t="s">
        <v>86</v>
      </c>
      <c r="C42" s="3">
        <v>473</v>
      </c>
      <c r="D42" s="4">
        <v>59</v>
      </c>
      <c r="E42" s="8">
        <f t="shared" si="8"/>
        <v>0.12473572938689217</v>
      </c>
    </row>
    <row r="43" spans="1:5" x14ac:dyDescent="0.25">
      <c r="A43" s="7">
        <f t="shared" si="9"/>
        <v>4</v>
      </c>
      <c r="B43" s="2" t="s">
        <v>87</v>
      </c>
      <c r="C43" s="3">
        <v>98</v>
      </c>
      <c r="D43" s="4">
        <v>52</v>
      </c>
      <c r="E43" s="8">
        <f t="shared" si="8"/>
        <v>0.53061224489795922</v>
      </c>
    </row>
    <row r="44" spans="1:5" x14ac:dyDescent="0.25">
      <c r="A44" s="7">
        <f t="shared" si="9"/>
        <v>5</v>
      </c>
      <c r="B44" s="2" t="s">
        <v>88</v>
      </c>
      <c r="C44" s="3">
        <v>1901</v>
      </c>
      <c r="D44" s="4">
        <v>225</v>
      </c>
      <c r="E44" s="8">
        <f t="shared" si="8"/>
        <v>0.11835875854813256</v>
      </c>
    </row>
    <row r="45" spans="1:5" x14ac:dyDescent="0.25">
      <c r="A45" s="7">
        <f t="shared" si="9"/>
        <v>6</v>
      </c>
      <c r="B45" s="2" t="s">
        <v>89</v>
      </c>
      <c r="C45" s="3">
        <f>601+61</f>
        <v>662</v>
      </c>
      <c r="D45" s="4">
        <v>104</v>
      </c>
      <c r="E45" s="8">
        <f t="shared" si="8"/>
        <v>0.15709969788519637</v>
      </c>
    </row>
    <row r="46" spans="1:5" ht="15.75" customHeight="1" thickBot="1" x14ac:dyDescent="0.3">
      <c r="A46" s="27" t="s">
        <v>98</v>
      </c>
      <c r="B46" s="28"/>
      <c r="C46" s="36">
        <f>SUM(C40:C45)</f>
        <v>4051</v>
      </c>
      <c r="D46" s="21">
        <f>SUM(D40:D45)</f>
        <v>607</v>
      </c>
      <c r="E46" s="22">
        <f t="shared" si="8"/>
        <v>0.14983954579116268</v>
      </c>
    </row>
    <row r="47" spans="1:5" ht="15.75" customHeight="1" thickBot="1" x14ac:dyDescent="0.3">
      <c r="A47" s="24" t="s">
        <v>45</v>
      </c>
      <c r="B47" s="25"/>
      <c r="C47" s="25"/>
      <c r="D47" s="25"/>
      <c r="E47" s="26"/>
    </row>
    <row r="48" spans="1:5" x14ac:dyDescent="0.25">
      <c r="A48" s="16">
        <v>1</v>
      </c>
      <c r="B48" s="17" t="s">
        <v>46</v>
      </c>
      <c r="C48" s="18">
        <v>1109</v>
      </c>
      <c r="D48" s="19">
        <v>63</v>
      </c>
      <c r="E48" s="20">
        <f>+D48/C48</f>
        <v>5.6807935076645624E-2</v>
      </c>
    </row>
    <row r="49" spans="1:6" x14ac:dyDescent="0.25">
      <c r="A49" s="7">
        <f t="shared" ref="A49" si="10">+A48+1</f>
        <v>2</v>
      </c>
      <c r="B49" s="2" t="s">
        <v>47</v>
      </c>
      <c r="C49" s="3">
        <f>1066+137</f>
        <v>1203</v>
      </c>
      <c r="D49" s="4">
        <v>48</v>
      </c>
      <c r="E49" s="8">
        <f>+D49/C49</f>
        <v>3.9900249376558602E-2</v>
      </c>
    </row>
    <row r="50" spans="1:6" x14ac:dyDescent="0.25">
      <c r="A50" s="7">
        <f>+A49+1</f>
        <v>3</v>
      </c>
      <c r="B50" s="2" t="s">
        <v>48</v>
      </c>
      <c r="C50" s="3">
        <v>557</v>
      </c>
      <c r="D50" s="4">
        <v>49</v>
      </c>
      <c r="E50" s="8">
        <f>+D50/C50</f>
        <v>8.7971274685816878E-2</v>
      </c>
    </row>
    <row r="51" spans="1:6" x14ac:dyDescent="0.25">
      <c r="A51" s="7">
        <f>+A50+1</f>
        <v>4</v>
      </c>
      <c r="B51" s="2" t="s">
        <v>104</v>
      </c>
      <c r="C51" s="3">
        <v>134</v>
      </c>
      <c r="D51" s="4">
        <v>0</v>
      </c>
      <c r="E51" s="8">
        <f>+D51/C51</f>
        <v>0</v>
      </c>
    </row>
    <row r="52" spans="1:6" ht="15.75" customHeight="1" thickBot="1" x14ac:dyDescent="0.3">
      <c r="A52" s="27" t="s">
        <v>98</v>
      </c>
      <c r="B52" s="28"/>
      <c r="C52" s="23">
        <f>SUM(C48:C51)</f>
        <v>3003</v>
      </c>
      <c r="D52" s="23">
        <f>SUM(D48:D51)</f>
        <v>160</v>
      </c>
      <c r="E52" s="22">
        <f>+D52/C52</f>
        <v>5.328005328005328E-2</v>
      </c>
      <c r="F52" s="1"/>
    </row>
    <row r="53" spans="1:6" ht="15.75" customHeight="1" thickBot="1" x14ac:dyDescent="0.3">
      <c r="A53" s="24" t="s">
        <v>54</v>
      </c>
      <c r="B53" s="25"/>
      <c r="C53" s="25"/>
      <c r="D53" s="25"/>
      <c r="E53" s="26"/>
    </row>
    <row r="54" spans="1:6" x14ac:dyDescent="0.25">
      <c r="A54" s="16">
        <v>1</v>
      </c>
      <c r="B54" s="17" t="s">
        <v>55</v>
      </c>
      <c r="C54" s="18">
        <v>132</v>
      </c>
      <c r="D54" s="19">
        <v>3</v>
      </c>
      <c r="E54" s="20">
        <f t="shared" ref="E54:E60" si="11">+D54/C54</f>
        <v>2.2727272727272728E-2</v>
      </c>
    </row>
    <row r="55" spans="1:6" x14ac:dyDescent="0.25">
      <c r="A55" s="7">
        <f t="shared" ref="A55:A59" si="12">+A54+1</f>
        <v>2</v>
      </c>
      <c r="B55" s="2" t="s">
        <v>56</v>
      </c>
      <c r="C55" s="3">
        <v>597</v>
      </c>
      <c r="D55" s="4">
        <v>55</v>
      </c>
      <c r="E55" s="8">
        <f t="shared" si="11"/>
        <v>9.212730318257957E-2</v>
      </c>
    </row>
    <row r="56" spans="1:6" x14ac:dyDescent="0.25">
      <c r="A56" s="7">
        <f t="shared" si="12"/>
        <v>3</v>
      </c>
      <c r="B56" s="2" t="s">
        <v>57</v>
      </c>
      <c r="C56" s="3">
        <f>1478+138</f>
        <v>1616</v>
      </c>
      <c r="D56" s="4">
        <v>26</v>
      </c>
      <c r="E56" s="8">
        <f t="shared" si="11"/>
        <v>1.608910891089109E-2</v>
      </c>
    </row>
    <row r="57" spans="1:6" x14ac:dyDescent="0.25">
      <c r="A57" s="7">
        <f t="shared" si="12"/>
        <v>4</v>
      </c>
      <c r="B57" s="2" t="s">
        <v>58</v>
      </c>
      <c r="C57" s="3">
        <v>569</v>
      </c>
      <c r="D57" s="4">
        <v>106</v>
      </c>
      <c r="E57" s="8">
        <f t="shared" si="11"/>
        <v>0.18629173989455183</v>
      </c>
    </row>
    <row r="58" spans="1:6" x14ac:dyDescent="0.25">
      <c r="A58" s="7">
        <f t="shared" si="12"/>
        <v>5</v>
      </c>
      <c r="B58" s="2" t="s">
        <v>59</v>
      </c>
      <c r="C58" s="3">
        <v>951</v>
      </c>
      <c r="D58" s="4">
        <v>127</v>
      </c>
      <c r="E58" s="8">
        <f t="shared" si="11"/>
        <v>0.13354363827549948</v>
      </c>
    </row>
    <row r="59" spans="1:6" x14ac:dyDescent="0.25">
      <c r="A59" s="7">
        <f t="shared" si="12"/>
        <v>6</v>
      </c>
      <c r="B59" s="2" t="s">
        <v>60</v>
      </c>
      <c r="C59" s="3">
        <v>500</v>
      </c>
      <c r="D59" s="4">
        <v>2</v>
      </c>
      <c r="E59" s="8">
        <f t="shared" si="11"/>
        <v>4.0000000000000001E-3</v>
      </c>
    </row>
    <row r="60" spans="1:6" ht="15.75" customHeight="1" thickBot="1" x14ac:dyDescent="0.3">
      <c r="A60" s="27" t="s">
        <v>98</v>
      </c>
      <c r="B60" s="28"/>
      <c r="C60" s="21">
        <f>SUM(C54:C59)</f>
        <v>4365</v>
      </c>
      <c r="D60" s="21">
        <f>SUM(D54:D59)</f>
        <v>319</v>
      </c>
      <c r="E60" s="22">
        <f t="shared" si="11"/>
        <v>7.3081328751431848E-2</v>
      </c>
    </row>
    <row r="61" spans="1:6" ht="15.75" customHeight="1" thickBot="1" x14ac:dyDescent="0.3">
      <c r="A61" s="24" t="s">
        <v>90</v>
      </c>
      <c r="B61" s="25"/>
      <c r="C61" s="25"/>
      <c r="D61" s="25"/>
      <c r="E61" s="26"/>
    </row>
    <row r="62" spans="1:6" x14ac:dyDescent="0.25">
      <c r="A62" s="16">
        <v>1</v>
      </c>
      <c r="B62" s="17" t="s">
        <v>91</v>
      </c>
      <c r="C62" s="18">
        <v>45</v>
      </c>
      <c r="D62" s="19">
        <v>17</v>
      </c>
      <c r="E62" s="20">
        <f>+D62/C62</f>
        <v>0.37777777777777777</v>
      </c>
    </row>
    <row r="63" spans="1:6" x14ac:dyDescent="0.25">
      <c r="A63" s="7">
        <f t="shared" ref="A63:A65" si="13">+A62+1</f>
        <v>2</v>
      </c>
      <c r="B63" s="2" t="s">
        <v>92</v>
      </c>
      <c r="C63" s="3">
        <v>691</v>
      </c>
      <c r="D63" s="4">
        <v>223</v>
      </c>
      <c r="E63" s="8">
        <f>+D63/C63</f>
        <v>0.3227206946454414</v>
      </c>
    </row>
    <row r="64" spans="1:6" x14ac:dyDescent="0.25">
      <c r="A64" s="7">
        <f t="shared" si="13"/>
        <v>3</v>
      </c>
      <c r="B64" s="2" t="s">
        <v>93</v>
      </c>
      <c r="C64" s="3">
        <f>681+98</f>
        <v>779</v>
      </c>
      <c r="D64" s="4">
        <v>196</v>
      </c>
      <c r="E64" s="8">
        <f>+D64/C64</f>
        <v>0.251604621309371</v>
      </c>
    </row>
    <row r="65" spans="1:5" x14ac:dyDescent="0.25">
      <c r="A65" s="7">
        <f t="shared" si="13"/>
        <v>4</v>
      </c>
      <c r="B65" s="2" t="s">
        <v>94</v>
      </c>
      <c r="C65" s="3">
        <v>389</v>
      </c>
      <c r="D65" s="4">
        <v>84</v>
      </c>
      <c r="E65" s="8">
        <f>+D65/C65</f>
        <v>0.21593830334190231</v>
      </c>
    </row>
    <row r="66" spans="1:5" ht="15.75" customHeight="1" thickBot="1" x14ac:dyDescent="0.3">
      <c r="A66" s="27" t="s">
        <v>98</v>
      </c>
      <c r="B66" s="28"/>
      <c r="C66" s="21">
        <f>SUM(C62:C65)</f>
        <v>1904</v>
      </c>
      <c r="D66" s="21">
        <f>SUM(D62:D65)</f>
        <v>520</v>
      </c>
      <c r="E66" s="22">
        <f>+D66/C66</f>
        <v>0.27310924369747897</v>
      </c>
    </row>
    <row r="67" spans="1:5" ht="15.75" customHeight="1" thickBot="1" x14ac:dyDescent="0.3">
      <c r="A67" s="24" t="s">
        <v>72</v>
      </c>
      <c r="B67" s="25"/>
      <c r="C67" s="25"/>
      <c r="D67" s="25"/>
      <c r="E67" s="26"/>
    </row>
    <row r="68" spans="1:5" x14ac:dyDescent="0.25">
      <c r="A68" s="16">
        <v>1</v>
      </c>
      <c r="B68" s="17" t="s">
        <v>73</v>
      </c>
      <c r="C68" s="18">
        <v>464</v>
      </c>
      <c r="D68" s="19">
        <v>123</v>
      </c>
      <c r="E68" s="20">
        <f t="shared" ref="E68:E73" si="14">+D68/C68</f>
        <v>0.26508620689655171</v>
      </c>
    </row>
    <row r="69" spans="1:5" x14ac:dyDescent="0.25">
      <c r="A69" s="7">
        <f t="shared" ref="A69:A72" si="15">+A68+1</f>
        <v>2</v>
      </c>
      <c r="B69" s="2" t="s">
        <v>74</v>
      </c>
      <c r="C69" s="3">
        <v>58</v>
      </c>
      <c r="D69" s="4">
        <v>1</v>
      </c>
      <c r="E69" s="8">
        <f t="shared" si="14"/>
        <v>1.7241379310344827E-2</v>
      </c>
    </row>
    <row r="70" spans="1:5" x14ac:dyDescent="0.25">
      <c r="A70" s="7">
        <f t="shared" si="15"/>
        <v>3</v>
      </c>
      <c r="B70" s="2" t="s">
        <v>75</v>
      </c>
      <c r="C70" s="3">
        <f>462+44</f>
        <v>506</v>
      </c>
      <c r="D70" s="4">
        <v>122</v>
      </c>
      <c r="E70" s="8">
        <f t="shared" si="14"/>
        <v>0.24110671936758893</v>
      </c>
    </row>
    <row r="71" spans="1:5" ht="15.75" customHeight="1" x14ac:dyDescent="0.25">
      <c r="A71" s="7">
        <f t="shared" si="15"/>
        <v>4</v>
      </c>
      <c r="B71" s="2" t="s">
        <v>76</v>
      </c>
      <c r="C71" s="3">
        <v>490</v>
      </c>
      <c r="D71" s="4">
        <v>75</v>
      </c>
      <c r="E71" s="8">
        <f t="shared" si="14"/>
        <v>0.15306122448979592</v>
      </c>
    </row>
    <row r="72" spans="1:5" x14ac:dyDescent="0.25">
      <c r="A72" s="7">
        <f t="shared" si="15"/>
        <v>5</v>
      </c>
      <c r="B72" s="2" t="s">
        <v>77</v>
      </c>
      <c r="C72" s="3">
        <f>424+80</f>
        <v>504</v>
      </c>
      <c r="D72" s="4">
        <v>86</v>
      </c>
      <c r="E72" s="8">
        <f t="shared" si="14"/>
        <v>0.17063492063492064</v>
      </c>
    </row>
    <row r="73" spans="1:5" ht="15.75" customHeight="1" thickBot="1" x14ac:dyDescent="0.3">
      <c r="A73" s="27" t="s">
        <v>98</v>
      </c>
      <c r="B73" s="28"/>
      <c r="C73" s="21">
        <f>SUM(C68:C72)</f>
        <v>2022</v>
      </c>
      <c r="D73" s="21">
        <f>SUM(D68:D72)</f>
        <v>407</v>
      </c>
      <c r="E73" s="22">
        <f t="shared" si="14"/>
        <v>0.20128585558852621</v>
      </c>
    </row>
    <row r="74" spans="1:5" ht="15.75" customHeight="1" thickBot="1" x14ac:dyDescent="0.3">
      <c r="A74" s="24" t="s">
        <v>49</v>
      </c>
      <c r="B74" s="25"/>
      <c r="C74" s="25"/>
      <c r="D74" s="25"/>
      <c r="E74" s="26"/>
    </row>
    <row r="75" spans="1:5" x14ac:dyDescent="0.25">
      <c r="A75" s="16">
        <v>1</v>
      </c>
      <c r="B75" s="17" t="s">
        <v>99</v>
      </c>
      <c r="C75" s="18">
        <v>237</v>
      </c>
      <c r="D75" s="19">
        <v>73</v>
      </c>
      <c r="E75" s="20">
        <f t="shared" ref="E75:E80" si="16">+D75/C75</f>
        <v>0.30801687763713081</v>
      </c>
    </row>
    <row r="76" spans="1:5" x14ac:dyDescent="0.25">
      <c r="A76" s="7">
        <f t="shared" ref="A76:A79" si="17">+A75+1</f>
        <v>2</v>
      </c>
      <c r="B76" s="2" t="s">
        <v>50</v>
      </c>
      <c r="C76" s="3">
        <v>223</v>
      </c>
      <c r="D76" s="4">
        <v>64</v>
      </c>
      <c r="E76" s="8">
        <f t="shared" si="16"/>
        <v>0.28699551569506726</v>
      </c>
    </row>
    <row r="77" spans="1:5" ht="15.75" customHeight="1" x14ac:dyDescent="0.25">
      <c r="A77" s="7">
        <f t="shared" si="17"/>
        <v>3</v>
      </c>
      <c r="B77" s="2" t="s">
        <v>51</v>
      </c>
      <c r="C77" s="3">
        <f>232+182</f>
        <v>414</v>
      </c>
      <c r="D77" s="4">
        <v>97</v>
      </c>
      <c r="E77" s="8">
        <f t="shared" si="16"/>
        <v>0.23429951690821257</v>
      </c>
    </row>
    <row r="78" spans="1:5" x14ac:dyDescent="0.25">
      <c r="A78" s="7">
        <f t="shared" si="17"/>
        <v>4</v>
      </c>
      <c r="B78" s="2" t="s">
        <v>52</v>
      </c>
      <c r="C78" s="3">
        <v>105</v>
      </c>
      <c r="D78" s="4">
        <v>85</v>
      </c>
      <c r="E78" s="8">
        <f t="shared" si="16"/>
        <v>0.80952380952380953</v>
      </c>
    </row>
    <row r="79" spans="1:5" x14ac:dyDescent="0.25">
      <c r="A79" s="7">
        <f t="shared" si="17"/>
        <v>5</v>
      </c>
      <c r="B79" s="2" t="s">
        <v>53</v>
      </c>
      <c r="C79" s="3">
        <v>183</v>
      </c>
      <c r="D79" s="4">
        <v>99</v>
      </c>
      <c r="E79" s="8">
        <f t="shared" si="16"/>
        <v>0.54098360655737709</v>
      </c>
    </row>
    <row r="80" spans="1:5" ht="15.75" customHeight="1" thickBot="1" x14ac:dyDescent="0.3">
      <c r="A80" s="27" t="s">
        <v>98</v>
      </c>
      <c r="B80" s="28"/>
      <c r="C80" s="21">
        <f>SUM(C75:C79)</f>
        <v>1162</v>
      </c>
      <c r="D80" s="21">
        <f>SUM(D75:D79)</f>
        <v>418</v>
      </c>
      <c r="E80" s="22">
        <f t="shared" si="16"/>
        <v>0.35972461273666095</v>
      </c>
    </row>
    <row r="81" spans="1:5" ht="15.75" customHeight="1" thickBot="1" x14ac:dyDescent="0.3">
      <c r="A81" s="24" t="s">
        <v>78</v>
      </c>
      <c r="B81" s="25"/>
      <c r="C81" s="25"/>
      <c r="D81" s="25"/>
      <c r="E81" s="26"/>
    </row>
    <row r="82" spans="1:5" x14ac:dyDescent="0.25">
      <c r="A82" s="16">
        <v>1</v>
      </c>
      <c r="B82" s="17" t="s">
        <v>79</v>
      </c>
      <c r="C82" s="18">
        <v>480</v>
      </c>
      <c r="D82" s="19">
        <v>104</v>
      </c>
      <c r="E82" s="20">
        <f>+D82/C82</f>
        <v>0.21666666666666667</v>
      </c>
    </row>
    <row r="83" spans="1:5" x14ac:dyDescent="0.25">
      <c r="A83" s="7">
        <f t="shared" ref="A83:A85" si="18">+A82+1</f>
        <v>2</v>
      </c>
      <c r="B83" s="2" t="s">
        <v>80</v>
      </c>
      <c r="C83" s="3">
        <v>142</v>
      </c>
      <c r="D83" s="4">
        <v>51</v>
      </c>
      <c r="E83" s="8">
        <f>+D83/C83</f>
        <v>0.35915492957746481</v>
      </c>
    </row>
    <row r="84" spans="1:5" x14ac:dyDescent="0.25">
      <c r="A84" s="7">
        <f t="shared" si="18"/>
        <v>3</v>
      </c>
      <c r="B84" s="2" t="s">
        <v>81</v>
      </c>
      <c r="C84" s="3">
        <f>199+26</f>
        <v>225</v>
      </c>
      <c r="D84" s="4">
        <v>41</v>
      </c>
      <c r="E84" s="8">
        <f>+D84/C84</f>
        <v>0.18222222222222223</v>
      </c>
    </row>
    <row r="85" spans="1:5" x14ac:dyDescent="0.25">
      <c r="A85" s="7">
        <f t="shared" si="18"/>
        <v>4</v>
      </c>
      <c r="B85" s="2" t="s">
        <v>82</v>
      </c>
      <c r="C85" s="3">
        <v>249</v>
      </c>
      <c r="D85" s="4">
        <v>90</v>
      </c>
      <c r="E85" s="8">
        <f>+D85/C85</f>
        <v>0.36144578313253012</v>
      </c>
    </row>
    <row r="86" spans="1:5" ht="15.75" customHeight="1" thickBot="1" x14ac:dyDescent="0.3">
      <c r="A86" s="27" t="s">
        <v>98</v>
      </c>
      <c r="B86" s="28"/>
      <c r="C86" s="21">
        <f>SUM(C82:C85)</f>
        <v>1096</v>
      </c>
      <c r="D86" s="21">
        <f>SUM(D82:D85)</f>
        <v>286</v>
      </c>
      <c r="E86" s="22">
        <f>+D86/C86</f>
        <v>0.26094890510948904</v>
      </c>
    </row>
    <row r="87" spans="1:5" ht="15.75" thickBot="1" x14ac:dyDescent="0.3">
      <c r="A87" s="24" t="s">
        <v>24</v>
      </c>
      <c r="B87" s="25"/>
      <c r="C87" s="25"/>
      <c r="D87" s="25"/>
      <c r="E87" s="26"/>
    </row>
    <row r="88" spans="1:5" x14ac:dyDescent="0.25">
      <c r="A88" s="16">
        <v>1</v>
      </c>
      <c r="B88" s="17" t="s">
        <v>25</v>
      </c>
      <c r="C88" s="18">
        <v>303</v>
      </c>
      <c r="D88" s="19">
        <v>58</v>
      </c>
      <c r="E88" s="20">
        <f t="shared" ref="E88:E94" si="19">+D88/C88</f>
        <v>0.19141914191419143</v>
      </c>
    </row>
    <row r="89" spans="1:5" ht="15.75" customHeight="1" x14ac:dyDescent="0.25">
      <c r="A89" s="7">
        <f t="shared" ref="A89:A93" si="20">+A88+1</f>
        <v>2</v>
      </c>
      <c r="B89" s="2" t="s">
        <v>26</v>
      </c>
      <c r="C89" s="3">
        <v>133</v>
      </c>
      <c r="D89" s="4">
        <v>44</v>
      </c>
      <c r="E89" s="8">
        <f t="shared" si="19"/>
        <v>0.33082706766917291</v>
      </c>
    </row>
    <row r="90" spans="1:5" x14ac:dyDescent="0.25">
      <c r="A90" s="7">
        <f t="shared" si="20"/>
        <v>3</v>
      </c>
      <c r="B90" s="2" t="s">
        <v>27</v>
      </c>
      <c r="C90" s="3">
        <f>140+129</f>
        <v>269</v>
      </c>
      <c r="D90" s="4">
        <v>83</v>
      </c>
      <c r="E90" s="8">
        <f t="shared" si="19"/>
        <v>0.30855018587360594</v>
      </c>
    </row>
    <row r="91" spans="1:5" x14ac:dyDescent="0.25">
      <c r="A91" s="7">
        <f t="shared" si="20"/>
        <v>4</v>
      </c>
      <c r="B91" s="2" t="s">
        <v>28</v>
      </c>
      <c r="C91" s="3">
        <v>176</v>
      </c>
      <c r="D91" s="4">
        <v>86</v>
      </c>
      <c r="E91" s="8">
        <f t="shared" si="19"/>
        <v>0.48863636363636365</v>
      </c>
    </row>
    <row r="92" spans="1:5" x14ac:dyDescent="0.25">
      <c r="A92" s="7">
        <f t="shared" si="20"/>
        <v>5</v>
      </c>
      <c r="B92" s="2" t="s">
        <v>29</v>
      </c>
      <c r="C92" s="3">
        <v>153</v>
      </c>
      <c r="D92" s="4">
        <v>71</v>
      </c>
      <c r="E92" s="8">
        <f t="shared" si="19"/>
        <v>0.46405228758169936</v>
      </c>
    </row>
    <row r="93" spans="1:5" x14ac:dyDescent="0.25">
      <c r="A93" s="7">
        <f t="shared" si="20"/>
        <v>6</v>
      </c>
      <c r="B93" s="2" t="s">
        <v>30</v>
      </c>
      <c r="C93" s="3">
        <v>144</v>
      </c>
      <c r="D93" s="4">
        <v>43</v>
      </c>
      <c r="E93" s="8">
        <f t="shared" si="19"/>
        <v>0.2986111111111111</v>
      </c>
    </row>
    <row r="94" spans="1:5" ht="15.75" customHeight="1" thickBot="1" x14ac:dyDescent="0.3">
      <c r="A94" s="27" t="s">
        <v>98</v>
      </c>
      <c r="B94" s="28"/>
      <c r="C94" s="21">
        <f>SUM(C88:C93)</f>
        <v>1178</v>
      </c>
      <c r="D94" s="21">
        <f>SUM(D88:D93)</f>
        <v>385</v>
      </c>
      <c r="E94" s="22">
        <f t="shared" si="19"/>
        <v>0.32682512733446517</v>
      </c>
    </row>
    <row r="95" spans="1:5" ht="15.75" customHeight="1" thickBot="1" x14ac:dyDescent="0.3">
      <c r="A95" s="24" t="s">
        <v>0</v>
      </c>
      <c r="B95" s="25"/>
      <c r="C95" s="25"/>
      <c r="D95" s="25"/>
      <c r="E95" s="26"/>
    </row>
    <row r="96" spans="1:5" x14ac:dyDescent="0.25">
      <c r="A96" s="16">
        <v>1</v>
      </c>
      <c r="B96" s="17" t="s">
        <v>1</v>
      </c>
      <c r="C96" s="18">
        <v>210</v>
      </c>
      <c r="D96" s="19">
        <v>97</v>
      </c>
      <c r="E96" s="20">
        <f t="shared" ref="E96:E101" si="21">+D96/C96</f>
        <v>0.46190476190476193</v>
      </c>
    </row>
    <row r="97" spans="1:8" x14ac:dyDescent="0.25">
      <c r="A97" s="7">
        <f t="shared" ref="A97:A100" si="22">+A96+1</f>
        <v>2</v>
      </c>
      <c r="B97" s="2" t="s">
        <v>2</v>
      </c>
      <c r="C97" s="3">
        <v>1161</v>
      </c>
      <c r="D97" s="4">
        <v>305</v>
      </c>
      <c r="E97" s="8">
        <f t="shared" si="21"/>
        <v>0.26270456503014644</v>
      </c>
      <c r="G97" s="35"/>
    </row>
    <row r="98" spans="1:8" x14ac:dyDescent="0.25">
      <c r="A98" s="7">
        <f t="shared" si="22"/>
        <v>3</v>
      </c>
      <c r="B98" s="2" t="s">
        <v>3</v>
      </c>
      <c r="C98" s="3">
        <f>258+287+61</f>
        <v>606</v>
      </c>
      <c r="D98" s="4">
        <v>215</v>
      </c>
      <c r="E98" s="8">
        <f t="shared" si="21"/>
        <v>0.3547854785478548</v>
      </c>
    </row>
    <row r="99" spans="1:8" x14ac:dyDescent="0.25">
      <c r="A99" s="7">
        <f t="shared" si="22"/>
        <v>4</v>
      </c>
      <c r="B99" s="2" t="s">
        <v>4</v>
      </c>
      <c r="C99" s="37">
        <v>410</v>
      </c>
      <c r="D99" s="4">
        <v>219</v>
      </c>
      <c r="E99" s="8">
        <f t="shared" si="21"/>
        <v>0.53414634146341466</v>
      </c>
    </row>
    <row r="100" spans="1:8" x14ac:dyDescent="0.25">
      <c r="A100" s="7">
        <f t="shared" si="22"/>
        <v>5</v>
      </c>
      <c r="B100" s="2" t="s">
        <v>5</v>
      </c>
      <c r="C100" s="3">
        <v>203</v>
      </c>
      <c r="D100" s="4">
        <v>118</v>
      </c>
      <c r="E100" s="8">
        <f t="shared" si="21"/>
        <v>0.58128078817733986</v>
      </c>
    </row>
    <row r="101" spans="1:8" ht="15.75" customHeight="1" thickBot="1" x14ac:dyDescent="0.3">
      <c r="A101" s="27" t="s">
        <v>98</v>
      </c>
      <c r="B101" s="28"/>
      <c r="C101" s="36">
        <f>SUM(C96:C100)</f>
        <v>2590</v>
      </c>
      <c r="D101" s="21">
        <f>SUM(D96:D100)</f>
        <v>954</v>
      </c>
      <c r="E101" s="22">
        <f t="shared" si="21"/>
        <v>0.36833976833976834</v>
      </c>
      <c r="F101" s="35"/>
      <c r="G101" s="35"/>
      <c r="H101" s="35"/>
    </row>
    <row r="102" spans="1:8" ht="15.75" customHeight="1" thickBot="1" x14ac:dyDescent="0.3">
      <c r="A102" s="24" t="s">
        <v>31</v>
      </c>
      <c r="B102" s="25"/>
      <c r="C102" s="25"/>
      <c r="D102" s="25"/>
      <c r="E102" s="26"/>
    </row>
    <row r="103" spans="1:8" x14ac:dyDescent="0.25">
      <c r="A103" s="16">
        <v>1</v>
      </c>
      <c r="B103" s="17" t="s">
        <v>32</v>
      </c>
      <c r="C103" s="18">
        <f>167+86</f>
        <v>253</v>
      </c>
      <c r="D103" s="19">
        <v>29</v>
      </c>
      <c r="E103" s="20">
        <f t="shared" ref="E103:E108" si="23">+D103/C103</f>
        <v>0.11462450592885376</v>
      </c>
    </row>
    <row r="104" spans="1:8" x14ac:dyDescent="0.25">
      <c r="A104" s="7">
        <f t="shared" ref="A104:A107" si="24">+A103+1</f>
        <v>2</v>
      </c>
      <c r="B104" s="2" t="s">
        <v>33</v>
      </c>
      <c r="C104" s="3">
        <v>314</v>
      </c>
      <c r="D104" s="4">
        <v>37</v>
      </c>
      <c r="E104" s="8">
        <f t="shared" si="23"/>
        <v>0.1178343949044586</v>
      </c>
    </row>
    <row r="105" spans="1:8" x14ac:dyDescent="0.25">
      <c r="A105" s="7">
        <f t="shared" si="24"/>
        <v>3</v>
      </c>
      <c r="B105" s="2" t="s">
        <v>34</v>
      </c>
      <c r="C105" s="3">
        <v>100</v>
      </c>
      <c r="D105" s="4">
        <v>10</v>
      </c>
      <c r="E105" s="8">
        <f t="shared" si="23"/>
        <v>0.1</v>
      </c>
    </row>
    <row r="106" spans="1:8" x14ac:dyDescent="0.25">
      <c r="A106" s="7">
        <f t="shared" si="24"/>
        <v>4</v>
      </c>
      <c r="B106" s="2" t="s">
        <v>35</v>
      </c>
      <c r="C106" s="3">
        <v>335</v>
      </c>
      <c r="D106" s="4">
        <v>60</v>
      </c>
      <c r="E106" s="8">
        <f t="shared" si="23"/>
        <v>0.17910447761194029</v>
      </c>
    </row>
    <row r="107" spans="1:8" x14ac:dyDescent="0.25">
      <c r="A107" s="7">
        <f t="shared" si="24"/>
        <v>5</v>
      </c>
      <c r="B107" s="2" t="s">
        <v>36</v>
      </c>
      <c r="C107" s="3">
        <v>309</v>
      </c>
      <c r="D107" s="4">
        <v>15</v>
      </c>
      <c r="E107" s="8">
        <f t="shared" si="23"/>
        <v>4.8543689320388349E-2</v>
      </c>
    </row>
    <row r="108" spans="1:8" ht="15.75" customHeight="1" thickBot="1" x14ac:dyDescent="0.3">
      <c r="A108" s="27" t="s">
        <v>98</v>
      </c>
      <c r="B108" s="28"/>
      <c r="C108" s="21">
        <f>SUM(C103:C107)</f>
        <v>1311</v>
      </c>
      <c r="D108" s="21">
        <f>SUM(D103:D107)</f>
        <v>151</v>
      </c>
      <c r="E108" s="22">
        <f t="shared" si="23"/>
        <v>0.11517925247902365</v>
      </c>
    </row>
    <row r="109" spans="1:8" ht="15.75" customHeight="1" thickBot="1" x14ac:dyDescent="0.3">
      <c r="A109" s="24" t="s">
        <v>66</v>
      </c>
      <c r="B109" s="25"/>
      <c r="C109" s="25"/>
      <c r="D109" s="25"/>
      <c r="E109" s="26"/>
    </row>
    <row r="110" spans="1:8" x14ac:dyDescent="0.25">
      <c r="A110" s="16">
        <v>1</v>
      </c>
      <c r="B110" s="17" t="s">
        <v>67</v>
      </c>
      <c r="C110" s="18">
        <v>218</v>
      </c>
      <c r="D110" s="19">
        <v>35</v>
      </c>
      <c r="E110" s="20">
        <f t="shared" ref="E110:E116" si="25">+D110/C110</f>
        <v>0.16055045871559634</v>
      </c>
    </row>
    <row r="111" spans="1:8" x14ac:dyDescent="0.25">
      <c r="A111" s="7">
        <f t="shared" ref="A111:A114" si="26">+A110+1</f>
        <v>2</v>
      </c>
      <c r="B111" s="2" t="s">
        <v>68</v>
      </c>
      <c r="C111" s="3">
        <v>164</v>
      </c>
      <c r="D111" s="4">
        <v>39</v>
      </c>
      <c r="E111" s="8">
        <f t="shared" si="25"/>
        <v>0.23780487804878048</v>
      </c>
    </row>
    <row r="112" spans="1:8" x14ac:dyDescent="0.25">
      <c r="A112" s="7">
        <f t="shared" si="26"/>
        <v>3</v>
      </c>
      <c r="B112" s="2" t="s">
        <v>69</v>
      </c>
      <c r="C112" s="3">
        <v>426</v>
      </c>
      <c r="D112" s="4">
        <v>124</v>
      </c>
      <c r="E112" s="8">
        <f t="shared" si="25"/>
        <v>0.29107981220657275</v>
      </c>
    </row>
    <row r="113" spans="1:5" x14ac:dyDescent="0.25">
      <c r="A113" s="7">
        <f t="shared" si="26"/>
        <v>4</v>
      </c>
      <c r="B113" s="2" t="s">
        <v>70</v>
      </c>
      <c r="C113" s="3">
        <f>367+66</f>
        <v>433</v>
      </c>
      <c r="D113" s="4">
        <v>155</v>
      </c>
      <c r="E113" s="8">
        <f t="shared" si="25"/>
        <v>0.35796766743648961</v>
      </c>
    </row>
    <row r="114" spans="1:5" x14ac:dyDescent="0.25">
      <c r="A114" s="7">
        <f t="shared" si="26"/>
        <v>5</v>
      </c>
      <c r="B114" s="2" t="s">
        <v>71</v>
      </c>
      <c r="C114" s="3">
        <v>219</v>
      </c>
      <c r="D114" s="4">
        <v>55</v>
      </c>
      <c r="E114" s="8">
        <f t="shared" si="25"/>
        <v>0.25114155251141551</v>
      </c>
    </row>
    <row r="115" spans="1:5" ht="15.75" customHeight="1" x14ac:dyDescent="0.25">
      <c r="A115" s="31" t="s">
        <v>98</v>
      </c>
      <c r="B115" s="32"/>
      <c r="C115" s="6">
        <f>SUM(C110:C114)</f>
        <v>1460</v>
      </c>
      <c r="D115" s="6">
        <f>SUM(D110:D114)</f>
        <v>408</v>
      </c>
      <c r="E115" s="9">
        <f t="shared" si="25"/>
        <v>0.27945205479452057</v>
      </c>
    </row>
    <row r="116" spans="1:5" ht="15.75" customHeight="1" thickBot="1" x14ac:dyDescent="0.3">
      <c r="A116" s="29" t="s">
        <v>95</v>
      </c>
      <c r="B116" s="30"/>
      <c r="C116" s="10">
        <f>+SUM(C110:C114,C103:C107,C96:C100,C88:C93,C82:C85,C75:C79,C68:C72,C62:C65,C54:C59,C48:C51,C40:C45,C32:C37,C25:C29,C16:C22,C10:C13,C3:C6,)</f>
        <v>40283</v>
      </c>
      <c r="D116" s="10">
        <f>+SUM(D110:D114,D103:D107,D96:D100,D88:D93,D82:D85,D75:D79,D68:D72,D62:D65,D54:D59,D48:D51,D40:D45,D32:D37,D25:D29,D16:D22,D10:D13,D3:D6,)</f>
        <v>6463</v>
      </c>
      <c r="E116" s="11">
        <f t="shared" si="25"/>
        <v>0.16043988779385845</v>
      </c>
    </row>
  </sheetData>
  <mergeCells count="33">
    <mergeCell ref="A116:B116"/>
    <mergeCell ref="A115:B115"/>
    <mergeCell ref="A108:B108"/>
    <mergeCell ref="A101:B101"/>
    <mergeCell ref="A23:B23"/>
    <mergeCell ref="A66:B66"/>
    <mergeCell ref="A60:B60"/>
    <mergeCell ref="A52:B52"/>
    <mergeCell ref="A46:B46"/>
    <mergeCell ref="A38:B38"/>
    <mergeCell ref="A30:B30"/>
    <mergeCell ref="A39:E39"/>
    <mergeCell ref="A47:E47"/>
    <mergeCell ref="A53:E53"/>
    <mergeCell ref="A61:E61"/>
    <mergeCell ref="A67:E67"/>
    <mergeCell ref="A74:E74"/>
    <mergeCell ref="A81:E81"/>
    <mergeCell ref="A87:E87"/>
    <mergeCell ref="A109:E109"/>
    <mergeCell ref="A95:E95"/>
    <mergeCell ref="A102:E102"/>
    <mergeCell ref="A86:B86"/>
    <mergeCell ref="A80:B80"/>
    <mergeCell ref="A73:B73"/>
    <mergeCell ref="A94:B94"/>
    <mergeCell ref="A2:E2"/>
    <mergeCell ref="A8:E8"/>
    <mergeCell ref="A15:E15"/>
    <mergeCell ref="A24:E24"/>
    <mergeCell ref="A31:E31"/>
    <mergeCell ref="A14:B14"/>
    <mergeCell ref="A7:B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GIDA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Thelma C. Pulong</dc:creator>
  <cp:lastModifiedBy>Acer</cp:lastModifiedBy>
  <dcterms:created xsi:type="dcterms:W3CDTF">2023-05-30T05:57:28Z</dcterms:created>
  <dcterms:modified xsi:type="dcterms:W3CDTF">2023-06-07T14:58:15Z</dcterms:modified>
</cp:coreProperties>
</file>