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155393\Documents\Utilidades\"/>
    </mc:Choice>
  </mc:AlternateContent>
  <xr:revisionPtr revIDLastSave="0" documentId="10_ncr:100000_{8CC5E693-924A-45B7-A731-EFC1D666F4AC}" xr6:coauthVersionLast="31" xr6:coauthVersionMax="31" xr10:uidLastSave="{00000000-0000-0000-0000-000000000000}"/>
  <bookViews>
    <workbookView xWindow="240" yWindow="60" windowWidth="18735" windowHeight="11760" xr2:uid="{00000000-000D-0000-FFFF-FFFF00000000}"/>
  </bookViews>
  <sheets>
    <sheet name="Cálculo" sheetId="1" r:id="rId1"/>
    <sheet name="Predicción" sheetId="2" r:id="rId2"/>
  </sheets>
  <calcPr calcId="179017"/>
</workbook>
</file>

<file path=xl/calcChain.xml><?xml version="1.0" encoding="utf-8"?>
<calcChain xmlns="http://schemas.openxmlformats.org/spreadsheetml/2006/main">
  <c r="B22" i="1" l="1"/>
  <c r="G2" i="2"/>
  <c r="H2" i="2"/>
  <c r="K2" i="2" s="1"/>
  <c r="I2" i="2"/>
  <c r="O2" i="2" s="1"/>
  <c r="Z2" i="2"/>
  <c r="G3" i="2"/>
  <c r="H3" i="2"/>
  <c r="K3" i="2" s="1"/>
  <c r="I3" i="2"/>
  <c r="O3" i="2" s="1"/>
  <c r="Z3" i="2"/>
  <c r="X3" i="2" s="1"/>
  <c r="G4" i="2"/>
  <c r="H4" i="2"/>
  <c r="K4" i="2" s="1"/>
  <c r="I4" i="2"/>
  <c r="O4" i="2" s="1"/>
  <c r="Z4" i="2"/>
  <c r="G5" i="2"/>
  <c r="H5" i="2"/>
  <c r="K5" i="2" s="1"/>
  <c r="I5" i="2"/>
  <c r="O5" i="2" s="1"/>
  <c r="Z5" i="2"/>
  <c r="X5" i="2" s="1"/>
  <c r="G6" i="2"/>
  <c r="H6" i="2"/>
  <c r="K6" i="2" s="1"/>
  <c r="I6" i="2"/>
  <c r="O6" i="2" s="1"/>
  <c r="J6" i="2"/>
  <c r="L6" i="2"/>
  <c r="M6" i="2" s="1"/>
  <c r="Z6" i="2"/>
  <c r="X6" i="2" s="1"/>
  <c r="G7" i="2"/>
  <c r="H7" i="2"/>
  <c r="I7" i="2"/>
  <c r="O7" i="2" s="1"/>
  <c r="Z7" i="2"/>
  <c r="X7" i="2" s="1"/>
  <c r="G8" i="2"/>
  <c r="H8" i="2"/>
  <c r="K8" i="2" s="1"/>
  <c r="I8" i="2"/>
  <c r="O8" i="2" s="1"/>
  <c r="Z8" i="2"/>
  <c r="G9" i="2"/>
  <c r="H9" i="2"/>
  <c r="K9" i="2" s="1"/>
  <c r="I9" i="2"/>
  <c r="O9" i="2" s="1"/>
  <c r="Z9" i="2"/>
  <c r="X9" i="2" s="1"/>
  <c r="G10" i="2"/>
  <c r="H10" i="2"/>
  <c r="K10" i="2" s="1"/>
  <c r="I10" i="2"/>
  <c r="P10" i="2" s="1"/>
  <c r="Z10" i="2"/>
  <c r="G11" i="2"/>
  <c r="H11" i="2"/>
  <c r="L11" i="2" s="1"/>
  <c r="I11" i="2"/>
  <c r="P11" i="2" s="1"/>
  <c r="Z11" i="2"/>
  <c r="X11" i="2" s="1"/>
  <c r="G12" i="2"/>
  <c r="H12" i="2"/>
  <c r="L12" i="2" s="1"/>
  <c r="I12" i="2"/>
  <c r="P12" i="2" s="1"/>
  <c r="Z12" i="2"/>
  <c r="X12" i="2" s="1"/>
  <c r="G13" i="2"/>
  <c r="H13" i="2"/>
  <c r="L13" i="2" s="1"/>
  <c r="I13" i="2"/>
  <c r="P13" i="2" s="1"/>
  <c r="Z13" i="2"/>
  <c r="X13" i="2" s="1"/>
  <c r="G14" i="2"/>
  <c r="H14" i="2"/>
  <c r="L14" i="2" s="1"/>
  <c r="I14" i="2"/>
  <c r="Z14" i="2"/>
  <c r="X14" i="2" s="1"/>
  <c r="G15" i="2"/>
  <c r="H15" i="2"/>
  <c r="L15" i="2" s="1"/>
  <c r="I15" i="2"/>
  <c r="O15" i="2"/>
  <c r="P15" i="2"/>
  <c r="Z15" i="2"/>
  <c r="G16" i="2"/>
  <c r="H16" i="2"/>
  <c r="L16" i="2" s="1"/>
  <c r="I16" i="2"/>
  <c r="O16" i="2" s="1"/>
  <c r="Z16" i="2"/>
  <c r="X16" i="2" s="1"/>
  <c r="G17" i="2"/>
  <c r="H17" i="2"/>
  <c r="I17" i="2"/>
  <c r="O17" i="2" s="1"/>
  <c r="Z17" i="2"/>
  <c r="G18" i="2"/>
  <c r="H18" i="2"/>
  <c r="J18" i="2" s="1"/>
  <c r="I18" i="2"/>
  <c r="P18" i="2" s="1"/>
  <c r="Z18" i="2"/>
  <c r="X18" i="2" s="1"/>
  <c r="G19" i="2"/>
  <c r="H19" i="2"/>
  <c r="J19" i="2" s="1"/>
  <c r="I19" i="2"/>
  <c r="Z19" i="2"/>
  <c r="X19" i="2" s="1"/>
  <c r="G20" i="2"/>
  <c r="H20" i="2"/>
  <c r="L20" i="2" s="1"/>
  <c r="I20" i="2"/>
  <c r="O20" i="2" s="1"/>
  <c r="Z20" i="2"/>
  <c r="X20" i="2" s="1"/>
  <c r="G21" i="2"/>
  <c r="H21" i="2"/>
  <c r="L21" i="2" s="1"/>
  <c r="I21" i="2"/>
  <c r="Z21" i="2"/>
  <c r="X21" i="2" s="1"/>
  <c r="G22" i="2"/>
  <c r="H22" i="2"/>
  <c r="J22" i="2" s="1"/>
  <c r="I22" i="2"/>
  <c r="P22" i="2" s="1"/>
  <c r="O22" i="2"/>
  <c r="Z22" i="2"/>
  <c r="G23" i="2"/>
  <c r="H23" i="2"/>
  <c r="J23" i="2" s="1"/>
  <c r="I23" i="2"/>
  <c r="P23" i="2" s="1"/>
  <c r="Z23" i="2"/>
  <c r="X23" i="2" s="1"/>
  <c r="Z24" i="2"/>
  <c r="X24" i="2" s="1"/>
  <c r="Z25" i="2"/>
  <c r="Z26" i="2"/>
  <c r="X26" i="2" s="1"/>
  <c r="Z27" i="2"/>
  <c r="X27" i="2" s="1"/>
  <c r="Z28" i="2"/>
  <c r="X28" i="2" s="1"/>
  <c r="Z29" i="2"/>
  <c r="Z30" i="2"/>
  <c r="X30" i="2" s="1"/>
  <c r="Z31" i="2"/>
  <c r="X31" i="2" s="1"/>
  <c r="Z32" i="2"/>
  <c r="X32" i="2" s="1"/>
  <c r="Z33" i="2"/>
  <c r="Z34" i="2"/>
  <c r="X34" i="2" s="1"/>
  <c r="Z35" i="2"/>
  <c r="X35" i="2" s="1"/>
  <c r="Z36" i="2"/>
  <c r="X36" i="2" s="1"/>
  <c r="Z37" i="2"/>
  <c r="Z38" i="2"/>
  <c r="X38" i="2" s="1"/>
  <c r="Z39" i="2"/>
  <c r="X39" i="2" s="1"/>
  <c r="Z40" i="2"/>
  <c r="X40" i="2" s="1"/>
  <c r="Z41" i="2"/>
  <c r="Z42" i="2"/>
  <c r="X42" i="2" s="1"/>
  <c r="Z43" i="2"/>
  <c r="X43" i="2" s="1"/>
  <c r="G24" i="2"/>
  <c r="H24" i="2"/>
  <c r="L24" i="2" s="1"/>
  <c r="I24" i="2"/>
  <c r="G25" i="2"/>
  <c r="H25" i="2"/>
  <c r="I25" i="2"/>
  <c r="O25" i="2" s="1"/>
  <c r="G26" i="2"/>
  <c r="H26" i="2"/>
  <c r="K26" i="2" s="1"/>
  <c r="I26" i="2"/>
  <c r="O26" i="2" s="1"/>
  <c r="G27" i="2"/>
  <c r="H27" i="2"/>
  <c r="K27" i="2" s="1"/>
  <c r="I27" i="2"/>
  <c r="P27" i="2" s="1"/>
  <c r="G28" i="2"/>
  <c r="H28" i="2"/>
  <c r="I28" i="2"/>
  <c r="G29" i="2"/>
  <c r="H29" i="2"/>
  <c r="I29" i="2"/>
  <c r="O29" i="2" s="1"/>
  <c r="G30" i="2"/>
  <c r="H30" i="2"/>
  <c r="K30" i="2" s="1"/>
  <c r="I30" i="2"/>
  <c r="O30" i="2" s="1"/>
  <c r="G31" i="2"/>
  <c r="H31" i="2"/>
  <c r="I31" i="2"/>
  <c r="P31" i="2" s="1"/>
  <c r="G32" i="2"/>
  <c r="H32" i="2"/>
  <c r="K32" i="2" s="1"/>
  <c r="I32" i="2"/>
  <c r="G33" i="2"/>
  <c r="H33" i="2"/>
  <c r="L33" i="2" s="1"/>
  <c r="I33" i="2"/>
  <c r="O33" i="2" s="1"/>
  <c r="G34" i="2"/>
  <c r="H34" i="2"/>
  <c r="K34" i="2" s="1"/>
  <c r="I34" i="2"/>
  <c r="O34" i="2" s="1"/>
  <c r="G35" i="2"/>
  <c r="H35" i="2"/>
  <c r="J35" i="2" s="1"/>
  <c r="I35" i="2"/>
  <c r="P35" i="2" s="1"/>
  <c r="G36" i="2"/>
  <c r="H36" i="2"/>
  <c r="K36" i="2" s="1"/>
  <c r="I36" i="2"/>
  <c r="G37" i="2"/>
  <c r="H37" i="2"/>
  <c r="L37" i="2" s="1"/>
  <c r="M37" i="2" s="1"/>
  <c r="I37" i="2"/>
  <c r="O37" i="2" s="1"/>
  <c r="G38" i="2"/>
  <c r="H38" i="2"/>
  <c r="K38" i="2" s="1"/>
  <c r="I38" i="2"/>
  <c r="O38" i="2" s="1"/>
  <c r="G39" i="2"/>
  <c r="H39" i="2"/>
  <c r="L39" i="2" s="1"/>
  <c r="I39" i="2"/>
  <c r="P39" i="2" s="1"/>
  <c r="G40" i="2"/>
  <c r="H40" i="2"/>
  <c r="K40" i="2" s="1"/>
  <c r="I40" i="2"/>
  <c r="G41" i="2"/>
  <c r="H41" i="2"/>
  <c r="L41" i="2" s="1"/>
  <c r="M41" i="2" s="1"/>
  <c r="I41" i="2"/>
  <c r="O41" i="2" s="1"/>
  <c r="G42" i="2"/>
  <c r="H42" i="2"/>
  <c r="I42" i="2"/>
  <c r="O42" i="2" s="1"/>
  <c r="G43" i="2"/>
  <c r="H43" i="2"/>
  <c r="I43" i="2"/>
  <c r="P43" i="2" s="1"/>
  <c r="O23" i="2" l="1"/>
  <c r="J20" i="2"/>
  <c r="O13" i="2"/>
  <c r="J3" i="2"/>
  <c r="O18" i="2"/>
  <c r="O11" i="2"/>
  <c r="Y16" i="2"/>
  <c r="P17" i="2"/>
  <c r="O10" i="2"/>
  <c r="J5" i="2"/>
  <c r="Y40" i="2"/>
  <c r="Y32" i="2"/>
  <c r="Y24" i="2"/>
  <c r="Y14" i="2"/>
  <c r="Y42" i="2"/>
  <c r="Y34" i="2"/>
  <c r="Y26" i="2"/>
  <c r="O27" i="2"/>
  <c r="P20" i="2"/>
  <c r="J16" i="2"/>
  <c r="J9" i="2"/>
  <c r="J4" i="2"/>
  <c r="Y38" i="2"/>
  <c r="Y30" i="2"/>
  <c r="Y20" i="2"/>
  <c r="Y12" i="2"/>
  <c r="O43" i="2"/>
  <c r="P29" i="2"/>
  <c r="O12" i="2"/>
  <c r="Y36" i="2"/>
  <c r="Y28" i="2"/>
  <c r="Y18" i="2"/>
  <c r="Y6" i="2"/>
  <c r="J43" i="2"/>
  <c r="L43" i="2"/>
  <c r="M43" i="2" s="1"/>
  <c r="X41" i="2"/>
  <c r="Y41" i="2"/>
  <c r="X33" i="2"/>
  <c r="Y33" i="2"/>
  <c r="X25" i="2"/>
  <c r="Y25" i="2"/>
  <c r="K7" i="2"/>
  <c r="J7" i="2"/>
  <c r="L7" i="2"/>
  <c r="M7" i="2" s="1"/>
  <c r="Y8" i="2"/>
  <c r="X8" i="2"/>
  <c r="Y4" i="2"/>
  <c r="X4" i="2"/>
  <c r="X37" i="2"/>
  <c r="Y37" i="2"/>
  <c r="X29" i="2"/>
  <c r="Y29" i="2"/>
  <c r="P14" i="2"/>
  <c r="O14" i="2"/>
  <c r="O21" i="2"/>
  <c r="P21" i="2"/>
  <c r="X15" i="2"/>
  <c r="Y15" i="2"/>
  <c r="L17" i="2"/>
  <c r="M17" i="2" s="1"/>
  <c r="J17" i="2"/>
  <c r="X22" i="2"/>
  <c r="Y22" i="2"/>
  <c r="O19" i="2"/>
  <c r="P19" i="2"/>
  <c r="X17" i="2"/>
  <c r="Y17" i="2"/>
  <c r="Y10" i="2"/>
  <c r="X10" i="2"/>
  <c r="Y2" i="2"/>
  <c r="X2" i="2"/>
  <c r="O31" i="2"/>
  <c r="N6" i="2"/>
  <c r="J2" i="2"/>
  <c r="M39" i="2"/>
  <c r="L8" i="2"/>
  <c r="M8" i="2" s="1"/>
  <c r="Y43" i="2"/>
  <c r="Y39" i="2"/>
  <c r="Y35" i="2"/>
  <c r="Y31" i="2"/>
  <c r="Y27" i="2"/>
  <c r="Y23" i="2"/>
  <c r="Y21" i="2"/>
  <c r="Y19" i="2"/>
  <c r="Y13" i="2"/>
  <c r="Y11" i="2"/>
  <c r="Y9" i="2"/>
  <c r="Y7" i="2"/>
  <c r="Y5" i="2"/>
  <c r="Y3" i="2"/>
  <c r="O39" i="2"/>
  <c r="J21" i="2"/>
  <c r="P16" i="2"/>
  <c r="L9" i="2"/>
  <c r="M9" i="2" s="1"/>
  <c r="N9" i="2" s="1"/>
  <c r="J8" i="2"/>
  <c r="L5" i="2"/>
  <c r="M5" i="2" s="1"/>
  <c r="L3" i="2"/>
  <c r="M3" i="2" s="1"/>
  <c r="P9" i="2"/>
  <c r="P8" i="2"/>
  <c r="P5" i="2"/>
  <c r="P3" i="2"/>
  <c r="P7" i="2"/>
  <c r="P6" i="2"/>
  <c r="P4" i="2"/>
  <c r="L4" i="2"/>
  <c r="M4" i="2" s="1"/>
  <c r="N4" i="2" s="1"/>
  <c r="P2" i="2"/>
  <c r="L2" i="2"/>
  <c r="M2" i="2" s="1"/>
  <c r="L27" i="2"/>
  <c r="M27" i="2" s="1"/>
  <c r="N27" i="2" s="1"/>
  <c r="L35" i="2"/>
  <c r="M35" i="2" s="1"/>
  <c r="N35" i="2" s="1"/>
  <c r="L32" i="2"/>
  <c r="M32" i="2" s="1"/>
  <c r="P42" i="2"/>
  <c r="J40" i="2"/>
  <c r="J39" i="2"/>
  <c r="N39" i="2" s="1"/>
  <c r="P38" i="2"/>
  <c r="L36" i="2"/>
  <c r="M36" i="2" s="1"/>
  <c r="K35" i="2"/>
  <c r="J32" i="2"/>
  <c r="J28" i="2"/>
  <c r="J27" i="2"/>
  <c r="M24" i="2"/>
  <c r="L28" i="2"/>
  <c r="M28" i="2" s="1"/>
  <c r="N28" i="2" s="1"/>
  <c r="K43" i="2"/>
  <c r="L40" i="2"/>
  <c r="M40" i="2" s="1"/>
  <c r="K39" i="2"/>
  <c r="K28" i="2"/>
  <c r="J36" i="2"/>
  <c r="O35" i="2"/>
  <c r="L23" i="2"/>
  <c r="M23" i="2" s="1"/>
  <c r="N23" i="2" s="1"/>
  <c r="L22" i="2"/>
  <c r="M22" i="2" s="1"/>
  <c r="N22" i="2" s="1"/>
  <c r="K21" i="2"/>
  <c r="M21" i="2"/>
  <c r="L18" i="2"/>
  <c r="M18" i="2" s="1"/>
  <c r="N18" i="2" s="1"/>
  <c r="K17" i="2"/>
  <c r="K23" i="2"/>
  <c r="K19" i="2"/>
  <c r="K20" i="2"/>
  <c r="M20" i="2"/>
  <c r="N20" i="2" s="1"/>
  <c r="K16" i="2"/>
  <c r="M16" i="2"/>
  <c r="K22" i="2"/>
  <c r="L19" i="2"/>
  <c r="M19" i="2" s="1"/>
  <c r="N19" i="2" s="1"/>
  <c r="K18" i="2"/>
  <c r="K15" i="2"/>
  <c r="M15" i="2"/>
  <c r="J15" i="2"/>
  <c r="K14" i="2"/>
  <c r="M14" i="2"/>
  <c r="N14" i="2" s="1"/>
  <c r="J14" i="2"/>
  <c r="K13" i="2"/>
  <c r="M13" i="2"/>
  <c r="J13" i="2"/>
  <c r="K12" i="2"/>
  <c r="M12" i="2"/>
  <c r="J12" i="2"/>
  <c r="K11" i="2"/>
  <c r="M11" i="2"/>
  <c r="J11" i="2"/>
  <c r="J10" i="2"/>
  <c r="L10" i="2"/>
  <c r="M10" i="2" s="1"/>
  <c r="N10" i="2" s="1"/>
  <c r="P34" i="2"/>
  <c r="L31" i="2"/>
  <c r="M31" i="2" s="1"/>
  <c r="K31" i="2"/>
  <c r="P26" i="2"/>
  <c r="K24" i="2"/>
  <c r="P41" i="2"/>
  <c r="L38" i="2"/>
  <c r="L34" i="2"/>
  <c r="M34" i="2" s="1"/>
  <c r="J31" i="2"/>
  <c r="P30" i="2"/>
  <c r="J24" i="2"/>
  <c r="N36" i="2"/>
  <c r="P25" i="2"/>
  <c r="J42" i="2"/>
  <c r="J29" i="2"/>
  <c r="K29" i="2"/>
  <c r="L42" i="2"/>
  <c r="M42" i="2" s="1"/>
  <c r="P33" i="2"/>
  <c r="J33" i="2"/>
  <c r="K33" i="2"/>
  <c r="O32" i="2"/>
  <c r="P32" i="2"/>
  <c r="J30" i="2"/>
  <c r="O28" i="2"/>
  <c r="P28" i="2"/>
  <c r="J26" i="2"/>
  <c r="O24" i="2"/>
  <c r="P24" i="2"/>
  <c r="J25" i="2"/>
  <c r="K25" i="2"/>
  <c r="K42" i="2"/>
  <c r="P37" i="2"/>
  <c r="J37" i="2"/>
  <c r="N37" i="2" s="1"/>
  <c r="K37" i="2"/>
  <c r="O36" i="2"/>
  <c r="P36" i="2"/>
  <c r="J34" i="2"/>
  <c r="M33" i="2"/>
  <c r="L30" i="2"/>
  <c r="M30" i="2" s="1"/>
  <c r="L29" i="2"/>
  <c r="M29" i="2" s="1"/>
  <c r="L26" i="2"/>
  <c r="M26" i="2" s="1"/>
  <c r="L25" i="2"/>
  <c r="M25" i="2" s="1"/>
  <c r="J41" i="2"/>
  <c r="N41" i="2" s="1"/>
  <c r="K41" i="2"/>
  <c r="O40" i="2"/>
  <c r="P40" i="2"/>
  <c r="M38" i="2"/>
  <c r="J38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44" i="2"/>
  <c r="G45" i="2"/>
  <c r="H45" i="2"/>
  <c r="K45" i="2" s="1"/>
  <c r="I45" i="2"/>
  <c r="P45" i="2" s="1"/>
  <c r="G46" i="2"/>
  <c r="H46" i="2"/>
  <c r="K46" i="2" s="1"/>
  <c r="I46" i="2"/>
  <c r="P46" i="2" s="1"/>
  <c r="G47" i="2"/>
  <c r="H47" i="2"/>
  <c r="J47" i="2" s="1"/>
  <c r="I47" i="2"/>
  <c r="P47" i="2" s="1"/>
  <c r="L47" i="2"/>
  <c r="G48" i="2"/>
  <c r="H48" i="2"/>
  <c r="K48" i="2" s="1"/>
  <c r="I48" i="2"/>
  <c r="O48" i="2" s="1"/>
  <c r="G49" i="2"/>
  <c r="H49" i="2"/>
  <c r="K49" i="2" s="1"/>
  <c r="I49" i="2"/>
  <c r="P49" i="2" s="1"/>
  <c r="G50" i="2"/>
  <c r="H50" i="2"/>
  <c r="K50" i="2" s="1"/>
  <c r="I50" i="2"/>
  <c r="P50" i="2" s="1"/>
  <c r="G51" i="2"/>
  <c r="H51" i="2"/>
  <c r="K51" i="2" s="1"/>
  <c r="I51" i="2"/>
  <c r="P51" i="2" s="1"/>
  <c r="G52" i="2"/>
  <c r="H52" i="2"/>
  <c r="K52" i="2" s="1"/>
  <c r="I52" i="2"/>
  <c r="O52" i="2" s="1"/>
  <c r="G53" i="2"/>
  <c r="H53" i="2"/>
  <c r="K53" i="2" s="1"/>
  <c r="I53" i="2"/>
  <c r="P53" i="2" s="1"/>
  <c r="G54" i="2"/>
  <c r="H54" i="2"/>
  <c r="K54" i="2" s="1"/>
  <c r="I54" i="2"/>
  <c r="P54" i="2" s="1"/>
  <c r="G55" i="2"/>
  <c r="H55" i="2"/>
  <c r="J55" i="2" s="1"/>
  <c r="I55" i="2"/>
  <c r="P55" i="2" s="1"/>
  <c r="G56" i="2"/>
  <c r="H56" i="2"/>
  <c r="K56" i="2" s="1"/>
  <c r="I56" i="2"/>
  <c r="O56" i="2" s="1"/>
  <c r="G57" i="2"/>
  <c r="H57" i="2"/>
  <c r="K57" i="2" s="1"/>
  <c r="I57" i="2"/>
  <c r="P57" i="2" s="1"/>
  <c r="G58" i="2"/>
  <c r="H58" i="2"/>
  <c r="K58" i="2" s="1"/>
  <c r="I58" i="2"/>
  <c r="P58" i="2" s="1"/>
  <c r="G59" i="2"/>
  <c r="H59" i="2"/>
  <c r="K59" i="2" s="1"/>
  <c r="I59" i="2"/>
  <c r="P59" i="2" s="1"/>
  <c r="G60" i="2"/>
  <c r="H60" i="2"/>
  <c r="K60" i="2" s="1"/>
  <c r="I60" i="2"/>
  <c r="O60" i="2" s="1"/>
  <c r="G61" i="2"/>
  <c r="H61" i="2"/>
  <c r="K61" i="2" s="1"/>
  <c r="I61" i="2"/>
  <c r="P61" i="2" s="1"/>
  <c r="G62" i="2"/>
  <c r="H62" i="2"/>
  <c r="K62" i="2" s="1"/>
  <c r="I62" i="2"/>
  <c r="P62" i="2" s="1"/>
  <c r="G63" i="2"/>
  <c r="H63" i="2"/>
  <c r="K63" i="2" s="1"/>
  <c r="I63" i="2"/>
  <c r="P63" i="2" s="1"/>
  <c r="G64" i="2"/>
  <c r="H64" i="2"/>
  <c r="K64" i="2" s="1"/>
  <c r="I64" i="2"/>
  <c r="O64" i="2" s="1"/>
  <c r="J64" i="2"/>
  <c r="G65" i="2"/>
  <c r="H65" i="2"/>
  <c r="K65" i="2" s="1"/>
  <c r="I65" i="2"/>
  <c r="P65" i="2" s="1"/>
  <c r="G66" i="2"/>
  <c r="H66" i="2"/>
  <c r="K66" i="2" s="1"/>
  <c r="I66" i="2"/>
  <c r="O66" i="2" s="1"/>
  <c r="G67" i="2"/>
  <c r="H67" i="2"/>
  <c r="K67" i="2" s="1"/>
  <c r="I67" i="2"/>
  <c r="P67" i="2" s="1"/>
  <c r="G68" i="2"/>
  <c r="H68" i="2"/>
  <c r="K68" i="2" s="1"/>
  <c r="I68" i="2"/>
  <c r="O68" i="2" s="1"/>
  <c r="G69" i="2"/>
  <c r="H69" i="2"/>
  <c r="K69" i="2" s="1"/>
  <c r="I69" i="2"/>
  <c r="P69" i="2" s="1"/>
  <c r="G70" i="2"/>
  <c r="H70" i="2"/>
  <c r="K70" i="2" s="1"/>
  <c r="I70" i="2"/>
  <c r="P70" i="2" s="1"/>
  <c r="G71" i="2"/>
  <c r="H71" i="2"/>
  <c r="K71" i="2" s="1"/>
  <c r="I71" i="2"/>
  <c r="P71" i="2" s="1"/>
  <c r="G72" i="2"/>
  <c r="H72" i="2"/>
  <c r="K72" i="2" s="1"/>
  <c r="I72" i="2"/>
  <c r="O72" i="2" s="1"/>
  <c r="G73" i="2"/>
  <c r="H73" i="2"/>
  <c r="K73" i="2" s="1"/>
  <c r="I73" i="2"/>
  <c r="P73" i="2" s="1"/>
  <c r="G74" i="2"/>
  <c r="H74" i="2"/>
  <c r="K74" i="2" s="1"/>
  <c r="I74" i="2"/>
  <c r="O74" i="2" s="1"/>
  <c r="G75" i="2"/>
  <c r="H75" i="2"/>
  <c r="K75" i="2" s="1"/>
  <c r="I75" i="2"/>
  <c r="P75" i="2" s="1"/>
  <c r="G76" i="2"/>
  <c r="H76" i="2"/>
  <c r="K76" i="2" s="1"/>
  <c r="I76" i="2"/>
  <c r="O76" i="2" s="1"/>
  <c r="G77" i="2"/>
  <c r="H77" i="2"/>
  <c r="K77" i="2" s="1"/>
  <c r="I77" i="2"/>
  <c r="P77" i="2" s="1"/>
  <c r="G78" i="2"/>
  <c r="H78" i="2"/>
  <c r="K78" i="2" s="1"/>
  <c r="I78" i="2"/>
  <c r="P78" i="2" s="1"/>
  <c r="G79" i="2"/>
  <c r="H79" i="2"/>
  <c r="K79" i="2" s="1"/>
  <c r="I79" i="2"/>
  <c r="P79" i="2" s="1"/>
  <c r="G80" i="2"/>
  <c r="H80" i="2"/>
  <c r="K80" i="2" s="1"/>
  <c r="I80" i="2"/>
  <c r="O80" i="2" s="1"/>
  <c r="G81" i="2"/>
  <c r="H81" i="2"/>
  <c r="K81" i="2" s="1"/>
  <c r="I81" i="2"/>
  <c r="P81" i="2" s="1"/>
  <c r="G82" i="2"/>
  <c r="H82" i="2"/>
  <c r="K82" i="2" s="1"/>
  <c r="I82" i="2"/>
  <c r="P82" i="2" s="1"/>
  <c r="G83" i="2"/>
  <c r="H83" i="2"/>
  <c r="K83" i="2" s="1"/>
  <c r="I83" i="2"/>
  <c r="P83" i="2" s="1"/>
  <c r="G84" i="2"/>
  <c r="H84" i="2"/>
  <c r="K84" i="2" s="1"/>
  <c r="I84" i="2"/>
  <c r="O84" i="2" s="1"/>
  <c r="G85" i="2"/>
  <c r="H85" i="2"/>
  <c r="K85" i="2" s="1"/>
  <c r="I85" i="2"/>
  <c r="P85" i="2" s="1"/>
  <c r="G86" i="2"/>
  <c r="H86" i="2"/>
  <c r="K86" i="2" s="1"/>
  <c r="I86" i="2"/>
  <c r="P86" i="2" s="1"/>
  <c r="G87" i="2"/>
  <c r="H87" i="2"/>
  <c r="J87" i="2" s="1"/>
  <c r="I87" i="2"/>
  <c r="G88" i="2"/>
  <c r="H88" i="2"/>
  <c r="K88" i="2" s="1"/>
  <c r="I88" i="2"/>
  <c r="O88" i="2" s="1"/>
  <c r="G89" i="2"/>
  <c r="H89" i="2"/>
  <c r="J89" i="2" s="1"/>
  <c r="I89" i="2"/>
  <c r="P89" i="2" s="1"/>
  <c r="G90" i="2"/>
  <c r="H90" i="2"/>
  <c r="J90" i="2" s="1"/>
  <c r="I90" i="2"/>
  <c r="P90" i="2" s="1"/>
  <c r="G91" i="2"/>
  <c r="H91" i="2"/>
  <c r="K91" i="2" s="1"/>
  <c r="I91" i="2"/>
  <c r="G92" i="2"/>
  <c r="H92" i="2"/>
  <c r="K92" i="2" s="1"/>
  <c r="I92" i="2"/>
  <c r="O92" i="2" s="1"/>
  <c r="G93" i="2"/>
  <c r="H93" i="2"/>
  <c r="J93" i="2" s="1"/>
  <c r="I93" i="2"/>
  <c r="P93" i="2" s="1"/>
  <c r="G94" i="2"/>
  <c r="H94" i="2"/>
  <c r="J94" i="2" s="1"/>
  <c r="I94" i="2"/>
  <c r="P94" i="2" s="1"/>
  <c r="G95" i="2"/>
  <c r="H95" i="2"/>
  <c r="K95" i="2" s="1"/>
  <c r="I95" i="2"/>
  <c r="G96" i="2"/>
  <c r="H96" i="2"/>
  <c r="K96" i="2" s="1"/>
  <c r="I96" i="2"/>
  <c r="O96" i="2" s="1"/>
  <c r="G97" i="2"/>
  <c r="H97" i="2"/>
  <c r="J97" i="2" s="1"/>
  <c r="I97" i="2"/>
  <c r="P97" i="2" s="1"/>
  <c r="G98" i="2"/>
  <c r="H98" i="2"/>
  <c r="L98" i="2" s="1"/>
  <c r="I98" i="2"/>
  <c r="P98" i="2" s="1"/>
  <c r="G99" i="2"/>
  <c r="H99" i="2"/>
  <c r="J99" i="2" s="1"/>
  <c r="I99" i="2"/>
  <c r="P99" i="2" s="1"/>
  <c r="G100" i="2"/>
  <c r="H100" i="2"/>
  <c r="J100" i="2" s="1"/>
  <c r="I100" i="2"/>
  <c r="O100" i="2" s="1"/>
  <c r="G101" i="2"/>
  <c r="H101" i="2"/>
  <c r="K101" i="2" s="1"/>
  <c r="I101" i="2"/>
  <c r="P101" i="2" s="1"/>
  <c r="G102" i="2"/>
  <c r="H102" i="2"/>
  <c r="L102" i="2" s="1"/>
  <c r="I102" i="2"/>
  <c r="O102" i="2" s="1"/>
  <c r="G103" i="2"/>
  <c r="H103" i="2"/>
  <c r="K103" i="2" s="1"/>
  <c r="I103" i="2"/>
  <c r="P103" i="2" s="1"/>
  <c r="G104" i="2"/>
  <c r="H104" i="2"/>
  <c r="J104" i="2" s="1"/>
  <c r="I104" i="2"/>
  <c r="O104" i="2" s="1"/>
  <c r="G105" i="2"/>
  <c r="H105" i="2"/>
  <c r="K105" i="2" s="1"/>
  <c r="I105" i="2"/>
  <c r="P105" i="2" s="1"/>
  <c r="G106" i="2"/>
  <c r="H106" i="2"/>
  <c r="L106" i="2" s="1"/>
  <c r="I106" i="2"/>
  <c r="P106" i="2" s="1"/>
  <c r="G107" i="2"/>
  <c r="H107" i="2"/>
  <c r="K107" i="2" s="1"/>
  <c r="I107" i="2"/>
  <c r="P107" i="2" s="1"/>
  <c r="G108" i="2"/>
  <c r="H108" i="2"/>
  <c r="L108" i="2" s="1"/>
  <c r="I108" i="2"/>
  <c r="O108" i="2" s="1"/>
  <c r="G109" i="2"/>
  <c r="H109" i="2"/>
  <c r="K109" i="2" s="1"/>
  <c r="I109" i="2"/>
  <c r="P109" i="2" s="1"/>
  <c r="G110" i="2"/>
  <c r="H110" i="2"/>
  <c r="L110" i="2" s="1"/>
  <c r="I110" i="2"/>
  <c r="O110" i="2" s="1"/>
  <c r="G111" i="2"/>
  <c r="H111" i="2"/>
  <c r="K111" i="2" s="1"/>
  <c r="I111" i="2"/>
  <c r="P111" i="2" s="1"/>
  <c r="G112" i="2"/>
  <c r="H112" i="2"/>
  <c r="J112" i="2" s="1"/>
  <c r="I112" i="2"/>
  <c r="O112" i="2" s="1"/>
  <c r="G113" i="2"/>
  <c r="H113" i="2"/>
  <c r="K113" i="2" s="1"/>
  <c r="I113" i="2"/>
  <c r="P113" i="2" s="1"/>
  <c r="G114" i="2"/>
  <c r="H114" i="2"/>
  <c r="L114" i="2" s="1"/>
  <c r="I114" i="2"/>
  <c r="P114" i="2" s="1"/>
  <c r="G115" i="2"/>
  <c r="H115" i="2"/>
  <c r="K115" i="2" s="1"/>
  <c r="I115" i="2"/>
  <c r="P115" i="2" s="1"/>
  <c r="G116" i="2"/>
  <c r="H116" i="2"/>
  <c r="L116" i="2" s="1"/>
  <c r="I116" i="2"/>
  <c r="O116" i="2" s="1"/>
  <c r="G117" i="2"/>
  <c r="H117" i="2"/>
  <c r="K117" i="2" s="1"/>
  <c r="I117" i="2"/>
  <c r="P117" i="2" s="1"/>
  <c r="G118" i="2"/>
  <c r="H118" i="2"/>
  <c r="K118" i="2" s="1"/>
  <c r="I118" i="2"/>
  <c r="O118" i="2" s="1"/>
  <c r="G119" i="2"/>
  <c r="H119" i="2"/>
  <c r="K119" i="2" s="1"/>
  <c r="I119" i="2"/>
  <c r="O119" i="2" s="1"/>
  <c r="G120" i="2"/>
  <c r="H120" i="2"/>
  <c r="J120" i="2" s="1"/>
  <c r="I120" i="2"/>
  <c r="P120" i="2" s="1"/>
  <c r="G121" i="2"/>
  <c r="H121" i="2"/>
  <c r="K121" i="2" s="1"/>
  <c r="I121" i="2"/>
  <c r="O121" i="2" s="1"/>
  <c r="G122" i="2"/>
  <c r="H122" i="2"/>
  <c r="K122" i="2" s="1"/>
  <c r="I122" i="2"/>
  <c r="P122" i="2" s="1"/>
  <c r="G123" i="2"/>
  <c r="H123" i="2"/>
  <c r="K123" i="2" s="1"/>
  <c r="I123" i="2"/>
  <c r="O123" i="2" s="1"/>
  <c r="G124" i="2"/>
  <c r="H124" i="2"/>
  <c r="J124" i="2" s="1"/>
  <c r="I124" i="2"/>
  <c r="P124" i="2" s="1"/>
  <c r="G125" i="2"/>
  <c r="H125" i="2"/>
  <c r="K125" i="2" s="1"/>
  <c r="I125" i="2"/>
  <c r="O125" i="2" s="1"/>
  <c r="G126" i="2"/>
  <c r="H126" i="2"/>
  <c r="K126" i="2" s="1"/>
  <c r="I126" i="2"/>
  <c r="P126" i="2" s="1"/>
  <c r="G127" i="2"/>
  <c r="H127" i="2"/>
  <c r="K127" i="2" s="1"/>
  <c r="I127" i="2"/>
  <c r="P127" i="2" s="1"/>
  <c r="G128" i="2"/>
  <c r="H128" i="2"/>
  <c r="J128" i="2" s="1"/>
  <c r="I128" i="2"/>
  <c r="P128" i="2" s="1"/>
  <c r="G129" i="2"/>
  <c r="H129" i="2"/>
  <c r="K129" i="2" s="1"/>
  <c r="I129" i="2"/>
  <c r="P129" i="2" s="1"/>
  <c r="G130" i="2"/>
  <c r="H130" i="2"/>
  <c r="K130" i="2" s="1"/>
  <c r="I130" i="2"/>
  <c r="P130" i="2" s="1"/>
  <c r="G131" i="2"/>
  <c r="H131" i="2"/>
  <c r="K131" i="2" s="1"/>
  <c r="I131" i="2"/>
  <c r="P131" i="2" s="1"/>
  <c r="G132" i="2"/>
  <c r="H132" i="2"/>
  <c r="J132" i="2" s="1"/>
  <c r="I132" i="2"/>
  <c r="P132" i="2" s="1"/>
  <c r="I44" i="2"/>
  <c r="P44" i="2" s="1"/>
  <c r="H44" i="2"/>
  <c r="L44" i="2" s="1"/>
  <c r="G44" i="2"/>
  <c r="D5" i="1"/>
  <c r="D10" i="1" s="1"/>
  <c r="D4" i="1"/>
  <c r="B5" i="1"/>
  <c r="C5" i="1" s="1"/>
  <c r="D7" i="1" s="1"/>
  <c r="B4" i="1"/>
  <c r="C4" i="1" s="1"/>
  <c r="N16" i="2" l="1"/>
  <c r="Q16" i="2" s="1"/>
  <c r="R16" i="2" s="1"/>
  <c r="N21" i="2"/>
  <c r="N40" i="2"/>
  <c r="N8" i="2"/>
  <c r="N17" i="2"/>
  <c r="N32" i="2"/>
  <c r="Q35" i="2"/>
  <c r="N3" i="2"/>
  <c r="Q3" i="2" s="1"/>
  <c r="N43" i="2"/>
  <c r="Q43" i="2" s="1"/>
  <c r="R43" i="2" s="1"/>
  <c r="S43" i="2" s="1"/>
  <c r="Q27" i="2"/>
  <c r="R27" i="2" s="1"/>
  <c r="N12" i="2"/>
  <c r="Q12" i="2" s="1"/>
  <c r="R12" i="2" s="1"/>
  <c r="S12" i="2" s="1"/>
  <c r="N5" i="2"/>
  <c r="N2" i="2"/>
  <c r="Q2" i="2" s="1"/>
  <c r="Q6" i="2"/>
  <c r="X131" i="2"/>
  <c r="Y131" i="2"/>
  <c r="X119" i="2"/>
  <c r="Y119" i="2"/>
  <c r="X107" i="2"/>
  <c r="Y107" i="2"/>
  <c r="X95" i="2"/>
  <c r="Y95" i="2"/>
  <c r="X83" i="2"/>
  <c r="Y83" i="2"/>
  <c r="X71" i="2"/>
  <c r="Y71" i="2"/>
  <c r="X59" i="2"/>
  <c r="Y59" i="2"/>
  <c r="X51" i="2"/>
  <c r="Y51" i="2"/>
  <c r="Q9" i="2"/>
  <c r="R9" i="2" s="1"/>
  <c r="S9" i="2" s="1"/>
  <c r="X130" i="2"/>
  <c r="Y130" i="2"/>
  <c r="X126" i="2"/>
  <c r="Y126" i="2"/>
  <c r="X122" i="2"/>
  <c r="Y122" i="2"/>
  <c r="X118" i="2"/>
  <c r="Y118" i="2"/>
  <c r="X114" i="2"/>
  <c r="Y114" i="2"/>
  <c r="X110" i="2"/>
  <c r="Y110" i="2"/>
  <c r="X106" i="2"/>
  <c r="Y106" i="2"/>
  <c r="X102" i="2"/>
  <c r="Y102" i="2"/>
  <c r="X98" i="2"/>
  <c r="Y98" i="2"/>
  <c r="X94" i="2"/>
  <c r="Y94" i="2"/>
  <c r="X90" i="2"/>
  <c r="Y90" i="2"/>
  <c r="X86" i="2"/>
  <c r="Y86" i="2"/>
  <c r="X82" i="2"/>
  <c r="Y82" i="2"/>
  <c r="X78" i="2"/>
  <c r="Y78" i="2"/>
  <c r="X74" i="2"/>
  <c r="Y74" i="2"/>
  <c r="X70" i="2"/>
  <c r="Y70" i="2"/>
  <c r="X66" i="2"/>
  <c r="Y66" i="2"/>
  <c r="X62" i="2"/>
  <c r="Y62" i="2"/>
  <c r="X58" i="2"/>
  <c r="Y58" i="2"/>
  <c r="Y54" i="2"/>
  <c r="X54" i="2"/>
  <c r="Y50" i="2"/>
  <c r="X50" i="2"/>
  <c r="Y46" i="2"/>
  <c r="X46" i="2"/>
  <c r="N11" i="2"/>
  <c r="N15" i="2"/>
  <c r="Q15" i="2" s="1"/>
  <c r="R15" i="2" s="1"/>
  <c r="S15" i="2" s="1"/>
  <c r="X123" i="2"/>
  <c r="Y123" i="2"/>
  <c r="X111" i="2"/>
  <c r="Y111" i="2"/>
  <c r="X99" i="2"/>
  <c r="Y99" i="2"/>
  <c r="X87" i="2"/>
  <c r="Y87" i="2"/>
  <c r="X75" i="2"/>
  <c r="Y75" i="2"/>
  <c r="X63" i="2"/>
  <c r="Y63" i="2"/>
  <c r="X55" i="2"/>
  <c r="Y55" i="2"/>
  <c r="Y44" i="2"/>
  <c r="X44" i="2"/>
  <c r="X129" i="2"/>
  <c r="Y129" i="2"/>
  <c r="X125" i="2"/>
  <c r="Y125" i="2"/>
  <c r="X121" i="2"/>
  <c r="Y121" i="2"/>
  <c r="X117" i="2"/>
  <c r="Y117" i="2"/>
  <c r="X113" i="2"/>
  <c r="Y113" i="2"/>
  <c r="X109" i="2"/>
  <c r="Y109" i="2"/>
  <c r="X105" i="2"/>
  <c r="Y105" i="2"/>
  <c r="X101" i="2"/>
  <c r="Y101" i="2"/>
  <c r="X97" i="2"/>
  <c r="Y97" i="2"/>
  <c r="X93" i="2"/>
  <c r="Y93" i="2"/>
  <c r="X89" i="2"/>
  <c r="Y89" i="2"/>
  <c r="X85" i="2"/>
  <c r="Y85" i="2"/>
  <c r="X81" i="2"/>
  <c r="Y81" i="2"/>
  <c r="X77" i="2"/>
  <c r="Y77" i="2"/>
  <c r="X73" i="2"/>
  <c r="Y73" i="2"/>
  <c r="X69" i="2"/>
  <c r="Y69" i="2"/>
  <c r="X65" i="2"/>
  <c r="Y65" i="2"/>
  <c r="X61" i="2"/>
  <c r="Y61" i="2"/>
  <c r="X57" i="2"/>
  <c r="Y57" i="2"/>
  <c r="X53" i="2"/>
  <c r="Y53" i="2"/>
  <c r="X49" i="2"/>
  <c r="Y49" i="2"/>
  <c r="X45" i="2"/>
  <c r="Y45" i="2"/>
  <c r="N7" i="2"/>
  <c r="Q7" i="2" s="1"/>
  <c r="X127" i="2"/>
  <c r="Y127" i="2"/>
  <c r="X115" i="2"/>
  <c r="Y115" i="2"/>
  <c r="X103" i="2"/>
  <c r="Y103" i="2"/>
  <c r="X91" i="2"/>
  <c r="Y91" i="2"/>
  <c r="X79" i="2"/>
  <c r="Y79" i="2"/>
  <c r="X67" i="2"/>
  <c r="Y67" i="2"/>
  <c r="X47" i="2"/>
  <c r="Y47" i="2"/>
  <c r="X132" i="2"/>
  <c r="Y132" i="2"/>
  <c r="X128" i="2"/>
  <c r="Y128" i="2"/>
  <c r="X124" i="2"/>
  <c r="Y124" i="2"/>
  <c r="X120" i="2"/>
  <c r="Y120" i="2"/>
  <c r="X116" i="2"/>
  <c r="Y116" i="2"/>
  <c r="X112" i="2"/>
  <c r="Y112" i="2"/>
  <c r="X108" i="2"/>
  <c r="Y108" i="2"/>
  <c r="X104" i="2"/>
  <c r="Y104" i="2"/>
  <c r="X100" i="2"/>
  <c r="Y100" i="2"/>
  <c r="X96" i="2"/>
  <c r="Y96" i="2"/>
  <c r="X92" i="2"/>
  <c r="Y92" i="2"/>
  <c r="X88" i="2"/>
  <c r="Y88" i="2"/>
  <c r="X84" i="2"/>
  <c r="Y84" i="2"/>
  <c r="X80" i="2"/>
  <c r="Y80" i="2"/>
  <c r="X76" i="2"/>
  <c r="Y76" i="2"/>
  <c r="X72" i="2"/>
  <c r="Y72" i="2"/>
  <c r="X68" i="2"/>
  <c r="Y68" i="2"/>
  <c r="X64" i="2"/>
  <c r="Y64" i="2"/>
  <c r="Y60" i="2"/>
  <c r="X60" i="2"/>
  <c r="Y56" i="2"/>
  <c r="X56" i="2"/>
  <c r="X52" i="2"/>
  <c r="Y52" i="2"/>
  <c r="X48" i="2"/>
  <c r="Y48" i="2"/>
  <c r="N34" i="2"/>
  <c r="Q34" i="2" s="1"/>
  <c r="R34" i="2" s="1"/>
  <c r="N13" i="2"/>
  <c r="Q13" i="2" s="1"/>
  <c r="R13" i="2" s="1"/>
  <c r="Q5" i="2"/>
  <c r="R5" i="2" s="1"/>
  <c r="S5" i="2" s="1"/>
  <c r="Q4" i="2"/>
  <c r="R6" i="2"/>
  <c r="S6" i="2" s="1"/>
  <c r="R2" i="2"/>
  <c r="S2" i="2" s="1"/>
  <c r="L79" i="2"/>
  <c r="M79" i="2" s="1"/>
  <c r="N26" i="2"/>
  <c r="Q26" i="2" s="1"/>
  <c r="N31" i="2"/>
  <c r="Q31" i="2" s="1"/>
  <c r="R31" i="2" s="1"/>
  <c r="J79" i="2"/>
  <c r="Q28" i="2"/>
  <c r="R28" i="2" s="1"/>
  <c r="S28" i="2" s="1"/>
  <c r="N24" i="2"/>
  <c r="Q24" i="2" s="1"/>
  <c r="Q36" i="2"/>
  <c r="R36" i="2" s="1"/>
  <c r="S36" i="2" s="1"/>
  <c r="Q20" i="2"/>
  <c r="R20" i="2" s="1"/>
  <c r="S20" i="2" s="1"/>
  <c r="Q10" i="2"/>
  <c r="Q18" i="2"/>
  <c r="R18" i="2" s="1"/>
  <c r="Q19" i="2"/>
  <c r="Q17" i="2"/>
  <c r="R17" i="2" s="1"/>
  <c r="Q11" i="2"/>
  <c r="Q14" i="2"/>
  <c r="R14" i="2" s="1"/>
  <c r="S14" i="2" s="1"/>
  <c r="Q23" i="2"/>
  <c r="R11" i="2"/>
  <c r="S11" i="2" s="1"/>
  <c r="Q22" i="2"/>
  <c r="Q21" i="2"/>
  <c r="N30" i="2"/>
  <c r="Q30" i="2" s="1"/>
  <c r="P116" i="2"/>
  <c r="Q40" i="2"/>
  <c r="R40" i="2" s="1"/>
  <c r="N38" i="2"/>
  <c r="N33" i="2"/>
  <c r="Q33" i="2" s="1"/>
  <c r="N42" i="2"/>
  <c r="Q42" i="2" s="1"/>
  <c r="R42" i="2" s="1"/>
  <c r="S42" i="2" s="1"/>
  <c r="N25" i="2"/>
  <c r="N29" i="2"/>
  <c r="Q29" i="2" s="1"/>
  <c r="Q38" i="2"/>
  <c r="R38" i="2" s="1"/>
  <c r="R35" i="2"/>
  <c r="S35" i="2" s="1"/>
  <c r="Q37" i="2"/>
  <c r="R37" i="2" s="1"/>
  <c r="Q32" i="2"/>
  <c r="S27" i="2"/>
  <c r="Q41" i="2"/>
  <c r="R41" i="2" s="1"/>
  <c r="S34" i="2"/>
  <c r="Q39" i="2"/>
  <c r="R39" i="2" s="1"/>
  <c r="L61" i="2"/>
  <c r="L121" i="2"/>
  <c r="M121" i="2" s="1"/>
  <c r="J61" i="2"/>
  <c r="P80" i="2"/>
  <c r="O127" i="2"/>
  <c r="L112" i="2"/>
  <c r="M112" i="2" s="1"/>
  <c r="N112" i="2" s="1"/>
  <c r="L93" i="2"/>
  <c r="M93" i="2" s="1"/>
  <c r="N93" i="2" s="1"/>
  <c r="L84" i="2"/>
  <c r="M84" i="2" s="1"/>
  <c r="J82" i="2"/>
  <c r="O81" i="2"/>
  <c r="K47" i="2"/>
  <c r="J111" i="2"/>
  <c r="J84" i="2"/>
  <c r="J81" i="2"/>
  <c r="J72" i="2"/>
  <c r="J67" i="2"/>
  <c r="P66" i="2"/>
  <c r="J58" i="2"/>
  <c r="O129" i="2"/>
  <c r="J121" i="2"/>
  <c r="L120" i="2"/>
  <c r="P119" i="2"/>
  <c r="J117" i="2"/>
  <c r="J92" i="2"/>
  <c r="L75" i="2"/>
  <c r="O57" i="2"/>
  <c r="L124" i="2"/>
  <c r="M124" i="2" s="1"/>
  <c r="N124" i="2" s="1"/>
  <c r="J116" i="2"/>
  <c r="J108" i="2"/>
  <c r="J75" i="2"/>
  <c r="J62" i="2"/>
  <c r="J85" i="2"/>
  <c r="O78" i="2"/>
  <c r="L91" i="2"/>
  <c r="M91" i="2" s="1"/>
  <c r="L71" i="2"/>
  <c r="M71" i="2" s="1"/>
  <c r="K128" i="2"/>
  <c r="J105" i="2"/>
  <c r="L104" i="2"/>
  <c r="M104" i="2" s="1"/>
  <c r="N104" i="2" s="1"/>
  <c r="J101" i="2"/>
  <c r="L100" i="2"/>
  <c r="M100" i="2" s="1"/>
  <c r="N100" i="2" s="1"/>
  <c r="J96" i="2"/>
  <c r="J91" i="2"/>
  <c r="N91" i="2" s="1"/>
  <c r="O90" i="2"/>
  <c r="J71" i="2"/>
  <c r="O70" i="2"/>
  <c r="J52" i="2"/>
  <c r="J49" i="2"/>
  <c r="P48" i="2"/>
  <c r="M47" i="2"/>
  <c r="L128" i="2"/>
  <c r="M128" i="2" s="1"/>
  <c r="N128" i="2" s="1"/>
  <c r="J125" i="2"/>
  <c r="J122" i="2"/>
  <c r="J113" i="2"/>
  <c r="J109" i="2"/>
  <c r="P108" i="2"/>
  <c r="J103" i="2"/>
  <c r="O98" i="2"/>
  <c r="L95" i="2"/>
  <c r="M95" i="2" s="1"/>
  <c r="O89" i="2"/>
  <c r="J76" i="2"/>
  <c r="J73" i="2"/>
  <c r="P72" i="2"/>
  <c r="J70" i="2"/>
  <c r="O58" i="2"/>
  <c r="J53" i="2"/>
  <c r="L52" i="2"/>
  <c r="M52" i="2" s="1"/>
  <c r="N52" i="2" s="1"/>
  <c r="J50" i="2"/>
  <c r="O49" i="2"/>
  <c r="O46" i="2"/>
  <c r="J45" i="2"/>
  <c r="L130" i="2"/>
  <c r="L87" i="2"/>
  <c r="M87" i="2" s="1"/>
  <c r="N87" i="2" s="1"/>
  <c r="L55" i="2"/>
  <c r="L115" i="2"/>
  <c r="M115" i="2" s="1"/>
  <c r="P110" i="2"/>
  <c r="P102" i="2"/>
  <c r="L83" i="2"/>
  <c r="P74" i="2"/>
  <c r="L63" i="2"/>
  <c r="M63" i="2" s="1"/>
  <c r="L60" i="2"/>
  <c r="M60" i="2" s="1"/>
  <c r="L51" i="2"/>
  <c r="J130" i="2"/>
  <c r="O126" i="2"/>
  <c r="K124" i="2"/>
  <c r="P118" i="2"/>
  <c r="J115" i="2"/>
  <c r="N115" i="2" s="1"/>
  <c r="J107" i="2"/>
  <c r="J98" i="2"/>
  <c r="L132" i="2"/>
  <c r="L131" i="2"/>
  <c r="M131" i="2" s="1"/>
  <c r="M130" i="2"/>
  <c r="J126" i="2"/>
  <c r="P125" i="2"/>
  <c r="J123" i="2"/>
  <c r="L122" i="2"/>
  <c r="M122" i="2" s="1"/>
  <c r="O117" i="2"/>
  <c r="J114" i="2"/>
  <c r="L113" i="2"/>
  <c r="M113" i="2" s="1"/>
  <c r="N113" i="2" s="1"/>
  <c r="J110" i="2"/>
  <c r="O109" i="2"/>
  <c r="J106" i="2"/>
  <c r="L105" i="2"/>
  <c r="M105" i="2" s="1"/>
  <c r="J102" i="2"/>
  <c r="O101" i="2"/>
  <c r="P96" i="2"/>
  <c r="J95" i="2"/>
  <c r="O94" i="2"/>
  <c r="J88" i="2"/>
  <c r="J86" i="2"/>
  <c r="L85" i="2"/>
  <c r="M85" i="2" s="1"/>
  <c r="O82" i="2"/>
  <c r="J77" i="2"/>
  <c r="L76" i="2"/>
  <c r="M76" i="2" s="1"/>
  <c r="J74" i="2"/>
  <c r="O73" i="2"/>
  <c r="J68" i="2"/>
  <c r="L67" i="2"/>
  <c r="M67" i="2" s="1"/>
  <c r="J65" i="2"/>
  <c r="P64" i="2"/>
  <c r="J63" i="2"/>
  <c r="O62" i="2"/>
  <c r="J59" i="2"/>
  <c r="J56" i="2"/>
  <c r="M55" i="2"/>
  <c r="N55" i="2" s="1"/>
  <c r="J54" i="2"/>
  <c r="L53" i="2"/>
  <c r="M53" i="2" s="1"/>
  <c r="N53" i="2" s="1"/>
  <c r="O50" i="2"/>
  <c r="L45" i="2"/>
  <c r="M45" i="2" s="1"/>
  <c r="L107" i="2"/>
  <c r="M107" i="2" s="1"/>
  <c r="K87" i="2"/>
  <c r="L69" i="2"/>
  <c r="M69" i="2" s="1"/>
  <c r="K55" i="2"/>
  <c r="O114" i="2"/>
  <c r="O106" i="2"/>
  <c r="O97" i="2"/>
  <c r="P88" i="2"/>
  <c r="O86" i="2"/>
  <c r="J83" i="2"/>
  <c r="J80" i="2"/>
  <c r="J78" i="2"/>
  <c r="L77" i="2"/>
  <c r="M77" i="2" s="1"/>
  <c r="J69" i="2"/>
  <c r="L68" i="2"/>
  <c r="M68" i="2" s="1"/>
  <c r="J66" i="2"/>
  <c r="O65" i="2"/>
  <c r="J60" i="2"/>
  <c r="L59" i="2"/>
  <c r="M59" i="2" s="1"/>
  <c r="J57" i="2"/>
  <c r="P56" i="2"/>
  <c r="O54" i="2"/>
  <c r="J51" i="2"/>
  <c r="J48" i="2"/>
  <c r="J46" i="2"/>
  <c r="O45" i="2"/>
  <c r="L129" i="2"/>
  <c r="M129" i="2" s="1"/>
  <c r="M132" i="2"/>
  <c r="N132" i="2" s="1"/>
  <c r="K132" i="2"/>
  <c r="L126" i="2"/>
  <c r="M126" i="2" s="1"/>
  <c r="L125" i="2"/>
  <c r="M125" i="2" s="1"/>
  <c r="N125" i="2" s="1"/>
  <c r="P123" i="2"/>
  <c r="O122" i="2"/>
  <c r="P121" i="2"/>
  <c r="M120" i="2"/>
  <c r="N120" i="2" s="1"/>
  <c r="K120" i="2"/>
  <c r="L117" i="2"/>
  <c r="O113" i="2"/>
  <c r="P112" i="2"/>
  <c r="L111" i="2"/>
  <c r="M111" i="2" s="1"/>
  <c r="N111" i="2" s="1"/>
  <c r="L109" i="2"/>
  <c r="O105" i="2"/>
  <c r="P104" i="2"/>
  <c r="L103" i="2"/>
  <c r="M103" i="2" s="1"/>
  <c r="L101" i="2"/>
  <c r="M101" i="2" s="1"/>
  <c r="L96" i="2"/>
  <c r="O93" i="2"/>
  <c r="L92" i="2"/>
  <c r="M92" i="2" s="1"/>
  <c r="N92" i="2" s="1"/>
  <c r="L88" i="2"/>
  <c r="M88" i="2" s="1"/>
  <c r="O85" i="2"/>
  <c r="P84" i="2"/>
  <c r="M83" i="2"/>
  <c r="L81" i="2"/>
  <c r="L80" i="2"/>
  <c r="M80" i="2" s="1"/>
  <c r="O77" i="2"/>
  <c r="P76" i="2"/>
  <c r="M75" i="2"/>
  <c r="L73" i="2"/>
  <c r="M73" i="2" s="1"/>
  <c r="N73" i="2" s="1"/>
  <c r="L72" i="2"/>
  <c r="M72" i="2" s="1"/>
  <c r="N72" i="2" s="1"/>
  <c r="O69" i="2"/>
  <c r="P68" i="2"/>
  <c r="L65" i="2"/>
  <c r="M65" i="2" s="1"/>
  <c r="N65" i="2" s="1"/>
  <c r="L64" i="2"/>
  <c r="M64" i="2" s="1"/>
  <c r="N64" i="2" s="1"/>
  <c r="Q64" i="2" s="1"/>
  <c r="O61" i="2"/>
  <c r="P60" i="2"/>
  <c r="L57" i="2"/>
  <c r="M57" i="2" s="1"/>
  <c r="L56" i="2"/>
  <c r="M56" i="2" s="1"/>
  <c r="O53" i="2"/>
  <c r="P52" i="2"/>
  <c r="M51" i="2"/>
  <c r="L49" i="2"/>
  <c r="M49" i="2" s="1"/>
  <c r="L48" i="2"/>
  <c r="M48" i="2" s="1"/>
  <c r="N48" i="2" s="1"/>
  <c r="Q48" i="2" s="1"/>
  <c r="J119" i="2"/>
  <c r="J118" i="2"/>
  <c r="J127" i="2"/>
  <c r="K99" i="2"/>
  <c r="K97" i="2"/>
  <c r="P95" i="2"/>
  <c r="O95" i="2"/>
  <c r="K90" i="2"/>
  <c r="L90" i="2"/>
  <c r="M90" i="2" s="1"/>
  <c r="N90" i="2" s="1"/>
  <c r="K89" i="2"/>
  <c r="P87" i="2"/>
  <c r="O87" i="2"/>
  <c r="O131" i="2"/>
  <c r="O132" i="2"/>
  <c r="O130" i="2"/>
  <c r="O128" i="2"/>
  <c r="L127" i="2"/>
  <c r="M127" i="2" s="1"/>
  <c r="O124" i="2"/>
  <c r="L123" i="2"/>
  <c r="M123" i="2" s="1"/>
  <c r="O120" i="2"/>
  <c r="L119" i="2"/>
  <c r="M119" i="2" s="1"/>
  <c r="N119" i="2" s="1"/>
  <c r="M117" i="2"/>
  <c r="M109" i="2"/>
  <c r="P100" i="2"/>
  <c r="L99" i="2"/>
  <c r="M99" i="2" s="1"/>
  <c r="N99" i="2" s="1"/>
  <c r="L97" i="2"/>
  <c r="M97" i="2" s="1"/>
  <c r="N97" i="2" s="1"/>
  <c r="K94" i="2"/>
  <c r="L94" i="2"/>
  <c r="M94" i="2" s="1"/>
  <c r="N94" i="2" s="1"/>
  <c r="K93" i="2"/>
  <c r="P92" i="2"/>
  <c r="P91" i="2"/>
  <c r="O91" i="2"/>
  <c r="L89" i="2"/>
  <c r="M89" i="2" s="1"/>
  <c r="N89" i="2" s="1"/>
  <c r="L86" i="2"/>
  <c r="M86" i="2" s="1"/>
  <c r="N86" i="2" s="1"/>
  <c r="O83" i="2"/>
  <c r="L82" i="2"/>
  <c r="M82" i="2" s="1"/>
  <c r="N82" i="2" s="1"/>
  <c r="M81" i="2"/>
  <c r="O79" i="2"/>
  <c r="L78" i="2"/>
  <c r="M78" i="2" s="1"/>
  <c r="O75" i="2"/>
  <c r="L74" i="2"/>
  <c r="M74" i="2" s="1"/>
  <c r="O71" i="2"/>
  <c r="L70" i="2"/>
  <c r="M70" i="2" s="1"/>
  <c r="O67" i="2"/>
  <c r="L66" i="2"/>
  <c r="M66" i="2" s="1"/>
  <c r="O63" i="2"/>
  <c r="L62" i="2"/>
  <c r="M62" i="2" s="1"/>
  <c r="M61" i="2"/>
  <c r="O59" i="2"/>
  <c r="L58" i="2"/>
  <c r="M58" i="2" s="1"/>
  <c r="N58" i="2" s="1"/>
  <c r="O55" i="2"/>
  <c r="L54" i="2"/>
  <c r="M54" i="2" s="1"/>
  <c r="N54" i="2" s="1"/>
  <c r="O51" i="2"/>
  <c r="L50" i="2"/>
  <c r="M50" i="2" s="1"/>
  <c r="O47" i="2"/>
  <c r="L46" i="2"/>
  <c r="M46" i="2" s="1"/>
  <c r="N47" i="2"/>
  <c r="K116" i="2"/>
  <c r="M116" i="2"/>
  <c r="K112" i="2"/>
  <c r="K108" i="2"/>
  <c r="M108" i="2"/>
  <c r="N108" i="2" s="1"/>
  <c r="K104" i="2"/>
  <c r="K100" i="2"/>
  <c r="J131" i="2"/>
  <c r="J129" i="2"/>
  <c r="L118" i="2"/>
  <c r="M118" i="2" s="1"/>
  <c r="O115" i="2"/>
  <c r="O111" i="2"/>
  <c r="O107" i="2"/>
  <c r="O103" i="2"/>
  <c r="O99" i="2"/>
  <c r="K114" i="2"/>
  <c r="M114" i="2"/>
  <c r="N114" i="2" s="1"/>
  <c r="K110" i="2"/>
  <c r="M110" i="2"/>
  <c r="K106" i="2"/>
  <c r="M106" i="2"/>
  <c r="N106" i="2" s="1"/>
  <c r="K102" i="2"/>
  <c r="M102" i="2"/>
  <c r="K98" i="2"/>
  <c r="M98" i="2"/>
  <c r="M96" i="2"/>
  <c r="O44" i="2"/>
  <c r="J44" i="2"/>
  <c r="K44" i="2"/>
  <c r="M44" i="2"/>
  <c r="B10" i="1"/>
  <c r="C10" i="1" s="1"/>
  <c r="B6" i="1"/>
  <c r="C6" i="1" s="1"/>
  <c r="D6" i="1"/>
  <c r="B7" i="1"/>
  <c r="C7" i="1" s="1"/>
  <c r="Q8" i="2" l="1"/>
  <c r="R8" i="2" s="1"/>
  <c r="S8" i="2" s="1"/>
  <c r="R3" i="2"/>
  <c r="S3" i="2" s="1"/>
  <c r="N117" i="2"/>
  <c r="N61" i="2"/>
  <c r="R7" i="2"/>
  <c r="S7" i="2" s="1"/>
  <c r="B9" i="2"/>
  <c r="C9" i="2"/>
  <c r="N62" i="2"/>
  <c r="N127" i="2"/>
  <c r="N80" i="2"/>
  <c r="N130" i="2"/>
  <c r="Q130" i="2" s="1"/>
  <c r="S31" i="2"/>
  <c r="N102" i="2"/>
  <c r="N110" i="2"/>
  <c r="Q110" i="2" s="1"/>
  <c r="N50" i="2"/>
  <c r="Q50" i="2" s="1"/>
  <c r="R50" i="2" s="1"/>
  <c r="N70" i="2"/>
  <c r="N101" i="2"/>
  <c r="N71" i="2"/>
  <c r="Q71" i="2" s="1"/>
  <c r="R71" i="2" s="1"/>
  <c r="S71" i="2" s="1"/>
  <c r="N79" i="2"/>
  <c r="Q79" i="2" s="1"/>
  <c r="R79" i="2" s="1"/>
  <c r="S79" i="2" s="1"/>
  <c r="B5" i="2"/>
  <c r="C5" i="2"/>
  <c r="B3" i="2"/>
  <c r="C3" i="2"/>
  <c r="B2" i="2"/>
  <c r="C2" i="2"/>
  <c r="B6" i="2"/>
  <c r="C6" i="2"/>
  <c r="R4" i="2"/>
  <c r="S4" i="2" s="1"/>
  <c r="S38" i="2"/>
  <c r="C38" i="2" s="1"/>
  <c r="B11" i="2"/>
  <c r="C11" i="2"/>
  <c r="B15" i="2"/>
  <c r="C15" i="2"/>
  <c r="B20" i="2"/>
  <c r="C20" i="2"/>
  <c r="B14" i="2"/>
  <c r="C14" i="2"/>
  <c r="B12" i="2"/>
  <c r="C12" i="2"/>
  <c r="S13" i="2"/>
  <c r="S18" i="2"/>
  <c r="S17" i="2"/>
  <c r="S16" i="2"/>
  <c r="R21" i="2"/>
  <c r="S21" i="2" s="1"/>
  <c r="R22" i="2"/>
  <c r="S22" i="2" s="1"/>
  <c r="R19" i="2"/>
  <c r="S19" i="2" s="1"/>
  <c r="R23" i="2"/>
  <c r="S23" i="2" s="1"/>
  <c r="R10" i="2"/>
  <c r="S10" i="2" s="1"/>
  <c r="S41" i="2"/>
  <c r="B41" i="2" s="1"/>
  <c r="S40" i="2"/>
  <c r="C40" i="2" s="1"/>
  <c r="N123" i="2"/>
  <c r="N84" i="2"/>
  <c r="Q84" i="2" s="1"/>
  <c r="R84" i="2" s="1"/>
  <c r="S84" i="2" s="1"/>
  <c r="N81" i="2"/>
  <c r="Q81" i="2" s="1"/>
  <c r="R81" i="2" s="1"/>
  <c r="R33" i="2"/>
  <c r="S33" i="2" s="1"/>
  <c r="B28" i="2"/>
  <c r="C28" i="2"/>
  <c r="B43" i="2"/>
  <c r="C43" i="2"/>
  <c r="B35" i="2"/>
  <c r="C35" i="2"/>
  <c r="C41" i="2"/>
  <c r="B42" i="2"/>
  <c r="C42" i="2"/>
  <c r="R26" i="2"/>
  <c r="S26" i="2" s="1"/>
  <c r="B40" i="2"/>
  <c r="C27" i="2"/>
  <c r="B27" i="2"/>
  <c r="S39" i="2"/>
  <c r="B36" i="2"/>
  <c r="C36" i="2"/>
  <c r="R29" i="2"/>
  <c r="S29" i="2" s="1"/>
  <c r="R30" i="2"/>
  <c r="S30" i="2" s="1"/>
  <c r="C31" i="2"/>
  <c r="B31" i="2"/>
  <c r="Q25" i="2"/>
  <c r="R25" i="2" s="1"/>
  <c r="S25" i="2" s="1"/>
  <c r="B38" i="2"/>
  <c r="C34" i="2"/>
  <c r="B34" i="2"/>
  <c r="E34" i="2" s="1"/>
  <c r="D34" i="2" s="1"/>
  <c r="U34" i="2" s="1"/>
  <c r="V34" i="2" s="1"/>
  <c r="R24" i="2"/>
  <c r="S24" i="2" s="1"/>
  <c r="R32" i="2"/>
  <c r="S32" i="2" s="1"/>
  <c r="S37" i="2"/>
  <c r="Q80" i="2"/>
  <c r="N116" i="2"/>
  <c r="Q117" i="2"/>
  <c r="R117" i="2" s="1"/>
  <c r="S117" i="2" s="1"/>
  <c r="B117" i="2" s="1"/>
  <c r="N121" i="2"/>
  <c r="Q47" i="2"/>
  <c r="R47" i="2" s="1"/>
  <c r="S47" i="2" s="1"/>
  <c r="N78" i="2"/>
  <c r="Q78" i="2" s="1"/>
  <c r="R78" i="2" s="1"/>
  <c r="Q94" i="2"/>
  <c r="R94" i="2" s="1"/>
  <c r="S94" i="2" s="1"/>
  <c r="N66" i="2"/>
  <c r="Q66" i="2" s="1"/>
  <c r="R66" i="2" s="1"/>
  <c r="N122" i="2"/>
  <c r="Q122" i="2" s="1"/>
  <c r="R122" i="2" s="1"/>
  <c r="S122" i="2" s="1"/>
  <c r="N57" i="2"/>
  <c r="Q57" i="2" s="1"/>
  <c r="R57" i="2" s="1"/>
  <c r="N126" i="2"/>
  <c r="Q126" i="2" s="1"/>
  <c r="R126" i="2" s="1"/>
  <c r="N83" i="2"/>
  <c r="Q83" i="2" s="1"/>
  <c r="R83" i="2" s="1"/>
  <c r="S83" i="2" s="1"/>
  <c r="N85" i="2"/>
  <c r="Q85" i="2" s="1"/>
  <c r="R85" i="2" s="1"/>
  <c r="N88" i="2"/>
  <c r="Q88" i="2" s="1"/>
  <c r="N77" i="2"/>
  <c r="Q77" i="2" s="1"/>
  <c r="R77" i="2" s="1"/>
  <c r="N67" i="2"/>
  <c r="Q67" i="2" s="1"/>
  <c r="N60" i="2"/>
  <c r="Q60" i="2" s="1"/>
  <c r="Q91" i="2"/>
  <c r="R91" i="2" s="1"/>
  <c r="S91" i="2" s="1"/>
  <c r="N75" i="2"/>
  <c r="Q75" i="2" s="1"/>
  <c r="R75" i="2" s="1"/>
  <c r="S75" i="2" s="1"/>
  <c r="N74" i="2"/>
  <c r="Q124" i="2"/>
  <c r="R124" i="2" s="1"/>
  <c r="S124" i="2" s="1"/>
  <c r="Q87" i="2"/>
  <c r="R87" i="2" s="1"/>
  <c r="S87" i="2" s="1"/>
  <c r="N69" i="2"/>
  <c r="Q69" i="2" s="1"/>
  <c r="R69" i="2" s="1"/>
  <c r="N109" i="2"/>
  <c r="Q109" i="2" s="1"/>
  <c r="R109" i="2" s="1"/>
  <c r="Q128" i="2"/>
  <c r="R128" i="2" s="1"/>
  <c r="Q72" i="2"/>
  <c r="N51" i="2"/>
  <c r="Q51" i="2" s="1"/>
  <c r="N59" i="2"/>
  <c r="Q59" i="2" s="1"/>
  <c r="R59" i="2" s="1"/>
  <c r="S59" i="2" s="1"/>
  <c r="N96" i="2"/>
  <c r="Q96" i="2" s="1"/>
  <c r="R96" i="2" s="1"/>
  <c r="N103" i="2"/>
  <c r="N56" i="2"/>
  <c r="Q56" i="2" s="1"/>
  <c r="N98" i="2"/>
  <c r="Q98" i="2" s="1"/>
  <c r="R98" i="2" s="1"/>
  <c r="S98" i="2" s="1"/>
  <c r="N118" i="2"/>
  <c r="Q100" i="2"/>
  <c r="Q116" i="2"/>
  <c r="R116" i="2" s="1"/>
  <c r="S116" i="2" s="1"/>
  <c r="N49" i="2"/>
  <c r="Q49" i="2" s="1"/>
  <c r="R49" i="2" s="1"/>
  <c r="Q132" i="2"/>
  <c r="R132" i="2" s="1"/>
  <c r="N107" i="2"/>
  <c r="Q107" i="2" s="1"/>
  <c r="R107" i="2" s="1"/>
  <c r="N76" i="2"/>
  <c r="Q76" i="2" s="1"/>
  <c r="N95" i="2"/>
  <c r="Q95" i="2" s="1"/>
  <c r="R95" i="2" s="1"/>
  <c r="S95" i="2" s="1"/>
  <c r="N105" i="2"/>
  <c r="Q105" i="2" s="1"/>
  <c r="Q113" i="2"/>
  <c r="R113" i="2" s="1"/>
  <c r="S113" i="2" s="1"/>
  <c r="N45" i="2"/>
  <c r="Q45" i="2" s="1"/>
  <c r="R45" i="2" s="1"/>
  <c r="Q55" i="2"/>
  <c r="Q120" i="2"/>
  <c r="R120" i="2" s="1"/>
  <c r="S120" i="2" s="1"/>
  <c r="N63" i="2"/>
  <c r="Q63" i="2" s="1"/>
  <c r="Q102" i="2"/>
  <c r="R102" i="2" s="1"/>
  <c r="S102" i="2" s="1"/>
  <c r="N68" i="2"/>
  <c r="Q68" i="2" s="1"/>
  <c r="R68" i="2" s="1"/>
  <c r="S68" i="2" s="1"/>
  <c r="Q108" i="2"/>
  <c r="R108" i="2" s="1"/>
  <c r="S108" i="2" s="1"/>
  <c r="N46" i="2"/>
  <c r="Q46" i="2" s="1"/>
  <c r="Q53" i="2"/>
  <c r="R53" i="2" s="1"/>
  <c r="Q61" i="2"/>
  <c r="R61" i="2" s="1"/>
  <c r="Q89" i="2"/>
  <c r="R89" i="2" s="1"/>
  <c r="Q65" i="2"/>
  <c r="R65" i="2" s="1"/>
  <c r="Q73" i="2"/>
  <c r="R73" i="2" s="1"/>
  <c r="Q93" i="2"/>
  <c r="R93" i="2" s="1"/>
  <c r="Q97" i="2"/>
  <c r="R97" i="2" s="1"/>
  <c r="S97" i="2" s="1"/>
  <c r="Q106" i="2"/>
  <c r="R106" i="2" s="1"/>
  <c r="S106" i="2" s="1"/>
  <c r="Q114" i="2"/>
  <c r="R114" i="2" s="1"/>
  <c r="S114" i="2" s="1"/>
  <c r="N131" i="2"/>
  <c r="Q131" i="2" s="1"/>
  <c r="R131" i="2" s="1"/>
  <c r="S131" i="2" s="1"/>
  <c r="Q104" i="2"/>
  <c r="R104" i="2" s="1"/>
  <c r="S104" i="2" s="1"/>
  <c r="Q112" i="2"/>
  <c r="R112" i="2" s="1"/>
  <c r="S112" i="2" s="1"/>
  <c r="S132" i="2"/>
  <c r="R100" i="2"/>
  <c r="S100" i="2" s="1"/>
  <c r="Q62" i="2"/>
  <c r="R62" i="2" s="1"/>
  <c r="R55" i="2"/>
  <c r="S55" i="2" s="1"/>
  <c r="Q58" i="2"/>
  <c r="R58" i="2" s="1"/>
  <c r="Q74" i="2"/>
  <c r="R74" i="2" s="1"/>
  <c r="Q82" i="2"/>
  <c r="R82" i="2" s="1"/>
  <c r="Q90" i="2"/>
  <c r="R90" i="2" s="1"/>
  <c r="Q103" i="2"/>
  <c r="R103" i="2" s="1"/>
  <c r="Q111" i="2"/>
  <c r="R111" i="2" s="1"/>
  <c r="S111" i="2" s="1"/>
  <c r="N129" i="2"/>
  <c r="R105" i="2"/>
  <c r="Q125" i="2"/>
  <c r="Q127" i="2"/>
  <c r="R127" i="2" s="1"/>
  <c r="S127" i="2" s="1"/>
  <c r="R48" i="2"/>
  <c r="S48" i="2" s="1"/>
  <c r="R64" i="2"/>
  <c r="S64" i="2" s="1"/>
  <c r="R72" i="2"/>
  <c r="S72" i="2" s="1"/>
  <c r="Q118" i="2"/>
  <c r="R118" i="2" s="1"/>
  <c r="Q54" i="2"/>
  <c r="R54" i="2" s="1"/>
  <c r="Q70" i="2"/>
  <c r="R70" i="2" s="1"/>
  <c r="Q86" i="2"/>
  <c r="R86" i="2" s="1"/>
  <c r="Q52" i="2"/>
  <c r="R52" i="2" s="1"/>
  <c r="S52" i="2" s="1"/>
  <c r="Q92" i="2"/>
  <c r="Q99" i="2"/>
  <c r="R99" i="2" s="1"/>
  <c r="S99" i="2" s="1"/>
  <c r="Q115" i="2"/>
  <c r="R115" i="2" s="1"/>
  <c r="S115" i="2" s="1"/>
  <c r="Q101" i="2"/>
  <c r="R101" i="2" s="1"/>
  <c r="S101" i="2" s="1"/>
  <c r="Q123" i="2"/>
  <c r="Q121" i="2"/>
  <c r="Q119" i="2"/>
  <c r="N44" i="2"/>
  <c r="Q44" i="2" s="1"/>
  <c r="D8" i="1"/>
  <c r="B8" i="1"/>
  <c r="C8" i="1" s="1"/>
  <c r="D9" i="1" s="1"/>
  <c r="B8" i="2" l="1"/>
  <c r="C8" i="2"/>
  <c r="R80" i="2"/>
  <c r="S80" i="2" s="1"/>
  <c r="R51" i="2"/>
  <c r="S51" i="2" s="1"/>
  <c r="C51" i="2" s="1"/>
  <c r="R110" i="2"/>
  <c r="S110" i="2" s="1"/>
  <c r="E9" i="2"/>
  <c r="D9" i="2" s="1"/>
  <c r="U9" i="2" s="1"/>
  <c r="V9" i="2" s="1"/>
  <c r="B7" i="2"/>
  <c r="C7" i="2"/>
  <c r="R130" i="2"/>
  <c r="S130" i="2" s="1"/>
  <c r="E8" i="2"/>
  <c r="D8" i="2" s="1"/>
  <c r="U8" i="2" s="1"/>
  <c r="V8" i="2" s="1"/>
  <c r="E6" i="2"/>
  <c r="D6" i="2" s="1"/>
  <c r="U6" i="2" s="1"/>
  <c r="V6" i="2" s="1"/>
  <c r="E15" i="2"/>
  <c r="D15" i="2" s="1"/>
  <c r="U15" i="2" s="1"/>
  <c r="V15" i="2" s="1"/>
  <c r="E38" i="2"/>
  <c r="D38" i="2" s="1"/>
  <c r="U38" i="2" s="1"/>
  <c r="V38" i="2" s="1"/>
  <c r="E2" i="2"/>
  <c r="D2" i="2" s="1"/>
  <c r="U2" i="2" s="1"/>
  <c r="V2" i="2" s="1"/>
  <c r="B4" i="2"/>
  <c r="C4" i="2"/>
  <c r="E3" i="2"/>
  <c r="D3" i="2" s="1"/>
  <c r="U3" i="2" s="1"/>
  <c r="V3" i="2" s="1"/>
  <c r="E5" i="2"/>
  <c r="D5" i="2" s="1"/>
  <c r="U5" i="2" s="1"/>
  <c r="V5" i="2" s="1"/>
  <c r="R88" i="2"/>
  <c r="S88" i="2" s="1"/>
  <c r="E43" i="2"/>
  <c r="D43" i="2" s="1"/>
  <c r="U43" i="2" s="1"/>
  <c r="V43" i="2" s="1"/>
  <c r="B22" i="2"/>
  <c r="C22" i="2"/>
  <c r="B10" i="2"/>
  <c r="C10" i="2"/>
  <c r="B21" i="2"/>
  <c r="C21" i="2"/>
  <c r="B23" i="2"/>
  <c r="C23" i="2"/>
  <c r="B19" i="2"/>
  <c r="C19" i="2"/>
  <c r="B13" i="2"/>
  <c r="C13" i="2"/>
  <c r="B16" i="2"/>
  <c r="C16" i="2"/>
  <c r="E14" i="2"/>
  <c r="D14" i="2" s="1"/>
  <c r="U14" i="2" s="1"/>
  <c r="V14" i="2" s="1"/>
  <c r="E11" i="2"/>
  <c r="D11" i="2" s="1"/>
  <c r="U11" i="2" s="1"/>
  <c r="V11" i="2" s="1"/>
  <c r="B17" i="2"/>
  <c r="C17" i="2"/>
  <c r="B18" i="2"/>
  <c r="C18" i="2"/>
  <c r="E12" i="2"/>
  <c r="D12" i="2" s="1"/>
  <c r="U12" i="2" s="1"/>
  <c r="V12" i="2" s="1"/>
  <c r="E20" i="2"/>
  <c r="D20" i="2" s="1"/>
  <c r="U20" i="2" s="1"/>
  <c r="V20" i="2" s="1"/>
  <c r="B33" i="2"/>
  <c r="C33" i="2"/>
  <c r="E40" i="2"/>
  <c r="D40" i="2" s="1"/>
  <c r="U40" i="2" s="1"/>
  <c r="V40" i="2" s="1"/>
  <c r="E42" i="2"/>
  <c r="D42" i="2" s="1"/>
  <c r="U42" i="2" s="1"/>
  <c r="V42" i="2" s="1"/>
  <c r="E35" i="2"/>
  <c r="D35" i="2" s="1"/>
  <c r="U35" i="2" s="1"/>
  <c r="V35" i="2" s="1"/>
  <c r="B24" i="2"/>
  <c r="C24" i="2"/>
  <c r="C25" i="2"/>
  <c r="B25" i="2"/>
  <c r="B26" i="2"/>
  <c r="C26" i="2"/>
  <c r="C37" i="2"/>
  <c r="B37" i="2"/>
  <c r="E36" i="2"/>
  <c r="D36" i="2" s="1"/>
  <c r="U36" i="2" s="1"/>
  <c r="V36" i="2" s="1"/>
  <c r="E41" i="2"/>
  <c r="D41" i="2" s="1"/>
  <c r="U41" i="2" s="1"/>
  <c r="V41" i="2" s="1"/>
  <c r="E28" i="2"/>
  <c r="D28" i="2" s="1"/>
  <c r="U28" i="2" s="1"/>
  <c r="V28" i="2" s="1"/>
  <c r="B32" i="2"/>
  <c r="C32" i="2"/>
  <c r="C29" i="2"/>
  <c r="B29" i="2"/>
  <c r="B39" i="2"/>
  <c r="C39" i="2"/>
  <c r="B30" i="2"/>
  <c r="C30" i="2"/>
  <c r="R67" i="2"/>
  <c r="S67" i="2" s="1"/>
  <c r="C67" i="2" s="1"/>
  <c r="E31" i="2"/>
  <c r="D31" i="2" s="1"/>
  <c r="U31" i="2" s="1"/>
  <c r="V31" i="2" s="1"/>
  <c r="E27" i="2"/>
  <c r="D27" i="2" s="1"/>
  <c r="U27" i="2" s="1"/>
  <c r="V27" i="2" s="1"/>
  <c r="R63" i="2"/>
  <c r="S63" i="2" s="1"/>
  <c r="B63" i="2" s="1"/>
  <c r="R56" i="2"/>
  <c r="S56" i="2" s="1"/>
  <c r="S128" i="2"/>
  <c r="B128" i="2" s="1"/>
  <c r="S105" i="2"/>
  <c r="B105" i="2" s="1"/>
  <c r="B97" i="2"/>
  <c r="C97" i="2"/>
  <c r="C117" i="2"/>
  <c r="S78" i="2"/>
  <c r="B78" i="2" s="1"/>
  <c r="R46" i="2"/>
  <c r="S46" i="2" s="1"/>
  <c r="S126" i="2"/>
  <c r="B126" i="2" s="1"/>
  <c r="S81" i="2"/>
  <c r="S73" i="2"/>
  <c r="S65" i="2"/>
  <c r="S89" i="2"/>
  <c r="S118" i="2"/>
  <c r="S93" i="2"/>
  <c r="S57" i="2"/>
  <c r="S49" i="2"/>
  <c r="S85" i="2"/>
  <c r="S77" i="2"/>
  <c r="S69" i="2"/>
  <c r="S61" i="2"/>
  <c r="S53" i="2"/>
  <c r="S45" i="2"/>
  <c r="B131" i="2"/>
  <c r="C131" i="2"/>
  <c r="B115" i="2"/>
  <c r="C115" i="2"/>
  <c r="C99" i="2"/>
  <c r="B99" i="2"/>
  <c r="B111" i="2"/>
  <c r="C111" i="2"/>
  <c r="C91" i="2"/>
  <c r="B91" i="2"/>
  <c r="B83" i="2"/>
  <c r="C83" i="2"/>
  <c r="C75" i="2"/>
  <c r="B75" i="2"/>
  <c r="B59" i="2"/>
  <c r="C59" i="2"/>
  <c r="B101" i="2"/>
  <c r="C101" i="2"/>
  <c r="C113" i="2"/>
  <c r="B113" i="2"/>
  <c r="C95" i="2"/>
  <c r="B95" i="2"/>
  <c r="C87" i="2"/>
  <c r="B87" i="2"/>
  <c r="B79" i="2"/>
  <c r="C79" i="2"/>
  <c r="C71" i="2"/>
  <c r="B71" i="2"/>
  <c r="C55" i="2"/>
  <c r="B55" i="2"/>
  <c r="B47" i="2"/>
  <c r="C47" i="2"/>
  <c r="S103" i="2"/>
  <c r="R92" i="2"/>
  <c r="S92" i="2" s="1"/>
  <c r="R76" i="2"/>
  <c r="S76" i="2" s="1"/>
  <c r="R60" i="2"/>
  <c r="S60" i="2" s="1"/>
  <c r="R125" i="2"/>
  <c r="S125" i="2" s="1"/>
  <c r="R123" i="2"/>
  <c r="S123" i="2" s="1"/>
  <c r="R121" i="2"/>
  <c r="S121" i="2" s="1"/>
  <c r="R119" i="2"/>
  <c r="S119" i="2" s="1"/>
  <c r="S96" i="2"/>
  <c r="S90" i="2"/>
  <c r="S86" i="2"/>
  <c r="S82" i="2"/>
  <c r="B82" i="2" s="1"/>
  <c r="S74" i="2"/>
  <c r="C74" i="2" s="1"/>
  <c r="S70" i="2"/>
  <c r="B70" i="2" s="1"/>
  <c r="S66" i="2"/>
  <c r="S62" i="2"/>
  <c r="C62" i="2" s="1"/>
  <c r="S58" i="2"/>
  <c r="B58" i="2" s="1"/>
  <c r="S54" i="2"/>
  <c r="C54" i="2" s="1"/>
  <c r="S50" i="2"/>
  <c r="Q129" i="2"/>
  <c r="S109" i="2"/>
  <c r="S107" i="2"/>
  <c r="C120" i="2"/>
  <c r="B120" i="2"/>
  <c r="C104" i="2"/>
  <c r="B104" i="2"/>
  <c r="C88" i="2"/>
  <c r="B88" i="2"/>
  <c r="C110" i="2"/>
  <c r="B110" i="2"/>
  <c r="C114" i="2"/>
  <c r="B114" i="2"/>
  <c r="C106" i="2"/>
  <c r="B106" i="2"/>
  <c r="C100" i="2"/>
  <c r="B100" i="2"/>
  <c r="C132" i="2"/>
  <c r="B132" i="2"/>
  <c r="C98" i="2"/>
  <c r="B98" i="2"/>
  <c r="B122" i="2"/>
  <c r="C122" i="2"/>
  <c r="C94" i="2"/>
  <c r="B94" i="2"/>
  <c r="C116" i="2"/>
  <c r="B116" i="2"/>
  <c r="C84" i="2"/>
  <c r="B84" i="2"/>
  <c r="E117" i="2"/>
  <c r="D117" i="2" s="1"/>
  <c r="U117" i="2" s="1"/>
  <c r="V117" i="2" s="1"/>
  <c r="B124" i="2"/>
  <c r="C124" i="2"/>
  <c r="B64" i="2"/>
  <c r="C64" i="2"/>
  <c r="B48" i="2"/>
  <c r="C48" i="2"/>
  <c r="R44" i="2"/>
  <c r="S44" i="2" s="1"/>
  <c r="C44" i="2" s="1"/>
  <c r="B9" i="1"/>
  <c r="C9" i="1" s="1"/>
  <c r="B54" i="2" l="1"/>
  <c r="C128" i="2"/>
  <c r="B51" i="2"/>
  <c r="B74" i="2"/>
  <c r="E74" i="2" s="1"/>
  <c r="D74" i="2" s="1"/>
  <c r="U74" i="2" s="1"/>
  <c r="V74" i="2" s="1"/>
  <c r="E7" i="2"/>
  <c r="D7" i="2" s="1"/>
  <c r="U7" i="2" s="1"/>
  <c r="V7" i="2" s="1"/>
  <c r="E4" i="2"/>
  <c r="D4" i="2" s="1"/>
  <c r="U4" i="2" s="1"/>
  <c r="V4" i="2" s="1"/>
  <c r="E111" i="2"/>
  <c r="D111" i="2" s="1"/>
  <c r="U111" i="2" s="1"/>
  <c r="V111" i="2" s="1"/>
  <c r="E18" i="2"/>
  <c r="D18" i="2" s="1"/>
  <c r="U18" i="2" s="1"/>
  <c r="V18" i="2" s="1"/>
  <c r="E13" i="2"/>
  <c r="D13" i="2" s="1"/>
  <c r="U13" i="2" s="1"/>
  <c r="V13" i="2" s="1"/>
  <c r="E23" i="2"/>
  <c r="D23" i="2" s="1"/>
  <c r="U23" i="2" s="1"/>
  <c r="V23" i="2" s="1"/>
  <c r="E10" i="2"/>
  <c r="D10" i="2" s="1"/>
  <c r="U10" i="2" s="1"/>
  <c r="V10" i="2" s="1"/>
  <c r="E17" i="2"/>
  <c r="D17" i="2" s="1"/>
  <c r="U17" i="2" s="1"/>
  <c r="V17" i="2" s="1"/>
  <c r="E16" i="2"/>
  <c r="D16" i="2" s="1"/>
  <c r="U16" i="2" s="1"/>
  <c r="V16" i="2" s="1"/>
  <c r="E19" i="2"/>
  <c r="D19" i="2" s="1"/>
  <c r="U19" i="2" s="1"/>
  <c r="V19" i="2" s="1"/>
  <c r="E21" i="2"/>
  <c r="D21" i="2" s="1"/>
  <c r="U21" i="2" s="1"/>
  <c r="V21" i="2" s="1"/>
  <c r="E22" i="2"/>
  <c r="D22" i="2" s="1"/>
  <c r="U22" i="2" s="1"/>
  <c r="V22" i="2" s="1"/>
  <c r="C63" i="2"/>
  <c r="E30" i="2"/>
  <c r="D30" i="2" s="1"/>
  <c r="U30" i="2" s="1"/>
  <c r="V30" i="2" s="1"/>
  <c r="C58" i="2"/>
  <c r="E58" i="2" s="1"/>
  <c r="D58" i="2" s="1"/>
  <c r="U58" i="2" s="1"/>
  <c r="V58" i="2" s="1"/>
  <c r="E39" i="2"/>
  <c r="D39" i="2" s="1"/>
  <c r="U39" i="2" s="1"/>
  <c r="V39" i="2" s="1"/>
  <c r="E32" i="2"/>
  <c r="D32" i="2" s="1"/>
  <c r="U32" i="2" s="1"/>
  <c r="V32" i="2" s="1"/>
  <c r="E37" i="2"/>
  <c r="D37" i="2" s="1"/>
  <c r="U37" i="2" s="1"/>
  <c r="V37" i="2" s="1"/>
  <c r="E25" i="2"/>
  <c r="D25" i="2" s="1"/>
  <c r="U25" i="2" s="1"/>
  <c r="V25" i="2" s="1"/>
  <c r="E33" i="2"/>
  <c r="D33" i="2" s="1"/>
  <c r="U33" i="2" s="1"/>
  <c r="V33" i="2" s="1"/>
  <c r="E131" i="2"/>
  <c r="D131" i="2" s="1"/>
  <c r="U131" i="2" s="1"/>
  <c r="V131" i="2" s="1"/>
  <c r="E29" i="2"/>
  <c r="D29" i="2" s="1"/>
  <c r="U29" i="2" s="1"/>
  <c r="V29" i="2" s="1"/>
  <c r="B67" i="2"/>
  <c r="E67" i="2" s="1"/>
  <c r="D67" i="2" s="1"/>
  <c r="U67" i="2" s="1"/>
  <c r="V67" i="2" s="1"/>
  <c r="E26" i="2"/>
  <c r="D26" i="2" s="1"/>
  <c r="U26" i="2" s="1"/>
  <c r="V26" i="2" s="1"/>
  <c r="E24" i="2"/>
  <c r="D24" i="2" s="1"/>
  <c r="U24" i="2" s="1"/>
  <c r="V24" i="2" s="1"/>
  <c r="C70" i="2"/>
  <c r="C78" i="2"/>
  <c r="E78" i="2" s="1"/>
  <c r="D78" i="2" s="1"/>
  <c r="U78" i="2" s="1"/>
  <c r="V78" i="2" s="1"/>
  <c r="E97" i="2"/>
  <c r="D97" i="2" s="1"/>
  <c r="U97" i="2" s="1"/>
  <c r="V97" i="2" s="1"/>
  <c r="E87" i="2"/>
  <c r="D87" i="2" s="1"/>
  <c r="U87" i="2" s="1"/>
  <c r="V87" i="2" s="1"/>
  <c r="E95" i="2"/>
  <c r="D95" i="2" s="1"/>
  <c r="U95" i="2" s="1"/>
  <c r="V95" i="2" s="1"/>
  <c r="E75" i="2"/>
  <c r="D75" i="2" s="1"/>
  <c r="U75" i="2" s="1"/>
  <c r="V75" i="2" s="1"/>
  <c r="E91" i="2"/>
  <c r="D91" i="2" s="1"/>
  <c r="U91" i="2" s="1"/>
  <c r="V91" i="2" s="1"/>
  <c r="C105" i="2"/>
  <c r="E105" i="2" s="1"/>
  <c r="D105" i="2" s="1"/>
  <c r="U105" i="2" s="1"/>
  <c r="V105" i="2" s="1"/>
  <c r="C82" i="2"/>
  <c r="B62" i="2"/>
  <c r="E62" i="2" s="1"/>
  <c r="D62" i="2" s="1"/>
  <c r="U62" i="2" s="1"/>
  <c r="V62" i="2" s="1"/>
  <c r="C126" i="2"/>
  <c r="E126" i="2" s="1"/>
  <c r="D126" i="2" s="1"/>
  <c r="U126" i="2" s="1"/>
  <c r="V126" i="2" s="1"/>
  <c r="E47" i="2"/>
  <c r="D47" i="2" s="1"/>
  <c r="U47" i="2" s="1"/>
  <c r="V47" i="2" s="1"/>
  <c r="E63" i="2"/>
  <c r="D63" i="2" s="1"/>
  <c r="U63" i="2" s="1"/>
  <c r="V63" i="2" s="1"/>
  <c r="E79" i="2"/>
  <c r="D79" i="2" s="1"/>
  <c r="U79" i="2" s="1"/>
  <c r="V79" i="2" s="1"/>
  <c r="E101" i="2"/>
  <c r="D101" i="2" s="1"/>
  <c r="U101" i="2" s="1"/>
  <c r="V101" i="2" s="1"/>
  <c r="B92" i="2"/>
  <c r="C92" i="2"/>
  <c r="E51" i="2"/>
  <c r="D51" i="2" s="1"/>
  <c r="U51" i="2" s="1"/>
  <c r="V51" i="2" s="1"/>
  <c r="E99" i="2"/>
  <c r="D99" i="2" s="1"/>
  <c r="U99" i="2" s="1"/>
  <c r="V99" i="2" s="1"/>
  <c r="B60" i="2"/>
  <c r="C60" i="2"/>
  <c r="C45" i="2"/>
  <c r="B45" i="2"/>
  <c r="C61" i="2"/>
  <c r="B61" i="2"/>
  <c r="C77" i="2"/>
  <c r="B77" i="2"/>
  <c r="B49" i="2"/>
  <c r="C49" i="2"/>
  <c r="C93" i="2"/>
  <c r="B93" i="2"/>
  <c r="B89" i="2"/>
  <c r="C89" i="2"/>
  <c r="B73" i="2"/>
  <c r="C73" i="2"/>
  <c r="E70" i="2"/>
  <c r="D70" i="2" s="1"/>
  <c r="U70" i="2" s="1"/>
  <c r="V70" i="2" s="1"/>
  <c r="R129" i="2"/>
  <c r="S129" i="2" s="1"/>
  <c r="C53" i="2"/>
  <c r="B53" i="2"/>
  <c r="C69" i="2"/>
  <c r="B69" i="2"/>
  <c r="B85" i="2"/>
  <c r="C85" i="2"/>
  <c r="B57" i="2"/>
  <c r="C57" i="2"/>
  <c r="B65" i="2"/>
  <c r="C65" i="2"/>
  <c r="B81" i="2"/>
  <c r="C81" i="2"/>
  <c r="C107" i="2"/>
  <c r="B107" i="2"/>
  <c r="E84" i="2"/>
  <c r="D84" i="2" s="1"/>
  <c r="U84" i="2" s="1"/>
  <c r="V84" i="2" s="1"/>
  <c r="E116" i="2"/>
  <c r="D116" i="2" s="1"/>
  <c r="U116" i="2" s="1"/>
  <c r="V116" i="2" s="1"/>
  <c r="E94" i="2"/>
  <c r="D94" i="2" s="1"/>
  <c r="U94" i="2" s="1"/>
  <c r="V94" i="2" s="1"/>
  <c r="E82" i="2"/>
  <c r="D82" i="2" s="1"/>
  <c r="U82" i="2" s="1"/>
  <c r="V82" i="2" s="1"/>
  <c r="E98" i="2"/>
  <c r="D98" i="2" s="1"/>
  <c r="U98" i="2" s="1"/>
  <c r="V98" i="2" s="1"/>
  <c r="E132" i="2"/>
  <c r="D132" i="2" s="1"/>
  <c r="U132" i="2" s="1"/>
  <c r="V132" i="2" s="1"/>
  <c r="E100" i="2"/>
  <c r="D100" i="2" s="1"/>
  <c r="U100" i="2" s="1"/>
  <c r="V100" i="2" s="1"/>
  <c r="E55" i="2"/>
  <c r="D55" i="2" s="1"/>
  <c r="U55" i="2" s="1"/>
  <c r="V55" i="2" s="1"/>
  <c r="E71" i="2"/>
  <c r="D71" i="2" s="1"/>
  <c r="U71" i="2" s="1"/>
  <c r="V71" i="2" s="1"/>
  <c r="E113" i="2"/>
  <c r="D113" i="2" s="1"/>
  <c r="U113" i="2" s="1"/>
  <c r="V113" i="2" s="1"/>
  <c r="E59" i="2"/>
  <c r="D59" i="2" s="1"/>
  <c r="U59" i="2" s="1"/>
  <c r="V59" i="2" s="1"/>
  <c r="E83" i="2"/>
  <c r="D83" i="2" s="1"/>
  <c r="U83" i="2" s="1"/>
  <c r="V83" i="2" s="1"/>
  <c r="E115" i="2"/>
  <c r="D115" i="2" s="1"/>
  <c r="U115" i="2" s="1"/>
  <c r="V115" i="2" s="1"/>
  <c r="C109" i="2"/>
  <c r="B109" i="2"/>
  <c r="C103" i="2"/>
  <c r="B103" i="2"/>
  <c r="C119" i="2"/>
  <c r="B119" i="2"/>
  <c r="C86" i="2"/>
  <c r="B86" i="2"/>
  <c r="C102" i="2"/>
  <c r="B102" i="2"/>
  <c r="C130" i="2"/>
  <c r="B130" i="2"/>
  <c r="C108" i="2"/>
  <c r="B108" i="2"/>
  <c r="C112" i="2"/>
  <c r="B112" i="2"/>
  <c r="C121" i="2"/>
  <c r="B121" i="2"/>
  <c r="C96" i="2"/>
  <c r="B96" i="2"/>
  <c r="C123" i="2"/>
  <c r="B123" i="2"/>
  <c r="E128" i="2"/>
  <c r="D128" i="2" s="1"/>
  <c r="U128" i="2" s="1"/>
  <c r="V128" i="2" s="1"/>
  <c r="E124" i="2"/>
  <c r="D124" i="2" s="1"/>
  <c r="U124" i="2" s="1"/>
  <c r="V124" i="2" s="1"/>
  <c r="E122" i="2"/>
  <c r="D122" i="2" s="1"/>
  <c r="U122" i="2" s="1"/>
  <c r="V122" i="2" s="1"/>
  <c r="C125" i="2"/>
  <c r="B125" i="2"/>
  <c r="C118" i="2"/>
  <c r="B118" i="2"/>
  <c r="C127" i="2"/>
  <c r="B127" i="2"/>
  <c r="C90" i="2"/>
  <c r="B90" i="2"/>
  <c r="E106" i="2"/>
  <c r="D106" i="2" s="1"/>
  <c r="U106" i="2" s="1"/>
  <c r="V106" i="2" s="1"/>
  <c r="E114" i="2"/>
  <c r="D114" i="2" s="1"/>
  <c r="U114" i="2" s="1"/>
  <c r="V114" i="2" s="1"/>
  <c r="E110" i="2"/>
  <c r="D110" i="2" s="1"/>
  <c r="U110" i="2" s="1"/>
  <c r="V110" i="2" s="1"/>
  <c r="E88" i="2"/>
  <c r="D88" i="2" s="1"/>
  <c r="U88" i="2" s="1"/>
  <c r="V88" i="2" s="1"/>
  <c r="E104" i="2"/>
  <c r="D104" i="2" s="1"/>
  <c r="U104" i="2" s="1"/>
  <c r="V104" i="2" s="1"/>
  <c r="E120" i="2"/>
  <c r="D120" i="2" s="1"/>
  <c r="U120" i="2" s="1"/>
  <c r="V120" i="2" s="1"/>
  <c r="B76" i="2"/>
  <c r="C76" i="2"/>
  <c r="B72" i="2"/>
  <c r="C72" i="2"/>
  <c r="B56" i="2"/>
  <c r="C56" i="2"/>
  <c r="B50" i="2"/>
  <c r="C50" i="2"/>
  <c r="B46" i="2"/>
  <c r="C46" i="2"/>
  <c r="B66" i="2"/>
  <c r="C66" i="2"/>
  <c r="E48" i="2"/>
  <c r="D48" i="2" s="1"/>
  <c r="U48" i="2" s="1"/>
  <c r="V48" i="2" s="1"/>
  <c r="E64" i="2"/>
  <c r="D64" i="2" s="1"/>
  <c r="U64" i="2" s="1"/>
  <c r="V64" i="2" s="1"/>
  <c r="E54" i="2"/>
  <c r="D54" i="2" s="1"/>
  <c r="U54" i="2" s="1"/>
  <c r="V54" i="2" s="1"/>
  <c r="B68" i="2"/>
  <c r="C68" i="2"/>
  <c r="B52" i="2"/>
  <c r="C52" i="2"/>
  <c r="D11" i="1"/>
  <c r="B11" i="1"/>
  <c r="C11" i="1" s="1"/>
  <c r="E61" i="2" l="1"/>
  <c r="D61" i="2" s="1"/>
  <c r="U61" i="2" s="1"/>
  <c r="V61" i="2" s="1"/>
  <c r="E60" i="2"/>
  <c r="D60" i="2" s="1"/>
  <c r="U60" i="2" s="1"/>
  <c r="V60" i="2" s="1"/>
  <c r="E92" i="2"/>
  <c r="D92" i="2" s="1"/>
  <c r="U92" i="2" s="1"/>
  <c r="V92" i="2" s="1"/>
  <c r="E65" i="2"/>
  <c r="D65" i="2" s="1"/>
  <c r="U65" i="2" s="1"/>
  <c r="V65" i="2" s="1"/>
  <c r="E85" i="2"/>
  <c r="D85" i="2" s="1"/>
  <c r="U85" i="2" s="1"/>
  <c r="V85" i="2" s="1"/>
  <c r="E93" i="2"/>
  <c r="D93" i="2" s="1"/>
  <c r="U93" i="2" s="1"/>
  <c r="V93" i="2" s="1"/>
  <c r="E77" i="2"/>
  <c r="D77" i="2" s="1"/>
  <c r="U77" i="2" s="1"/>
  <c r="V77" i="2" s="1"/>
  <c r="E45" i="2"/>
  <c r="D45" i="2" s="1"/>
  <c r="U45" i="2" s="1"/>
  <c r="V45" i="2" s="1"/>
  <c r="E81" i="2"/>
  <c r="D81" i="2" s="1"/>
  <c r="U81" i="2" s="1"/>
  <c r="V81" i="2" s="1"/>
  <c r="E57" i="2"/>
  <c r="D57" i="2" s="1"/>
  <c r="U57" i="2" s="1"/>
  <c r="V57" i="2" s="1"/>
  <c r="C129" i="2"/>
  <c r="B129" i="2"/>
  <c r="E52" i="2"/>
  <c r="D52" i="2" s="1"/>
  <c r="U52" i="2" s="1"/>
  <c r="V52" i="2" s="1"/>
  <c r="E68" i="2"/>
  <c r="D68" i="2" s="1"/>
  <c r="U68" i="2" s="1"/>
  <c r="V68" i="2" s="1"/>
  <c r="E107" i="2"/>
  <c r="D107" i="2" s="1"/>
  <c r="U107" i="2" s="1"/>
  <c r="V107" i="2" s="1"/>
  <c r="E69" i="2"/>
  <c r="D69" i="2" s="1"/>
  <c r="U69" i="2" s="1"/>
  <c r="V69" i="2" s="1"/>
  <c r="E53" i="2"/>
  <c r="D53" i="2" s="1"/>
  <c r="U53" i="2" s="1"/>
  <c r="V53" i="2" s="1"/>
  <c r="E73" i="2"/>
  <c r="D73" i="2" s="1"/>
  <c r="U73" i="2" s="1"/>
  <c r="V73" i="2" s="1"/>
  <c r="E89" i="2"/>
  <c r="D89" i="2" s="1"/>
  <c r="U89" i="2" s="1"/>
  <c r="V89" i="2" s="1"/>
  <c r="E49" i="2"/>
  <c r="D49" i="2" s="1"/>
  <c r="U49" i="2" s="1"/>
  <c r="V49" i="2" s="1"/>
  <c r="E66" i="2"/>
  <c r="D66" i="2" s="1"/>
  <c r="U66" i="2" s="1"/>
  <c r="V66" i="2" s="1"/>
  <c r="E46" i="2"/>
  <c r="D46" i="2" s="1"/>
  <c r="U46" i="2" s="1"/>
  <c r="V46" i="2" s="1"/>
  <c r="E50" i="2"/>
  <c r="D50" i="2" s="1"/>
  <c r="U50" i="2" s="1"/>
  <c r="V50" i="2" s="1"/>
  <c r="E119" i="2"/>
  <c r="D119" i="2" s="1"/>
  <c r="U119" i="2" s="1"/>
  <c r="V119" i="2" s="1"/>
  <c r="E103" i="2"/>
  <c r="D103" i="2" s="1"/>
  <c r="U103" i="2" s="1"/>
  <c r="V103" i="2" s="1"/>
  <c r="E109" i="2"/>
  <c r="D109" i="2" s="1"/>
  <c r="U109" i="2" s="1"/>
  <c r="V109" i="2" s="1"/>
  <c r="E90" i="2"/>
  <c r="D90" i="2" s="1"/>
  <c r="U90" i="2" s="1"/>
  <c r="V90" i="2" s="1"/>
  <c r="E127" i="2"/>
  <c r="D127" i="2" s="1"/>
  <c r="U127" i="2" s="1"/>
  <c r="V127" i="2" s="1"/>
  <c r="E118" i="2"/>
  <c r="D118" i="2" s="1"/>
  <c r="U118" i="2" s="1"/>
  <c r="V118" i="2" s="1"/>
  <c r="E125" i="2"/>
  <c r="D125" i="2" s="1"/>
  <c r="U125" i="2" s="1"/>
  <c r="V125" i="2" s="1"/>
  <c r="E123" i="2"/>
  <c r="D123" i="2" s="1"/>
  <c r="U123" i="2" s="1"/>
  <c r="V123" i="2" s="1"/>
  <c r="E96" i="2"/>
  <c r="D96" i="2" s="1"/>
  <c r="U96" i="2" s="1"/>
  <c r="V96" i="2" s="1"/>
  <c r="E121" i="2"/>
  <c r="D121" i="2" s="1"/>
  <c r="U121" i="2" s="1"/>
  <c r="V121" i="2" s="1"/>
  <c r="E112" i="2"/>
  <c r="D112" i="2" s="1"/>
  <c r="U112" i="2" s="1"/>
  <c r="V112" i="2" s="1"/>
  <c r="E108" i="2"/>
  <c r="D108" i="2" s="1"/>
  <c r="U108" i="2" s="1"/>
  <c r="V108" i="2" s="1"/>
  <c r="E130" i="2"/>
  <c r="D130" i="2" s="1"/>
  <c r="U130" i="2" s="1"/>
  <c r="V130" i="2" s="1"/>
  <c r="E102" i="2"/>
  <c r="D102" i="2" s="1"/>
  <c r="U102" i="2" s="1"/>
  <c r="V102" i="2" s="1"/>
  <c r="E86" i="2"/>
  <c r="D86" i="2" s="1"/>
  <c r="U86" i="2" s="1"/>
  <c r="V86" i="2" s="1"/>
  <c r="B80" i="2"/>
  <c r="C80" i="2"/>
  <c r="E56" i="2"/>
  <c r="D56" i="2" s="1"/>
  <c r="U56" i="2" s="1"/>
  <c r="V56" i="2" s="1"/>
  <c r="E72" i="2"/>
  <c r="D72" i="2" s="1"/>
  <c r="U72" i="2" s="1"/>
  <c r="V72" i="2" s="1"/>
  <c r="E76" i="2"/>
  <c r="D76" i="2" s="1"/>
  <c r="U76" i="2" s="1"/>
  <c r="V76" i="2" s="1"/>
  <c r="B44" i="2"/>
  <c r="D12" i="1"/>
  <c r="B12" i="1"/>
  <c r="C12" i="1" s="1"/>
  <c r="B13" i="1" s="1"/>
  <c r="B15" i="1" s="1"/>
  <c r="E129" i="2" l="1"/>
  <c r="D129" i="2" s="1"/>
  <c r="U129" i="2" s="1"/>
  <c r="V129" i="2" s="1"/>
  <c r="E44" i="2"/>
  <c r="D44" i="2" s="1"/>
  <c r="U44" i="2" s="1"/>
  <c r="V44" i="2" s="1"/>
  <c r="E80" i="2"/>
  <c r="D80" i="2" s="1"/>
  <c r="U80" i="2" s="1"/>
  <c r="V80" i="2" s="1"/>
  <c r="B14" i="1"/>
  <c r="C14" i="1" s="1"/>
  <c r="D14" i="1"/>
  <c r="B24" i="1" l="1"/>
  <c r="B21" i="1" l="1"/>
  <c r="B19" i="1" s="1"/>
  <c r="B18" i="1" s="1"/>
  <c r="B23" i="1"/>
</calcChain>
</file>

<file path=xl/sharedStrings.xml><?xml version="1.0" encoding="utf-8"?>
<sst xmlns="http://schemas.openxmlformats.org/spreadsheetml/2006/main" count="37" uniqueCount="34">
  <si>
    <t>Comienzo</t>
  </si>
  <si>
    <t>Fin</t>
  </si>
  <si>
    <t>AÑO</t>
  </si>
  <si>
    <t>COMIENZO</t>
  </si>
  <si>
    <t>FIN</t>
  </si>
  <si>
    <t>MES</t>
  </si>
  <si>
    <t>DIA</t>
  </si>
  <si>
    <t>OPERACIÓN</t>
  </si>
  <si>
    <t>COCIENTE</t>
  </si>
  <si>
    <t>RESTO</t>
  </si>
  <si>
    <t>Colores</t>
  </si>
  <si>
    <t>Año</t>
  </si>
  <si>
    <t>Mes</t>
  </si>
  <si>
    <t>Día</t>
  </si>
  <si>
    <t>Algoritmo de Butcher</t>
  </si>
  <si>
    <t>Válido para calendario gregoriano (a partir de 1583)</t>
  </si>
  <si>
    <r>
      <t>=</t>
    </r>
    <r>
      <rPr>
        <b/>
        <sz val="11"/>
        <color theme="1"/>
        <rFont val="Calibri"/>
        <family val="2"/>
        <scheme val="minor"/>
      </rPr>
      <t>REDONDEAR</t>
    </r>
    <r>
      <rPr>
        <sz val="11"/>
        <color theme="1"/>
        <rFont val="Calibri"/>
        <family val="2"/>
        <scheme val="minor"/>
      </rPr>
      <t>(</t>
    </r>
    <r>
      <rPr>
        <b/>
        <sz val="11"/>
        <color theme="1"/>
        <rFont val="Calibri"/>
        <family val="2"/>
        <scheme val="minor"/>
      </rPr>
      <t>FECHA</t>
    </r>
    <r>
      <rPr>
        <sz val="11"/>
        <color theme="1"/>
        <rFont val="Calibri"/>
        <family val="2"/>
        <scheme val="minor"/>
      </rPr>
      <t>(</t>
    </r>
    <r>
      <rPr>
        <i/>
        <sz val="11"/>
        <color theme="1"/>
        <rFont val="Calibri"/>
        <family val="2"/>
        <scheme val="minor"/>
      </rPr>
      <t>AÑO</t>
    </r>
    <r>
      <rPr>
        <sz val="11"/>
        <color theme="1"/>
        <rFont val="Calibri"/>
        <family val="2"/>
        <scheme val="minor"/>
      </rPr>
      <t>;4;1)/7+</t>
    </r>
    <r>
      <rPr>
        <b/>
        <sz val="11"/>
        <color theme="1"/>
        <rFont val="Calibri"/>
        <family val="2"/>
        <scheme val="minor"/>
      </rPr>
      <t>RESIDUO</t>
    </r>
    <r>
      <rPr>
        <sz val="11"/>
        <color theme="1"/>
        <rFont val="Calibri"/>
        <family val="2"/>
        <scheme val="minor"/>
      </rPr>
      <t>(19*</t>
    </r>
    <r>
      <rPr>
        <b/>
        <sz val="11"/>
        <color theme="1"/>
        <rFont val="Calibri"/>
        <family val="2"/>
        <scheme val="minor"/>
      </rPr>
      <t>RESIDUO</t>
    </r>
    <r>
      <rPr>
        <sz val="11"/>
        <color theme="1"/>
        <rFont val="Calibri"/>
        <family val="2"/>
        <scheme val="minor"/>
      </rPr>
      <t>(</t>
    </r>
    <r>
      <rPr>
        <i/>
        <sz val="11"/>
        <color theme="1"/>
        <rFont val="Calibri"/>
        <family val="2"/>
        <scheme val="minor"/>
      </rPr>
      <t>AÑO</t>
    </r>
    <r>
      <rPr>
        <sz val="11"/>
        <color theme="1"/>
        <rFont val="Calibri"/>
        <family val="2"/>
        <scheme val="minor"/>
      </rPr>
      <t>;19)-7;30)*14%;0)*7-6</t>
    </r>
  </si>
  <si>
    <t>PASCUA</t>
  </si>
  <si>
    <t>FACTORES DEL MÉTODO BUTCHER</t>
  </si>
  <si>
    <t>Fórmula Excel para el calculo de la pascua:</t>
  </si>
  <si>
    <t>Enviado de forma anónima a la revista Nature en 1876</t>
  </si>
  <si>
    <t>MIERCOLES DE CENIZA</t>
  </si>
  <si>
    <t>MARTES CARNAVAL</t>
  </si>
  <si>
    <t>Domingo de Ramos</t>
  </si>
  <si>
    <t>Calculo del domingo de Pascua o domingo de Resurrección</t>
  </si>
  <si>
    <t>Semana Santa</t>
  </si>
  <si>
    <t>Lunes de carnaval</t>
  </si>
  <si>
    <t>Martes de Carnaval</t>
  </si>
  <si>
    <t>Domingo de Pascua</t>
  </si>
  <si>
    <t>Carnaval</t>
  </si>
  <si>
    <t>JUEVES
SANTO</t>
  </si>
  <si>
    <t>Jueves Santo</t>
  </si>
  <si>
    <t>Viernes Santo</t>
  </si>
  <si>
    <t>VIERNES
SANTO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</si>
</sst>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4" fontId="0" fillId="0" borderId="0" xfId="0" applyNumberFormat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/>
    </xf>
    <xf numFmtId="14" fontId="2" fillId="7" borderId="1" xfId="0" applyNumberFormat="1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workbookViewId="0">
      <selection activeCell="D9" sqref="D9"/>
    </sheetView>
  </sheetViews>
  <sheetFormatPr baseColWidth="10" defaultColWidth="15" defaultRowHeight="18.75" customHeight="1" x14ac:dyDescent="0.25"/>
  <cols>
    <col min="1" max="4" width="15" style="1"/>
    <col min="5" max="5" width="3.5703125" style="1" customWidth="1"/>
    <col min="6" max="11" width="15" style="1"/>
    <col min="12" max="12" width="3.5703125" style="1" customWidth="1"/>
    <col min="13" max="16384" width="15" style="1"/>
  </cols>
  <sheetData>
    <row r="1" spans="1:13" s="30" customFormat="1" ht="18.75" customHeight="1" x14ac:dyDescent="0.25">
      <c r="A1" s="41" t="s">
        <v>24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13" s="30" customFormat="1" ht="18.75" customHeight="1" x14ac:dyDescent="0.25">
      <c r="A2" s="33"/>
      <c r="B2" s="34"/>
      <c r="C2" s="34"/>
      <c r="D2" s="34"/>
      <c r="E2" s="35"/>
      <c r="F2" s="35"/>
      <c r="G2" s="35"/>
      <c r="H2" s="35"/>
      <c r="I2" s="35"/>
      <c r="J2" s="35"/>
      <c r="K2" s="35"/>
      <c r="L2" s="35"/>
      <c r="M2" s="35"/>
    </row>
    <row r="3" spans="1:13" ht="18.75" customHeight="1" x14ac:dyDescent="0.25">
      <c r="A3" s="31" t="s">
        <v>2</v>
      </c>
      <c r="B3" s="32" t="s">
        <v>7</v>
      </c>
      <c r="C3" s="32" t="s">
        <v>8</v>
      </c>
      <c r="D3" s="32" t="s">
        <v>9</v>
      </c>
    </row>
    <row r="4" spans="1:13" ht="18.75" customHeight="1" x14ac:dyDescent="0.25">
      <c r="A4" s="14">
        <v>2019</v>
      </c>
      <c r="B4" s="15">
        <f>A4/19</f>
        <v>106.26315789473684</v>
      </c>
      <c r="C4" s="15">
        <f t="shared" ref="C4:C10" si="0">INT(B4)</f>
        <v>106</v>
      </c>
      <c r="D4" s="5">
        <f>MOD(A4,19)</f>
        <v>5</v>
      </c>
      <c r="F4" s="41" t="s">
        <v>14</v>
      </c>
      <c r="G4" s="41"/>
      <c r="H4" s="41"/>
      <c r="I4" s="41"/>
      <c r="J4" s="41"/>
      <c r="K4" s="41"/>
      <c r="M4" s="9" t="s">
        <v>10</v>
      </c>
    </row>
    <row r="5" spans="1:13" ht="18.75" customHeight="1" x14ac:dyDescent="0.25">
      <c r="B5" s="15">
        <f>A4/100</f>
        <v>20.190000000000001</v>
      </c>
      <c r="C5" s="5">
        <f t="shared" si="0"/>
        <v>20</v>
      </c>
      <c r="D5" s="5">
        <f>MOD(A4,100)</f>
        <v>19</v>
      </c>
      <c r="F5" s="46" t="s">
        <v>15</v>
      </c>
      <c r="G5" s="46"/>
      <c r="H5" s="46"/>
      <c r="I5" s="46"/>
      <c r="J5" s="46"/>
      <c r="K5" s="46"/>
      <c r="M5" s="8" t="s">
        <v>11</v>
      </c>
    </row>
    <row r="6" spans="1:13" ht="18.75" customHeight="1" x14ac:dyDescent="0.25">
      <c r="B6" s="15">
        <f>C5/4</f>
        <v>5</v>
      </c>
      <c r="C6" s="5">
        <f t="shared" si="0"/>
        <v>5</v>
      </c>
      <c r="D6" s="5">
        <f>MOD(C5,4)</f>
        <v>0</v>
      </c>
      <c r="F6" s="46" t="s">
        <v>20</v>
      </c>
      <c r="G6" s="46"/>
      <c r="H6" s="46"/>
      <c r="I6" s="46"/>
      <c r="J6" s="46"/>
      <c r="K6" s="46"/>
      <c r="M6" s="20" t="s">
        <v>12</v>
      </c>
    </row>
    <row r="7" spans="1:13" ht="18.75" customHeight="1" x14ac:dyDescent="0.25">
      <c r="B7" s="15">
        <f>(C5+8)/25</f>
        <v>1.1200000000000001</v>
      </c>
      <c r="C7" s="5">
        <f t="shared" si="0"/>
        <v>1</v>
      </c>
      <c r="D7" s="15">
        <f>MOD(C5+8,25)</f>
        <v>3</v>
      </c>
      <c r="M7" s="19" t="s">
        <v>13</v>
      </c>
    </row>
    <row r="8" spans="1:13" ht="18.75" customHeight="1" x14ac:dyDescent="0.25">
      <c r="B8" s="15">
        <f>(C5-C7+1)/3</f>
        <v>6.666666666666667</v>
      </c>
      <c r="C8" s="5">
        <f t="shared" si="0"/>
        <v>6</v>
      </c>
      <c r="D8" s="16">
        <f>MOD(C5-C7+1,3)</f>
        <v>2</v>
      </c>
    </row>
    <row r="9" spans="1:13" ht="18.75" customHeight="1" x14ac:dyDescent="0.25">
      <c r="B9" s="15">
        <f>(19*D4+C5+C6-C8+15)/30</f>
        <v>4.3</v>
      </c>
      <c r="C9" s="15">
        <f t="shared" si="0"/>
        <v>4</v>
      </c>
      <c r="D9" s="5">
        <f>MOD(19*D4+C5-C6-C8+15,30)</f>
        <v>29</v>
      </c>
    </row>
    <row r="10" spans="1:13" ht="18.75" customHeight="1" x14ac:dyDescent="0.25">
      <c r="B10" s="15">
        <f>D5/4</f>
        <v>4.75</v>
      </c>
      <c r="C10" s="5">
        <f t="shared" si="0"/>
        <v>4</v>
      </c>
      <c r="D10" s="5">
        <f>MOD(D5,4)</f>
        <v>3</v>
      </c>
      <c r="K10" s="11"/>
    </row>
    <row r="11" spans="1:13" ht="18.75" customHeight="1" x14ac:dyDescent="0.25">
      <c r="B11" s="15">
        <f>(32+2*D6+2*C10-D9-D10)/7</f>
        <v>1.1428571428571428</v>
      </c>
      <c r="C11" s="16">
        <f t="shared" ref="C11:C14" si="1">INT(B11)</f>
        <v>1</v>
      </c>
      <c r="D11" s="5">
        <f>MOD(32+2*D6+2*C10-D9-D10,7)</f>
        <v>1</v>
      </c>
      <c r="K11" s="11"/>
    </row>
    <row r="12" spans="1:13" ht="18.75" customHeight="1" x14ac:dyDescent="0.25">
      <c r="B12" s="15">
        <f>(D4+11*D9+22*D11)/451</f>
        <v>0.76718403547671843</v>
      </c>
      <c r="C12" s="5">
        <f t="shared" si="1"/>
        <v>0</v>
      </c>
      <c r="D12" s="15">
        <f>MOD(D4+11*D9+22*D11,451)</f>
        <v>346</v>
      </c>
    </row>
    <row r="13" spans="1:13" ht="18.75" customHeight="1" x14ac:dyDescent="0.25">
      <c r="B13" s="5">
        <f>D9+D11-7*C12+114</f>
        <v>144</v>
      </c>
      <c r="C13" s="17"/>
      <c r="D13" s="17"/>
    </row>
    <row r="14" spans="1:13" ht="18.75" customHeight="1" x14ac:dyDescent="0.25">
      <c r="B14" s="15">
        <f>B13/31</f>
        <v>4.645161290322581</v>
      </c>
      <c r="C14" s="3">
        <f t="shared" si="1"/>
        <v>4</v>
      </c>
      <c r="D14" s="15">
        <f>MOD(B13,31)</f>
        <v>20</v>
      </c>
      <c r="F14" s="43" t="s">
        <v>19</v>
      </c>
      <c r="G14" s="44"/>
      <c r="H14" s="44"/>
      <c r="I14" s="44"/>
      <c r="J14" s="44"/>
      <c r="K14" s="45"/>
    </row>
    <row r="15" spans="1:13" ht="18.75" customHeight="1" x14ac:dyDescent="0.25">
      <c r="B15" s="2">
        <f>1+MOD(B13,31)</f>
        <v>21</v>
      </c>
      <c r="C15" s="17"/>
      <c r="D15" s="17"/>
      <c r="F15" s="47" t="s">
        <v>16</v>
      </c>
      <c r="G15" s="46"/>
      <c r="H15" s="46"/>
      <c r="I15" s="46"/>
      <c r="J15" s="46"/>
      <c r="K15" s="46"/>
    </row>
    <row r="17" spans="1:4" ht="18.75" customHeight="1" x14ac:dyDescent="0.25">
      <c r="A17" s="42" t="s">
        <v>29</v>
      </c>
      <c r="B17" s="42"/>
    </row>
    <row r="18" spans="1:4" ht="18.75" customHeight="1" x14ac:dyDescent="0.25">
      <c r="A18" s="36" t="s">
        <v>0</v>
      </c>
      <c r="B18" s="37">
        <f>B19-1</f>
        <v>43528</v>
      </c>
      <c r="C18" s="40" t="s">
        <v>26</v>
      </c>
      <c r="D18" s="40"/>
    </row>
    <row r="19" spans="1:4" ht="18.75" customHeight="1" x14ac:dyDescent="0.25">
      <c r="A19" s="36" t="s">
        <v>1</v>
      </c>
      <c r="B19" s="37">
        <f>B21-40</f>
        <v>43529</v>
      </c>
      <c r="C19" s="40" t="s">
        <v>27</v>
      </c>
      <c r="D19" s="40"/>
    </row>
    <row r="20" spans="1:4" ht="18.75" customHeight="1" x14ac:dyDescent="0.25">
      <c r="A20" s="42" t="s">
        <v>25</v>
      </c>
      <c r="B20" s="42"/>
    </row>
    <row r="21" spans="1:4" ht="18.75" customHeight="1" x14ac:dyDescent="0.25">
      <c r="A21" s="5" t="s">
        <v>0</v>
      </c>
      <c r="B21" s="38">
        <f>B24-7</f>
        <v>43569</v>
      </c>
      <c r="C21" s="40" t="s">
        <v>23</v>
      </c>
      <c r="D21" s="40"/>
    </row>
    <row r="22" spans="1:4" ht="18.75" customHeight="1" x14ac:dyDescent="0.25">
      <c r="A22" s="49"/>
      <c r="B22" s="38">
        <f>B24-3</f>
        <v>43573</v>
      </c>
      <c r="C22" s="40" t="s">
        <v>31</v>
      </c>
      <c r="D22" s="40"/>
    </row>
    <row r="23" spans="1:4" ht="18.75" customHeight="1" x14ac:dyDescent="0.25">
      <c r="A23" s="50"/>
      <c r="B23" s="38">
        <f>B24-2</f>
        <v>43574</v>
      </c>
      <c r="C23" s="40" t="s">
        <v>32</v>
      </c>
      <c r="D23" s="40"/>
    </row>
    <row r="24" spans="1:4" ht="18.75" customHeight="1" x14ac:dyDescent="0.25">
      <c r="A24" s="5" t="s">
        <v>1</v>
      </c>
      <c r="B24" s="38">
        <f>DATE(A4,C14,B15)</f>
        <v>43576</v>
      </c>
      <c r="C24" s="40" t="s">
        <v>28</v>
      </c>
      <c r="D24" s="40"/>
    </row>
    <row r="26" spans="1:4" ht="18.75" customHeight="1" x14ac:dyDescent="0.25">
      <c r="B26" s="4"/>
    </row>
    <row r="27" spans="1:4" ht="18.75" customHeight="1" x14ac:dyDescent="0.25">
      <c r="B27" s="21"/>
    </row>
  </sheetData>
  <mergeCells count="15">
    <mergeCell ref="A22:A23"/>
    <mergeCell ref="C21:D21"/>
    <mergeCell ref="C24:D24"/>
    <mergeCell ref="C19:D19"/>
    <mergeCell ref="A1:M1"/>
    <mergeCell ref="A17:B17"/>
    <mergeCell ref="A20:B20"/>
    <mergeCell ref="C18:D18"/>
    <mergeCell ref="F4:K4"/>
    <mergeCell ref="F14:K14"/>
    <mergeCell ref="F6:K6"/>
    <mergeCell ref="F15:K15"/>
    <mergeCell ref="F5:K5"/>
    <mergeCell ref="C22:D22"/>
    <mergeCell ref="C23:D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32"/>
  <sheetViews>
    <sheetView workbookViewId="0">
      <selection activeCell="V2" sqref="V2"/>
    </sheetView>
  </sheetViews>
  <sheetFormatPr baseColWidth="10" defaultRowHeight="15" x14ac:dyDescent="0.25"/>
  <cols>
    <col min="1" max="5" width="11.42578125" style="24"/>
    <col min="6" max="6" width="2.85546875" style="24" customWidth="1"/>
    <col min="7" max="19" width="4.28515625" style="11" customWidth="1"/>
    <col min="20" max="20" width="2.85546875" customWidth="1"/>
    <col min="23" max="23" width="2.85546875" customWidth="1"/>
    <col min="26" max="26" width="11.42578125" style="22"/>
  </cols>
  <sheetData>
    <row r="1" spans="1:26" ht="30" customHeight="1" x14ac:dyDescent="0.25">
      <c r="A1" s="7" t="s">
        <v>2</v>
      </c>
      <c r="B1" s="12" t="s">
        <v>5</v>
      </c>
      <c r="C1" s="13" t="s">
        <v>6</v>
      </c>
      <c r="D1" s="26" t="s">
        <v>3</v>
      </c>
      <c r="E1" s="26" t="s">
        <v>4</v>
      </c>
      <c r="G1" s="48" t="s">
        <v>18</v>
      </c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U1" s="28" t="s">
        <v>22</v>
      </c>
      <c r="V1" s="29" t="s">
        <v>21</v>
      </c>
      <c r="X1" s="51" t="s">
        <v>30</v>
      </c>
      <c r="Y1" s="51" t="s">
        <v>33</v>
      </c>
      <c r="Z1" s="27" t="s">
        <v>17</v>
      </c>
    </row>
    <row r="2" spans="1:26" x14ac:dyDescent="0.25">
      <c r="A2" s="6">
        <v>1970</v>
      </c>
      <c r="B2" s="6">
        <f t="shared" ref="B2:B9" si="0">INT(S2/31)</f>
        <v>3</v>
      </c>
      <c r="C2" s="6">
        <f t="shared" ref="C2:C9" si="1">1+(MOD(S2,31))</f>
        <v>29</v>
      </c>
      <c r="D2" s="10">
        <f t="shared" ref="D2:D9" si="2">E2-7</f>
        <v>25649</v>
      </c>
      <c r="E2" s="10">
        <f t="shared" ref="E2:E9" si="3">DATE(A2,B2,C2)</f>
        <v>25656</v>
      </c>
      <c r="G2" s="39">
        <f t="shared" ref="G2:G9" si="4">MOD(A2,19)</f>
        <v>13</v>
      </c>
      <c r="H2" s="39">
        <f t="shared" ref="H2:H9" si="5">INT(A2/100)</f>
        <v>19</v>
      </c>
      <c r="I2" s="39">
        <f t="shared" ref="I2:I9" si="6">MOD(A2,100)</f>
        <v>70</v>
      </c>
      <c r="J2" s="39">
        <f t="shared" ref="J2:J9" si="7">INT(H2/4)</f>
        <v>4</v>
      </c>
      <c r="K2" s="39">
        <f t="shared" ref="K2:K9" si="8">MOD(H2,4)</f>
        <v>3</v>
      </c>
      <c r="L2" s="39">
        <f t="shared" ref="L2:L9" si="9">INT((H2+8)/25)</f>
        <v>1</v>
      </c>
      <c r="M2" s="39">
        <f t="shared" ref="M2:M9" si="10">INT((H2-L2+1)/3)</f>
        <v>6</v>
      </c>
      <c r="N2" s="39">
        <f t="shared" ref="N2:N9" si="11">MOD(19*G2+H2-J2-M2+15,30)</f>
        <v>1</v>
      </c>
      <c r="O2" s="39">
        <f t="shared" ref="O2:O9" si="12">INT(I2/4)</f>
        <v>17</v>
      </c>
      <c r="P2" s="39">
        <f t="shared" ref="P2:P9" si="13">MOD(I2,4)</f>
        <v>2</v>
      </c>
      <c r="Q2" s="39">
        <f t="shared" ref="Q2:Q9" si="14">MOD(32+2*K2+2*O2-N2-P2,7)</f>
        <v>6</v>
      </c>
      <c r="R2" s="39">
        <f t="shared" ref="R2:R9" si="15">INT((G2+11*N2+22*Q2)/451)</f>
        <v>0</v>
      </c>
      <c r="S2" s="39">
        <f t="shared" ref="S2:S9" si="16">N2+Q2-7*R2+114</f>
        <v>121</v>
      </c>
      <c r="U2" s="23">
        <f>D2-40</f>
        <v>25609</v>
      </c>
      <c r="V2" s="23">
        <f t="shared" ref="V2:V9" si="17">U2+1</f>
        <v>25610</v>
      </c>
      <c r="X2" s="23">
        <f>Z2-3</f>
        <v>25653</v>
      </c>
      <c r="Y2" s="23">
        <f>Z2-2</f>
        <v>25654</v>
      </c>
      <c r="Z2" s="23">
        <f>ROUND(DATE(A2,4,1)/7+MOD(19*MOD(A2,19)-7,30)*14%,0)*7-6</f>
        <v>25656</v>
      </c>
    </row>
    <row r="3" spans="1:26" x14ac:dyDescent="0.25">
      <c r="A3" s="6">
        <v>1971</v>
      </c>
      <c r="B3" s="6">
        <f t="shared" si="0"/>
        <v>4</v>
      </c>
      <c r="C3" s="6">
        <f t="shared" si="1"/>
        <v>11</v>
      </c>
      <c r="D3" s="10">
        <f t="shared" si="2"/>
        <v>26027</v>
      </c>
      <c r="E3" s="10">
        <f t="shared" si="3"/>
        <v>26034</v>
      </c>
      <c r="G3" s="39">
        <f t="shared" si="4"/>
        <v>14</v>
      </c>
      <c r="H3" s="39">
        <f t="shared" si="5"/>
        <v>19</v>
      </c>
      <c r="I3" s="39">
        <f t="shared" si="6"/>
        <v>71</v>
      </c>
      <c r="J3" s="39">
        <f t="shared" si="7"/>
        <v>4</v>
      </c>
      <c r="K3" s="39">
        <f t="shared" si="8"/>
        <v>3</v>
      </c>
      <c r="L3" s="39">
        <f t="shared" si="9"/>
        <v>1</v>
      </c>
      <c r="M3" s="39">
        <f t="shared" si="10"/>
        <v>6</v>
      </c>
      <c r="N3" s="39">
        <f t="shared" si="11"/>
        <v>20</v>
      </c>
      <c r="O3" s="39">
        <f t="shared" si="12"/>
        <v>17</v>
      </c>
      <c r="P3" s="39">
        <f t="shared" si="13"/>
        <v>3</v>
      </c>
      <c r="Q3" s="39">
        <f t="shared" si="14"/>
        <v>0</v>
      </c>
      <c r="R3" s="39">
        <f t="shared" si="15"/>
        <v>0</v>
      </c>
      <c r="S3" s="39">
        <f t="shared" si="16"/>
        <v>134</v>
      </c>
      <c r="U3" s="23">
        <f>D3-40</f>
        <v>25987</v>
      </c>
      <c r="V3" s="23">
        <f t="shared" si="17"/>
        <v>25988</v>
      </c>
      <c r="X3" s="23">
        <f>Z3-3</f>
        <v>26031</v>
      </c>
      <c r="Y3" s="23">
        <f>Z3-2</f>
        <v>26032</v>
      </c>
      <c r="Z3" s="23">
        <f>ROUND(DATE(A3,4,1)/7+MOD(19*MOD(A3,19)-7,30)*14%,0)*7-6</f>
        <v>26034</v>
      </c>
    </row>
    <row r="4" spans="1:26" x14ac:dyDescent="0.25">
      <c r="A4" s="6">
        <v>1972</v>
      </c>
      <c r="B4" s="6">
        <f t="shared" si="0"/>
        <v>4</v>
      </c>
      <c r="C4" s="6">
        <f t="shared" si="1"/>
        <v>2</v>
      </c>
      <c r="D4" s="10">
        <f t="shared" si="2"/>
        <v>26384</v>
      </c>
      <c r="E4" s="10">
        <f t="shared" si="3"/>
        <v>26391</v>
      </c>
      <c r="G4" s="39">
        <f t="shared" si="4"/>
        <v>15</v>
      </c>
      <c r="H4" s="39">
        <f t="shared" si="5"/>
        <v>19</v>
      </c>
      <c r="I4" s="39">
        <f t="shared" si="6"/>
        <v>72</v>
      </c>
      <c r="J4" s="39">
        <f t="shared" si="7"/>
        <v>4</v>
      </c>
      <c r="K4" s="39">
        <f t="shared" si="8"/>
        <v>3</v>
      </c>
      <c r="L4" s="39">
        <f t="shared" si="9"/>
        <v>1</v>
      </c>
      <c r="M4" s="39">
        <f t="shared" si="10"/>
        <v>6</v>
      </c>
      <c r="N4" s="39">
        <f t="shared" si="11"/>
        <v>9</v>
      </c>
      <c r="O4" s="39">
        <f t="shared" si="12"/>
        <v>18</v>
      </c>
      <c r="P4" s="39">
        <f t="shared" si="13"/>
        <v>0</v>
      </c>
      <c r="Q4" s="39">
        <f t="shared" si="14"/>
        <v>2</v>
      </c>
      <c r="R4" s="39">
        <f t="shared" si="15"/>
        <v>0</v>
      </c>
      <c r="S4" s="39">
        <f t="shared" si="16"/>
        <v>125</v>
      </c>
      <c r="U4" s="23">
        <f>D4-40</f>
        <v>26344</v>
      </c>
      <c r="V4" s="23">
        <f t="shared" si="17"/>
        <v>26345</v>
      </c>
      <c r="X4" s="23">
        <f>Z4-3</f>
        <v>26388</v>
      </c>
      <c r="Y4" s="23">
        <f>Z4-2</f>
        <v>26389</v>
      </c>
      <c r="Z4" s="23">
        <f>ROUND(DATE(A4,4,1)/7+MOD(19*MOD(A4,19)-7,30)*14%,0)*7-6</f>
        <v>26391</v>
      </c>
    </row>
    <row r="5" spans="1:26" x14ac:dyDescent="0.25">
      <c r="A5" s="6">
        <v>1973</v>
      </c>
      <c r="B5" s="6">
        <f t="shared" si="0"/>
        <v>4</v>
      </c>
      <c r="C5" s="6">
        <f t="shared" si="1"/>
        <v>22</v>
      </c>
      <c r="D5" s="10">
        <f t="shared" si="2"/>
        <v>26769</v>
      </c>
      <c r="E5" s="10">
        <f t="shared" si="3"/>
        <v>26776</v>
      </c>
      <c r="G5" s="39">
        <f t="shared" si="4"/>
        <v>16</v>
      </c>
      <c r="H5" s="39">
        <f t="shared" si="5"/>
        <v>19</v>
      </c>
      <c r="I5" s="39">
        <f t="shared" si="6"/>
        <v>73</v>
      </c>
      <c r="J5" s="39">
        <f t="shared" si="7"/>
        <v>4</v>
      </c>
      <c r="K5" s="39">
        <f t="shared" si="8"/>
        <v>3</v>
      </c>
      <c r="L5" s="39">
        <f t="shared" si="9"/>
        <v>1</v>
      </c>
      <c r="M5" s="39">
        <f t="shared" si="10"/>
        <v>6</v>
      </c>
      <c r="N5" s="39">
        <f t="shared" si="11"/>
        <v>28</v>
      </c>
      <c r="O5" s="39">
        <f t="shared" si="12"/>
        <v>18</v>
      </c>
      <c r="P5" s="39">
        <f t="shared" si="13"/>
        <v>1</v>
      </c>
      <c r="Q5" s="39">
        <f t="shared" si="14"/>
        <v>3</v>
      </c>
      <c r="R5" s="39">
        <f t="shared" si="15"/>
        <v>0</v>
      </c>
      <c r="S5" s="39">
        <f t="shared" si="16"/>
        <v>145</v>
      </c>
      <c r="U5" s="23">
        <f>D5-40</f>
        <v>26729</v>
      </c>
      <c r="V5" s="23">
        <f t="shared" si="17"/>
        <v>26730</v>
      </c>
      <c r="X5" s="23">
        <f>Z5-3</f>
        <v>26773</v>
      </c>
      <c r="Y5" s="23">
        <f>Z5-2</f>
        <v>26774</v>
      </c>
      <c r="Z5" s="23">
        <f>ROUND(DATE(A5,4,1)/7+MOD(19*MOD(A5,19)-7,30)*14%,0)*7-6</f>
        <v>26776</v>
      </c>
    </row>
    <row r="6" spans="1:26" x14ac:dyDescent="0.25">
      <c r="A6" s="6">
        <v>1974</v>
      </c>
      <c r="B6" s="6">
        <f t="shared" si="0"/>
        <v>4</v>
      </c>
      <c r="C6" s="6">
        <f t="shared" si="1"/>
        <v>14</v>
      </c>
      <c r="D6" s="10">
        <f t="shared" si="2"/>
        <v>27126</v>
      </c>
      <c r="E6" s="10">
        <f t="shared" si="3"/>
        <v>27133</v>
      </c>
      <c r="G6" s="39">
        <f t="shared" si="4"/>
        <v>17</v>
      </c>
      <c r="H6" s="39">
        <f t="shared" si="5"/>
        <v>19</v>
      </c>
      <c r="I6" s="39">
        <f t="shared" si="6"/>
        <v>74</v>
      </c>
      <c r="J6" s="39">
        <f t="shared" si="7"/>
        <v>4</v>
      </c>
      <c r="K6" s="39">
        <f t="shared" si="8"/>
        <v>3</v>
      </c>
      <c r="L6" s="39">
        <f t="shared" si="9"/>
        <v>1</v>
      </c>
      <c r="M6" s="39">
        <f t="shared" si="10"/>
        <v>6</v>
      </c>
      <c r="N6" s="39">
        <f t="shared" si="11"/>
        <v>17</v>
      </c>
      <c r="O6" s="39">
        <f t="shared" si="12"/>
        <v>18</v>
      </c>
      <c r="P6" s="39">
        <f t="shared" si="13"/>
        <v>2</v>
      </c>
      <c r="Q6" s="39">
        <f t="shared" si="14"/>
        <v>6</v>
      </c>
      <c r="R6" s="39">
        <f t="shared" si="15"/>
        <v>0</v>
      </c>
      <c r="S6" s="39">
        <f t="shared" si="16"/>
        <v>137</v>
      </c>
      <c r="U6" s="23">
        <f>D6-40</f>
        <v>27086</v>
      </c>
      <c r="V6" s="23">
        <f t="shared" si="17"/>
        <v>27087</v>
      </c>
      <c r="X6" s="23">
        <f>Z6-3</f>
        <v>27130</v>
      </c>
      <c r="Y6" s="23">
        <f>Z6-2</f>
        <v>27131</v>
      </c>
      <c r="Z6" s="23">
        <f>ROUND(DATE(A6,4,1)/7+MOD(19*MOD(A6,19)-7,30)*14%,0)*7-6</f>
        <v>27133</v>
      </c>
    </row>
    <row r="7" spans="1:26" x14ac:dyDescent="0.25">
      <c r="A7" s="6">
        <v>1975</v>
      </c>
      <c r="B7" s="6">
        <f t="shared" si="0"/>
        <v>3</v>
      </c>
      <c r="C7" s="6">
        <f t="shared" si="1"/>
        <v>30</v>
      </c>
      <c r="D7" s="10">
        <f t="shared" si="2"/>
        <v>27476</v>
      </c>
      <c r="E7" s="10">
        <f t="shared" si="3"/>
        <v>27483</v>
      </c>
      <c r="G7" s="39">
        <f t="shared" si="4"/>
        <v>18</v>
      </c>
      <c r="H7" s="39">
        <f t="shared" si="5"/>
        <v>19</v>
      </c>
      <c r="I7" s="39">
        <f t="shared" si="6"/>
        <v>75</v>
      </c>
      <c r="J7" s="39">
        <f t="shared" si="7"/>
        <v>4</v>
      </c>
      <c r="K7" s="39">
        <f t="shared" si="8"/>
        <v>3</v>
      </c>
      <c r="L7" s="39">
        <f t="shared" si="9"/>
        <v>1</v>
      </c>
      <c r="M7" s="39">
        <f t="shared" si="10"/>
        <v>6</v>
      </c>
      <c r="N7" s="39">
        <f t="shared" si="11"/>
        <v>6</v>
      </c>
      <c r="O7" s="39">
        <f t="shared" si="12"/>
        <v>18</v>
      </c>
      <c r="P7" s="39">
        <f t="shared" si="13"/>
        <v>3</v>
      </c>
      <c r="Q7" s="39">
        <f t="shared" si="14"/>
        <v>2</v>
      </c>
      <c r="R7" s="39">
        <f t="shared" si="15"/>
        <v>0</v>
      </c>
      <c r="S7" s="39">
        <f t="shared" si="16"/>
        <v>122</v>
      </c>
      <c r="U7" s="23">
        <f>D7-40</f>
        <v>27436</v>
      </c>
      <c r="V7" s="23">
        <f t="shared" si="17"/>
        <v>27437</v>
      </c>
      <c r="X7" s="23">
        <f>Z7-3</f>
        <v>27480</v>
      </c>
      <c r="Y7" s="23">
        <f>Z7-2</f>
        <v>27481</v>
      </c>
      <c r="Z7" s="23">
        <f>ROUND(DATE(A7,4,1)/7+MOD(19*MOD(A7,19)-7,30)*14%,0)*7-6</f>
        <v>27483</v>
      </c>
    </row>
    <row r="8" spans="1:26" x14ac:dyDescent="0.25">
      <c r="A8" s="6">
        <v>1976</v>
      </c>
      <c r="B8" s="6">
        <f t="shared" si="0"/>
        <v>4</v>
      </c>
      <c r="C8" s="6">
        <f t="shared" si="1"/>
        <v>18</v>
      </c>
      <c r="D8" s="10">
        <f t="shared" si="2"/>
        <v>27861</v>
      </c>
      <c r="E8" s="10">
        <f t="shared" si="3"/>
        <v>27868</v>
      </c>
      <c r="G8" s="39">
        <f t="shared" si="4"/>
        <v>0</v>
      </c>
      <c r="H8" s="39">
        <f t="shared" si="5"/>
        <v>19</v>
      </c>
      <c r="I8" s="39">
        <f t="shared" si="6"/>
        <v>76</v>
      </c>
      <c r="J8" s="39">
        <f t="shared" si="7"/>
        <v>4</v>
      </c>
      <c r="K8" s="39">
        <f t="shared" si="8"/>
        <v>3</v>
      </c>
      <c r="L8" s="39">
        <f t="shared" si="9"/>
        <v>1</v>
      </c>
      <c r="M8" s="39">
        <f t="shared" si="10"/>
        <v>6</v>
      </c>
      <c r="N8" s="39">
        <f t="shared" si="11"/>
        <v>24</v>
      </c>
      <c r="O8" s="39">
        <f t="shared" si="12"/>
        <v>19</v>
      </c>
      <c r="P8" s="39">
        <f t="shared" si="13"/>
        <v>0</v>
      </c>
      <c r="Q8" s="39">
        <f t="shared" si="14"/>
        <v>3</v>
      </c>
      <c r="R8" s="39">
        <f t="shared" si="15"/>
        <v>0</v>
      </c>
      <c r="S8" s="39">
        <f t="shared" si="16"/>
        <v>141</v>
      </c>
      <c r="U8" s="23">
        <f>D8-40</f>
        <v>27821</v>
      </c>
      <c r="V8" s="23">
        <f t="shared" si="17"/>
        <v>27822</v>
      </c>
      <c r="X8" s="23">
        <f>Z8-3</f>
        <v>27865</v>
      </c>
      <c r="Y8" s="23">
        <f>Z8-2</f>
        <v>27866</v>
      </c>
      <c r="Z8" s="23">
        <f>ROUND(DATE(A8,4,1)/7+MOD(19*MOD(A8,19)-7,30)*14%,0)*7-6</f>
        <v>27868</v>
      </c>
    </row>
    <row r="9" spans="1:26" x14ac:dyDescent="0.25">
      <c r="A9" s="6">
        <v>1977</v>
      </c>
      <c r="B9" s="6">
        <f t="shared" si="0"/>
        <v>4</v>
      </c>
      <c r="C9" s="6">
        <f t="shared" si="1"/>
        <v>10</v>
      </c>
      <c r="D9" s="10">
        <f t="shared" si="2"/>
        <v>28218</v>
      </c>
      <c r="E9" s="10">
        <f t="shared" si="3"/>
        <v>28225</v>
      </c>
      <c r="G9" s="39">
        <f t="shared" si="4"/>
        <v>1</v>
      </c>
      <c r="H9" s="39">
        <f t="shared" si="5"/>
        <v>19</v>
      </c>
      <c r="I9" s="39">
        <f t="shared" si="6"/>
        <v>77</v>
      </c>
      <c r="J9" s="39">
        <f t="shared" si="7"/>
        <v>4</v>
      </c>
      <c r="K9" s="39">
        <f t="shared" si="8"/>
        <v>3</v>
      </c>
      <c r="L9" s="39">
        <f t="shared" si="9"/>
        <v>1</v>
      </c>
      <c r="M9" s="39">
        <f t="shared" si="10"/>
        <v>6</v>
      </c>
      <c r="N9" s="39">
        <f t="shared" si="11"/>
        <v>13</v>
      </c>
      <c r="O9" s="39">
        <f t="shared" si="12"/>
        <v>19</v>
      </c>
      <c r="P9" s="39">
        <f t="shared" si="13"/>
        <v>1</v>
      </c>
      <c r="Q9" s="39">
        <f t="shared" si="14"/>
        <v>6</v>
      </c>
      <c r="R9" s="39">
        <f t="shared" si="15"/>
        <v>0</v>
      </c>
      <c r="S9" s="39">
        <f t="shared" si="16"/>
        <v>133</v>
      </c>
      <c r="U9" s="23">
        <f>D9-40</f>
        <v>28178</v>
      </c>
      <c r="V9" s="23">
        <f t="shared" si="17"/>
        <v>28179</v>
      </c>
      <c r="X9" s="23">
        <f>Z9-3</f>
        <v>28222</v>
      </c>
      <c r="Y9" s="23">
        <f>Z9-2</f>
        <v>28223</v>
      </c>
      <c r="Z9" s="23">
        <f>ROUND(DATE(A9,4,1)/7+MOD(19*MOD(A9,19)-7,30)*14%,0)*7-6</f>
        <v>28225</v>
      </c>
    </row>
    <row r="10" spans="1:26" x14ac:dyDescent="0.25">
      <c r="A10" s="6">
        <v>1978</v>
      </c>
      <c r="B10" s="6">
        <f t="shared" ref="B10:B23" si="18">INT(S10/31)</f>
        <v>3</v>
      </c>
      <c r="C10" s="6">
        <f t="shared" ref="C10:C23" si="19">1+(MOD(S10,31))</f>
        <v>26</v>
      </c>
      <c r="D10" s="10">
        <f t="shared" ref="D10:D23" si="20">E10-7</f>
        <v>28568</v>
      </c>
      <c r="E10" s="10">
        <f t="shared" ref="E10:E23" si="21">DATE(A10,B10,C10)</f>
        <v>28575</v>
      </c>
      <c r="G10" s="39">
        <f t="shared" ref="G10:G23" si="22">MOD(A10,19)</f>
        <v>2</v>
      </c>
      <c r="H10" s="39">
        <f t="shared" ref="H10:H23" si="23">INT(A10/100)</f>
        <v>19</v>
      </c>
      <c r="I10" s="39">
        <f t="shared" ref="I10:I23" si="24">MOD(A10,100)</f>
        <v>78</v>
      </c>
      <c r="J10" s="39">
        <f t="shared" ref="J10:J23" si="25">INT(H10/4)</f>
        <v>4</v>
      </c>
      <c r="K10" s="39">
        <f t="shared" ref="K10:K23" si="26">MOD(H10,4)</f>
        <v>3</v>
      </c>
      <c r="L10" s="39">
        <f t="shared" ref="L10:L23" si="27">INT((H10+8)/25)</f>
        <v>1</v>
      </c>
      <c r="M10" s="39">
        <f t="shared" ref="M10:M23" si="28">INT((H10-L10+1)/3)</f>
        <v>6</v>
      </c>
      <c r="N10" s="39">
        <f t="shared" ref="N10:N23" si="29">MOD(19*G10+H10-J10-M10+15,30)</f>
        <v>2</v>
      </c>
      <c r="O10" s="39">
        <f t="shared" ref="O10:O23" si="30">INT(I10/4)</f>
        <v>19</v>
      </c>
      <c r="P10" s="39">
        <f t="shared" ref="P10:P23" si="31">MOD(I10,4)</f>
        <v>2</v>
      </c>
      <c r="Q10" s="39">
        <f t="shared" ref="Q10:Q23" si="32">MOD(32+2*K10+2*O10-N10-P10,7)</f>
        <v>2</v>
      </c>
      <c r="R10" s="39">
        <f t="shared" ref="R10:R23" si="33">INT((G10+11*N10+22*Q10)/451)</f>
        <v>0</v>
      </c>
      <c r="S10" s="39">
        <f t="shared" ref="S10:S23" si="34">N10+Q10-7*R10+114</f>
        <v>118</v>
      </c>
      <c r="U10" s="23">
        <f>D10-40</f>
        <v>28528</v>
      </c>
      <c r="V10" s="23">
        <f t="shared" ref="V10:V23" si="35">U10+1</f>
        <v>28529</v>
      </c>
      <c r="X10" s="23">
        <f>Z10-3</f>
        <v>28572</v>
      </c>
      <c r="Y10" s="23">
        <f>Z10-2</f>
        <v>28573</v>
      </c>
      <c r="Z10" s="23">
        <f>ROUND(DATE(A10,4,1)/7+MOD(19*MOD(A10,19)-7,30)*14%,0)*7-6</f>
        <v>28575</v>
      </c>
    </row>
    <row r="11" spans="1:26" x14ac:dyDescent="0.25">
      <c r="A11" s="6">
        <v>1979</v>
      </c>
      <c r="B11" s="6">
        <f t="shared" si="18"/>
        <v>4</v>
      </c>
      <c r="C11" s="6">
        <f t="shared" si="19"/>
        <v>15</v>
      </c>
      <c r="D11" s="10">
        <f t="shared" si="20"/>
        <v>28953</v>
      </c>
      <c r="E11" s="10">
        <f t="shared" si="21"/>
        <v>28960</v>
      </c>
      <c r="G11" s="39">
        <f t="shared" si="22"/>
        <v>3</v>
      </c>
      <c r="H11" s="39">
        <f t="shared" si="23"/>
        <v>19</v>
      </c>
      <c r="I11" s="39">
        <f t="shared" si="24"/>
        <v>79</v>
      </c>
      <c r="J11" s="39">
        <f t="shared" si="25"/>
        <v>4</v>
      </c>
      <c r="K11" s="39">
        <f t="shared" si="26"/>
        <v>3</v>
      </c>
      <c r="L11" s="39">
        <f t="shared" si="27"/>
        <v>1</v>
      </c>
      <c r="M11" s="39">
        <f t="shared" si="28"/>
        <v>6</v>
      </c>
      <c r="N11" s="39">
        <f t="shared" si="29"/>
        <v>21</v>
      </c>
      <c r="O11" s="39">
        <f t="shared" si="30"/>
        <v>19</v>
      </c>
      <c r="P11" s="39">
        <f t="shared" si="31"/>
        <v>3</v>
      </c>
      <c r="Q11" s="39">
        <f t="shared" si="32"/>
        <v>3</v>
      </c>
      <c r="R11" s="39">
        <f t="shared" si="33"/>
        <v>0</v>
      </c>
      <c r="S11" s="39">
        <f t="shared" si="34"/>
        <v>138</v>
      </c>
      <c r="U11" s="23">
        <f>D11-40</f>
        <v>28913</v>
      </c>
      <c r="V11" s="23">
        <f t="shared" si="35"/>
        <v>28914</v>
      </c>
      <c r="X11" s="23">
        <f>Z11-3</f>
        <v>28957</v>
      </c>
      <c r="Y11" s="23">
        <f>Z11-2</f>
        <v>28958</v>
      </c>
      <c r="Z11" s="23">
        <f>ROUND(DATE(A11,4,1)/7+MOD(19*MOD(A11,19)-7,30)*14%,0)*7-6</f>
        <v>28960</v>
      </c>
    </row>
    <row r="12" spans="1:26" x14ac:dyDescent="0.25">
      <c r="A12" s="6">
        <v>1980</v>
      </c>
      <c r="B12" s="6">
        <f t="shared" si="18"/>
        <v>4</v>
      </c>
      <c r="C12" s="6">
        <f t="shared" si="19"/>
        <v>6</v>
      </c>
      <c r="D12" s="10">
        <f t="shared" si="20"/>
        <v>29310</v>
      </c>
      <c r="E12" s="10">
        <f t="shared" si="21"/>
        <v>29317</v>
      </c>
      <c r="G12" s="39">
        <f t="shared" si="22"/>
        <v>4</v>
      </c>
      <c r="H12" s="39">
        <f t="shared" si="23"/>
        <v>19</v>
      </c>
      <c r="I12" s="39">
        <f t="shared" si="24"/>
        <v>80</v>
      </c>
      <c r="J12" s="39">
        <f t="shared" si="25"/>
        <v>4</v>
      </c>
      <c r="K12" s="39">
        <f t="shared" si="26"/>
        <v>3</v>
      </c>
      <c r="L12" s="39">
        <f t="shared" si="27"/>
        <v>1</v>
      </c>
      <c r="M12" s="39">
        <f t="shared" si="28"/>
        <v>6</v>
      </c>
      <c r="N12" s="39">
        <f t="shared" si="29"/>
        <v>10</v>
      </c>
      <c r="O12" s="39">
        <f t="shared" si="30"/>
        <v>20</v>
      </c>
      <c r="P12" s="39">
        <f t="shared" si="31"/>
        <v>0</v>
      </c>
      <c r="Q12" s="39">
        <f t="shared" si="32"/>
        <v>5</v>
      </c>
      <c r="R12" s="39">
        <f t="shared" si="33"/>
        <v>0</v>
      </c>
      <c r="S12" s="39">
        <f t="shared" si="34"/>
        <v>129</v>
      </c>
      <c r="U12" s="23">
        <f>D12-40</f>
        <v>29270</v>
      </c>
      <c r="V12" s="23">
        <f t="shared" si="35"/>
        <v>29271</v>
      </c>
      <c r="X12" s="23">
        <f>Z12-3</f>
        <v>29314</v>
      </c>
      <c r="Y12" s="23">
        <f>Z12-2</f>
        <v>29315</v>
      </c>
      <c r="Z12" s="23">
        <f>ROUND(DATE(A12,4,1)/7+MOD(19*MOD(A12,19)-7,30)*14%,0)*7-6</f>
        <v>29317</v>
      </c>
    </row>
    <row r="13" spans="1:26" x14ac:dyDescent="0.25">
      <c r="A13" s="6">
        <v>1981</v>
      </c>
      <c r="B13" s="6">
        <f t="shared" si="18"/>
        <v>4</v>
      </c>
      <c r="C13" s="6">
        <f t="shared" si="19"/>
        <v>19</v>
      </c>
      <c r="D13" s="10">
        <f t="shared" si="20"/>
        <v>29688</v>
      </c>
      <c r="E13" s="10">
        <f t="shared" si="21"/>
        <v>29695</v>
      </c>
      <c r="G13" s="39">
        <f t="shared" si="22"/>
        <v>5</v>
      </c>
      <c r="H13" s="39">
        <f t="shared" si="23"/>
        <v>19</v>
      </c>
      <c r="I13" s="39">
        <f t="shared" si="24"/>
        <v>81</v>
      </c>
      <c r="J13" s="39">
        <f t="shared" si="25"/>
        <v>4</v>
      </c>
      <c r="K13" s="39">
        <f t="shared" si="26"/>
        <v>3</v>
      </c>
      <c r="L13" s="39">
        <f t="shared" si="27"/>
        <v>1</v>
      </c>
      <c r="M13" s="39">
        <f t="shared" si="28"/>
        <v>6</v>
      </c>
      <c r="N13" s="39">
        <f t="shared" si="29"/>
        <v>29</v>
      </c>
      <c r="O13" s="39">
        <f t="shared" si="30"/>
        <v>20</v>
      </c>
      <c r="P13" s="39">
        <f t="shared" si="31"/>
        <v>1</v>
      </c>
      <c r="Q13" s="39">
        <f t="shared" si="32"/>
        <v>6</v>
      </c>
      <c r="R13" s="39">
        <f t="shared" si="33"/>
        <v>1</v>
      </c>
      <c r="S13" s="39">
        <f t="shared" si="34"/>
        <v>142</v>
      </c>
      <c r="U13" s="23">
        <f>D13-40</f>
        <v>29648</v>
      </c>
      <c r="V13" s="23">
        <f t="shared" si="35"/>
        <v>29649</v>
      </c>
      <c r="X13" s="23">
        <f>Z13-3</f>
        <v>29692</v>
      </c>
      <c r="Y13" s="23">
        <f>Z13-2</f>
        <v>29693</v>
      </c>
      <c r="Z13" s="23">
        <f>ROUND(DATE(A13,4,1)/7+MOD(19*MOD(A13,19)-7,30)*14%,0)*7-6</f>
        <v>29695</v>
      </c>
    </row>
    <row r="14" spans="1:26" x14ac:dyDescent="0.25">
      <c r="A14" s="6">
        <v>1982</v>
      </c>
      <c r="B14" s="6">
        <f t="shared" si="18"/>
        <v>4</v>
      </c>
      <c r="C14" s="6">
        <f t="shared" si="19"/>
        <v>11</v>
      </c>
      <c r="D14" s="10">
        <f t="shared" si="20"/>
        <v>30045</v>
      </c>
      <c r="E14" s="10">
        <f t="shared" si="21"/>
        <v>30052</v>
      </c>
      <c r="G14" s="39">
        <f t="shared" si="22"/>
        <v>6</v>
      </c>
      <c r="H14" s="39">
        <f t="shared" si="23"/>
        <v>19</v>
      </c>
      <c r="I14" s="39">
        <f t="shared" si="24"/>
        <v>82</v>
      </c>
      <c r="J14" s="39">
        <f t="shared" si="25"/>
        <v>4</v>
      </c>
      <c r="K14" s="39">
        <f t="shared" si="26"/>
        <v>3</v>
      </c>
      <c r="L14" s="39">
        <f t="shared" si="27"/>
        <v>1</v>
      </c>
      <c r="M14" s="39">
        <f t="shared" si="28"/>
        <v>6</v>
      </c>
      <c r="N14" s="39">
        <f t="shared" si="29"/>
        <v>18</v>
      </c>
      <c r="O14" s="39">
        <f t="shared" si="30"/>
        <v>20</v>
      </c>
      <c r="P14" s="39">
        <f t="shared" si="31"/>
        <v>2</v>
      </c>
      <c r="Q14" s="39">
        <f t="shared" si="32"/>
        <v>2</v>
      </c>
      <c r="R14" s="39">
        <f t="shared" si="33"/>
        <v>0</v>
      </c>
      <c r="S14" s="39">
        <f t="shared" si="34"/>
        <v>134</v>
      </c>
      <c r="U14" s="23">
        <f>D14-40</f>
        <v>30005</v>
      </c>
      <c r="V14" s="23">
        <f t="shared" si="35"/>
        <v>30006</v>
      </c>
      <c r="X14" s="23">
        <f>Z14-3</f>
        <v>30049</v>
      </c>
      <c r="Y14" s="23">
        <f>Z14-2</f>
        <v>30050</v>
      </c>
      <c r="Z14" s="23">
        <f>ROUND(DATE(A14,4,1)/7+MOD(19*MOD(A14,19)-7,30)*14%,0)*7-6</f>
        <v>30052</v>
      </c>
    </row>
    <row r="15" spans="1:26" x14ac:dyDescent="0.25">
      <c r="A15" s="6">
        <v>1983</v>
      </c>
      <c r="B15" s="6">
        <f t="shared" si="18"/>
        <v>4</v>
      </c>
      <c r="C15" s="6">
        <f t="shared" si="19"/>
        <v>3</v>
      </c>
      <c r="D15" s="10">
        <f t="shared" si="20"/>
        <v>30402</v>
      </c>
      <c r="E15" s="10">
        <f t="shared" si="21"/>
        <v>30409</v>
      </c>
      <c r="G15" s="39">
        <f t="shared" si="22"/>
        <v>7</v>
      </c>
      <c r="H15" s="39">
        <f t="shared" si="23"/>
        <v>19</v>
      </c>
      <c r="I15" s="39">
        <f t="shared" si="24"/>
        <v>83</v>
      </c>
      <c r="J15" s="39">
        <f t="shared" si="25"/>
        <v>4</v>
      </c>
      <c r="K15" s="39">
        <f t="shared" si="26"/>
        <v>3</v>
      </c>
      <c r="L15" s="39">
        <f t="shared" si="27"/>
        <v>1</v>
      </c>
      <c r="M15" s="39">
        <f t="shared" si="28"/>
        <v>6</v>
      </c>
      <c r="N15" s="39">
        <f t="shared" si="29"/>
        <v>7</v>
      </c>
      <c r="O15" s="39">
        <f t="shared" si="30"/>
        <v>20</v>
      </c>
      <c r="P15" s="39">
        <f t="shared" si="31"/>
        <v>3</v>
      </c>
      <c r="Q15" s="39">
        <f t="shared" si="32"/>
        <v>5</v>
      </c>
      <c r="R15" s="39">
        <f t="shared" si="33"/>
        <v>0</v>
      </c>
      <c r="S15" s="39">
        <f t="shared" si="34"/>
        <v>126</v>
      </c>
      <c r="U15" s="23">
        <f>D15-40</f>
        <v>30362</v>
      </c>
      <c r="V15" s="23">
        <f t="shared" si="35"/>
        <v>30363</v>
      </c>
      <c r="X15" s="23">
        <f>Z15-3</f>
        <v>30406</v>
      </c>
      <c r="Y15" s="23">
        <f>Z15-2</f>
        <v>30407</v>
      </c>
      <c r="Z15" s="23">
        <f>ROUND(DATE(A15,4,1)/7+MOD(19*MOD(A15,19)-7,30)*14%,0)*7-6</f>
        <v>30409</v>
      </c>
    </row>
    <row r="16" spans="1:26" x14ac:dyDescent="0.25">
      <c r="A16" s="6">
        <v>1984</v>
      </c>
      <c r="B16" s="6">
        <f t="shared" si="18"/>
        <v>4</v>
      </c>
      <c r="C16" s="6">
        <f t="shared" si="19"/>
        <v>22</v>
      </c>
      <c r="D16" s="10">
        <f t="shared" si="20"/>
        <v>30787</v>
      </c>
      <c r="E16" s="10">
        <f t="shared" si="21"/>
        <v>30794</v>
      </c>
      <c r="G16" s="39">
        <f t="shared" si="22"/>
        <v>8</v>
      </c>
      <c r="H16" s="39">
        <f t="shared" si="23"/>
        <v>19</v>
      </c>
      <c r="I16" s="39">
        <f t="shared" si="24"/>
        <v>84</v>
      </c>
      <c r="J16" s="39">
        <f t="shared" si="25"/>
        <v>4</v>
      </c>
      <c r="K16" s="39">
        <f t="shared" si="26"/>
        <v>3</v>
      </c>
      <c r="L16" s="39">
        <f t="shared" si="27"/>
        <v>1</v>
      </c>
      <c r="M16" s="39">
        <f t="shared" si="28"/>
        <v>6</v>
      </c>
      <c r="N16" s="39">
        <f t="shared" si="29"/>
        <v>26</v>
      </c>
      <c r="O16" s="39">
        <f t="shared" si="30"/>
        <v>21</v>
      </c>
      <c r="P16" s="39">
        <f t="shared" si="31"/>
        <v>0</v>
      </c>
      <c r="Q16" s="39">
        <f t="shared" si="32"/>
        <v>5</v>
      </c>
      <c r="R16" s="39">
        <f t="shared" si="33"/>
        <v>0</v>
      </c>
      <c r="S16" s="39">
        <f t="shared" si="34"/>
        <v>145</v>
      </c>
      <c r="U16" s="23">
        <f>D16-40</f>
        <v>30747</v>
      </c>
      <c r="V16" s="23">
        <f t="shared" si="35"/>
        <v>30748</v>
      </c>
      <c r="X16" s="23">
        <f>Z16-3</f>
        <v>30791</v>
      </c>
      <c r="Y16" s="23">
        <f>Z16-2</f>
        <v>30792</v>
      </c>
      <c r="Z16" s="23">
        <f>ROUND(DATE(A16,4,1)/7+MOD(19*MOD(A16,19)-7,30)*14%,0)*7-6</f>
        <v>30794</v>
      </c>
    </row>
    <row r="17" spans="1:26" x14ac:dyDescent="0.25">
      <c r="A17" s="6">
        <v>1985</v>
      </c>
      <c r="B17" s="6">
        <f t="shared" si="18"/>
        <v>4</v>
      </c>
      <c r="C17" s="6">
        <f t="shared" si="19"/>
        <v>7</v>
      </c>
      <c r="D17" s="10">
        <f t="shared" si="20"/>
        <v>31137</v>
      </c>
      <c r="E17" s="10">
        <f t="shared" si="21"/>
        <v>31144</v>
      </c>
      <c r="G17" s="39">
        <f t="shared" si="22"/>
        <v>9</v>
      </c>
      <c r="H17" s="39">
        <f t="shared" si="23"/>
        <v>19</v>
      </c>
      <c r="I17" s="39">
        <f t="shared" si="24"/>
        <v>85</v>
      </c>
      <c r="J17" s="39">
        <f t="shared" si="25"/>
        <v>4</v>
      </c>
      <c r="K17" s="39">
        <f t="shared" si="26"/>
        <v>3</v>
      </c>
      <c r="L17" s="39">
        <f t="shared" si="27"/>
        <v>1</v>
      </c>
      <c r="M17" s="39">
        <f t="shared" si="28"/>
        <v>6</v>
      </c>
      <c r="N17" s="39">
        <f t="shared" si="29"/>
        <v>15</v>
      </c>
      <c r="O17" s="39">
        <f t="shared" si="30"/>
        <v>21</v>
      </c>
      <c r="P17" s="39">
        <f t="shared" si="31"/>
        <v>1</v>
      </c>
      <c r="Q17" s="39">
        <f t="shared" si="32"/>
        <v>1</v>
      </c>
      <c r="R17" s="39">
        <f t="shared" si="33"/>
        <v>0</v>
      </c>
      <c r="S17" s="39">
        <f t="shared" si="34"/>
        <v>130</v>
      </c>
      <c r="U17" s="23">
        <f>D17-40</f>
        <v>31097</v>
      </c>
      <c r="V17" s="23">
        <f t="shared" si="35"/>
        <v>31098</v>
      </c>
      <c r="X17" s="23">
        <f>Z17-3</f>
        <v>31141</v>
      </c>
      <c r="Y17" s="23">
        <f>Z17-2</f>
        <v>31142</v>
      </c>
      <c r="Z17" s="23">
        <f>ROUND(DATE(A17,4,1)/7+MOD(19*MOD(A17,19)-7,30)*14%,0)*7-6</f>
        <v>31144</v>
      </c>
    </row>
    <row r="18" spans="1:26" x14ac:dyDescent="0.25">
      <c r="A18" s="6">
        <v>1986</v>
      </c>
      <c r="B18" s="6">
        <f t="shared" si="18"/>
        <v>3</v>
      </c>
      <c r="C18" s="6">
        <f t="shared" si="19"/>
        <v>30</v>
      </c>
      <c r="D18" s="10">
        <f t="shared" si="20"/>
        <v>31494</v>
      </c>
      <c r="E18" s="10">
        <f t="shared" si="21"/>
        <v>31501</v>
      </c>
      <c r="G18" s="39">
        <f t="shared" si="22"/>
        <v>10</v>
      </c>
      <c r="H18" s="39">
        <f t="shared" si="23"/>
        <v>19</v>
      </c>
      <c r="I18" s="39">
        <f t="shared" si="24"/>
        <v>86</v>
      </c>
      <c r="J18" s="39">
        <f t="shared" si="25"/>
        <v>4</v>
      </c>
      <c r="K18" s="39">
        <f t="shared" si="26"/>
        <v>3</v>
      </c>
      <c r="L18" s="39">
        <f t="shared" si="27"/>
        <v>1</v>
      </c>
      <c r="M18" s="39">
        <f t="shared" si="28"/>
        <v>6</v>
      </c>
      <c r="N18" s="39">
        <f t="shared" si="29"/>
        <v>4</v>
      </c>
      <c r="O18" s="39">
        <f t="shared" si="30"/>
        <v>21</v>
      </c>
      <c r="P18" s="39">
        <f t="shared" si="31"/>
        <v>2</v>
      </c>
      <c r="Q18" s="39">
        <f t="shared" si="32"/>
        <v>4</v>
      </c>
      <c r="R18" s="39">
        <f t="shared" si="33"/>
        <v>0</v>
      </c>
      <c r="S18" s="39">
        <f t="shared" si="34"/>
        <v>122</v>
      </c>
      <c r="U18" s="23">
        <f>D18-40</f>
        <v>31454</v>
      </c>
      <c r="V18" s="23">
        <f t="shared" si="35"/>
        <v>31455</v>
      </c>
      <c r="X18" s="23">
        <f>Z18-3</f>
        <v>31498</v>
      </c>
      <c r="Y18" s="23">
        <f>Z18-2</f>
        <v>31499</v>
      </c>
      <c r="Z18" s="23">
        <f>ROUND(DATE(A18,4,1)/7+MOD(19*MOD(A18,19)-7,30)*14%,0)*7-6</f>
        <v>31501</v>
      </c>
    </row>
    <row r="19" spans="1:26" x14ac:dyDescent="0.25">
      <c r="A19" s="6">
        <v>1987</v>
      </c>
      <c r="B19" s="6">
        <f t="shared" si="18"/>
        <v>4</v>
      </c>
      <c r="C19" s="6">
        <f t="shared" si="19"/>
        <v>19</v>
      </c>
      <c r="D19" s="10">
        <f t="shared" si="20"/>
        <v>31879</v>
      </c>
      <c r="E19" s="10">
        <f t="shared" si="21"/>
        <v>31886</v>
      </c>
      <c r="G19" s="39">
        <f t="shared" si="22"/>
        <v>11</v>
      </c>
      <c r="H19" s="39">
        <f t="shared" si="23"/>
        <v>19</v>
      </c>
      <c r="I19" s="39">
        <f t="shared" si="24"/>
        <v>87</v>
      </c>
      <c r="J19" s="39">
        <f t="shared" si="25"/>
        <v>4</v>
      </c>
      <c r="K19" s="39">
        <f t="shared" si="26"/>
        <v>3</v>
      </c>
      <c r="L19" s="39">
        <f t="shared" si="27"/>
        <v>1</v>
      </c>
      <c r="M19" s="39">
        <f t="shared" si="28"/>
        <v>6</v>
      </c>
      <c r="N19" s="39">
        <f t="shared" si="29"/>
        <v>23</v>
      </c>
      <c r="O19" s="39">
        <f t="shared" si="30"/>
        <v>21</v>
      </c>
      <c r="P19" s="39">
        <f t="shared" si="31"/>
        <v>3</v>
      </c>
      <c r="Q19" s="39">
        <f t="shared" si="32"/>
        <v>5</v>
      </c>
      <c r="R19" s="39">
        <f t="shared" si="33"/>
        <v>0</v>
      </c>
      <c r="S19" s="39">
        <f t="shared" si="34"/>
        <v>142</v>
      </c>
      <c r="U19" s="23">
        <f>D19-40</f>
        <v>31839</v>
      </c>
      <c r="V19" s="23">
        <f t="shared" si="35"/>
        <v>31840</v>
      </c>
      <c r="X19" s="23">
        <f>Z19-3</f>
        <v>31883</v>
      </c>
      <c r="Y19" s="23">
        <f>Z19-2</f>
        <v>31884</v>
      </c>
      <c r="Z19" s="23">
        <f>ROUND(DATE(A19,4,1)/7+MOD(19*MOD(A19,19)-7,30)*14%,0)*7-6</f>
        <v>31886</v>
      </c>
    </row>
    <row r="20" spans="1:26" x14ac:dyDescent="0.25">
      <c r="A20" s="6">
        <v>1988</v>
      </c>
      <c r="B20" s="6">
        <f t="shared" si="18"/>
        <v>4</v>
      </c>
      <c r="C20" s="6">
        <f t="shared" si="19"/>
        <v>3</v>
      </c>
      <c r="D20" s="10">
        <f t="shared" si="20"/>
        <v>32229</v>
      </c>
      <c r="E20" s="10">
        <f t="shared" si="21"/>
        <v>32236</v>
      </c>
      <c r="G20" s="39">
        <f t="shared" si="22"/>
        <v>12</v>
      </c>
      <c r="H20" s="39">
        <f t="shared" si="23"/>
        <v>19</v>
      </c>
      <c r="I20" s="39">
        <f t="shared" si="24"/>
        <v>88</v>
      </c>
      <c r="J20" s="39">
        <f t="shared" si="25"/>
        <v>4</v>
      </c>
      <c r="K20" s="39">
        <f t="shared" si="26"/>
        <v>3</v>
      </c>
      <c r="L20" s="39">
        <f t="shared" si="27"/>
        <v>1</v>
      </c>
      <c r="M20" s="39">
        <f t="shared" si="28"/>
        <v>6</v>
      </c>
      <c r="N20" s="39">
        <f t="shared" si="29"/>
        <v>12</v>
      </c>
      <c r="O20" s="39">
        <f t="shared" si="30"/>
        <v>22</v>
      </c>
      <c r="P20" s="39">
        <f t="shared" si="31"/>
        <v>0</v>
      </c>
      <c r="Q20" s="39">
        <f t="shared" si="32"/>
        <v>0</v>
      </c>
      <c r="R20" s="39">
        <f t="shared" si="33"/>
        <v>0</v>
      </c>
      <c r="S20" s="39">
        <f t="shared" si="34"/>
        <v>126</v>
      </c>
      <c r="U20" s="23">
        <f>D20-40</f>
        <v>32189</v>
      </c>
      <c r="V20" s="23">
        <f t="shared" si="35"/>
        <v>32190</v>
      </c>
      <c r="X20" s="23">
        <f>Z20-3</f>
        <v>32233</v>
      </c>
      <c r="Y20" s="23">
        <f>Z20-2</f>
        <v>32234</v>
      </c>
      <c r="Z20" s="23">
        <f>ROUND(DATE(A20,4,1)/7+MOD(19*MOD(A20,19)-7,30)*14%,0)*7-6</f>
        <v>32236</v>
      </c>
    </row>
    <row r="21" spans="1:26" x14ac:dyDescent="0.25">
      <c r="A21" s="6">
        <v>1989</v>
      </c>
      <c r="B21" s="6">
        <f t="shared" si="18"/>
        <v>3</v>
      </c>
      <c r="C21" s="6">
        <f t="shared" si="19"/>
        <v>26</v>
      </c>
      <c r="D21" s="10">
        <f t="shared" si="20"/>
        <v>32586</v>
      </c>
      <c r="E21" s="10">
        <f t="shared" si="21"/>
        <v>32593</v>
      </c>
      <c r="G21" s="39">
        <f t="shared" si="22"/>
        <v>13</v>
      </c>
      <c r="H21" s="39">
        <f t="shared" si="23"/>
        <v>19</v>
      </c>
      <c r="I21" s="39">
        <f t="shared" si="24"/>
        <v>89</v>
      </c>
      <c r="J21" s="39">
        <f t="shared" si="25"/>
        <v>4</v>
      </c>
      <c r="K21" s="39">
        <f t="shared" si="26"/>
        <v>3</v>
      </c>
      <c r="L21" s="39">
        <f t="shared" si="27"/>
        <v>1</v>
      </c>
      <c r="M21" s="39">
        <f t="shared" si="28"/>
        <v>6</v>
      </c>
      <c r="N21" s="39">
        <f t="shared" si="29"/>
        <v>1</v>
      </c>
      <c r="O21" s="39">
        <f t="shared" si="30"/>
        <v>22</v>
      </c>
      <c r="P21" s="39">
        <f t="shared" si="31"/>
        <v>1</v>
      </c>
      <c r="Q21" s="39">
        <f t="shared" si="32"/>
        <v>3</v>
      </c>
      <c r="R21" s="39">
        <f t="shared" si="33"/>
        <v>0</v>
      </c>
      <c r="S21" s="39">
        <f t="shared" si="34"/>
        <v>118</v>
      </c>
      <c r="U21" s="23">
        <f>D21-40</f>
        <v>32546</v>
      </c>
      <c r="V21" s="23">
        <f t="shared" si="35"/>
        <v>32547</v>
      </c>
      <c r="X21" s="23">
        <f>Z21-3</f>
        <v>32590</v>
      </c>
      <c r="Y21" s="23">
        <f>Z21-2</f>
        <v>32591</v>
      </c>
      <c r="Z21" s="23">
        <f>ROUND(DATE(A21,4,1)/7+MOD(19*MOD(A21,19)-7,30)*14%,0)*7-6</f>
        <v>32593</v>
      </c>
    </row>
    <row r="22" spans="1:26" x14ac:dyDescent="0.25">
      <c r="A22" s="6">
        <v>1990</v>
      </c>
      <c r="B22" s="6">
        <f t="shared" si="18"/>
        <v>4</v>
      </c>
      <c r="C22" s="6">
        <f t="shared" si="19"/>
        <v>15</v>
      </c>
      <c r="D22" s="10">
        <f t="shared" si="20"/>
        <v>32971</v>
      </c>
      <c r="E22" s="10">
        <f t="shared" si="21"/>
        <v>32978</v>
      </c>
      <c r="G22" s="39">
        <f t="shared" si="22"/>
        <v>14</v>
      </c>
      <c r="H22" s="39">
        <f t="shared" si="23"/>
        <v>19</v>
      </c>
      <c r="I22" s="39">
        <f t="shared" si="24"/>
        <v>90</v>
      </c>
      <c r="J22" s="39">
        <f t="shared" si="25"/>
        <v>4</v>
      </c>
      <c r="K22" s="39">
        <f t="shared" si="26"/>
        <v>3</v>
      </c>
      <c r="L22" s="39">
        <f t="shared" si="27"/>
        <v>1</v>
      </c>
      <c r="M22" s="39">
        <f t="shared" si="28"/>
        <v>6</v>
      </c>
      <c r="N22" s="39">
        <f t="shared" si="29"/>
        <v>20</v>
      </c>
      <c r="O22" s="39">
        <f t="shared" si="30"/>
        <v>22</v>
      </c>
      <c r="P22" s="39">
        <f t="shared" si="31"/>
        <v>2</v>
      </c>
      <c r="Q22" s="39">
        <f t="shared" si="32"/>
        <v>4</v>
      </c>
      <c r="R22" s="39">
        <f t="shared" si="33"/>
        <v>0</v>
      </c>
      <c r="S22" s="39">
        <f t="shared" si="34"/>
        <v>138</v>
      </c>
      <c r="U22" s="23">
        <f>D22-40</f>
        <v>32931</v>
      </c>
      <c r="V22" s="23">
        <f t="shared" si="35"/>
        <v>32932</v>
      </c>
      <c r="X22" s="23">
        <f>Z22-3</f>
        <v>32975</v>
      </c>
      <c r="Y22" s="23">
        <f>Z22-2</f>
        <v>32976</v>
      </c>
      <c r="Z22" s="23">
        <f>ROUND(DATE(A22,4,1)/7+MOD(19*MOD(A22,19)-7,30)*14%,0)*7-6</f>
        <v>32978</v>
      </c>
    </row>
    <row r="23" spans="1:26" x14ac:dyDescent="0.25">
      <c r="A23" s="6">
        <v>1991</v>
      </c>
      <c r="B23" s="6">
        <f t="shared" si="18"/>
        <v>3</v>
      </c>
      <c r="C23" s="6">
        <f t="shared" si="19"/>
        <v>31</v>
      </c>
      <c r="D23" s="10">
        <f t="shared" si="20"/>
        <v>33321</v>
      </c>
      <c r="E23" s="10">
        <f t="shared" si="21"/>
        <v>33328</v>
      </c>
      <c r="G23" s="39">
        <f t="shared" si="22"/>
        <v>15</v>
      </c>
      <c r="H23" s="39">
        <f t="shared" si="23"/>
        <v>19</v>
      </c>
      <c r="I23" s="39">
        <f t="shared" si="24"/>
        <v>91</v>
      </c>
      <c r="J23" s="39">
        <f t="shared" si="25"/>
        <v>4</v>
      </c>
      <c r="K23" s="39">
        <f t="shared" si="26"/>
        <v>3</v>
      </c>
      <c r="L23" s="39">
        <f t="shared" si="27"/>
        <v>1</v>
      </c>
      <c r="M23" s="39">
        <f t="shared" si="28"/>
        <v>6</v>
      </c>
      <c r="N23" s="39">
        <f t="shared" si="29"/>
        <v>9</v>
      </c>
      <c r="O23" s="39">
        <f t="shared" si="30"/>
        <v>22</v>
      </c>
      <c r="P23" s="39">
        <f t="shared" si="31"/>
        <v>3</v>
      </c>
      <c r="Q23" s="39">
        <f t="shared" si="32"/>
        <v>0</v>
      </c>
      <c r="R23" s="39">
        <f t="shared" si="33"/>
        <v>0</v>
      </c>
      <c r="S23" s="39">
        <f t="shared" si="34"/>
        <v>123</v>
      </c>
      <c r="U23" s="23">
        <f>D23-40</f>
        <v>33281</v>
      </c>
      <c r="V23" s="23">
        <f t="shared" si="35"/>
        <v>33282</v>
      </c>
      <c r="X23" s="23">
        <f>Z23-3</f>
        <v>33325</v>
      </c>
      <c r="Y23" s="23">
        <f>Z23-2</f>
        <v>33326</v>
      </c>
      <c r="Z23" s="23">
        <f>ROUND(DATE(A23,4,1)/7+MOD(19*MOD(A23,19)-7,30)*14%,0)*7-6</f>
        <v>33328</v>
      </c>
    </row>
    <row r="24" spans="1:26" x14ac:dyDescent="0.25">
      <c r="A24" s="6">
        <v>1992</v>
      </c>
      <c r="B24" s="6">
        <f t="shared" ref="B24:B43" si="36">INT(S24/31)</f>
        <v>4</v>
      </c>
      <c r="C24" s="6">
        <f t="shared" ref="C24:C43" si="37">1+(MOD(S24,31))</f>
        <v>19</v>
      </c>
      <c r="D24" s="10">
        <f t="shared" ref="D24:D43" si="38">E24-7</f>
        <v>33706</v>
      </c>
      <c r="E24" s="10">
        <f t="shared" ref="E24:E43" si="39">DATE(A24,B24,C24)</f>
        <v>33713</v>
      </c>
      <c r="G24" s="39">
        <f t="shared" ref="G24:G43" si="40">MOD(A24,19)</f>
        <v>16</v>
      </c>
      <c r="H24" s="39">
        <f t="shared" ref="H24:H43" si="41">INT(A24/100)</f>
        <v>19</v>
      </c>
      <c r="I24" s="39">
        <f t="shared" ref="I24:I43" si="42">MOD(A24,100)</f>
        <v>92</v>
      </c>
      <c r="J24" s="39">
        <f t="shared" ref="J24:J43" si="43">INT(H24/4)</f>
        <v>4</v>
      </c>
      <c r="K24" s="39">
        <f t="shared" ref="K24:K43" si="44">MOD(H24,4)</f>
        <v>3</v>
      </c>
      <c r="L24" s="39">
        <f t="shared" ref="L24:L43" si="45">INT((H24+8)/25)</f>
        <v>1</v>
      </c>
      <c r="M24" s="39">
        <f t="shared" ref="M24:M43" si="46">INT((H24-L24+1)/3)</f>
        <v>6</v>
      </c>
      <c r="N24" s="39">
        <f t="shared" ref="N24:N43" si="47">MOD(19*G24+H24-J24-M24+15,30)</f>
        <v>28</v>
      </c>
      <c r="O24" s="39">
        <f t="shared" ref="O24:O43" si="48">INT(I24/4)</f>
        <v>23</v>
      </c>
      <c r="P24" s="39">
        <f t="shared" ref="P24:P43" si="49">MOD(I24,4)</f>
        <v>0</v>
      </c>
      <c r="Q24" s="39">
        <f t="shared" ref="Q24:Q43" si="50">MOD(32+2*K24+2*O24-N24-P24,7)</f>
        <v>0</v>
      </c>
      <c r="R24" s="39">
        <f t="shared" ref="R24:R43" si="51">INT((G24+11*N24+22*Q24)/451)</f>
        <v>0</v>
      </c>
      <c r="S24" s="39">
        <f t="shared" ref="S24:S43" si="52">N24+Q24-7*R24+114</f>
        <v>142</v>
      </c>
      <c r="U24" s="23">
        <f>D24-40</f>
        <v>33666</v>
      </c>
      <c r="V24" s="23">
        <f t="shared" ref="V24:V43" si="53">U24+1</f>
        <v>33667</v>
      </c>
      <c r="X24" s="23">
        <f>Z24-3</f>
        <v>33710</v>
      </c>
      <c r="Y24" s="23">
        <f>Z24-2</f>
        <v>33711</v>
      </c>
      <c r="Z24" s="23">
        <f>ROUND(DATE(A24,4,1)/7+MOD(19*MOD(A24,19)-7,30)*14%,0)*7-6</f>
        <v>33713</v>
      </c>
    </row>
    <row r="25" spans="1:26" x14ac:dyDescent="0.25">
      <c r="A25" s="6">
        <v>1993</v>
      </c>
      <c r="B25" s="6">
        <f t="shared" si="36"/>
        <v>4</v>
      </c>
      <c r="C25" s="6">
        <f t="shared" si="37"/>
        <v>11</v>
      </c>
      <c r="D25" s="10">
        <f t="shared" si="38"/>
        <v>34063</v>
      </c>
      <c r="E25" s="10">
        <f t="shared" si="39"/>
        <v>34070</v>
      </c>
      <c r="G25" s="39">
        <f t="shared" si="40"/>
        <v>17</v>
      </c>
      <c r="H25" s="39">
        <f t="shared" si="41"/>
        <v>19</v>
      </c>
      <c r="I25" s="39">
        <f t="shared" si="42"/>
        <v>93</v>
      </c>
      <c r="J25" s="39">
        <f t="shared" si="43"/>
        <v>4</v>
      </c>
      <c r="K25" s="39">
        <f t="shared" si="44"/>
        <v>3</v>
      </c>
      <c r="L25" s="39">
        <f t="shared" si="45"/>
        <v>1</v>
      </c>
      <c r="M25" s="39">
        <f t="shared" si="46"/>
        <v>6</v>
      </c>
      <c r="N25" s="39">
        <f t="shared" si="47"/>
        <v>17</v>
      </c>
      <c r="O25" s="39">
        <f t="shared" si="48"/>
        <v>23</v>
      </c>
      <c r="P25" s="39">
        <f t="shared" si="49"/>
        <v>1</v>
      </c>
      <c r="Q25" s="39">
        <f t="shared" si="50"/>
        <v>3</v>
      </c>
      <c r="R25" s="39">
        <f t="shared" si="51"/>
        <v>0</v>
      </c>
      <c r="S25" s="39">
        <f t="shared" si="52"/>
        <v>134</v>
      </c>
      <c r="U25" s="23">
        <f>D25-40</f>
        <v>34023</v>
      </c>
      <c r="V25" s="23">
        <f t="shared" si="53"/>
        <v>34024</v>
      </c>
      <c r="X25" s="23">
        <f>Z25-3</f>
        <v>34067</v>
      </c>
      <c r="Y25" s="23">
        <f>Z25-2</f>
        <v>34068</v>
      </c>
      <c r="Z25" s="23">
        <f>ROUND(DATE(A25,4,1)/7+MOD(19*MOD(A25,19)-7,30)*14%,0)*7-6</f>
        <v>34070</v>
      </c>
    </row>
    <row r="26" spans="1:26" x14ac:dyDescent="0.25">
      <c r="A26" s="6">
        <v>1994</v>
      </c>
      <c r="B26" s="6">
        <f t="shared" si="36"/>
        <v>4</v>
      </c>
      <c r="C26" s="6">
        <f t="shared" si="37"/>
        <v>3</v>
      </c>
      <c r="D26" s="10">
        <f t="shared" si="38"/>
        <v>34420</v>
      </c>
      <c r="E26" s="10">
        <f t="shared" si="39"/>
        <v>34427</v>
      </c>
      <c r="G26" s="39">
        <f t="shared" si="40"/>
        <v>18</v>
      </c>
      <c r="H26" s="39">
        <f t="shared" si="41"/>
        <v>19</v>
      </c>
      <c r="I26" s="39">
        <f t="shared" si="42"/>
        <v>94</v>
      </c>
      <c r="J26" s="39">
        <f t="shared" si="43"/>
        <v>4</v>
      </c>
      <c r="K26" s="39">
        <f t="shared" si="44"/>
        <v>3</v>
      </c>
      <c r="L26" s="39">
        <f t="shared" si="45"/>
        <v>1</v>
      </c>
      <c r="M26" s="39">
        <f t="shared" si="46"/>
        <v>6</v>
      </c>
      <c r="N26" s="39">
        <f t="shared" si="47"/>
        <v>6</v>
      </c>
      <c r="O26" s="39">
        <f t="shared" si="48"/>
        <v>23</v>
      </c>
      <c r="P26" s="39">
        <f t="shared" si="49"/>
        <v>2</v>
      </c>
      <c r="Q26" s="39">
        <f t="shared" si="50"/>
        <v>6</v>
      </c>
      <c r="R26" s="39">
        <f t="shared" si="51"/>
        <v>0</v>
      </c>
      <c r="S26" s="39">
        <f t="shared" si="52"/>
        <v>126</v>
      </c>
      <c r="U26" s="23">
        <f>D26-40</f>
        <v>34380</v>
      </c>
      <c r="V26" s="23">
        <f t="shared" si="53"/>
        <v>34381</v>
      </c>
      <c r="X26" s="23">
        <f>Z26-3</f>
        <v>34424</v>
      </c>
      <c r="Y26" s="23">
        <f>Z26-2</f>
        <v>34425</v>
      </c>
      <c r="Z26" s="23">
        <f>ROUND(DATE(A26,4,1)/7+MOD(19*MOD(A26,19)-7,30)*14%,0)*7-6</f>
        <v>34427</v>
      </c>
    </row>
    <row r="27" spans="1:26" x14ac:dyDescent="0.25">
      <c r="A27" s="6">
        <v>1995</v>
      </c>
      <c r="B27" s="6">
        <f t="shared" si="36"/>
        <v>4</v>
      </c>
      <c r="C27" s="6">
        <f t="shared" si="37"/>
        <v>16</v>
      </c>
      <c r="D27" s="10">
        <f t="shared" si="38"/>
        <v>34798</v>
      </c>
      <c r="E27" s="10">
        <f t="shared" si="39"/>
        <v>34805</v>
      </c>
      <c r="G27" s="39">
        <f t="shared" si="40"/>
        <v>0</v>
      </c>
      <c r="H27" s="39">
        <f t="shared" si="41"/>
        <v>19</v>
      </c>
      <c r="I27" s="39">
        <f t="shared" si="42"/>
        <v>95</v>
      </c>
      <c r="J27" s="39">
        <f t="shared" si="43"/>
        <v>4</v>
      </c>
      <c r="K27" s="39">
        <f t="shared" si="44"/>
        <v>3</v>
      </c>
      <c r="L27" s="39">
        <f t="shared" si="45"/>
        <v>1</v>
      </c>
      <c r="M27" s="39">
        <f t="shared" si="46"/>
        <v>6</v>
      </c>
      <c r="N27" s="39">
        <f t="shared" si="47"/>
        <v>24</v>
      </c>
      <c r="O27" s="39">
        <f t="shared" si="48"/>
        <v>23</v>
      </c>
      <c r="P27" s="39">
        <f t="shared" si="49"/>
        <v>3</v>
      </c>
      <c r="Q27" s="39">
        <f t="shared" si="50"/>
        <v>1</v>
      </c>
      <c r="R27" s="39">
        <f t="shared" si="51"/>
        <v>0</v>
      </c>
      <c r="S27" s="39">
        <f t="shared" si="52"/>
        <v>139</v>
      </c>
      <c r="U27" s="23">
        <f>D27-40</f>
        <v>34758</v>
      </c>
      <c r="V27" s="23">
        <f t="shared" si="53"/>
        <v>34759</v>
      </c>
      <c r="X27" s="23">
        <f>Z27-3</f>
        <v>34802</v>
      </c>
      <c r="Y27" s="23">
        <f>Z27-2</f>
        <v>34803</v>
      </c>
      <c r="Z27" s="23">
        <f>ROUND(DATE(A27,4,1)/7+MOD(19*MOD(A27,19)-7,30)*14%,0)*7-6</f>
        <v>34805</v>
      </c>
    </row>
    <row r="28" spans="1:26" x14ac:dyDescent="0.25">
      <c r="A28" s="6">
        <v>1996</v>
      </c>
      <c r="B28" s="6">
        <f t="shared" si="36"/>
        <v>4</v>
      </c>
      <c r="C28" s="6">
        <f t="shared" si="37"/>
        <v>7</v>
      </c>
      <c r="D28" s="10">
        <f t="shared" si="38"/>
        <v>35155</v>
      </c>
      <c r="E28" s="10">
        <f t="shared" si="39"/>
        <v>35162</v>
      </c>
      <c r="G28" s="39">
        <f t="shared" si="40"/>
        <v>1</v>
      </c>
      <c r="H28" s="39">
        <f t="shared" si="41"/>
        <v>19</v>
      </c>
      <c r="I28" s="39">
        <f t="shared" si="42"/>
        <v>96</v>
      </c>
      <c r="J28" s="39">
        <f t="shared" si="43"/>
        <v>4</v>
      </c>
      <c r="K28" s="39">
        <f t="shared" si="44"/>
        <v>3</v>
      </c>
      <c r="L28" s="39">
        <f t="shared" si="45"/>
        <v>1</v>
      </c>
      <c r="M28" s="39">
        <f t="shared" si="46"/>
        <v>6</v>
      </c>
      <c r="N28" s="39">
        <f t="shared" si="47"/>
        <v>13</v>
      </c>
      <c r="O28" s="39">
        <f t="shared" si="48"/>
        <v>24</v>
      </c>
      <c r="P28" s="39">
        <f t="shared" si="49"/>
        <v>0</v>
      </c>
      <c r="Q28" s="39">
        <f t="shared" si="50"/>
        <v>3</v>
      </c>
      <c r="R28" s="39">
        <f t="shared" si="51"/>
        <v>0</v>
      </c>
      <c r="S28" s="39">
        <f t="shared" si="52"/>
        <v>130</v>
      </c>
      <c r="U28" s="23">
        <f>D28-40</f>
        <v>35115</v>
      </c>
      <c r="V28" s="23">
        <f t="shared" si="53"/>
        <v>35116</v>
      </c>
      <c r="X28" s="23">
        <f>Z28-3</f>
        <v>35159</v>
      </c>
      <c r="Y28" s="23">
        <f>Z28-2</f>
        <v>35160</v>
      </c>
      <c r="Z28" s="23">
        <f>ROUND(DATE(A28,4,1)/7+MOD(19*MOD(A28,19)-7,30)*14%,0)*7-6</f>
        <v>35162</v>
      </c>
    </row>
    <row r="29" spans="1:26" x14ac:dyDescent="0.25">
      <c r="A29" s="6">
        <v>1997</v>
      </c>
      <c r="B29" s="6">
        <f t="shared" si="36"/>
        <v>3</v>
      </c>
      <c r="C29" s="6">
        <f t="shared" si="37"/>
        <v>30</v>
      </c>
      <c r="D29" s="10">
        <f t="shared" si="38"/>
        <v>35512</v>
      </c>
      <c r="E29" s="10">
        <f t="shared" si="39"/>
        <v>35519</v>
      </c>
      <c r="G29" s="39">
        <f t="shared" si="40"/>
        <v>2</v>
      </c>
      <c r="H29" s="39">
        <f t="shared" si="41"/>
        <v>19</v>
      </c>
      <c r="I29" s="39">
        <f t="shared" si="42"/>
        <v>97</v>
      </c>
      <c r="J29" s="39">
        <f t="shared" si="43"/>
        <v>4</v>
      </c>
      <c r="K29" s="39">
        <f t="shared" si="44"/>
        <v>3</v>
      </c>
      <c r="L29" s="39">
        <f t="shared" si="45"/>
        <v>1</v>
      </c>
      <c r="M29" s="39">
        <f t="shared" si="46"/>
        <v>6</v>
      </c>
      <c r="N29" s="39">
        <f t="shared" si="47"/>
        <v>2</v>
      </c>
      <c r="O29" s="39">
        <f t="shared" si="48"/>
        <v>24</v>
      </c>
      <c r="P29" s="39">
        <f t="shared" si="49"/>
        <v>1</v>
      </c>
      <c r="Q29" s="39">
        <f t="shared" si="50"/>
        <v>6</v>
      </c>
      <c r="R29" s="39">
        <f t="shared" si="51"/>
        <v>0</v>
      </c>
      <c r="S29" s="39">
        <f t="shared" si="52"/>
        <v>122</v>
      </c>
      <c r="U29" s="23">
        <f>D29-40</f>
        <v>35472</v>
      </c>
      <c r="V29" s="23">
        <f t="shared" si="53"/>
        <v>35473</v>
      </c>
      <c r="X29" s="23">
        <f>Z29-3</f>
        <v>35516</v>
      </c>
      <c r="Y29" s="23">
        <f>Z29-2</f>
        <v>35517</v>
      </c>
      <c r="Z29" s="23">
        <f>ROUND(DATE(A29,4,1)/7+MOD(19*MOD(A29,19)-7,30)*14%,0)*7-6</f>
        <v>35519</v>
      </c>
    </row>
    <row r="30" spans="1:26" x14ac:dyDescent="0.25">
      <c r="A30" s="6">
        <v>1998</v>
      </c>
      <c r="B30" s="6">
        <f t="shared" si="36"/>
        <v>4</v>
      </c>
      <c r="C30" s="6">
        <f t="shared" si="37"/>
        <v>12</v>
      </c>
      <c r="D30" s="10">
        <f t="shared" si="38"/>
        <v>35890</v>
      </c>
      <c r="E30" s="10">
        <f t="shared" si="39"/>
        <v>35897</v>
      </c>
      <c r="G30" s="39">
        <f t="shared" si="40"/>
        <v>3</v>
      </c>
      <c r="H30" s="39">
        <f t="shared" si="41"/>
        <v>19</v>
      </c>
      <c r="I30" s="39">
        <f t="shared" si="42"/>
        <v>98</v>
      </c>
      <c r="J30" s="39">
        <f t="shared" si="43"/>
        <v>4</v>
      </c>
      <c r="K30" s="39">
        <f t="shared" si="44"/>
        <v>3</v>
      </c>
      <c r="L30" s="39">
        <f t="shared" si="45"/>
        <v>1</v>
      </c>
      <c r="M30" s="39">
        <f t="shared" si="46"/>
        <v>6</v>
      </c>
      <c r="N30" s="39">
        <f t="shared" si="47"/>
        <v>21</v>
      </c>
      <c r="O30" s="39">
        <f t="shared" si="48"/>
        <v>24</v>
      </c>
      <c r="P30" s="39">
        <f t="shared" si="49"/>
        <v>2</v>
      </c>
      <c r="Q30" s="39">
        <f t="shared" si="50"/>
        <v>0</v>
      </c>
      <c r="R30" s="39">
        <f t="shared" si="51"/>
        <v>0</v>
      </c>
      <c r="S30" s="39">
        <f t="shared" si="52"/>
        <v>135</v>
      </c>
      <c r="U30" s="23">
        <f>D30-40</f>
        <v>35850</v>
      </c>
      <c r="V30" s="23">
        <f t="shared" si="53"/>
        <v>35851</v>
      </c>
      <c r="X30" s="23">
        <f>Z30-3</f>
        <v>35894</v>
      </c>
      <c r="Y30" s="23">
        <f>Z30-2</f>
        <v>35895</v>
      </c>
      <c r="Z30" s="23">
        <f>ROUND(DATE(A30,4,1)/7+MOD(19*MOD(A30,19)-7,30)*14%,0)*7-6</f>
        <v>35897</v>
      </c>
    </row>
    <row r="31" spans="1:26" x14ac:dyDescent="0.25">
      <c r="A31" s="6">
        <v>1999</v>
      </c>
      <c r="B31" s="6">
        <f t="shared" si="36"/>
        <v>4</v>
      </c>
      <c r="C31" s="6">
        <f t="shared" si="37"/>
        <v>4</v>
      </c>
      <c r="D31" s="10">
        <f t="shared" si="38"/>
        <v>36247</v>
      </c>
      <c r="E31" s="10">
        <f t="shared" si="39"/>
        <v>36254</v>
      </c>
      <c r="G31" s="39">
        <f t="shared" si="40"/>
        <v>4</v>
      </c>
      <c r="H31" s="39">
        <f t="shared" si="41"/>
        <v>19</v>
      </c>
      <c r="I31" s="39">
        <f t="shared" si="42"/>
        <v>99</v>
      </c>
      <c r="J31" s="39">
        <f t="shared" si="43"/>
        <v>4</v>
      </c>
      <c r="K31" s="39">
        <f t="shared" si="44"/>
        <v>3</v>
      </c>
      <c r="L31" s="39">
        <f t="shared" si="45"/>
        <v>1</v>
      </c>
      <c r="M31" s="39">
        <f t="shared" si="46"/>
        <v>6</v>
      </c>
      <c r="N31" s="39">
        <f t="shared" si="47"/>
        <v>10</v>
      </c>
      <c r="O31" s="39">
        <f t="shared" si="48"/>
        <v>24</v>
      </c>
      <c r="P31" s="39">
        <f t="shared" si="49"/>
        <v>3</v>
      </c>
      <c r="Q31" s="39">
        <f t="shared" si="50"/>
        <v>3</v>
      </c>
      <c r="R31" s="39">
        <f t="shared" si="51"/>
        <v>0</v>
      </c>
      <c r="S31" s="39">
        <f t="shared" si="52"/>
        <v>127</v>
      </c>
      <c r="U31" s="23">
        <f>D31-40</f>
        <v>36207</v>
      </c>
      <c r="V31" s="23">
        <f t="shared" si="53"/>
        <v>36208</v>
      </c>
      <c r="X31" s="23">
        <f>Z31-3</f>
        <v>36251</v>
      </c>
      <c r="Y31" s="23">
        <f>Z31-2</f>
        <v>36252</v>
      </c>
      <c r="Z31" s="23">
        <f>ROUND(DATE(A31,4,1)/7+MOD(19*MOD(A31,19)-7,30)*14%,0)*7-6</f>
        <v>36254</v>
      </c>
    </row>
    <row r="32" spans="1:26" x14ac:dyDescent="0.25">
      <c r="A32" s="6">
        <v>2000</v>
      </c>
      <c r="B32" s="6">
        <f t="shared" si="36"/>
        <v>4</v>
      </c>
      <c r="C32" s="6">
        <f t="shared" si="37"/>
        <v>23</v>
      </c>
      <c r="D32" s="10">
        <f t="shared" si="38"/>
        <v>36632</v>
      </c>
      <c r="E32" s="10">
        <f t="shared" si="39"/>
        <v>36639</v>
      </c>
      <c r="G32" s="39">
        <f t="shared" si="40"/>
        <v>5</v>
      </c>
      <c r="H32" s="39">
        <f t="shared" si="41"/>
        <v>20</v>
      </c>
      <c r="I32" s="39">
        <f t="shared" si="42"/>
        <v>0</v>
      </c>
      <c r="J32" s="39">
        <f t="shared" si="43"/>
        <v>5</v>
      </c>
      <c r="K32" s="39">
        <f t="shared" si="44"/>
        <v>0</v>
      </c>
      <c r="L32" s="39">
        <f t="shared" si="45"/>
        <v>1</v>
      </c>
      <c r="M32" s="39">
        <f t="shared" si="46"/>
        <v>6</v>
      </c>
      <c r="N32" s="39">
        <f t="shared" si="47"/>
        <v>29</v>
      </c>
      <c r="O32" s="39">
        <f t="shared" si="48"/>
        <v>0</v>
      </c>
      <c r="P32" s="39">
        <f t="shared" si="49"/>
        <v>0</v>
      </c>
      <c r="Q32" s="39">
        <f t="shared" si="50"/>
        <v>3</v>
      </c>
      <c r="R32" s="39">
        <f t="shared" si="51"/>
        <v>0</v>
      </c>
      <c r="S32" s="39">
        <f t="shared" si="52"/>
        <v>146</v>
      </c>
      <c r="U32" s="23">
        <f>D32-40</f>
        <v>36592</v>
      </c>
      <c r="V32" s="23">
        <f t="shared" si="53"/>
        <v>36593</v>
      </c>
      <c r="X32" s="23">
        <f>Z32-3</f>
        <v>36636</v>
      </c>
      <c r="Y32" s="23">
        <f>Z32-2</f>
        <v>36637</v>
      </c>
      <c r="Z32" s="23">
        <f>ROUND(DATE(A32,4,1)/7+MOD(19*MOD(A32,19)-7,30)*14%,0)*7-6</f>
        <v>36639</v>
      </c>
    </row>
    <row r="33" spans="1:26" x14ac:dyDescent="0.25">
      <c r="A33" s="6">
        <v>2001</v>
      </c>
      <c r="B33" s="6">
        <f t="shared" si="36"/>
        <v>4</v>
      </c>
      <c r="C33" s="6">
        <f t="shared" si="37"/>
        <v>15</v>
      </c>
      <c r="D33" s="10">
        <f t="shared" si="38"/>
        <v>36989</v>
      </c>
      <c r="E33" s="10">
        <f t="shared" si="39"/>
        <v>36996</v>
      </c>
      <c r="G33" s="39">
        <f t="shared" si="40"/>
        <v>6</v>
      </c>
      <c r="H33" s="39">
        <f t="shared" si="41"/>
        <v>20</v>
      </c>
      <c r="I33" s="39">
        <f t="shared" si="42"/>
        <v>1</v>
      </c>
      <c r="J33" s="39">
        <f t="shared" si="43"/>
        <v>5</v>
      </c>
      <c r="K33" s="39">
        <f t="shared" si="44"/>
        <v>0</v>
      </c>
      <c r="L33" s="39">
        <f t="shared" si="45"/>
        <v>1</v>
      </c>
      <c r="M33" s="39">
        <f t="shared" si="46"/>
        <v>6</v>
      </c>
      <c r="N33" s="39">
        <f t="shared" si="47"/>
        <v>18</v>
      </c>
      <c r="O33" s="39">
        <f t="shared" si="48"/>
        <v>0</v>
      </c>
      <c r="P33" s="39">
        <f t="shared" si="49"/>
        <v>1</v>
      </c>
      <c r="Q33" s="39">
        <f t="shared" si="50"/>
        <v>6</v>
      </c>
      <c r="R33" s="39">
        <f t="shared" si="51"/>
        <v>0</v>
      </c>
      <c r="S33" s="39">
        <f t="shared" si="52"/>
        <v>138</v>
      </c>
      <c r="U33" s="23">
        <f>D33-40</f>
        <v>36949</v>
      </c>
      <c r="V33" s="23">
        <f t="shared" si="53"/>
        <v>36950</v>
      </c>
      <c r="X33" s="23">
        <f>Z33-3</f>
        <v>36993</v>
      </c>
      <c r="Y33" s="23">
        <f>Z33-2</f>
        <v>36994</v>
      </c>
      <c r="Z33" s="23">
        <f>ROUND(DATE(A33,4,1)/7+MOD(19*MOD(A33,19)-7,30)*14%,0)*7-6</f>
        <v>36996</v>
      </c>
    </row>
    <row r="34" spans="1:26" x14ac:dyDescent="0.25">
      <c r="A34" s="6">
        <v>2002</v>
      </c>
      <c r="B34" s="6">
        <f t="shared" si="36"/>
        <v>3</v>
      </c>
      <c r="C34" s="6">
        <f t="shared" si="37"/>
        <v>31</v>
      </c>
      <c r="D34" s="10">
        <f t="shared" si="38"/>
        <v>37339</v>
      </c>
      <c r="E34" s="10">
        <f t="shared" si="39"/>
        <v>37346</v>
      </c>
      <c r="G34" s="39">
        <f t="shared" si="40"/>
        <v>7</v>
      </c>
      <c r="H34" s="39">
        <f t="shared" si="41"/>
        <v>20</v>
      </c>
      <c r="I34" s="39">
        <f t="shared" si="42"/>
        <v>2</v>
      </c>
      <c r="J34" s="39">
        <f t="shared" si="43"/>
        <v>5</v>
      </c>
      <c r="K34" s="39">
        <f t="shared" si="44"/>
        <v>0</v>
      </c>
      <c r="L34" s="39">
        <f t="shared" si="45"/>
        <v>1</v>
      </c>
      <c r="M34" s="39">
        <f t="shared" si="46"/>
        <v>6</v>
      </c>
      <c r="N34" s="39">
        <f t="shared" si="47"/>
        <v>7</v>
      </c>
      <c r="O34" s="39">
        <f t="shared" si="48"/>
        <v>0</v>
      </c>
      <c r="P34" s="39">
        <f t="shared" si="49"/>
        <v>2</v>
      </c>
      <c r="Q34" s="39">
        <f t="shared" si="50"/>
        <v>2</v>
      </c>
      <c r="R34" s="39">
        <f t="shared" si="51"/>
        <v>0</v>
      </c>
      <c r="S34" s="39">
        <f t="shared" si="52"/>
        <v>123</v>
      </c>
      <c r="U34" s="23">
        <f>D34-40</f>
        <v>37299</v>
      </c>
      <c r="V34" s="23">
        <f t="shared" si="53"/>
        <v>37300</v>
      </c>
      <c r="X34" s="23">
        <f>Z34-3</f>
        <v>37343</v>
      </c>
      <c r="Y34" s="23">
        <f>Z34-2</f>
        <v>37344</v>
      </c>
      <c r="Z34" s="23">
        <f>ROUND(DATE(A34,4,1)/7+MOD(19*MOD(A34,19)-7,30)*14%,0)*7-6</f>
        <v>37346</v>
      </c>
    </row>
    <row r="35" spans="1:26" x14ac:dyDescent="0.25">
      <c r="A35" s="6">
        <v>2003</v>
      </c>
      <c r="B35" s="6">
        <f t="shared" si="36"/>
        <v>4</v>
      </c>
      <c r="C35" s="6">
        <f t="shared" si="37"/>
        <v>20</v>
      </c>
      <c r="D35" s="10">
        <f t="shared" si="38"/>
        <v>37724</v>
      </c>
      <c r="E35" s="10">
        <f t="shared" si="39"/>
        <v>37731</v>
      </c>
      <c r="G35" s="39">
        <f t="shared" si="40"/>
        <v>8</v>
      </c>
      <c r="H35" s="39">
        <f t="shared" si="41"/>
        <v>20</v>
      </c>
      <c r="I35" s="39">
        <f t="shared" si="42"/>
        <v>3</v>
      </c>
      <c r="J35" s="39">
        <f t="shared" si="43"/>
        <v>5</v>
      </c>
      <c r="K35" s="39">
        <f t="shared" si="44"/>
        <v>0</v>
      </c>
      <c r="L35" s="39">
        <f t="shared" si="45"/>
        <v>1</v>
      </c>
      <c r="M35" s="39">
        <f t="shared" si="46"/>
        <v>6</v>
      </c>
      <c r="N35" s="39">
        <f t="shared" si="47"/>
        <v>26</v>
      </c>
      <c r="O35" s="39">
        <f t="shared" si="48"/>
        <v>0</v>
      </c>
      <c r="P35" s="39">
        <f t="shared" si="49"/>
        <v>3</v>
      </c>
      <c r="Q35" s="39">
        <f t="shared" si="50"/>
        <v>3</v>
      </c>
      <c r="R35" s="39">
        <f t="shared" si="51"/>
        <v>0</v>
      </c>
      <c r="S35" s="39">
        <f t="shared" si="52"/>
        <v>143</v>
      </c>
      <c r="U35" s="23">
        <f>D35-40</f>
        <v>37684</v>
      </c>
      <c r="V35" s="23">
        <f t="shared" si="53"/>
        <v>37685</v>
      </c>
      <c r="X35" s="23">
        <f>Z35-3</f>
        <v>37728</v>
      </c>
      <c r="Y35" s="23">
        <f>Z35-2</f>
        <v>37729</v>
      </c>
      <c r="Z35" s="23">
        <f>ROUND(DATE(A35,4,1)/7+MOD(19*MOD(A35,19)-7,30)*14%,0)*7-6</f>
        <v>37731</v>
      </c>
    </row>
    <row r="36" spans="1:26" x14ac:dyDescent="0.25">
      <c r="A36" s="6">
        <v>2004</v>
      </c>
      <c r="B36" s="6">
        <f t="shared" si="36"/>
        <v>4</v>
      </c>
      <c r="C36" s="6">
        <f t="shared" si="37"/>
        <v>11</v>
      </c>
      <c r="D36" s="10">
        <f t="shared" si="38"/>
        <v>38081</v>
      </c>
      <c r="E36" s="10">
        <f t="shared" si="39"/>
        <v>38088</v>
      </c>
      <c r="G36" s="39">
        <f t="shared" si="40"/>
        <v>9</v>
      </c>
      <c r="H36" s="39">
        <f t="shared" si="41"/>
        <v>20</v>
      </c>
      <c r="I36" s="39">
        <f t="shared" si="42"/>
        <v>4</v>
      </c>
      <c r="J36" s="39">
        <f t="shared" si="43"/>
        <v>5</v>
      </c>
      <c r="K36" s="39">
        <f t="shared" si="44"/>
        <v>0</v>
      </c>
      <c r="L36" s="39">
        <f t="shared" si="45"/>
        <v>1</v>
      </c>
      <c r="M36" s="39">
        <f t="shared" si="46"/>
        <v>6</v>
      </c>
      <c r="N36" s="39">
        <f t="shared" si="47"/>
        <v>15</v>
      </c>
      <c r="O36" s="39">
        <f t="shared" si="48"/>
        <v>1</v>
      </c>
      <c r="P36" s="39">
        <f t="shared" si="49"/>
        <v>0</v>
      </c>
      <c r="Q36" s="39">
        <f t="shared" si="50"/>
        <v>5</v>
      </c>
      <c r="R36" s="39">
        <f t="shared" si="51"/>
        <v>0</v>
      </c>
      <c r="S36" s="39">
        <f t="shared" si="52"/>
        <v>134</v>
      </c>
      <c r="U36" s="23">
        <f>D36-40</f>
        <v>38041</v>
      </c>
      <c r="V36" s="23">
        <f t="shared" si="53"/>
        <v>38042</v>
      </c>
      <c r="X36" s="23">
        <f>Z36-3</f>
        <v>38085</v>
      </c>
      <c r="Y36" s="23">
        <f>Z36-2</f>
        <v>38086</v>
      </c>
      <c r="Z36" s="23">
        <f>ROUND(DATE(A36,4,1)/7+MOD(19*MOD(A36,19)-7,30)*14%,0)*7-6</f>
        <v>38088</v>
      </c>
    </row>
    <row r="37" spans="1:26" x14ac:dyDescent="0.25">
      <c r="A37" s="6">
        <v>2005</v>
      </c>
      <c r="B37" s="6">
        <f t="shared" si="36"/>
        <v>3</v>
      </c>
      <c r="C37" s="6">
        <f t="shared" si="37"/>
        <v>27</v>
      </c>
      <c r="D37" s="10">
        <f t="shared" si="38"/>
        <v>38431</v>
      </c>
      <c r="E37" s="10">
        <f t="shared" si="39"/>
        <v>38438</v>
      </c>
      <c r="G37" s="39">
        <f t="shared" si="40"/>
        <v>10</v>
      </c>
      <c r="H37" s="39">
        <f t="shared" si="41"/>
        <v>20</v>
      </c>
      <c r="I37" s="39">
        <f t="shared" si="42"/>
        <v>5</v>
      </c>
      <c r="J37" s="39">
        <f t="shared" si="43"/>
        <v>5</v>
      </c>
      <c r="K37" s="39">
        <f t="shared" si="44"/>
        <v>0</v>
      </c>
      <c r="L37" s="39">
        <f t="shared" si="45"/>
        <v>1</v>
      </c>
      <c r="M37" s="39">
        <f t="shared" si="46"/>
        <v>6</v>
      </c>
      <c r="N37" s="39">
        <f t="shared" si="47"/>
        <v>4</v>
      </c>
      <c r="O37" s="39">
        <f t="shared" si="48"/>
        <v>1</v>
      </c>
      <c r="P37" s="39">
        <f t="shared" si="49"/>
        <v>1</v>
      </c>
      <c r="Q37" s="39">
        <f t="shared" si="50"/>
        <v>1</v>
      </c>
      <c r="R37" s="39">
        <f t="shared" si="51"/>
        <v>0</v>
      </c>
      <c r="S37" s="39">
        <f t="shared" si="52"/>
        <v>119</v>
      </c>
      <c r="U37" s="23">
        <f>D37-40</f>
        <v>38391</v>
      </c>
      <c r="V37" s="23">
        <f t="shared" si="53"/>
        <v>38392</v>
      </c>
      <c r="X37" s="23">
        <f>Z37-3</f>
        <v>38435</v>
      </c>
      <c r="Y37" s="23">
        <f>Z37-2</f>
        <v>38436</v>
      </c>
      <c r="Z37" s="23">
        <f>ROUND(DATE(A37,4,1)/7+MOD(19*MOD(A37,19)-7,30)*14%,0)*7-6</f>
        <v>38438</v>
      </c>
    </row>
    <row r="38" spans="1:26" x14ac:dyDescent="0.25">
      <c r="A38" s="6">
        <v>2006</v>
      </c>
      <c r="B38" s="6">
        <f t="shared" si="36"/>
        <v>4</v>
      </c>
      <c r="C38" s="6">
        <f t="shared" si="37"/>
        <v>16</v>
      </c>
      <c r="D38" s="10">
        <f t="shared" si="38"/>
        <v>38816</v>
      </c>
      <c r="E38" s="10">
        <f t="shared" si="39"/>
        <v>38823</v>
      </c>
      <c r="G38" s="39">
        <f t="shared" si="40"/>
        <v>11</v>
      </c>
      <c r="H38" s="39">
        <f t="shared" si="41"/>
        <v>20</v>
      </c>
      <c r="I38" s="39">
        <f t="shared" si="42"/>
        <v>6</v>
      </c>
      <c r="J38" s="39">
        <f t="shared" si="43"/>
        <v>5</v>
      </c>
      <c r="K38" s="39">
        <f t="shared" si="44"/>
        <v>0</v>
      </c>
      <c r="L38" s="39">
        <f t="shared" si="45"/>
        <v>1</v>
      </c>
      <c r="M38" s="39">
        <f t="shared" si="46"/>
        <v>6</v>
      </c>
      <c r="N38" s="39">
        <f t="shared" si="47"/>
        <v>23</v>
      </c>
      <c r="O38" s="39">
        <f t="shared" si="48"/>
        <v>1</v>
      </c>
      <c r="P38" s="39">
        <f t="shared" si="49"/>
        <v>2</v>
      </c>
      <c r="Q38" s="39">
        <f t="shared" si="50"/>
        <v>2</v>
      </c>
      <c r="R38" s="39">
        <f t="shared" si="51"/>
        <v>0</v>
      </c>
      <c r="S38" s="39">
        <f t="shared" si="52"/>
        <v>139</v>
      </c>
      <c r="U38" s="23">
        <f>D38-40</f>
        <v>38776</v>
      </c>
      <c r="V38" s="23">
        <f t="shared" si="53"/>
        <v>38777</v>
      </c>
      <c r="X38" s="23">
        <f>Z38-3</f>
        <v>38820</v>
      </c>
      <c r="Y38" s="23">
        <f>Z38-2</f>
        <v>38821</v>
      </c>
      <c r="Z38" s="23">
        <f>ROUND(DATE(A38,4,1)/7+MOD(19*MOD(A38,19)-7,30)*14%,0)*7-6</f>
        <v>38823</v>
      </c>
    </row>
    <row r="39" spans="1:26" x14ac:dyDescent="0.25">
      <c r="A39" s="6">
        <v>2007</v>
      </c>
      <c r="B39" s="6">
        <f t="shared" si="36"/>
        <v>4</v>
      </c>
      <c r="C39" s="6">
        <f t="shared" si="37"/>
        <v>8</v>
      </c>
      <c r="D39" s="10">
        <f t="shared" si="38"/>
        <v>39173</v>
      </c>
      <c r="E39" s="10">
        <f t="shared" si="39"/>
        <v>39180</v>
      </c>
      <c r="G39" s="39">
        <f t="shared" si="40"/>
        <v>12</v>
      </c>
      <c r="H39" s="39">
        <f t="shared" si="41"/>
        <v>20</v>
      </c>
      <c r="I39" s="39">
        <f t="shared" si="42"/>
        <v>7</v>
      </c>
      <c r="J39" s="39">
        <f t="shared" si="43"/>
        <v>5</v>
      </c>
      <c r="K39" s="39">
        <f t="shared" si="44"/>
        <v>0</v>
      </c>
      <c r="L39" s="39">
        <f t="shared" si="45"/>
        <v>1</v>
      </c>
      <c r="M39" s="39">
        <f t="shared" si="46"/>
        <v>6</v>
      </c>
      <c r="N39" s="39">
        <f t="shared" si="47"/>
        <v>12</v>
      </c>
      <c r="O39" s="39">
        <f t="shared" si="48"/>
        <v>1</v>
      </c>
      <c r="P39" s="39">
        <f t="shared" si="49"/>
        <v>3</v>
      </c>
      <c r="Q39" s="39">
        <f t="shared" si="50"/>
        <v>5</v>
      </c>
      <c r="R39" s="39">
        <f t="shared" si="51"/>
        <v>0</v>
      </c>
      <c r="S39" s="39">
        <f t="shared" si="52"/>
        <v>131</v>
      </c>
      <c r="U39" s="23">
        <f>D39-40</f>
        <v>39133</v>
      </c>
      <c r="V39" s="23">
        <f t="shared" si="53"/>
        <v>39134</v>
      </c>
      <c r="X39" s="23">
        <f>Z39-3</f>
        <v>39177</v>
      </c>
      <c r="Y39" s="23">
        <f>Z39-2</f>
        <v>39178</v>
      </c>
      <c r="Z39" s="23">
        <f>ROUND(DATE(A39,4,1)/7+MOD(19*MOD(A39,19)-7,30)*14%,0)*7-6</f>
        <v>39180</v>
      </c>
    </row>
    <row r="40" spans="1:26" x14ac:dyDescent="0.25">
      <c r="A40" s="6">
        <v>2008</v>
      </c>
      <c r="B40" s="6">
        <f t="shared" si="36"/>
        <v>3</v>
      </c>
      <c r="C40" s="6">
        <f t="shared" si="37"/>
        <v>23</v>
      </c>
      <c r="D40" s="10">
        <f t="shared" si="38"/>
        <v>39523</v>
      </c>
      <c r="E40" s="10">
        <f t="shared" si="39"/>
        <v>39530</v>
      </c>
      <c r="G40" s="39">
        <f t="shared" si="40"/>
        <v>13</v>
      </c>
      <c r="H40" s="39">
        <f t="shared" si="41"/>
        <v>20</v>
      </c>
      <c r="I40" s="39">
        <f t="shared" si="42"/>
        <v>8</v>
      </c>
      <c r="J40" s="39">
        <f t="shared" si="43"/>
        <v>5</v>
      </c>
      <c r="K40" s="39">
        <f t="shared" si="44"/>
        <v>0</v>
      </c>
      <c r="L40" s="39">
        <f t="shared" si="45"/>
        <v>1</v>
      </c>
      <c r="M40" s="39">
        <f t="shared" si="46"/>
        <v>6</v>
      </c>
      <c r="N40" s="39">
        <f t="shared" si="47"/>
        <v>1</v>
      </c>
      <c r="O40" s="39">
        <f t="shared" si="48"/>
        <v>2</v>
      </c>
      <c r="P40" s="39">
        <f t="shared" si="49"/>
        <v>0</v>
      </c>
      <c r="Q40" s="39">
        <f t="shared" si="50"/>
        <v>0</v>
      </c>
      <c r="R40" s="39">
        <f t="shared" si="51"/>
        <v>0</v>
      </c>
      <c r="S40" s="39">
        <f t="shared" si="52"/>
        <v>115</v>
      </c>
      <c r="U40" s="23">
        <f>D40-40</f>
        <v>39483</v>
      </c>
      <c r="V40" s="23">
        <f t="shared" si="53"/>
        <v>39484</v>
      </c>
      <c r="X40" s="23">
        <f>Z40-3</f>
        <v>39527</v>
      </c>
      <c r="Y40" s="23">
        <f>Z40-2</f>
        <v>39528</v>
      </c>
      <c r="Z40" s="23">
        <f>ROUND(DATE(A40,4,1)/7+MOD(19*MOD(A40,19)-7,30)*14%,0)*7-6</f>
        <v>39530</v>
      </c>
    </row>
    <row r="41" spans="1:26" x14ac:dyDescent="0.25">
      <c r="A41" s="6">
        <v>2009</v>
      </c>
      <c r="B41" s="6">
        <f t="shared" si="36"/>
        <v>4</v>
      </c>
      <c r="C41" s="6">
        <f t="shared" si="37"/>
        <v>12</v>
      </c>
      <c r="D41" s="10">
        <f t="shared" si="38"/>
        <v>39908</v>
      </c>
      <c r="E41" s="10">
        <f t="shared" si="39"/>
        <v>39915</v>
      </c>
      <c r="G41" s="39">
        <f t="shared" si="40"/>
        <v>14</v>
      </c>
      <c r="H41" s="39">
        <f t="shared" si="41"/>
        <v>20</v>
      </c>
      <c r="I41" s="39">
        <f t="shared" si="42"/>
        <v>9</v>
      </c>
      <c r="J41" s="39">
        <f t="shared" si="43"/>
        <v>5</v>
      </c>
      <c r="K41" s="39">
        <f t="shared" si="44"/>
        <v>0</v>
      </c>
      <c r="L41" s="39">
        <f t="shared" si="45"/>
        <v>1</v>
      </c>
      <c r="M41" s="39">
        <f t="shared" si="46"/>
        <v>6</v>
      </c>
      <c r="N41" s="39">
        <f t="shared" si="47"/>
        <v>20</v>
      </c>
      <c r="O41" s="39">
        <f t="shared" si="48"/>
        <v>2</v>
      </c>
      <c r="P41" s="39">
        <f t="shared" si="49"/>
        <v>1</v>
      </c>
      <c r="Q41" s="39">
        <f t="shared" si="50"/>
        <v>1</v>
      </c>
      <c r="R41" s="39">
        <f t="shared" si="51"/>
        <v>0</v>
      </c>
      <c r="S41" s="39">
        <f t="shared" si="52"/>
        <v>135</v>
      </c>
      <c r="U41" s="23">
        <f>D41-40</f>
        <v>39868</v>
      </c>
      <c r="V41" s="23">
        <f t="shared" si="53"/>
        <v>39869</v>
      </c>
      <c r="X41" s="23">
        <f>Z41-3</f>
        <v>39912</v>
      </c>
      <c r="Y41" s="23">
        <f>Z41-2</f>
        <v>39913</v>
      </c>
      <c r="Z41" s="23">
        <f>ROUND(DATE(A41,4,1)/7+MOD(19*MOD(A41,19)-7,30)*14%,0)*7-6</f>
        <v>39915</v>
      </c>
    </row>
    <row r="42" spans="1:26" x14ac:dyDescent="0.25">
      <c r="A42" s="6">
        <v>2010</v>
      </c>
      <c r="B42" s="6">
        <f t="shared" si="36"/>
        <v>4</v>
      </c>
      <c r="C42" s="6">
        <f t="shared" si="37"/>
        <v>4</v>
      </c>
      <c r="D42" s="10">
        <f t="shared" si="38"/>
        <v>40265</v>
      </c>
      <c r="E42" s="10">
        <f t="shared" si="39"/>
        <v>40272</v>
      </c>
      <c r="G42" s="39">
        <f t="shared" si="40"/>
        <v>15</v>
      </c>
      <c r="H42" s="39">
        <f t="shared" si="41"/>
        <v>20</v>
      </c>
      <c r="I42" s="39">
        <f t="shared" si="42"/>
        <v>10</v>
      </c>
      <c r="J42" s="39">
        <f t="shared" si="43"/>
        <v>5</v>
      </c>
      <c r="K42" s="39">
        <f t="shared" si="44"/>
        <v>0</v>
      </c>
      <c r="L42" s="39">
        <f t="shared" si="45"/>
        <v>1</v>
      </c>
      <c r="M42" s="39">
        <f t="shared" si="46"/>
        <v>6</v>
      </c>
      <c r="N42" s="39">
        <f t="shared" si="47"/>
        <v>9</v>
      </c>
      <c r="O42" s="39">
        <f t="shared" si="48"/>
        <v>2</v>
      </c>
      <c r="P42" s="39">
        <f t="shared" si="49"/>
        <v>2</v>
      </c>
      <c r="Q42" s="39">
        <f t="shared" si="50"/>
        <v>4</v>
      </c>
      <c r="R42" s="39">
        <f t="shared" si="51"/>
        <v>0</v>
      </c>
      <c r="S42" s="39">
        <f t="shared" si="52"/>
        <v>127</v>
      </c>
      <c r="U42" s="23">
        <f>D42-40</f>
        <v>40225</v>
      </c>
      <c r="V42" s="23">
        <f t="shared" si="53"/>
        <v>40226</v>
      </c>
      <c r="X42" s="23">
        <f>Z42-3</f>
        <v>40269</v>
      </c>
      <c r="Y42" s="23">
        <f>Z42-2</f>
        <v>40270</v>
      </c>
      <c r="Z42" s="23">
        <f>ROUND(DATE(A42,4,1)/7+MOD(19*MOD(A42,19)-7,30)*14%,0)*7-6</f>
        <v>40272</v>
      </c>
    </row>
    <row r="43" spans="1:26" x14ac:dyDescent="0.25">
      <c r="A43" s="6">
        <v>2011</v>
      </c>
      <c r="B43" s="6">
        <f t="shared" si="36"/>
        <v>4</v>
      </c>
      <c r="C43" s="6">
        <f t="shared" si="37"/>
        <v>24</v>
      </c>
      <c r="D43" s="10">
        <f t="shared" si="38"/>
        <v>40650</v>
      </c>
      <c r="E43" s="10">
        <f t="shared" si="39"/>
        <v>40657</v>
      </c>
      <c r="G43" s="39">
        <f t="shared" si="40"/>
        <v>16</v>
      </c>
      <c r="H43" s="39">
        <f t="shared" si="41"/>
        <v>20</v>
      </c>
      <c r="I43" s="39">
        <f t="shared" si="42"/>
        <v>11</v>
      </c>
      <c r="J43" s="39">
        <f t="shared" si="43"/>
        <v>5</v>
      </c>
      <c r="K43" s="39">
        <f t="shared" si="44"/>
        <v>0</v>
      </c>
      <c r="L43" s="39">
        <f t="shared" si="45"/>
        <v>1</v>
      </c>
      <c r="M43" s="39">
        <f t="shared" si="46"/>
        <v>6</v>
      </c>
      <c r="N43" s="39">
        <f t="shared" si="47"/>
        <v>28</v>
      </c>
      <c r="O43" s="39">
        <f t="shared" si="48"/>
        <v>2</v>
      </c>
      <c r="P43" s="39">
        <f t="shared" si="49"/>
        <v>3</v>
      </c>
      <c r="Q43" s="39">
        <f t="shared" si="50"/>
        <v>5</v>
      </c>
      <c r="R43" s="39">
        <f t="shared" si="51"/>
        <v>0</v>
      </c>
      <c r="S43" s="39">
        <f t="shared" si="52"/>
        <v>147</v>
      </c>
      <c r="U43" s="23">
        <f>D43-40</f>
        <v>40610</v>
      </c>
      <c r="V43" s="23">
        <f t="shared" si="53"/>
        <v>40611</v>
      </c>
      <c r="X43" s="23">
        <f>Z43-3</f>
        <v>40654</v>
      </c>
      <c r="Y43" s="23">
        <f>Z43-2</f>
        <v>40655</v>
      </c>
      <c r="Z43" s="23">
        <f>ROUND(DATE(A43,4,1)/7+MOD(19*MOD(A43,19)-7,30)*14%,0)*7-6</f>
        <v>40657</v>
      </c>
    </row>
    <row r="44" spans="1:26" x14ac:dyDescent="0.25">
      <c r="A44" s="6">
        <v>2012</v>
      </c>
      <c r="B44" s="6">
        <f>INT(S44/31)</f>
        <v>4</v>
      </c>
      <c r="C44" s="6">
        <f>1+(MOD(S44,31))</f>
        <v>8</v>
      </c>
      <c r="D44" s="10">
        <f>E44-7</f>
        <v>41000</v>
      </c>
      <c r="E44" s="10">
        <f>DATE(A44,B44,C44)</f>
        <v>41007</v>
      </c>
      <c r="F44" s="25"/>
      <c r="G44" s="18">
        <f>MOD(A44,19)</f>
        <v>17</v>
      </c>
      <c r="H44" s="18">
        <f>INT(A44/100)</f>
        <v>20</v>
      </c>
      <c r="I44" s="18">
        <f>MOD(A44,100)</f>
        <v>12</v>
      </c>
      <c r="J44" s="18">
        <f>INT(H44/4)</f>
        <v>5</v>
      </c>
      <c r="K44" s="18">
        <f>MOD(H44,4)</f>
        <v>0</v>
      </c>
      <c r="L44" s="18">
        <f>INT((H44+8)/25)</f>
        <v>1</v>
      </c>
      <c r="M44" s="18">
        <f>INT((H44-L44+1)/3)</f>
        <v>6</v>
      </c>
      <c r="N44" s="18">
        <f>MOD(19*G44+H44-J44-M44+15,30)</f>
        <v>17</v>
      </c>
      <c r="O44" s="18">
        <f>INT(I44/4)</f>
        <v>3</v>
      </c>
      <c r="P44" s="18">
        <f>MOD(I44,4)</f>
        <v>0</v>
      </c>
      <c r="Q44" s="18">
        <f>MOD(32+2*K44+2*O44-N44-P44,7)</f>
        <v>0</v>
      </c>
      <c r="R44" s="18">
        <f>INT((G44+11*N44+22*Q44)/451)</f>
        <v>0</v>
      </c>
      <c r="S44" s="18">
        <f>N44+Q44-7*R44+114</f>
        <v>131</v>
      </c>
      <c r="U44" s="23">
        <f>D44-40</f>
        <v>40960</v>
      </c>
      <c r="V44" s="23">
        <f>U44+1</f>
        <v>40961</v>
      </c>
      <c r="X44" s="23">
        <f>Z44-3</f>
        <v>41004</v>
      </c>
      <c r="Y44" s="23">
        <f>Z44-2</f>
        <v>41005</v>
      </c>
      <c r="Z44" s="23">
        <f>ROUND(DATE(A44,4,1)/7+MOD(19*MOD(A44,19)-7,30)*14%,0)*7-6</f>
        <v>41007</v>
      </c>
    </row>
    <row r="45" spans="1:26" x14ac:dyDescent="0.25">
      <c r="A45" s="6">
        <v>2013</v>
      </c>
      <c r="B45" s="6">
        <f t="shared" ref="B45:B82" si="54">INT(S45/31)</f>
        <v>3</v>
      </c>
      <c r="C45" s="6">
        <f t="shared" ref="C45:C82" si="55">1+MOD(S45,31)</f>
        <v>31</v>
      </c>
      <c r="D45" s="10">
        <f t="shared" ref="D45:D108" si="56">E45-7</f>
        <v>41357</v>
      </c>
      <c r="E45" s="10">
        <f t="shared" ref="E45:E82" si="57">DATE(A45,B45,C45)</f>
        <v>41364</v>
      </c>
      <c r="F45" s="25"/>
      <c r="G45" s="18">
        <f t="shared" ref="G45:G108" si="58">MOD(A45,19)</f>
        <v>18</v>
      </c>
      <c r="H45" s="18">
        <f t="shared" ref="H45:H108" si="59">INT(A45/100)</f>
        <v>20</v>
      </c>
      <c r="I45" s="18">
        <f t="shared" ref="I45:I108" si="60">MOD(A45,100)</f>
        <v>13</v>
      </c>
      <c r="J45" s="18">
        <f t="shared" ref="J45:J108" si="61">INT(H45/4)</f>
        <v>5</v>
      </c>
      <c r="K45" s="18">
        <f t="shared" ref="K45:K108" si="62">MOD(H45,4)</f>
        <v>0</v>
      </c>
      <c r="L45" s="18">
        <f t="shared" ref="L45:L108" si="63">INT((H45+8)/25)</f>
        <v>1</v>
      </c>
      <c r="M45" s="18">
        <f t="shared" ref="M45:M108" si="64">INT((H45-L45+1)/3)</f>
        <v>6</v>
      </c>
      <c r="N45" s="18">
        <f t="shared" ref="N45:N108" si="65">MOD(19*G45+H45-J45-M45+15,30)</f>
        <v>6</v>
      </c>
      <c r="O45" s="18">
        <f t="shared" ref="O45:O108" si="66">INT(I45/4)</f>
        <v>3</v>
      </c>
      <c r="P45" s="18">
        <f t="shared" ref="P45:P108" si="67">MOD(I45,4)</f>
        <v>1</v>
      </c>
      <c r="Q45" s="18">
        <f t="shared" ref="Q45:Q108" si="68">MOD(32+2*K45+2*O45-N45-P45,7)</f>
        <v>3</v>
      </c>
      <c r="R45" s="18">
        <f t="shared" ref="R45:R108" si="69">INT((G45+11*N45+22*Q45)/451)</f>
        <v>0</v>
      </c>
      <c r="S45" s="18">
        <f t="shared" ref="S45:S108" si="70">N45+Q45-7*R45+114</f>
        <v>123</v>
      </c>
      <c r="U45" s="23">
        <f>D45-40</f>
        <v>41317</v>
      </c>
      <c r="V45" s="23">
        <f t="shared" ref="V45:V108" si="71">U45+1</f>
        <v>41318</v>
      </c>
      <c r="X45" s="23">
        <f>Z45-3</f>
        <v>41361</v>
      </c>
      <c r="Y45" s="23">
        <f>Z45-2</f>
        <v>41362</v>
      </c>
      <c r="Z45" s="23">
        <f>ROUND(DATE(A45,4,1)/7+MOD(19*MOD(A45,19)-7,30)*14%,0)*7-6</f>
        <v>41364</v>
      </c>
    </row>
    <row r="46" spans="1:26" x14ac:dyDescent="0.25">
      <c r="A46" s="6">
        <v>2014</v>
      </c>
      <c r="B46" s="6">
        <f t="shared" si="54"/>
        <v>4</v>
      </c>
      <c r="C46" s="6">
        <f t="shared" si="55"/>
        <v>20</v>
      </c>
      <c r="D46" s="10">
        <f t="shared" si="56"/>
        <v>41742</v>
      </c>
      <c r="E46" s="10">
        <f t="shared" si="57"/>
        <v>41749</v>
      </c>
      <c r="F46" s="25"/>
      <c r="G46" s="18">
        <f t="shared" si="58"/>
        <v>0</v>
      </c>
      <c r="H46" s="18">
        <f t="shared" si="59"/>
        <v>20</v>
      </c>
      <c r="I46" s="18">
        <f t="shared" si="60"/>
        <v>14</v>
      </c>
      <c r="J46" s="18">
        <f t="shared" si="61"/>
        <v>5</v>
      </c>
      <c r="K46" s="18">
        <f t="shared" si="62"/>
        <v>0</v>
      </c>
      <c r="L46" s="18">
        <f t="shared" si="63"/>
        <v>1</v>
      </c>
      <c r="M46" s="18">
        <f t="shared" si="64"/>
        <v>6</v>
      </c>
      <c r="N46" s="18">
        <f t="shared" si="65"/>
        <v>24</v>
      </c>
      <c r="O46" s="18">
        <f t="shared" si="66"/>
        <v>3</v>
      </c>
      <c r="P46" s="18">
        <f t="shared" si="67"/>
        <v>2</v>
      </c>
      <c r="Q46" s="18">
        <f t="shared" si="68"/>
        <v>5</v>
      </c>
      <c r="R46" s="18">
        <f t="shared" si="69"/>
        <v>0</v>
      </c>
      <c r="S46" s="18">
        <f t="shared" si="70"/>
        <v>143</v>
      </c>
      <c r="U46" s="23">
        <f>D46-40</f>
        <v>41702</v>
      </c>
      <c r="V46" s="23">
        <f t="shared" si="71"/>
        <v>41703</v>
      </c>
      <c r="X46" s="23">
        <f>Z46-3</f>
        <v>41746</v>
      </c>
      <c r="Y46" s="23">
        <f>Z46-2</f>
        <v>41747</v>
      </c>
      <c r="Z46" s="23">
        <f>ROUND(DATE(A46,4,1)/7+MOD(19*MOD(A46,19)-7,30)*14%,0)*7-6</f>
        <v>41749</v>
      </c>
    </row>
    <row r="47" spans="1:26" x14ac:dyDescent="0.25">
      <c r="A47" s="6">
        <v>2015</v>
      </c>
      <c r="B47" s="6">
        <f t="shared" si="54"/>
        <v>4</v>
      </c>
      <c r="C47" s="6">
        <f t="shared" si="55"/>
        <v>5</v>
      </c>
      <c r="D47" s="10">
        <f t="shared" si="56"/>
        <v>42092</v>
      </c>
      <c r="E47" s="10">
        <f t="shared" si="57"/>
        <v>42099</v>
      </c>
      <c r="F47" s="25"/>
      <c r="G47" s="18">
        <f t="shared" si="58"/>
        <v>1</v>
      </c>
      <c r="H47" s="18">
        <f t="shared" si="59"/>
        <v>20</v>
      </c>
      <c r="I47" s="18">
        <f t="shared" si="60"/>
        <v>15</v>
      </c>
      <c r="J47" s="18">
        <f t="shared" si="61"/>
        <v>5</v>
      </c>
      <c r="K47" s="18">
        <f t="shared" si="62"/>
        <v>0</v>
      </c>
      <c r="L47" s="18">
        <f t="shared" si="63"/>
        <v>1</v>
      </c>
      <c r="M47" s="18">
        <f t="shared" si="64"/>
        <v>6</v>
      </c>
      <c r="N47" s="18">
        <f t="shared" si="65"/>
        <v>13</v>
      </c>
      <c r="O47" s="18">
        <f t="shared" si="66"/>
        <v>3</v>
      </c>
      <c r="P47" s="18">
        <f t="shared" si="67"/>
        <v>3</v>
      </c>
      <c r="Q47" s="18">
        <f t="shared" si="68"/>
        <v>1</v>
      </c>
      <c r="R47" s="18">
        <f t="shared" si="69"/>
        <v>0</v>
      </c>
      <c r="S47" s="18">
        <f t="shared" si="70"/>
        <v>128</v>
      </c>
      <c r="U47" s="23">
        <f>D47-40</f>
        <v>42052</v>
      </c>
      <c r="V47" s="23">
        <f t="shared" si="71"/>
        <v>42053</v>
      </c>
      <c r="X47" s="23">
        <f>Z47-3</f>
        <v>42096</v>
      </c>
      <c r="Y47" s="23">
        <f>Z47-2</f>
        <v>42097</v>
      </c>
      <c r="Z47" s="23">
        <f>ROUND(DATE(A47,4,1)/7+MOD(19*MOD(A47,19)-7,30)*14%,0)*7-6</f>
        <v>42099</v>
      </c>
    </row>
    <row r="48" spans="1:26" x14ac:dyDescent="0.25">
      <c r="A48" s="6">
        <v>2016</v>
      </c>
      <c r="B48" s="6">
        <f t="shared" si="54"/>
        <v>3</v>
      </c>
      <c r="C48" s="6">
        <f t="shared" si="55"/>
        <v>27</v>
      </c>
      <c r="D48" s="10">
        <f t="shared" si="56"/>
        <v>42449</v>
      </c>
      <c r="E48" s="10">
        <f t="shared" si="57"/>
        <v>42456</v>
      </c>
      <c r="F48" s="25"/>
      <c r="G48" s="18">
        <f t="shared" si="58"/>
        <v>2</v>
      </c>
      <c r="H48" s="18">
        <f t="shared" si="59"/>
        <v>20</v>
      </c>
      <c r="I48" s="18">
        <f t="shared" si="60"/>
        <v>16</v>
      </c>
      <c r="J48" s="18">
        <f t="shared" si="61"/>
        <v>5</v>
      </c>
      <c r="K48" s="18">
        <f t="shared" si="62"/>
        <v>0</v>
      </c>
      <c r="L48" s="18">
        <f t="shared" si="63"/>
        <v>1</v>
      </c>
      <c r="M48" s="18">
        <f t="shared" si="64"/>
        <v>6</v>
      </c>
      <c r="N48" s="18">
        <f t="shared" si="65"/>
        <v>2</v>
      </c>
      <c r="O48" s="18">
        <f t="shared" si="66"/>
        <v>4</v>
      </c>
      <c r="P48" s="18">
        <f t="shared" si="67"/>
        <v>0</v>
      </c>
      <c r="Q48" s="18">
        <f t="shared" si="68"/>
        <v>3</v>
      </c>
      <c r="R48" s="18">
        <f t="shared" si="69"/>
        <v>0</v>
      </c>
      <c r="S48" s="18">
        <f t="shared" si="70"/>
        <v>119</v>
      </c>
      <c r="U48" s="23">
        <f>D48-40</f>
        <v>42409</v>
      </c>
      <c r="V48" s="23">
        <f t="shared" si="71"/>
        <v>42410</v>
      </c>
      <c r="X48" s="23">
        <f>Z48-3</f>
        <v>42453</v>
      </c>
      <c r="Y48" s="23">
        <f>Z48-2</f>
        <v>42454</v>
      </c>
      <c r="Z48" s="23">
        <f>ROUND(DATE(A48,4,1)/7+MOD(19*MOD(A48,19)-7,30)*14%,0)*7-6</f>
        <v>42456</v>
      </c>
    </row>
    <row r="49" spans="1:26" x14ac:dyDescent="0.25">
      <c r="A49" s="6">
        <v>2017</v>
      </c>
      <c r="B49" s="6">
        <f t="shared" si="54"/>
        <v>4</v>
      </c>
      <c r="C49" s="6">
        <f t="shared" si="55"/>
        <v>16</v>
      </c>
      <c r="D49" s="10">
        <f t="shared" si="56"/>
        <v>42834</v>
      </c>
      <c r="E49" s="10">
        <f t="shared" si="57"/>
        <v>42841</v>
      </c>
      <c r="F49" s="25"/>
      <c r="G49" s="18">
        <f t="shared" si="58"/>
        <v>3</v>
      </c>
      <c r="H49" s="18">
        <f t="shared" si="59"/>
        <v>20</v>
      </c>
      <c r="I49" s="18">
        <f t="shared" si="60"/>
        <v>17</v>
      </c>
      <c r="J49" s="18">
        <f t="shared" si="61"/>
        <v>5</v>
      </c>
      <c r="K49" s="18">
        <f t="shared" si="62"/>
        <v>0</v>
      </c>
      <c r="L49" s="18">
        <f t="shared" si="63"/>
        <v>1</v>
      </c>
      <c r="M49" s="18">
        <f t="shared" si="64"/>
        <v>6</v>
      </c>
      <c r="N49" s="18">
        <f t="shared" si="65"/>
        <v>21</v>
      </c>
      <c r="O49" s="18">
        <f t="shared" si="66"/>
        <v>4</v>
      </c>
      <c r="P49" s="18">
        <f t="shared" si="67"/>
        <v>1</v>
      </c>
      <c r="Q49" s="18">
        <f t="shared" si="68"/>
        <v>4</v>
      </c>
      <c r="R49" s="18">
        <f t="shared" si="69"/>
        <v>0</v>
      </c>
      <c r="S49" s="18">
        <f t="shared" si="70"/>
        <v>139</v>
      </c>
      <c r="U49" s="23">
        <f>D49-40</f>
        <v>42794</v>
      </c>
      <c r="V49" s="23">
        <f t="shared" si="71"/>
        <v>42795</v>
      </c>
      <c r="X49" s="23">
        <f>Z49-3</f>
        <v>42838</v>
      </c>
      <c r="Y49" s="23">
        <f>Z49-2</f>
        <v>42839</v>
      </c>
      <c r="Z49" s="23">
        <f>ROUND(DATE(A49,4,1)/7+MOD(19*MOD(A49,19)-7,30)*14%,0)*7-6</f>
        <v>42841</v>
      </c>
    </row>
    <row r="50" spans="1:26" x14ac:dyDescent="0.25">
      <c r="A50" s="6">
        <v>2018</v>
      </c>
      <c r="B50" s="6">
        <f t="shared" si="54"/>
        <v>4</v>
      </c>
      <c r="C50" s="6">
        <f t="shared" si="55"/>
        <v>1</v>
      </c>
      <c r="D50" s="10">
        <f t="shared" si="56"/>
        <v>43184</v>
      </c>
      <c r="E50" s="10">
        <f t="shared" si="57"/>
        <v>43191</v>
      </c>
      <c r="F50" s="25"/>
      <c r="G50" s="18">
        <f t="shared" si="58"/>
        <v>4</v>
      </c>
      <c r="H50" s="18">
        <f t="shared" si="59"/>
        <v>20</v>
      </c>
      <c r="I50" s="18">
        <f t="shared" si="60"/>
        <v>18</v>
      </c>
      <c r="J50" s="18">
        <f t="shared" si="61"/>
        <v>5</v>
      </c>
      <c r="K50" s="18">
        <f t="shared" si="62"/>
        <v>0</v>
      </c>
      <c r="L50" s="18">
        <f t="shared" si="63"/>
        <v>1</v>
      </c>
      <c r="M50" s="18">
        <f t="shared" si="64"/>
        <v>6</v>
      </c>
      <c r="N50" s="18">
        <f t="shared" si="65"/>
        <v>10</v>
      </c>
      <c r="O50" s="18">
        <f t="shared" si="66"/>
        <v>4</v>
      </c>
      <c r="P50" s="18">
        <f t="shared" si="67"/>
        <v>2</v>
      </c>
      <c r="Q50" s="18">
        <f t="shared" si="68"/>
        <v>0</v>
      </c>
      <c r="R50" s="18">
        <f t="shared" si="69"/>
        <v>0</v>
      </c>
      <c r="S50" s="18">
        <f t="shared" si="70"/>
        <v>124</v>
      </c>
      <c r="U50" s="23">
        <f>D50-40</f>
        <v>43144</v>
      </c>
      <c r="V50" s="23">
        <f t="shared" si="71"/>
        <v>43145</v>
      </c>
      <c r="X50" s="23">
        <f>Z50-3</f>
        <v>43188</v>
      </c>
      <c r="Y50" s="23">
        <f>Z50-2</f>
        <v>43189</v>
      </c>
      <c r="Z50" s="23">
        <f>ROUND(DATE(A50,4,1)/7+MOD(19*MOD(A50,19)-7,30)*14%,0)*7-6</f>
        <v>43191</v>
      </c>
    </row>
    <row r="51" spans="1:26" x14ac:dyDescent="0.25">
      <c r="A51" s="6">
        <v>2019</v>
      </c>
      <c r="B51" s="6">
        <f t="shared" si="54"/>
        <v>4</v>
      </c>
      <c r="C51" s="6">
        <f t="shared" si="55"/>
        <v>21</v>
      </c>
      <c r="D51" s="10">
        <f t="shared" si="56"/>
        <v>43569</v>
      </c>
      <c r="E51" s="10">
        <f t="shared" si="57"/>
        <v>43576</v>
      </c>
      <c r="F51" s="25"/>
      <c r="G51" s="18">
        <f t="shared" si="58"/>
        <v>5</v>
      </c>
      <c r="H51" s="18">
        <f t="shared" si="59"/>
        <v>20</v>
      </c>
      <c r="I51" s="18">
        <f t="shared" si="60"/>
        <v>19</v>
      </c>
      <c r="J51" s="18">
        <f t="shared" si="61"/>
        <v>5</v>
      </c>
      <c r="K51" s="18">
        <f t="shared" si="62"/>
        <v>0</v>
      </c>
      <c r="L51" s="18">
        <f t="shared" si="63"/>
        <v>1</v>
      </c>
      <c r="M51" s="18">
        <f t="shared" si="64"/>
        <v>6</v>
      </c>
      <c r="N51" s="18">
        <f t="shared" si="65"/>
        <v>29</v>
      </c>
      <c r="O51" s="18">
        <f t="shared" si="66"/>
        <v>4</v>
      </c>
      <c r="P51" s="18">
        <f t="shared" si="67"/>
        <v>3</v>
      </c>
      <c r="Q51" s="18">
        <f t="shared" si="68"/>
        <v>1</v>
      </c>
      <c r="R51" s="18">
        <f t="shared" si="69"/>
        <v>0</v>
      </c>
      <c r="S51" s="18">
        <f t="shared" si="70"/>
        <v>144</v>
      </c>
      <c r="U51" s="23">
        <f>D51-40</f>
        <v>43529</v>
      </c>
      <c r="V51" s="23">
        <f t="shared" si="71"/>
        <v>43530</v>
      </c>
      <c r="X51" s="23">
        <f>Z51-3</f>
        <v>43573</v>
      </c>
      <c r="Y51" s="23">
        <f>Z51-2</f>
        <v>43574</v>
      </c>
      <c r="Z51" s="23">
        <f>ROUND(DATE(A51,4,1)/7+MOD(19*MOD(A51,19)-7,30)*14%,0)*7-6</f>
        <v>43576</v>
      </c>
    </row>
    <row r="52" spans="1:26" x14ac:dyDescent="0.25">
      <c r="A52" s="6">
        <v>2020</v>
      </c>
      <c r="B52" s="6">
        <f t="shared" si="54"/>
        <v>4</v>
      </c>
      <c r="C52" s="6">
        <f t="shared" si="55"/>
        <v>12</v>
      </c>
      <c r="D52" s="10">
        <f t="shared" si="56"/>
        <v>43926</v>
      </c>
      <c r="E52" s="10">
        <f t="shared" si="57"/>
        <v>43933</v>
      </c>
      <c r="F52" s="25"/>
      <c r="G52" s="18">
        <f t="shared" si="58"/>
        <v>6</v>
      </c>
      <c r="H52" s="18">
        <f t="shared" si="59"/>
        <v>20</v>
      </c>
      <c r="I52" s="18">
        <f t="shared" si="60"/>
        <v>20</v>
      </c>
      <c r="J52" s="18">
        <f t="shared" si="61"/>
        <v>5</v>
      </c>
      <c r="K52" s="18">
        <f t="shared" si="62"/>
        <v>0</v>
      </c>
      <c r="L52" s="18">
        <f t="shared" si="63"/>
        <v>1</v>
      </c>
      <c r="M52" s="18">
        <f t="shared" si="64"/>
        <v>6</v>
      </c>
      <c r="N52" s="18">
        <f t="shared" si="65"/>
        <v>18</v>
      </c>
      <c r="O52" s="18">
        <f t="shared" si="66"/>
        <v>5</v>
      </c>
      <c r="P52" s="18">
        <f t="shared" si="67"/>
        <v>0</v>
      </c>
      <c r="Q52" s="18">
        <f t="shared" si="68"/>
        <v>3</v>
      </c>
      <c r="R52" s="18">
        <f t="shared" si="69"/>
        <v>0</v>
      </c>
      <c r="S52" s="18">
        <f t="shared" si="70"/>
        <v>135</v>
      </c>
      <c r="U52" s="23">
        <f>D52-40</f>
        <v>43886</v>
      </c>
      <c r="V52" s="23">
        <f t="shared" si="71"/>
        <v>43887</v>
      </c>
      <c r="X52" s="23">
        <f>Z52-3</f>
        <v>43930</v>
      </c>
      <c r="Y52" s="23">
        <f>Z52-2</f>
        <v>43931</v>
      </c>
      <c r="Z52" s="23">
        <f>ROUND(DATE(A52,4,1)/7+MOD(19*MOD(A52,19)-7,30)*14%,0)*7-6</f>
        <v>43933</v>
      </c>
    </row>
    <row r="53" spans="1:26" x14ac:dyDescent="0.25">
      <c r="A53" s="6">
        <v>2021</v>
      </c>
      <c r="B53" s="6">
        <f t="shared" si="54"/>
        <v>4</v>
      </c>
      <c r="C53" s="6">
        <f t="shared" si="55"/>
        <v>4</v>
      </c>
      <c r="D53" s="10">
        <f t="shared" si="56"/>
        <v>44283</v>
      </c>
      <c r="E53" s="10">
        <f t="shared" si="57"/>
        <v>44290</v>
      </c>
      <c r="F53" s="25"/>
      <c r="G53" s="18">
        <f t="shared" si="58"/>
        <v>7</v>
      </c>
      <c r="H53" s="18">
        <f t="shared" si="59"/>
        <v>20</v>
      </c>
      <c r="I53" s="18">
        <f t="shared" si="60"/>
        <v>21</v>
      </c>
      <c r="J53" s="18">
        <f t="shared" si="61"/>
        <v>5</v>
      </c>
      <c r="K53" s="18">
        <f t="shared" si="62"/>
        <v>0</v>
      </c>
      <c r="L53" s="18">
        <f t="shared" si="63"/>
        <v>1</v>
      </c>
      <c r="M53" s="18">
        <f t="shared" si="64"/>
        <v>6</v>
      </c>
      <c r="N53" s="18">
        <f t="shared" si="65"/>
        <v>7</v>
      </c>
      <c r="O53" s="18">
        <f t="shared" si="66"/>
        <v>5</v>
      </c>
      <c r="P53" s="18">
        <f t="shared" si="67"/>
        <v>1</v>
      </c>
      <c r="Q53" s="18">
        <f t="shared" si="68"/>
        <v>6</v>
      </c>
      <c r="R53" s="18">
        <f t="shared" si="69"/>
        <v>0</v>
      </c>
      <c r="S53" s="18">
        <f t="shared" si="70"/>
        <v>127</v>
      </c>
      <c r="U53" s="23">
        <f>D53-40</f>
        <v>44243</v>
      </c>
      <c r="V53" s="23">
        <f t="shared" si="71"/>
        <v>44244</v>
      </c>
      <c r="X53" s="23">
        <f>Z53-3</f>
        <v>44287</v>
      </c>
      <c r="Y53" s="23">
        <f>Z53-2</f>
        <v>44288</v>
      </c>
      <c r="Z53" s="23">
        <f>ROUND(DATE(A53,4,1)/7+MOD(19*MOD(A53,19)-7,30)*14%,0)*7-6</f>
        <v>44290</v>
      </c>
    </row>
    <row r="54" spans="1:26" x14ac:dyDescent="0.25">
      <c r="A54" s="6">
        <v>2022</v>
      </c>
      <c r="B54" s="6">
        <f t="shared" si="54"/>
        <v>4</v>
      </c>
      <c r="C54" s="6">
        <f t="shared" si="55"/>
        <v>17</v>
      </c>
      <c r="D54" s="10">
        <f t="shared" si="56"/>
        <v>44661</v>
      </c>
      <c r="E54" s="10">
        <f t="shared" si="57"/>
        <v>44668</v>
      </c>
      <c r="F54" s="25"/>
      <c r="G54" s="18">
        <f t="shared" si="58"/>
        <v>8</v>
      </c>
      <c r="H54" s="18">
        <f t="shared" si="59"/>
        <v>20</v>
      </c>
      <c r="I54" s="18">
        <f t="shared" si="60"/>
        <v>22</v>
      </c>
      <c r="J54" s="18">
        <f t="shared" si="61"/>
        <v>5</v>
      </c>
      <c r="K54" s="18">
        <f t="shared" si="62"/>
        <v>0</v>
      </c>
      <c r="L54" s="18">
        <f t="shared" si="63"/>
        <v>1</v>
      </c>
      <c r="M54" s="18">
        <f t="shared" si="64"/>
        <v>6</v>
      </c>
      <c r="N54" s="18">
        <f t="shared" si="65"/>
        <v>26</v>
      </c>
      <c r="O54" s="18">
        <f t="shared" si="66"/>
        <v>5</v>
      </c>
      <c r="P54" s="18">
        <f t="shared" si="67"/>
        <v>2</v>
      </c>
      <c r="Q54" s="18">
        <f t="shared" si="68"/>
        <v>0</v>
      </c>
      <c r="R54" s="18">
        <f t="shared" si="69"/>
        <v>0</v>
      </c>
      <c r="S54" s="18">
        <f t="shared" si="70"/>
        <v>140</v>
      </c>
      <c r="U54" s="23">
        <f>D54-40</f>
        <v>44621</v>
      </c>
      <c r="V54" s="23">
        <f t="shared" si="71"/>
        <v>44622</v>
      </c>
      <c r="X54" s="23">
        <f>Z54-3</f>
        <v>44665</v>
      </c>
      <c r="Y54" s="23">
        <f>Z54-2</f>
        <v>44666</v>
      </c>
      <c r="Z54" s="23">
        <f>ROUND(DATE(A54,4,1)/7+MOD(19*MOD(A54,19)-7,30)*14%,0)*7-6</f>
        <v>44668</v>
      </c>
    </row>
    <row r="55" spans="1:26" x14ac:dyDescent="0.25">
      <c r="A55" s="6">
        <v>2023</v>
      </c>
      <c r="B55" s="6">
        <f t="shared" si="54"/>
        <v>4</v>
      </c>
      <c r="C55" s="6">
        <f t="shared" si="55"/>
        <v>9</v>
      </c>
      <c r="D55" s="10">
        <f t="shared" si="56"/>
        <v>45018</v>
      </c>
      <c r="E55" s="10">
        <f t="shared" si="57"/>
        <v>45025</v>
      </c>
      <c r="F55" s="25"/>
      <c r="G55" s="18">
        <f t="shared" si="58"/>
        <v>9</v>
      </c>
      <c r="H55" s="18">
        <f t="shared" si="59"/>
        <v>20</v>
      </c>
      <c r="I55" s="18">
        <f t="shared" si="60"/>
        <v>23</v>
      </c>
      <c r="J55" s="18">
        <f t="shared" si="61"/>
        <v>5</v>
      </c>
      <c r="K55" s="18">
        <f t="shared" si="62"/>
        <v>0</v>
      </c>
      <c r="L55" s="18">
        <f t="shared" si="63"/>
        <v>1</v>
      </c>
      <c r="M55" s="18">
        <f t="shared" si="64"/>
        <v>6</v>
      </c>
      <c r="N55" s="18">
        <f t="shared" si="65"/>
        <v>15</v>
      </c>
      <c r="O55" s="18">
        <f t="shared" si="66"/>
        <v>5</v>
      </c>
      <c r="P55" s="18">
        <f t="shared" si="67"/>
        <v>3</v>
      </c>
      <c r="Q55" s="18">
        <f t="shared" si="68"/>
        <v>3</v>
      </c>
      <c r="R55" s="18">
        <f t="shared" si="69"/>
        <v>0</v>
      </c>
      <c r="S55" s="18">
        <f t="shared" si="70"/>
        <v>132</v>
      </c>
      <c r="U55" s="23">
        <f>D55-40</f>
        <v>44978</v>
      </c>
      <c r="V55" s="23">
        <f t="shared" si="71"/>
        <v>44979</v>
      </c>
      <c r="X55" s="23">
        <f>Z55-3</f>
        <v>45022</v>
      </c>
      <c r="Y55" s="23">
        <f>Z55-2</f>
        <v>45023</v>
      </c>
      <c r="Z55" s="23">
        <f>ROUND(DATE(A55,4,1)/7+MOD(19*MOD(A55,19)-7,30)*14%,0)*7-6</f>
        <v>45025</v>
      </c>
    </row>
    <row r="56" spans="1:26" x14ac:dyDescent="0.25">
      <c r="A56" s="6">
        <v>2024</v>
      </c>
      <c r="B56" s="6">
        <f t="shared" si="54"/>
        <v>3</v>
      </c>
      <c r="C56" s="6">
        <f t="shared" si="55"/>
        <v>31</v>
      </c>
      <c r="D56" s="10">
        <f t="shared" si="56"/>
        <v>45375</v>
      </c>
      <c r="E56" s="10">
        <f t="shared" si="57"/>
        <v>45382</v>
      </c>
      <c r="F56" s="25"/>
      <c r="G56" s="18">
        <f t="shared" si="58"/>
        <v>10</v>
      </c>
      <c r="H56" s="18">
        <f t="shared" si="59"/>
        <v>20</v>
      </c>
      <c r="I56" s="18">
        <f t="shared" si="60"/>
        <v>24</v>
      </c>
      <c r="J56" s="18">
        <f t="shared" si="61"/>
        <v>5</v>
      </c>
      <c r="K56" s="18">
        <f t="shared" si="62"/>
        <v>0</v>
      </c>
      <c r="L56" s="18">
        <f t="shared" si="63"/>
        <v>1</v>
      </c>
      <c r="M56" s="18">
        <f t="shared" si="64"/>
        <v>6</v>
      </c>
      <c r="N56" s="18">
        <f t="shared" si="65"/>
        <v>4</v>
      </c>
      <c r="O56" s="18">
        <f t="shared" si="66"/>
        <v>6</v>
      </c>
      <c r="P56" s="18">
        <f t="shared" si="67"/>
        <v>0</v>
      </c>
      <c r="Q56" s="18">
        <f t="shared" si="68"/>
        <v>5</v>
      </c>
      <c r="R56" s="18">
        <f t="shared" si="69"/>
        <v>0</v>
      </c>
      <c r="S56" s="18">
        <f t="shared" si="70"/>
        <v>123</v>
      </c>
      <c r="U56" s="23">
        <f>D56-40</f>
        <v>45335</v>
      </c>
      <c r="V56" s="23">
        <f t="shared" si="71"/>
        <v>45336</v>
      </c>
      <c r="X56" s="23">
        <f>Z56-3</f>
        <v>45379</v>
      </c>
      <c r="Y56" s="23">
        <f>Z56-2</f>
        <v>45380</v>
      </c>
      <c r="Z56" s="23">
        <f>ROUND(DATE(A56,4,1)/7+MOD(19*MOD(A56,19)-7,30)*14%,0)*7-6</f>
        <v>45382</v>
      </c>
    </row>
    <row r="57" spans="1:26" x14ac:dyDescent="0.25">
      <c r="A57" s="6">
        <v>2025</v>
      </c>
      <c r="B57" s="6">
        <f t="shared" si="54"/>
        <v>4</v>
      </c>
      <c r="C57" s="6">
        <f t="shared" si="55"/>
        <v>20</v>
      </c>
      <c r="D57" s="10">
        <f t="shared" si="56"/>
        <v>45760</v>
      </c>
      <c r="E57" s="10">
        <f t="shared" si="57"/>
        <v>45767</v>
      </c>
      <c r="F57" s="25"/>
      <c r="G57" s="18">
        <f t="shared" si="58"/>
        <v>11</v>
      </c>
      <c r="H57" s="18">
        <f t="shared" si="59"/>
        <v>20</v>
      </c>
      <c r="I57" s="18">
        <f t="shared" si="60"/>
        <v>25</v>
      </c>
      <c r="J57" s="18">
        <f t="shared" si="61"/>
        <v>5</v>
      </c>
      <c r="K57" s="18">
        <f t="shared" si="62"/>
        <v>0</v>
      </c>
      <c r="L57" s="18">
        <f t="shared" si="63"/>
        <v>1</v>
      </c>
      <c r="M57" s="18">
        <f t="shared" si="64"/>
        <v>6</v>
      </c>
      <c r="N57" s="18">
        <f t="shared" si="65"/>
        <v>23</v>
      </c>
      <c r="O57" s="18">
        <f t="shared" si="66"/>
        <v>6</v>
      </c>
      <c r="P57" s="18">
        <f t="shared" si="67"/>
        <v>1</v>
      </c>
      <c r="Q57" s="18">
        <f t="shared" si="68"/>
        <v>6</v>
      </c>
      <c r="R57" s="18">
        <f t="shared" si="69"/>
        <v>0</v>
      </c>
      <c r="S57" s="18">
        <f t="shared" si="70"/>
        <v>143</v>
      </c>
      <c r="U57" s="23">
        <f>D57-40</f>
        <v>45720</v>
      </c>
      <c r="V57" s="23">
        <f t="shared" si="71"/>
        <v>45721</v>
      </c>
      <c r="X57" s="23">
        <f>Z57-3</f>
        <v>45764</v>
      </c>
      <c r="Y57" s="23">
        <f>Z57-2</f>
        <v>45765</v>
      </c>
      <c r="Z57" s="23">
        <f>ROUND(DATE(A57,4,1)/7+MOD(19*MOD(A57,19)-7,30)*14%,0)*7-6</f>
        <v>45767</v>
      </c>
    </row>
    <row r="58" spans="1:26" x14ac:dyDescent="0.25">
      <c r="A58" s="6">
        <v>2026</v>
      </c>
      <c r="B58" s="6">
        <f t="shared" si="54"/>
        <v>4</v>
      </c>
      <c r="C58" s="6">
        <f t="shared" si="55"/>
        <v>5</v>
      </c>
      <c r="D58" s="10">
        <f t="shared" si="56"/>
        <v>46110</v>
      </c>
      <c r="E58" s="10">
        <f t="shared" si="57"/>
        <v>46117</v>
      </c>
      <c r="F58" s="25"/>
      <c r="G58" s="18">
        <f t="shared" si="58"/>
        <v>12</v>
      </c>
      <c r="H58" s="18">
        <f t="shared" si="59"/>
        <v>20</v>
      </c>
      <c r="I58" s="18">
        <f t="shared" si="60"/>
        <v>26</v>
      </c>
      <c r="J58" s="18">
        <f t="shared" si="61"/>
        <v>5</v>
      </c>
      <c r="K58" s="18">
        <f t="shared" si="62"/>
        <v>0</v>
      </c>
      <c r="L58" s="18">
        <f t="shared" si="63"/>
        <v>1</v>
      </c>
      <c r="M58" s="18">
        <f t="shared" si="64"/>
        <v>6</v>
      </c>
      <c r="N58" s="18">
        <f t="shared" si="65"/>
        <v>12</v>
      </c>
      <c r="O58" s="18">
        <f t="shared" si="66"/>
        <v>6</v>
      </c>
      <c r="P58" s="18">
        <f t="shared" si="67"/>
        <v>2</v>
      </c>
      <c r="Q58" s="18">
        <f t="shared" si="68"/>
        <v>2</v>
      </c>
      <c r="R58" s="18">
        <f t="shared" si="69"/>
        <v>0</v>
      </c>
      <c r="S58" s="18">
        <f t="shared" si="70"/>
        <v>128</v>
      </c>
      <c r="U58" s="23">
        <f>D58-40</f>
        <v>46070</v>
      </c>
      <c r="V58" s="23">
        <f t="shared" si="71"/>
        <v>46071</v>
      </c>
      <c r="X58" s="23">
        <f>Z58-3</f>
        <v>46114</v>
      </c>
      <c r="Y58" s="23">
        <f>Z58-2</f>
        <v>46115</v>
      </c>
      <c r="Z58" s="23">
        <f>ROUND(DATE(A58,4,1)/7+MOD(19*MOD(A58,19)-7,30)*14%,0)*7-6</f>
        <v>46117</v>
      </c>
    </row>
    <row r="59" spans="1:26" x14ac:dyDescent="0.25">
      <c r="A59" s="6">
        <v>2027</v>
      </c>
      <c r="B59" s="6">
        <f t="shared" si="54"/>
        <v>3</v>
      </c>
      <c r="C59" s="6">
        <f t="shared" si="55"/>
        <v>28</v>
      </c>
      <c r="D59" s="10">
        <f t="shared" si="56"/>
        <v>46467</v>
      </c>
      <c r="E59" s="10">
        <f t="shared" si="57"/>
        <v>46474</v>
      </c>
      <c r="F59" s="25"/>
      <c r="G59" s="18">
        <f t="shared" si="58"/>
        <v>13</v>
      </c>
      <c r="H59" s="18">
        <f t="shared" si="59"/>
        <v>20</v>
      </c>
      <c r="I59" s="18">
        <f t="shared" si="60"/>
        <v>27</v>
      </c>
      <c r="J59" s="18">
        <f t="shared" si="61"/>
        <v>5</v>
      </c>
      <c r="K59" s="18">
        <f t="shared" si="62"/>
        <v>0</v>
      </c>
      <c r="L59" s="18">
        <f t="shared" si="63"/>
        <v>1</v>
      </c>
      <c r="M59" s="18">
        <f t="shared" si="64"/>
        <v>6</v>
      </c>
      <c r="N59" s="18">
        <f t="shared" si="65"/>
        <v>1</v>
      </c>
      <c r="O59" s="18">
        <f t="shared" si="66"/>
        <v>6</v>
      </c>
      <c r="P59" s="18">
        <f t="shared" si="67"/>
        <v>3</v>
      </c>
      <c r="Q59" s="18">
        <f t="shared" si="68"/>
        <v>5</v>
      </c>
      <c r="R59" s="18">
        <f t="shared" si="69"/>
        <v>0</v>
      </c>
      <c r="S59" s="18">
        <f t="shared" si="70"/>
        <v>120</v>
      </c>
      <c r="U59" s="23">
        <f>D59-40</f>
        <v>46427</v>
      </c>
      <c r="V59" s="23">
        <f t="shared" si="71"/>
        <v>46428</v>
      </c>
      <c r="X59" s="23">
        <f>Z59-3</f>
        <v>46471</v>
      </c>
      <c r="Y59" s="23">
        <f>Z59-2</f>
        <v>46472</v>
      </c>
      <c r="Z59" s="23">
        <f>ROUND(DATE(A59,4,1)/7+MOD(19*MOD(A59,19)-7,30)*14%,0)*7-6</f>
        <v>46474</v>
      </c>
    </row>
    <row r="60" spans="1:26" x14ac:dyDescent="0.25">
      <c r="A60" s="6">
        <v>2028</v>
      </c>
      <c r="B60" s="6">
        <f t="shared" si="54"/>
        <v>4</v>
      </c>
      <c r="C60" s="6">
        <f t="shared" si="55"/>
        <v>16</v>
      </c>
      <c r="D60" s="10">
        <f t="shared" si="56"/>
        <v>46852</v>
      </c>
      <c r="E60" s="10">
        <f t="shared" si="57"/>
        <v>46859</v>
      </c>
      <c r="F60" s="25"/>
      <c r="G60" s="18">
        <f t="shared" si="58"/>
        <v>14</v>
      </c>
      <c r="H60" s="18">
        <f t="shared" si="59"/>
        <v>20</v>
      </c>
      <c r="I60" s="18">
        <f t="shared" si="60"/>
        <v>28</v>
      </c>
      <c r="J60" s="18">
        <f t="shared" si="61"/>
        <v>5</v>
      </c>
      <c r="K60" s="18">
        <f t="shared" si="62"/>
        <v>0</v>
      </c>
      <c r="L60" s="18">
        <f t="shared" si="63"/>
        <v>1</v>
      </c>
      <c r="M60" s="18">
        <f t="shared" si="64"/>
        <v>6</v>
      </c>
      <c r="N60" s="18">
        <f t="shared" si="65"/>
        <v>20</v>
      </c>
      <c r="O60" s="18">
        <f t="shared" si="66"/>
        <v>7</v>
      </c>
      <c r="P60" s="18">
        <f t="shared" si="67"/>
        <v>0</v>
      </c>
      <c r="Q60" s="18">
        <f t="shared" si="68"/>
        <v>5</v>
      </c>
      <c r="R60" s="18">
        <f t="shared" si="69"/>
        <v>0</v>
      </c>
      <c r="S60" s="18">
        <f t="shared" si="70"/>
        <v>139</v>
      </c>
      <c r="U60" s="23">
        <f>D60-40</f>
        <v>46812</v>
      </c>
      <c r="V60" s="23">
        <f t="shared" si="71"/>
        <v>46813</v>
      </c>
      <c r="X60" s="23">
        <f>Z60-3</f>
        <v>46856</v>
      </c>
      <c r="Y60" s="23">
        <f>Z60-2</f>
        <v>46857</v>
      </c>
      <c r="Z60" s="23">
        <f>ROUND(DATE(A60,4,1)/7+MOD(19*MOD(A60,19)-7,30)*14%,0)*7-6</f>
        <v>46859</v>
      </c>
    </row>
    <row r="61" spans="1:26" x14ac:dyDescent="0.25">
      <c r="A61" s="6">
        <v>2029</v>
      </c>
      <c r="B61" s="6">
        <f t="shared" si="54"/>
        <v>4</v>
      </c>
      <c r="C61" s="6">
        <f t="shared" si="55"/>
        <v>1</v>
      </c>
      <c r="D61" s="10">
        <f t="shared" si="56"/>
        <v>47202</v>
      </c>
      <c r="E61" s="10">
        <f t="shared" si="57"/>
        <v>47209</v>
      </c>
      <c r="F61" s="25"/>
      <c r="G61" s="18">
        <f t="shared" si="58"/>
        <v>15</v>
      </c>
      <c r="H61" s="18">
        <f t="shared" si="59"/>
        <v>20</v>
      </c>
      <c r="I61" s="18">
        <f t="shared" si="60"/>
        <v>29</v>
      </c>
      <c r="J61" s="18">
        <f t="shared" si="61"/>
        <v>5</v>
      </c>
      <c r="K61" s="18">
        <f t="shared" si="62"/>
        <v>0</v>
      </c>
      <c r="L61" s="18">
        <f t="shared" si="63"/>
        <v>1</v>
      </c>
      <c r="M61" s="18">
        <f t="shared" si="64"/>
        <v>6</v>
      </c>
      <c r="N61" s="18">
        <f t="shared" si="65"/>
        <v>9</v>
      </c>
      <c r="O61" s="18">
        <f t="shared" si="66"/>
        <v>7</v>
      </c>
      <c r="P61" s="18">
        <f t="shared" si="67"/>
        <v>1</v>
      </c>
      <c r="Q61" s="18">
        <f t="shared" si="68"/>
        <v>1</v>
      </c>
      <c r="R61" s="18">
        <f t="shared" si="69"/>
        <v>0</v>
      </c>
      <c r="S61" s="18">
        <f t="shared" si="70"/>
        <v>124</v>
      </c>
      <c r="U61" s="23">
        <f>D61-40</f>
        <v>47162</v>
      </c>
      <c r="V61" s="23">
        <f t="shared" si="71"/>
        <v>47163</v>
      </c>
      <c r="X61" s="23">
        <f>Z61-3</f>
        <v>47206</v>
      </c>
      <c r="Y61" s="23">
        <f>Z61-2</f>
        <v>47207</v>
      </c>
      <c r="Z61" s="23">
        <f>ROUND(DATE(A61,4,1)/7+MOD(19*MOD(A61,19)-7,30)*14%,0)*7-6</f>
        <v>47209</v>
      </c>
    </row>
    <row r="62" spans="1:26" x14ac:dyDescent="0.25">
      <c r="A62" s="6">
        <v>2030</v>
      </c>
      <c r="B62" s="6">
        <f t="shared" si="54"/>
        <v>4</v>
      </c>
      <c r="C62" s="6">
        <f t="shared" si="55"/>
        <v>21</v>
      </c>
      <c r="D62" s="10">
        <f t="shared" si="56"/>
        <v>47587</v>
      </c>
      <c r="E62" s="10">
        <f t="shared" si="57"/>
        <v>47594</v>
      </c>
      <c r="F62" s="25"/>
      <c r="G62" s="18">
        <f t="shared" si="58"/>
        <v>16</v>
      </c>
      <c r="H62" s="18">
        <f t="shared" si="59"/>
        <v>20</v>
      </c>
      <c r="I62" s="18">
        <f t="shared" si="60"/>
        <v>30</v>
      </c>
      <c r="J62" s="18">
        <f t="shared" si="61"/>
        <v>5</v>
      </c>
      <c r="K62" s="18">
        <f t="shared" si="62"/>
        <v>0</v>
      </c>
      <c r="L62" s="18">
        <f t="shared" si="63"/>
        <v>1</v>
      </c>
      <c r="M62" s="18">
        <f t="shared" si="64"/>
        <v>6</v>
      </c>
      <c r="N62" s="18">
        <f t="shared" si="65"/>
        <v>28</v>
      </c>
      <c r="O62" s="18">
        <f t="shared" si="66"/>
        <v>7</v>
      </c>
      <c r="P62" s="18">
        <f t="shared" si="67"/>
        <v>2</v>
      </c>
      <c r="Q62" s="18">
        <f t="shared" si="68"/>
        <v>2</v>
      </c>
      <c r="R62" s="18">
        <f t="shared" si="69"/>
        <v>0</v>
      </c>
      <c r="S62" s="18">
        <f t="shared" si="70"/>
        <v>144</v>
      </c>
      <c r="U62" s="23">
        <f>D62-40</f>
        <v>47547</v>
      </c>
      <c r="V62" s="23">
        <f t="shared" si="71"/>
        <v>47548</v>
      </c>
      <c r="X62" s="23">
        <f>Z62-3</f>
        <v>47591</v>
      </c>
      <c r="Y62" s="23">
        <f>Z62-2</f>
        <v>47592</v>
      </c>
      <c r="Z62" s="23">
        <f>ROUND(DATE(A62,4,1)/7+MOD(19*MOD(A62,19)-7,30)*14%,0)*7-6</f>
        <v>47594</v>
      </c>
    </row>
    <row r="63" spans="1:26" x14ac:dyDescent="0.25">
      <c r="A63" s="6">
        <v>2031</v>
      </c>
      <c r="B63" s="6">
        <f t="shared" si="54"/>
        <v>4</v>
      </c>
      <c r="C63" s="6">
        <f t="shared" si="55"/>
        <v>13</v>
      </c>
      <c r="D63" s="10">
        <f t="shared" si="56"/>
        <v>47944</v>
      </c>
      <c r="E63" s="10">
        <f t="shared" si="57"/>
        <v>47951</v>
      </c>
      <c r="F63" s="25"/>
      <c r="G63" s="18">
        <f t="shared" si="58"/>
        <v>17</v>
      </c>
      <c r="H63" s="18">
        <f t="shared" si="59"/>
        <v>20</v>
      </c>
      <c r="I63" s="18">
        <f t="shared" si="60"/>
        <v>31</v>
      </c>
      <c r="J63" s="18">
        <f t="shared" si="61"/>
        <v>5</v>
      </c>
      <c r="K63" s="18">
        <f t="shared" si="62"/>
        <v>0</v>
      </c>
      <c r="L63" s="18">
        <f t="shared" si="63"/>
        <v>1</v>
      </c>
      <c r="M63" s="18">
        <f t="shared" si="64"/>
        <v>6</v>
      </c>
      <c r="N63" s="18">
        <f t="shared" si="65"/>
        <v>17</v>
      </c>
      <c r="O63" s="18">
        <f t="shared" si="66"/>
        <v>7</v>
      </c>
      <c r="P63" s="18">
        <f t="shared" si="67"/>
        <v>3</v>
      </c>
      <c r="Q63" s="18">
        <f t="shared" si="68"/>
        <v>5</v>
      </c>
      <c r="R63" s="18">
        <f t="shared" si="69"/>
        <v>0</v>
      </c>
      <c r="S63" s="18">
        <f t="shared" si="70"/>
        <v>136</v>
      </c>
      <c r="U63" s="23">
        <f>D63-40</f>
        <v>47904</v>
      </c>
      <c r="V63" s="23">
        <f t="shared" si="71"/>
        <v>47905</v>
      </c>
      <c r="X63" s="23">
        <f>Z63-3</f>
        <v>47948</v>
      </c>
      <c r="Y63" s="23">
        <f>Z63-2</f>
        <v>47949</v>
      </c>
      <c r="Z63" s="23">
        <f>ROUND(DATE(A63,4,1)/7+MOD(19*MOD(A63,19)-7,30)*14%,0)*7-6</f>
        <v>47951</v>
      </c>
    </row>
    <row r="64" spans="1:26" x14ac:dyDescent="0.25">
      <c r="A64" s="6">
        <v>2032</v>
      </c>
      <c r="B64" s="6">
        <f t="shared" si="54"/>
        <v>3</v>
      </c>
      <c r="C64" s="6">
        <f t="shared" si="55"/>
        <v>28</v>
      </c>
      <c r="D64" s="10">
        <f t="shared" si="56"/>
        <v>48294</v>
      </c>
      <c r="E64" s="10">
        <f t="shared" si="57"/>
        <v>48301</v>
      </c>
      <c r="F64" s="25"/>
      <c r="G64" s="18">
        <f t="shared" si="58"/>
        <v>18</v>
      </c>
      <c r="H64" s="18">
        <f t="shared" si="59"/>
        <v>20</v>
      </c>
      <c r="I64" s="18">
        <f t="shared" si="60"/>
        <v>32</v>
      </c>
      <c r="J64" s="18">
        <f t="shared" si="61"/>
        <v>5</v>
      </c>
      <c r="K64" s="18">
        <f t="shared" si="62"/>
        <v>0</v>
      </c>
      <c r="L64" s="18">
        <f t="shared" si="63"/>
        <v>1</v>
      </c>
      <c r="M64" s="18">
        <f t="shared" si="64"/>
        <v>6</v>
      </c>
      <c r="N64" s="18">
        <f t="shared" si="65"/>
        <v>6</v>
      </c>
      <c r="O64" s="18">
        <f t="shared" si="66"/>
        <v>8</v>
      </c>
      <c r="P64" s="18">
        <f t="shared" si="67"/>
        <v>0</v>
      </c>
      <c r="Q64" s="18">
        <f t="shared" si="68"/>
        <v>0</v>
      </c>
      <c r="R64" s="18">
        <f t="shared" si="69"/>
        <v>0</v>
      </c>
      <c r="S64" s="18">
        <f t="shared" si="70"/>
        <v>120</v>
      </c>
      <c r="U64" s="23">
        <f>D64-40</f>
        <v>48254</v>
      </c>
      <c r="V64" s="23">
        <f t="shared" si="71"/>
        <v>48255</v>
      </c>
      <c r="X64" s="23">
        <f>Z64-3</f>
        <v>48298</v>
      </c>
      <c r="Y64" s="23">
        <f>Z64-2</f>
        <v>48299</v>
      </c>
      <c r="Z64" s="23">
        <f>ROUND(DATE(A64,4,1)/7+MOD(19*MOD(A64,19)-7,30)*14%,0)*7-6</f>
        <v>48301</v>
      </c>
    </row>
    <row r="65" spans="1:26" x14ac:dyDescent="0.25">
      <c r="A65" s="6">
        <v>2033</v>
      </c>
      <c r="B65" s="6">
        <f t="shared" si="54"/>
        <v>4</v>
      </c>
      <c r="C65" s="6">
        <f t="shared" si="55"/>
        <v>17</v>
      </c>
      <c r="D65" s="10">
        <f t="shared" si="56"/>
        <v>48679</v>
      </c>
      <c r="E65" s="10">
        <f t="shared" si="57"/>
        <v>48686</v>
      </c>
      <c r="F65" s="25"/>
      <c r="G65" s="18">
        <f t="shared" si="58"/>
        <v>0</v>
      </c>
      <c r="H65" s="18">
        <f t="shared" si="59"/>
        <v>20</v>
      </c>
      <c r="I65" s="18">
        <f t="shared" si="60"/>
        <v>33</v>
      </c>
      <c r="J65" s="18">
        <f t="shared" si="61"/>
        <v>5</v>
      </c>
      <c r="K65" s="18">
        <f t="shared" si="62"/>
        <v>0</v>
      </c>
      <c r="L65" s="18">
        <f t="shared" si="63"/>
        <v>1</v>
      </c>
      <c r="M65" s="18">
        <f t="shared" si="64"/>
        <v>6</v>
      </c>
      <c r="N65" s="18">
        <f t="shared" si="65"/>
        <v>24</v>
      </c>
      <c r="O65" s="18">
        <f t="shared" si="66"/>
        <v>8</v>
      </c>
      <c r="P65" s="18">
        <f t="shared" si="67"/>
        <v>1</v>
      </c>
      <c r="Q65" s="18">
        <f t="shared" si="68"/>
        <v>2</v>
      </c>
      <c r="R65" s="18">
        <f t="shared" si="69"/>
        <v>0</v>
      </c>
      <c r="S65" s="18">
        <f t="shared" si="70"/>
        <v>140</v>
      </c>
      <c r="U65" s="23">
        <f>D65-40</f>
        <v>48639</v>
      </c>
      <c r="V65" s="23">
        <f t="shared" si="71"/>
        <v>48640</v>
      </c>
      <c r="X65" s="23">
        <f>Z65-3</f>
        <v>48683</v>
      </c>
      <c r="Y65" s="23">
        <f>Z65-2</f>
        <v>48684</v>
      </c>
      <c r="Z65" s="23">
        <f>ROUND(DATE(A65,4,1)/7+MOD(19*MOD(A65,19)-7,30)*14%,0)*7-6</f>
        <v>48686</v>
      </c>
    </row>
    <row r="66" spans="1:26" x14ac:dyDescent="0.25">
      <c r="A66" s="6">
        <v>2034</v>
      </c>
      <c r="B66" s="6">
        <f t="shared" si="54"/>
        <v>4</v>
      </c>
      <c r="C66" s="6">
        <f t="shared" si="55"/>
        <v>9</v>
      </c>
      <c r="D66" s="10">
        <f t="shared" si="56"/>
        <v>49036</v>
      </c>
      <c r="E66" s="10">
        <f t="shared" si="57"/>
        <v>49043</v>
      </c>
      <c r="F66" s="25"/>
      <c r="G66" s="18">
        <f t="shared" si="58"/>
        <v>1</v>
      </c>
      <c r="H66" s="18">
        <f t="shared" si="59"/>
        <v>20</v>
      </c>
      <c r="I66" s="18">
        <f t="shared" si="60"/>
        <v>34</v>
      </c>
      <c r="J66" s="18">
        <f t="shared" si="61"/>
        <v>5</v>
      </c>
      <c r="K66" s="18">
        <f t="shared" si="62"/>
        <v>0</v>
      </c>
      <c r="L66" s="18">
        <f t="shared" si="63"/>
        <v>1</v>
      </c>
      <c r="M66" s="18">
        <f t="shared" si="64"/>
        <v>6</v>
      </c>
      <c r="N66" s="18">
        <f t="shared" si="65"/>
        <v>13</v>
      </c>
      <c r="O66" s="18">
        <f t="shared" si="66"/>
        <v>8</v>
      </c>
      <c r="P66" s="18">
        <f t="shared" si="67"/>
        <v>2</v>
      </c>
      <c r="Q66" s="18">
        <f t="shared" si="68"/>
        <v>5</v>
      </c>
      <c r="R66" s="18">
        <f t="shared" si="69"/>
        <v>0</v>
      </c>
      <c r="S66" s="18">
        <f t="shared" si="70"/>
        <v>132</v>
      </c>
      <c r="U66" s="23">
        <f>D66-40</f>
        <v>48996</v>
      </c>
      <c r="V66" s="23">
        <f t="shared" si="71"/>
        <v>48997</v>
      </c>
      <c r="X66" s="23">
        <f>Z66-3</f>
        <v>49040</v>
      </c>
      <c r="Y66" s="23">
        <f>Z66-2</f>
        <v>49041</v>
      </c>
      <c r="Z66" s="23">
        <f>ROUND(DATE(A66,4,1)/7+MOD(19*MOD(A66,19)-7,30)*14%,0)*7-6</f>
        <v>49043</v>
      </c>
    </row>
    <row r="67" spans="1:26" x14ac:dyDescent="0.25">
      <c r="A67" s="6">
        <v>2035</v>
      </c>
      <c r="B67" s="6">
        <f t="shared" si="54"/>
        <v>3</v>
      </c>
      <c r="C67" s="6">
        <f t="shared" si="55"/>
        <v>25</v>
      </c>
      <c r="D67" s="10">
        <f t="shared" si="56"/>
        <v>49386</v>
      </c>
      <c r="E67" s="10">
        <f t="shared" si="57"/>
        <v>49393</v>
      </c>
      <c r="F67" s="25"/>
      <c r="G67" s="18">
        <f t="shared" si="58"/>
        <v>2</v>
      </c>
      <c r="H67" s="18">
        <f t="shared" si="59"/>
        <v>20</v>
      </c>
      <c r="I67" s="18">
        <f t="shared" si="60"/>
        <v>35</v>
      </c>
      <c r="J67" s="18">
        <f t="shared" si="61"/>
        <v>5</v>
      </c>
      <c r="K67" s="18">
        <f t="shared" si="62"/>
        <v>0</v>
      </c>
      <c r="L67" s="18">
        <f t="shared" si="63"/>
        <v>1</v>
      </c>
      <c r="M67" s="18">
        <f t="shared" si="64"/>
        <v>6</v>
      </c>
      <c r="N67" s="18">
        <f t="shared" si="65"/>
        <v>2</v>
      </c>
      <c r="O67" s="18">
        <f t="shared" si="66"/>
        <v>8</v>
      </c>
      <c r="P67" s="18">
        <f t="shared" si="67"/>
        <v>3</v>
      </c>
      <c r="Q67" s="18">
        <f t="shared" si="68"/>
        <v>1</v>
      </c>
      <c r="R67" s="18">
        <f t="shared" si="69"/>
        <v>0</v>
      </c>
      <c r="S67" s="18">
        <f t="shared" si="70"/>
        <v>117</v>
      </c>
      <c r="U67" s="23">
        <f>D67-40</f>
        <v>49346</v>
      </c>
      <c r="V67" s="23">
        <f t="shared" si="71"/>
        <v>49347</v>
      </c>
      <c r="X67" s="23">
        <f>Z67-3</f>
        <v>49390</v>
      </c>
      <c r="Y67" s="23">
        <f>Z67-2</f>
        <v>49391</v>
      </c>
      <c r="Z67" s="23">
        <f>ROUND(DATE(A67,4,1)/7+MOD(19*MOD(A67,19)-7,30)*14%,0)*7-6</f>
        <v>49393</v>
      </c>
    </row>
    <row r="68" spans="1:26" x14ac:dyDescent="0.25">
      <c r="A68" s="6">
        <v>2036</v>
      </c>
      <c r="B68" s="6">
        <f t="shared" si="54"/>
        <v>4</v>
      </c>
      <c r="C68" s="6">
        <f t="shared" si="55"/>
        <v>13</v>
      </c>
      <c r="D68" s="10">
        <f t="shared" si="56"/>
        <v>49771</v>
      </c>
      <c r="E68" s="10">
        <f t="shared" si="57"/>
        <v>49778</v>
      </c>
      <c r="F68" s="25"/>
      <c r="G68" s="18">
        <f t="shared" si="58"/>
        <v>3</v>
      </c>
      <c r="H68" s="18">
        <f t="shared" si="59"/>
        <v>20</v>
      </c>
      <c r="I68" s="18">
        <f t="shared" si="60"/>
        <v>36</v>
      </c>
      <c r="J68" s="18">
        <f t="shared" si="61"/>
        <v>5</v>
      </c>
      <c r="K68" s="18">
        <f t="shared" si="62"/>
        <v>0</v>
      </c>
      <c r="L68" s="18">
        <f t="shared" si="63"/>
        <v>1</v>
      </c>
      <c r="M68" s="18">
        <f t="shared" si="64"/>
        <v>6</v>
      </c>
      <c r="N68" s="18">
        <f t="shared" si="65"/>
        <v>21</v>
      </c>
      <c r="O68" s="18">
        <f t="shared" si="66"/>
        <v>9</v>
      </c>
      <c r="P68" s="18">
        <f t="shared" si="67"/>
        <v>0</v>
      </c>
      <c r="Q68" s="18">
        <f t="shared" si="68"/>
        <v>1</v>
      </c>
      <c r="R68" s="18">
        <f t="shared" si="69"/>
        <v>0</v>
      </c>
      <c r="S68" s="18">
        <f t="shared" si="70"/>
        <v>136</v>
      </c>
      <c r="U68" s="23">
        <f>D68-40</f>
        <v>49731</v>
      </c>
      <c r="V68" s="23">
        <f t="shared" si="71"/>
        <v>49732</v>
      </c>
      <c r="X68" s="23">
        <f>Z68-3</f>
        <v>49775</v>
      </c>
      <c r="Y68" s="23">
        <f>Z68-2</f>
        <v>49776</v>
      </c>
      <c r="Z68" s="23">
        <f>ROUND(DATE(A68,4,1)/7+MOD(19*MOD(A68,19)-7,30)*14%,0)*7-6</f>
        <v>49778</v>
      </c>
    </row>
    <row r="69" spans="1:26" x14ac:dyDescent="0.25">
      <c r="A69" s="6">
        <v>2037</v>
      </c>
      <c r="B69" s="6">
        <f t="shared" si="54"/>
        <v>4</v>
      </c>
      <c r="C69" s="6">
        <f t="shared" si="55"/>
        <v>5</v>
      </c>
      <c r="D69" s="10">
        <f t="shared" si="56"/>
        <v>50128</v>
      </c>
      <c r="E69" s="10">
        <f t="shared" si="57"/>
        <v>50135</v>
      </c>
      <c r="F69" s="25"/>
      <c r="G69" s="18">
        <f t="shared" si="58"/>
        <v>4</v>
      </c>
      <c r="H69" s="18">
        <f t="shared" si="59"/>
        <v>20</v>
      </c>
      <c r="I69" s="18">
        <f t="shared" si="60"/>
        <v>37</v>
      </c>
      <c r="J69" s="18">
        <f t="shared" si="61"/>
        <v>5</v>
      </c>
      <c r="K69" s="18">
        <f t="shared" si="62"/>
        <v>0</v>
      </c>
      <c r="L69" s="18">
        <f t="shared" si="63"/>
        <v>1</v>
      </c>
      <c r="M69" s="18">
        <f t="shared" si="64"/>
        <v>6</v>
      </c>
      <c r="N69" s="18">
        <f t="shared" si="65"/>
        <v>10</v>
      </c>
      <c r="O69" s="18">
        <f t="shared" si="66"/>
        <v>9</v>
      </c>
      <c r="P69" s="18">
        <f t="shared" si="67"/>
        <v>1</v>
      </c>
      <c r="Q69" s="18">
        <f t="shared" si="68"/>
        <v>4</v>
      </c>
      <c r="R69" s="18">
        <f t="shared" si="69"/>
        <v>0</v>
      </c>
      <c r="S69" s="18">
        <f t="shared" si="70"/>
        <v>128</v>
      </c>
      <c r="U69" s="23">
        <f>D69-40</f>
        <v>50088</v>
      </c>
      <c r="V69" s="23">
        <f t="shared" si="71"/>
        <v>50089</v>
      </c>
      <c r="X69" s="23">
        <f>Z69-3</f>
        <v>50132</v>
      </c>
      <c r="Y69" s="23">
        <f>Z69-2</f>
        <v>50133</v>
      </c>
      <c r="Z69" s="23">
        <f>ROUND(DATE(A69,4,1)/7+MOD(19*MOD(A69,19)-7,30)*14%,0)*7-6</f>
        <v>50135</v>
      </c>
    </row>
    <row r="70" spans="1:26" x14ac:dyDescent="0.25">
      <c r="A70" s="6">
        <v>2038</v>
      </c>
      <c r="B70" s="6">
        <f t="shared" si="54"/>
        <v>4</v>
      </c>
      <c r="C70" s="6">
        <f t="shared" si="55"/>
        <v>25</v>
      </c>
      <c r="D70" s="10">
        <f t="shared" si="56"/>
        <v>50513</v>
      </c>
      <c r="E70" s="10">
        <f t="shared" si="57"/>
        <v>50520</v>
      </c>
      <c r="F70" s="25"/>
      <c r="G70" s="18">
        <f t="shared" si="58"/>
        <v>5</v>
      </c>
      <c r="H70" s="18">
        <f t="shared" si="59"/>
        <v>20</v>
      </c>
      <c r="I70" s="18">
        <f t="shared" si="60"/>
        <v>38</v>
      </c>
      <c r="J70" s="18">
        <f t="shared" si="61"/>
        <v>5</v>
      </c>
      <c r="K70" s="18">
        <f t="shared" si="62"/>
        <v>0</v>
      </c>
      <c r="L70" s="18">
        <f t="shared" si="63"/>
        <v>1</v>
      </c>
      <c r="M70" s="18">
        <f t="shared" si="64"/>
        <v>6</v>
      </c>
      <c r="N70" s="18">
        <f t="shared" si="65"/>
        <v>29</v>
      </c>
      <c r="O70" s="18">
        <f t="shared" si="66"/>
        <v>9</v>
      </c>
      <c r="P70" s="18">
        <f t="shared" si="67"/>
        <v>2</v>
      </c>
      <c r="Q70" s="18">
        <f t="shared" si="68"/>
        <v>5</v>
      </c>
      <c r="R70" s="18">
        <f t="shared" si="69"/>
        <v>0</v>
      </c>
      <c r="S70" s="18">
        <f t="shared" si="70"/>
        <v>148</v>
      </c>
      <c r="U70" s="23">
        <f>D70-40</f>
        <v>50473</v>
      </c>
      <c r="V70" s="23">
        <f t="shared" si="71"/>
        <v>50474</v>
      </c>
      <c r="X70" s="23">
        <f>Z70-3</f>
        <v>50517</v>
      </c>
      <c r="Y70" s="23">
        <f>Z70-2</f>
        <v>50518</v>
      </c>
      <c r="Z70" s="23">
        <f>ROUND(DATE(A70,4,1)/7+MOD(19*MOD(A70,19)-7,30)*14%,0)*7-6</f>
        <v>50520</v>
      </c>
    </row>
    <row r="71" spans="1:26" x14ac:dyDescent="0.25">
      <c r="A71" s="6">
        <v>2039</v>
      </c>
      <c r="B71" s="6">
        <f t="shared" si="54"/>
        <v>4</v>
      </c>
      <c r="C71" s="6">
        <f t="shared" si="55"/>
        <v>10</v>
      </c>
      <c r="D71" s="10">
        <f t="shared" si="56"/>
        <v>50863</v>
      </c>
      <c r="E71" s="10">
        <f t="shared" si="57"/>
        <v>50870</v>
      </c>
      <c r="F71" s="25"/>
      <c r="G71" s="18">
        <f t="shared" si="58"/>
        <v>6</v>
      </c>
      <c r="H71" s="18">
        <f t="shared" si="59"/>
        <v>20</v>
      </c>
      <c r="I71" s="18">
        <f t="shared" si="60"/>
        <v>39</v>
      </c>
      <c r="J71" s="18">
        <f t="shared" si="61"/>
        <v>5</v>
      </c>
      <c r="K71" s="18">
        <f t="shared" si="62"/>
        <v>0</v>
      </c>
      <c r="L71" s="18">
        <f t="shared" si="63"/>
        <v>1</v>
      </c>
      <c r="M71" s="18">
        <f t="shared" si="64"/>
        <v>6</v>
      </c>
      <c r="N71" s="18">
        <f t="shared" si="65"/>
        <v>18</v>
      </c>
      <c r="O71" s="18">
        <f t="shared" si="66"/>
        <v>9</v>
      </c>
      <c r="P71" s="18">
        <f t="shared" si="67"/>
        <v>3</v>
      </c>
      <c r="Q71" s="18">
        <f t="shared" si="68"/>
        <v>1</v>
      </c>
      <c r="R71" s="18">
        <f t="shared" si="69"/>
        <v>0</v>
      </c>
      <c r="S71" s="18">
        <f t="shared" si="70"/>
        <v>133</v>
      </c>
      <c r="U71" s="23">
        <f>D71-40</f>
        <v>50823</v>
      </c>
      <c r="V71" s="23">
        <f t="shared" si="71"/>
        <v>50824</v>
      </c>
      <c r="X71" s="23">
        <f>Z71-3</f>
        <v>50867</v>
      </c>
      <c r="Y71" s="23">
        <f>Z71-2</f>
        <v>50868</v>
      </c>
      <c r="Z71" s="23">
        <f>ROUND(DATE(A71,4,1)/7+MOD(19*MOD(A71,19)-7,30)*14%,0)*7-6</f>
        <v>50870</v>
      </c>
    </row>
    <row r="72" spans="1:26" x14ac:dyDescent="0.25">
      <c r="A72" s="6">
        <v>2040</v>
      </c>
      <c r="B72" s="6">
        <f t="shared" si="54"/>
        <v>4</v>
      </c>
      <c r="C72" s="6">
        <f t="shared" si="55"/>
        <v>1</v>
      </c>
      <c r="D72" s="10">
        <f t="shared" si="56"/>
        <v>51220</v>
      </c>
      <c r="E72" s="10">
        <f t="shared" si="57"/>
        <v>51227</v>
      </c>
      <c r="F72" s="25"/>
      <c r="G72" s="18">
        <f t="shared" si="58"/>
        <v>7</v>
      </c>
      <c r="H72" s="18">
        <f t="shared" si="59"/>
        <v>20</v>
      </c>
      <c r="I72" s="18">
        <f t="shared" si="60"/>
        <v>40</v>
      </c>
      <c r="J72" s="18">
        <f t="shared" si="61"/>
        <v>5</v>
      </c>
      <c r="K72" s="18">
        <f t="shared" si="62"/>
        <v>0</v>
      </c>
      <c r="L72" s="18">
        <f t="shared" si="63"/>
        <v>1</v>
      </c>
      <c r="M72" s="18">
        <f t="shared" si="64"/>
        <v>6</v>
      </c>
      <c r="N72" s="18">
        <f t="shared" si="65"/>
        <v>7</v>
      </c>
      <c r="O72" s="18">
        <f t="shared" si="66"/>
        <v>10</v>
      </c>
      <c r="P72" s="18">
        <f t="shared" si="67"/>
        <v>0</v>
      </c>
      <c r="Q72" s="18">
        <f t="shared" si="68"/>
        <v>3</v>
      </c>
      <c r="R72" s="18">
        <f t="shared" si="69"/>
        <v>0</v>
      </c>
      <c r="S72" s="18">
        <f t="shared" si="70"/>
        <v>124</v>
      </c>
      <c r="U72" s="23">
        <f>D72-40</f>
        <v>51180</v>
      </c>
      <c r="V72" s="23">
        <f t="shared" si="71"/>
        <v>51181</v>
      </c>
      <c r="X72" s="23">
        <f>Z72-3</f>
        <v>51224</v>
      </c>
      <c r="Y72" s="23">
        <f>Z72-2</f>
        <v>51225</v>
      </c>
      <c r="Z72" s="23">
        <f>ROUND(DATE(A72,4,1)/7+MOD(19*MOD(A72,19)-7,30)*14%,0)*7-6</f>
        <v>51227</v>
      </c>
    </row>
    <row r="73" spans="1:26" x14ac:dyDescent="0.25">
      <c r="A73" s="6">
        <v>2041</v>
      </c>
      <c r="B73" s="6">
        <f t="shared" si="54"/>
        <v>4</v>
      </c>
      <c r="C73" s="6">
        <f t="shared" si="55"/>
        <v>21</v>
      </c>
      <c r="D73" s="10">
        <f t="shared" si="56"/>
        <v>51605</v>
      </c>
      <c r="E73" s="10">
        <f t="shared" si="57"/>
        <v>51612</v>
      </c>
      <c r="F73" s="25"/>
      <c r="G73" s="18">
        <f t="shared" si="58"/>
        <v>8</v>
      </c>
      <c r="H73" s="18">
        <f t="shared" si="59"/>
        <v>20</v>
      </c>
      <c r="I73" s="18">
        <f t="shared" si="60"/>
        <v>41</v>
      </c>
      <c r="J73" s="18">
        <f t="shared" si="61"/>
        <v>5</v>
      </c>
      <c r="K73" s="18">
        <f t="shared" si="62"/>
        <v>0</v>
      </c>
      <c r="L73" s="18">
        <f t="shared" si="63"/>
        <v>1</v>
      </c>
      <c r="M73" s="18">
        <f t="shared" si="64"/>
        <v>6</v>
      </c>
      <c r="N73" s="18">
        <f t="shared" si="65"/>
        <v>26</v>
      </c>
      <c r="O73" s="18">
        <f t="shared" si="66"/>
        <v>10</v>
      </c>
      <c r="P73" s="18">
        <f t="shared" si="67"/>
        <v>1</v>
      </c>
      <c r="Q73" s="18">
        <f t="shared" si="68"/>
        <v>4</v>
      </c>
      <c r="R73" s="18">
        <f t="shared" si="69"/>
        <v>0</v>
      </c>
      <c r="S73" s="18">
        <f t="shared" si="70"/>
        <v>144</v>
      </c>
      <c r="U73" s="23">
        <f>D73-40</f>
        <v>51565</v>
      </c>
      <c r="V73" s="23">
        <f t="shared" si="71"/>
        <v>51566</v>
      </c>
      <c r="X73" s="23">
        <f>Z73-3</f>
        <v>51609</v>
      </c>
      <c r="Y73" s="23">
        <f>Z73-2</f>
        <v>51610</v>
      </c>
      <c r="Z73" s="23">
        <f>ROUND(DATE(A73,4,1)/7+MOD(19*MOD(A73,19)-7,30)*14%,0)*7-6</f>
        <v>51612</v>
      </c>
    </row>
    <row r="74" spans="1:26" x14ac:dyDescent="0.25">
      <c r="A74" s="6">
        <v>2042</v>
      </c>
      <c r="B74" s="6">
        <f t="shared" si="54"/>
        <v>4</v>
      </c>
      <c r="C74" s="6">
        <f t="shared" si="55"/>
        <v>6</v>
      </c>
      <c r="D74" s="10">
        <f t="shared" si="56"/>
        <v>51955</v>
      </c>
      <c r="E74" s="10">
        <f t="shared" si="57"/>
        <v>51962</v>
      </c>
      <c r="F74" s="25"/>
      <c r="G74" s="18">
        <f t="shared" si="58"/>
        <v>9</v>
      </c>
      <c r="H74" s="18">
        <f t="shared" si="59"/>
        <v>20</v>
      </c>
      <c r="I74" s="18">
        <f t="shared" si="60"/>
        <v>42</v>
      </c>
      <c r="J74" s="18">
        <f t="shared" si="61"/>
        <v>5</v>
      </c>
      <c r="K74" s="18">
        <f t="shared" si="62"/>
        <v>0</v>
      </c>
      <c r="L74" s="18">
        <f t="shared" si="63"/>
        <v>1</v>
      </c>
      <c r="M74" s="18">
        <f t="shared" si="64"/>
        <v>6</v>
      </c>
      <c r="N74" s="18">
        <f t="shared" si="65"/>
        <v>15</v>
      </c>
      <c r="O74" s="18">
        <f t="shared" si="66"/>
        <v>10</v>
      </c>
      <c r="P74" s="18">
        <f t="shared" si="67"/>
        <v>2</v>
      </c>
      <c r="Q74" s="18">
        <f t="shared" si="68"/>
        <v>0</v>
      </c>
      <c r="R74" s="18">
        <f t="shared" si="69"/>
        <v>0</v>
      </c>
      <c r="S74" s="18">
        <f t="shared" si="70"/>
        <v>129</v>
      </c>
      <c r="U74" s="23">
        <f>D74-40</f>
        <v>51915</v>
      </c>
      <c r="V74" s="23">
        <f t="shared" si="71"/>
        <v>51916</v>
      </c>
      <c r="X74" s="23">
        <f>Z74-3</f>
        <v>51959</v>
      </c>
      <c r="Y74" s="23">
        <f>Z74-2</f>
        <v>51960</v>
      </c>
      <c r="Z74" s="23">
        <f>ROUND(DATE(A74,4,1)/7+MOD(19*MOD(A74,19)-7,30)*14%,0)*7-6</f>
        <v>51962</v>
      </c>
    </row>
    <row r="75" spans="1:26" x14ac:dyDescent="0.25">
      <c r="A75" s="6">
        <v>2043</v>
      </c>
      <c r="B75" s="6">
        <f t="shared" si="54"/>
        <v>3</v>
      </c>
      <c r="C75" s="6">
        <f t="shared" si="55"/>
        <v>29</v>
      </c>
      <c r="D75" s="10">
        <f t="shared" si="56"/>
        <v>52312</v>
      </c>
      <c r="E75" s="10">
        <f t="shared" si="57"/>
        <v>52319</v>
      </c>
      <c r="F75" s="25"/>
      <c r="G75" s="18">
        <f t="shared" si="58"/>
        <v>10</v>
      </c>
      <c r="H75" s="18">
        <f t="shared" si="59"/>
        <v>20</v>
      </c>
      <c r="I75" s="18">
        <f t="shared" si="60"/>
        <v>43</v>
      </c>
      <c r="J75" s="18">
        <f t="shared" si="61"/>
        <v>5</v>
      </c>
      <c r="K75" s="18">
        <f t="shared" si="62"/>
        <v>0</v>
      </c>
      <c r="L75" s="18">
        <f t="shared" si="63"/>
        <v>1</v>
      </c>
      <c r="M75" s="18">
        <f t="shared" si="64"/>
        <v>6</v>
      </c>
      <c r="N75" s="18">
        <f t="shared" si="65"/>
        <v>4</v>
      </c>
      <c r="O75" s="18">
        <f t="shared" si="66"/>
        <v>10</v>
      </c>
      <c r="P75" s="18">
        <f t="shared" si="67"/>
        <v>3</v>
      </c>
      <c r="Q75" s="18">
        <f t="shared" si="68"/>
        <v>3</v>
      </c>
      <c r="R75" s="18">
        <f t="shared" si="69"/>
        <v>0</v>
      </c>
      <c r="S75" s="18">
        <f t="shared" si="70"/>
        <v>121</v>
      </c>
      <c r="U75" s="23">
        <f>D75-40</f>
        <v>52272</v>
      </c>
      <c r="V75" s="23">
        <f t="shared" si="71"/>
        <v>52273</v>
      </c>
      <c r="X75" s="23">
        <f>Z75-3</f>
        <v>52316</v>
      </c>
      <c r="Y75" s="23">
        <f>Z75-2</f>
        <v>52317</v>
      </c>
      <c r="Z75" s="23">
        <f>ROUND(DATE(A75,4,1)/7+MOD(19*MOD(A75,19)-7,30)*14%,0)*7-6</f>
        <v>52319</v>
      </c>
    </row>
    <row r="76" spans="1:26" x14ac:dyDescent="0.25">
      <c r="A76" s="6">
        <v>2044</v>
      </c>
      <c r="B76" s="6">
        <f t="shared" si="54"/>
        <v>4</v>
      </c>
      <c r="C76" s="6">
        <f t="shared" si="55"/>
        <v>17</v>
      </c>
      <c r="D76" s="10">
        <f t="shared" si="56"/>
        <v>52697</v>
      </c>
      <c r="E76" s="10">
        <f t="shared" si="57"/>
        <v>52704</v>
      </c>
      <c r="F76" s="25"/>
      <c r="G76" s="18">
        <f t="shared" si="58"/>
        <v>11</v>
      </c>
      <c r="H76" s="18">
        <f t="shared" si="59"/>
        <v>20</v>
      </c>
      <c r="I76" s="18">
        <f t="shared" si="60"/>
        <v>44</v>
      </c>
      <c r="J76" s="18">
        <f t="shared" si="61"/>
        <v>5</v>
      </c>
      <c r="K76" s="18">
        <f t="shared" si="62"/>
        <v>0</v>
      </c>
      <c r="L76" s="18">
        <f t="shared" si="63"/>
        <v>1</v>
      </c>
      <c r="M76" s="18">
        <f t="shared" si="64"/>
        <v>6</v>
      </c>
      <c r="N76" s="18">
        <f t="shared" si="65"/>
        <v>23</v>
      </c>
      <c r="O76" s="18">
        <f t="shared" si="66"/>
        <v>11</v>
      </c>
      <c r="P76" s="18">
        <f t="shared" si="67"/>
        <v>0</v>
      </c>
      <c r="Q76" s="18">
        <f t="shared" si="68"/>
        <v>3</v>
      </c>
      <c r="R76" s="18">
        <f t="shared" si="69"/>
        <v>0</v>
      </c>
      <c r="S76" s="18">
        <f t="shared" si="70"/>
        <v>140</v>
      </c>
      <c r="U76" s="23">
        <f>D76-40</f>
        <v>52657</v>
      </c>
      <c r="V76" s="23">
        <f t="shared" si="71"/>
        <v>52658</v>
      </c>
      <c r="X76" s="23">
        <f>Z76-3</f>
        <v>52701</v>
      </c>
      <c r="Y76" s="23">
        <f>Z76-2</f>
        <v>52702</v>
      </c>
      <c r="Z76" s="23">
        <f>ROUND(DATE(A76,4,1)/7+MOD(19*MOD(A76,19)-7,30)*14%,0)*7-6</f>
        <v>52704</v>
      </c>
    </row>
    <row r="77" spans="1:26" x14ac:dyDescent="0.25">
      <c r="A77" s="6">
        <v>2045</v>
      </c>
      <c r="B77" s="6">
        <f t="shared" si="54"/>
        <v>4</v>
      </c>
      <c r="C77" s="6">
        <f t="shared" si="55"/>
        <v>9</v>
      </c>
      <c r="D77" s="10">
        <f t="shared" si="56"/>
        <v>53054</v>
      </c>
      <c r="E77" s="10">
        <f t="shared" si="57"/>
        <v>53061</v>
      </c>
      <c r="F77" s="25"/>
      <c r="G77" s="18">
        <f t="shared" si="58"/>
        <v>12</v>
      </c>
      <c r="H77" s="18">
        <f t="shared" si="59"/>
        <v>20</v>
      </c>
      <c r="I77" s="18">
        <f t="shared" si="60"/>
        <v>45</v>
      </c>
      <c r="J77" s="18">
        <f t="shared" si="61"/>
        <v>5</v>
      </c>
      <c r="K77" s="18">
        <f t="shared" si="62"/>
        <v>0</v>
      </c>
      <c r="L77" s="18">
        <f t="shared" si="63"/>
        <v>1</v>
      </c>
      <c r="M77" s="18">
        <f t="shared" si="64"/>
        <v>6</v>
      </c>
      <c r="N77" s="18">
        <f t="shared" si="65"/>
        <v>12</v>
      </c>
      <c r="O77" s="18">
        <f t="shared" si="66"/>
        <v>11</v>
      </c>
      <c r="P77" s="18">
        <f t="shared" si="67"/>
        <v>1</v>
      </c>
      <c r="Q77" s="18">
        <f t="shared" si="68"/>
        <v>6</v>
      </c>
      <c r="R77" s="18">
        <f t="shared" si="69"/>
        <v>0</v>
      </c>
      <c r="S77" s="18">
        <f t="shared" si="70"/>
        <v>132</v>
      </c>
      <c r="U77" s="23">
        <f>D77-40</f>
        <v>53014</v>
      </c>
      <c r="V77" s="23">
        <f t="shared" si="71"/>
        <v>53015</v>
      </c>
      <c r="X77" s="23">
        <f>Z77-3</f>
        <v>53058</v>
      </c>
      <c r="Y77" s="23">
        <f>Z77-2</f>
        <v>53059</v>
      </c>
      <c r="Z77" s="23">
        <f>ROUND(DATE(A77,4,1)/7+MOD(19*MOD(A77,19)-7,30)*14%,0)*7-6</f>
        <v>53061</v>
      </c>
    </row>
    <row r="78" spans="1:26" x14ac:dyDescent="0.25">
      <c r="A78" s="6">
        <v>2046</v>
      </c>
      <c r="B78" s="6">
        <f t="shared" si="54"/>
        <v>3</v>
      </c>
      <c r="C78" s="6">
        <f t="shared" si="55"/>
        <v>25</v>
      </c>
      <c r="D78" s="10">
        <f t="shared" si="56"/>
        <v>53404</v>
      </c>
      <c r="E78" s="10">
        <f t="shared" si="57"/>
        <v>53411</v>
      </c>
      <c r="F78" s="25"/>
      <c r="G78" s="18">
        <f t="shared" si="58"/>
        <v>13</v>
      </c>
      <c r="H78" s="18">
        <f t="shared" si="59"/>
        <v>20</v>
      </c>
      <c r="I78" s="18">
        <f t="shared" si="60"/>
        <v>46</v>
      </c>
      <c r="J78" s="18">
        <f t="shared" si="61"/>
        <v>5</v>
      </c>
      <c r="K78" s="18">
        <f t="shared" si="62"/>
        <v>0</v>
      </c>
      <c r="L78" s="18">
        <f t="shared" si="63"/>
        <v>1</v>
      </c>
      <c r="M78" s="18">
        <f t="shared" si="64"/>
        <v>6</v>
      </c>
      <c r="N78" s="18">
        <f t="shared" si="65"/>
        <v>1</v>
      </c>
      <c r="O78" s="18">
        <f t="shared" si="66"/>
        <v>11</v>
      </c>
      <c r="P78" s="18">
        <f t="shared" si="67"/>
        <v>2</v>
      </c>
      <c r="Q78" s="18">
        <f t="shared" si="68"/>
        <v>2</v>
      </c>
      <c r="R78" s="18">
        <f t="shared" si="69"/>
        <v>0</v>
      </c>
      <c r="S78" s="18">
        <f t="shared" si="70"/>
        <v>117</v>
      </c>
      <c r="U78" s="23">
        <f>D78-40</f>
        <v>53364</v>
      </c>
      <c r="V78" s="23">
        <f t="shared" si="71"/>
        <v>53365</v>
      </c>
      <c r="X78" s="23">
        <f>Z78-3</f>
        <v>53408</v>
      </c>
      <c r="Y78" s="23">
        <f>Z78-2</f>
        <v>53409</v>
      </c>
      <c r="Z78" s="23">
        <f>ROUND(DATE(A78,4,1)/7+MOD(19*MOD(A78,19)-7,30)*14%,0)*7-6</f>
        <v>53411</v>
      </c>
    </row>
    <row r="79" spans="1:26" x14ac:dyDescent="0.25">
      <c r="A79" s="6">
        <v>2047</v>
      </c>
      <c r="B79" s="6">
        <f t="shared" si="54"/>
        <v>4</v>
      </c>
      <c r="C79" s="6">
        <f t="shared" si="55"/>
        <v>14</v>
      </c>
      <c r="D79" s="10">
        <f t="shared" si="56"/>
        <v>53789</v>
      </c>
      <c r="E79" s="10">
        <f t="shared" si="57"/>
        <v>53796</v>
      </c>
      <c r="F79" s="25"/>
      <c r="G79" s="18">
        <f t="shared" si="58"/>
        <v>14</v>
      </c>
      <c r="H79" s="18">
        <f t="shared" si="59"/>
        <v>20</v>
      </c>
      <c r="I79" s="18">
        <f t="shared" si="60"/>
        <v>47</v>
      </c>
      <c r="J79" s="18">
        <f t="shared" si="61"/>
        <v>5</v>
      </c>
      <c r="K79" s="18">
        <f t="shared" si="62"/>
        <v>0</v>
      </c>
      <c r="L79" s="18">
        <f t="shared" si="63"/>
        <v>1</v>
      </c>
      <c r="M79" s="18">
        <f t="shared" si="64"/>
        <v>6</v>
      </c>
      <c r="N79" s="18">
        <f t="shared" si="65"/>
        <v>20</v>
      </c>
      <c r="O79" s="18">
        <f t="shared" si="66"/>
        <v>11</v>
      </c>
      <c r="P79" s="18">
        <f t="shared" si="67"/>
        <v>3</v>
      </c>
      <c r="Q79" s="18">
        <f t="shared" si="68"/>
        <v>3</v>
      </c>
      <c r="R79" s="18">
        <f t="shared" si="69"/>
        <v>0</v>
      </c>
      <c r="S79" s="18">
        <f t="shared" si="70"/>
        <v>137</v>
      </c>
      <c r="U79" s="23">
        <f>D79-40</f>
        <v>53749</v>
      </c>
      <c r="V79" s="23">
        <f t="shared" si="71"/>
        <v>53750</v>
      </c>
      <c r="X79" s="23">
        <f>Z79-3</f>
        <v>53793</v>
      </c>
      <c r="Y79" s="23">
        <f>Z79-2</f>
        <v>53794</v>
      </c>
      <c r="Z79" s="23">
        <f>ROUND(DATE(A79,4,1)/7+MOD(19*MOD(A79,19)-7,30)*14%,0)*7-6</f>
        <v>53796</v>
      </c>
    </row>
    <row r="80" spans="1:26" x14ac:dyDescent="0.25">
      <c r="A80" s="6">
        <v>2048</v>
      </c>
      <c r="B80" s="6">
        <f t="shared" si="54"/>
        <v>4</v>
      </c>
      <c r="C80" s="6">
        <f t="shared" si="55"/>
        <v>5</v>
      </c>
      <c r="D80" s="10">
        <f t="shared" si="56"/>
        <v>54146</v>
      </c>
      <c r="E80" s="10">
        <f t="shared" si="57"/>
        <v>54153</v>
      </c>
      <c r="F80" s="25"/>
      <c r="G80" s="18">
        <f t="shared" si="58"/>
        <v>15</v>
      </c>
      <c r="H80" s="18">
        <f t="shared" si="59"/>
        <v>20</v>
      </c>
      <c r="I80" s="18">
        <f t="shared" si="60"/>
        <v>48</v>
      </c>
      <c r="J80" s="18">
        <f t="shared" si="61"/>
        <v>5</v>
      </c>
      <c r="K80" s="18">
        <f t="shared" si="62"/>
        <v>0</v>
      </c>
      <c r="L80" s="18">
        <f t="shared" si="63"/>
        <v>1</v>
      </c>
      <c r="M80" s="18">
        <f t="shared" si="64"/>
        <v>6</v>
      </c>
      <c r="N80" s="18">
        <f t="shared" si="65"/>
        <v>9</v>
      </c>
      <c r="O80" s="18">
        <f t="shared" si="66"/>
        <v>12</v>
      </c>
      <c r="P80" s="18">
        <f t="shared" si="67"/>
        <v>0</v>
      </c>
      <c r="Q80" s="18">
        <f t="shared" si="68"/>
        <v>5</v>
      </c>
      <c r="R80" s="18">
        <f t="shared" si="69"/>
        <v>0</v>
      </c>
      <c r="S80" s="18">
        <f t="shared" si="70"/>
        <v>128</v>
      </c>
      <c r="U80" s="23">
        <f>D80-40</f>
        <v>54106</v>
      </c>
      <c r="V80" s="23">
        <f t="shared" si="71"/>
        <v>54107</v>
      </c>
      <c r="X80" s="23">
        <f>Z80-3</f>
        <v>54150</v>
      </c>
      <c r="Y80" s="23">
        <f>Z80-2</f>
        <v>54151</v>
      </c>
      <c r="Z80" s="23">
        <f>ROUND(DATE(A80,4,1)/7+MOD(19*MOD(A80,19)-7,30)*14%,0)*7-6</f>
        <v>54153</v>
      </c>
    </row>
    <row r="81" spans="1:26" x14ac:dyDescent="0.25">
      <c r="A81" s="6">
        <v>2049</v>
      </c>
      <c r="B81" s="6">
        <f t="shared" si="54"/>
        <v>4</v>
      </c>
      <c r="C81" s="6">
        <f t="shared" si="55"/>
        <v>18</v>
      </c>
      <c r="D81" s="10">
        <f t="shared" si="56"/>
        <v>54524</v>
      </c>
      <c r="E81" s="10">
        <f t="shared" si="57"/>
        <v>54531</v>
      </c>
      <c r="F81" s="25"/>
      <c r="G81" s="18">
        <f t="shared" si="58"/>
        <v>16</v>
      </c>
      <c r="H81" s="18">
        <f t="shared" si="59"/>
        <v>20</v>
      </c>
      <c r="I81" s="18">
        <f t="shared" si="60"/>
        <v>49</v>
      </c>
      <c r="J81" s="18">
        <f t="shared" si="61"/>
        <v>5</v>
      </c>
      <c r="K81" s="18">
        <f t="shared" si="62"/>
        <v>0</v>
      </c>
      <c r="L81" s="18">
        <f t="shared" si="63"/>
        <v>1</v>
      </c>
      <c r="M81" s="18">
        <f t="shared" si="64"/>
        <v>6</v>
      </c>
      <c r="N81" s="18">
        <f t="shared" si="65"/>
        <v>28</v>
      </c>
      <c r="O81" s="18">
        <f t="shared" si="66"/>
        <v>12</v>
      </c>
      <c r="P81" s="18">
        <f t="shared" si="67"/>
        <v>1</v>
      </c>
      <c r="Q81" s="18">
        <f t="shared" si="68"/>
        <v>6</v>
      </c>
      <c r="R81" s="18">
        <f t="shared" si="69"/>
        <v>1</v>
      </c>
      <c r="S81" s="18">
        <f t="shared" si="70"/>
        <v>141</v>
      </c>
      <c r="U81" s="23">
        <f>D81-40</f>
        <v>54484</v>
      </c>
      <c r="V81" s="23">
        <f t="shared" si="71"/>
        <v>54485</v>
      </c>
      <c r="X81" s="23">
        <f>Z81-3</f>
        <v>54528</v>
      </c>
      <c r="Y81" s="23">
        <f>Z81-2</f>
        <v>54529</v>
      </c>
      <c r="Z81" s="23">
        <f>ROUND(DATE(A81,4,1)/7+MOD(19*MOD(A81,19)-7,30)*14%,0)*7-6</f>
        <v>54531</v>
      </c>
    </row>
    <row r="82" spans="1:26" x14ac:dyDescent="0.25">
      <c r="A82" s="6">
        <v>2050</v>
      </c>
      <c r="B82" s="6">
        <f t="shared" si="54"/>
        <v>4</v>
      </c>
      <c r="C82" s="6">
        <f t="shared" si="55"/>
        <v>10</v>
      </c>
      <c r="D82" s="10">
        <f t="shared" si="56"/>
        <v>54881</v>
      </c>
      <c r="E82" s="10">
        <f t="shared" si="57"/>
        <v>54888</v>
      </c>
      <c r="F82" s="25"/>
      <c r="G82" s="18">
        <f t="shared" si="58"/>
        <v>17</v>
      </c>
      <c r="H82" s="18">
        <f t="shared" si="59"/>
        <v>20</v>
      </c>
      <c r="I82" s="18">
        <f t="shared" si="60"/>
        <v>50</v>
      </c>
      <c r="J82" s="18">
        <f t="shared" si="61"/>
        <v>5</v>
      </c>
      <c r="K82" s="18">
        <f t="shared" si="62"/>
        <v>0</v>
      </c>
      <c r="L82" s="18">
        <f t="shared" si="63"/>
        <v>1</v>
      </c>
      <c r="M82" s="18">
        <f t="shared" si="64"/>
        <v>6</v>
      </c>
      <c r="N82" s="18">
        <f t="shared" si="65"/>
        <v>17</v>
      </c>
      <c r="O82" s="18">
        <f t="shared" si="66"/>
        <v>12</v>
      </c>
      <c r="P82" s="18">
        <f t="shared" si="67"/>
        <v>2</v>
      </c>
      <c r="Q82" s="18">
        <f t="shared" si="68"/>
        <v>2</v>
      </c>
      <c r="R82" s="18">
        <f t="shared" si="69"/>
        <v>0</v>
      </c>
      <c r="S82" s="18">
        <f t="shared" si="70"/>
        <v>133</v>
      </c>
      <c r="U82" s="23">
        <f>D82-40</f>
        <v>54841</v>
      </c>
      <c r="V82" s="23">
        <f t="shared" si="71"/>
        <v>54842</v>
      </c>
      <c r="X82" s="23">
        <f>Z82-3</f>
        <v>54885</v>
      </c>
      <c r="Y82" s="23">
        <f>Z82-2</f>
        <v>54886</v>
      </c>
      <c r="Z82" s="23">
        <f>ROUND(DATE(A82,4,1)/7+MOD(19*MOD(A82,19)-7,30)*14%,0)*7-6</f>
        <v>54888</v>
      </c>
    </row>
    <row r="83" spans="1:26" x14ac:dyDescent="0.25">
      <c r="A83" s="6">
        <v>2051</v>
      </c>
      <c r="B83" s="6">
        <f t="shared" ref="B83:B132" si="72">INT(S83/31)</f>
        <v>4</v>
      </c>
      <c r="C83" s="6">
        <f t="shared" ref="C83:C132" si="73">1+MOD(S83,31)</f>
        <v>2</v>
      </c>
      <c r="D83" s="10">
        <f t="shared" si="56"/>
        <v>55238</v>
      </c>
      <c r="E83" s="10">
        <f t="shared" ref="E83:E132" si="74">DATE(A83,B83,C83)</f>
        <v>55245</v>
      </c>
      <c r="F83" s="25"/>
      <c r="G83" s="18">
        <f t="shared" si="58"/>
        <v>18</v>
      </c>
      <c r="H83" s="18">
        <f t="shared" si="59"/>
        <v>20</v>
      </c>
      <c r="I83" s="18">
        <f t="shared" si="60"/>
        <v>51</v>
      </c>
      <c r="J83" s="18">
        <f t="shared" si="61"/>
        <v>5</v>
      </c>
      <c r="K83" s="18">
        <f t="shared" si="62"/>
        <v>0</v>
      </c>
      <c r="L83" s="18">
        <f t="shared" si="63"/>
        <v>1</v>
      </c>
      <c r="M83" s="18">
        <f t="shared" si="64"/>
        <v>6</v>
      </c>
      <c r="N83" s="18">
        <f t="shared" si="65"/>
        <v>6</v>
      </c>
      <c r="O83" s="18">
        <f t="shared" si="66"/>
        <v>12</v>
      </c>
      <c r="P83" s="18">
        <f t="shared" si="67"/>
        <v>3</v>
      </c>
      <c r="Q83" s="18">
        <f t="shared" si="68"/>
        <v>5</v>
      </c>
      <c r="R83" s="18">
        <f t="shared" si="69"/>
        <v>0</v>
      </c>
      <c r="S83" s="18">
        <f t="shared" si="70"/>
        <v>125</v>
      </c>
      <c r="U83" s="23">
        <f>D83-40</f>
        <v>55198</v>
      </c>
      <c r="V83" s="23">
        <f t="shared" si="71"/>
        <v>55199</v>
      </c>
      <c r="X83" s="23">
        <f>Z83-3</f>
        <v>55242</v>
      </c>
      <c r="Y83" s="23">
        <f>Z83-2</f>
        <v>55243</v>
      </c>
      <c r="Z83" s="23">
        <f>ROUND(DATE(A83,4,1)/7+MOD(19*MOD(A83,19)-7,30)*14%,0)*7-6</f>
        <v>55245</v>
      </c>
    </row>
    <row r="84" spans="1:26" x14ac:dyDescent="0.25">
      <c r="A84" s="6">
        <v>2052</v>
      </c>
      <c r="B84" s="6">
        <f t="shared" si="72"/>
        <v>4</v>
      </c>
      <c r="C84" s="6">
        <f t="shared" si="73"/>
        <v>21</v>
      </c>
      <c r="D84" s="10">
        <f t="shared" si="56"/>
        <v>55623</v>
      </c>
      <c r="E84" s="10">
        <f t="shared" si="74"/>
        <v>55630</v>
      </c>
      <c r="F84" s="25"/>
      <c r="G84" s="18">
        <f t="shared" si="58"/>
        <v>0</v>
      </c>
      <c r="H84" s="18">
        <f t="shared" si="59"/>
        <v>20</v>
      </c>
      <c r="I84" s="18">
        <f t="shared" si="60"/>
        <v>52</v>
      </c>
      <c r="J84" s="18">
        <f t="shared" si="61"/>
        <v>5</v>
      </c>
      <c r="K84" s="18">
        <f t="shared" si="62"/>
        <v>0</v>
      </c>
      <c r="L84" s="18">
        <f t="shared" si="63"/>
        <v>1</v>
      </c>
      <c r="M84" s="18">
        <f t="shared" si="64"/>
        <v>6</v>
      </c>
      <c r="N84" s="18">
        <f t="shared" si="65"/>
        <v>24</v>
      </c>
      <c r="O84" s="18">
        <f t="shared" si="66"/>
        <v>13</v>
      </c>
      <c r="P84" s="18">
        <f t="shared" si="67"/>
        <v>0</v>
      </c>
      <c r="Q84" s="18">
        <f t="shared" si="68"/>
        <v>6</v>
      </c>
      <c r="R84" s="18">
        <f t="shared" si="69"/>
        <v>0</v>
      </c>
      <c r="S84" s="18">
        <f t="shared" si="70"/>
        <v>144</v>
      </c>
      <c r="U84" s="23">
        <f>D84-40</f>
        <v>55583</v>
      </c>
      <c r="V84" s="23">
        <f t="shared" si="71"/>
        <v>55584</v>
      </c>
      <c r="X84" s="23">
        <f>Z84-3</f>
        <v>55627</v>
      </c>
      <c r="Y84" s="23">
        <f>Z84-2</f>
        <v>55628</v>
      </c>
      <c r="Z84" s="23">
        <f>ROUND(DATE(A84,4,1)/7+MOD(19*MOD(A84,19)-7,30)*14%,0)*7-6</f>
        <v>55630</v>
      </c>
    </row>
    <row r="85" spans="1:26" x14ac:dyDescent="0.25">
      <c r="A85" s="6">
        <v>2053</v>
      </c>
      <c r="B85" s="6">
        <f t="shared" si="72"/>
        <v>4</v>
      </c>
      <c r="C85" s="6">
        <f t="shared" si="73"/>
        <v>6</v>
      </c>
      <c r="D85" s="10">
        <f t="shared" si="56"/>
        <v>55973</v>
      </c>
      <c r="E85" s="10">
        <f t="shared" si="74"/>
        <v>55980</v>
      </c>
      <c r="F85" s="25"/>
      <c r="G85" s="18">
        <f t="shared" si="58"/>
        <v>1</v>
      </c>
      <c r="H85" s="18">
        <f t="shared" si="59"/>
        <v>20</v>
      </c>
      <c r="I85" s="18">
        <f t="shared" si="60"/>
        <v>53</v>
      </c>
      <c r="J85" s="18">
        <f t="shared" si="61"/>
        <v>5</v>
      </c>
      <c r="K85" s="18">
        <f t="shared" si="62"/>
        <v>0</v>
      </c>
      <c r="L85" s="18">
        <f t="shared" si="63"/>
        <v>1</v>
      </c>
      <c r="M85" s="18">
        <f t="shared" si="64"/>
        <v>6</v>
      </c>
      <c r="N85" s="18">
        <f t="shared" si="65"/>
        <v>13</v>
      </c>
      <c r="O85" s="18">
        <f t="shared" si="66"/>
        <v>13</v>
      </c>
      <c r="P85" s="18">
        <f t="shared" si="67"/>
        <v>1</v>
      </c>
      <c r="Q85" s="18">
        <f t="shared" si="68"/>
        <v>2</v>
      </c>
      <c r="R85" s="18">
        <f t="shared" si="69"/>
        <v>0</v>
      </c>
      <c r="S85" s="18">
        <f t="shared" si="70"/>
        <v>129</v>
      </c>
      <c r="U85" s="23">
        <f>D85-40</f>
        <v>55933</v>
      </c>
      <c r="V85" s="23">
        <f t="shared" si="71"/>
        <v>55934</v>
      </c>
      <c r="X85" s="23">
        <f>Z85-3</f>
        <v>55977</v>
      </c>
      <c r="Y85" s="23">
        <f>Z85-2</f>
        <v>55978</v>
      </c>
      <c r="Z85" s="23">
        <f>ROUND(DATE(A85,4,1)/7+MOD(19*MOD(A85,19)-7,30)*14%,0)*7-6</f>
        <v>55980</v>
      </c>
    </row>
    <row r="86" spans="1:26" x14ac:dyDescent="0.25">
      <c r="A86" s="6">
        <v>2054</v>
      </c>
      <c r="B86" s="6">
        <f t="shared" si="72"/>
        <v>3</v>
      </c>
      <c r="C86" s="6">
        <f t="shared" si="73"/>
        <v>29</v>
      </c>
      <c r="D86" s="10">
        <f t="shared" si="56"/>
        <v>56330</v>
      </c>
      <c r="E86" s="10">
        <f t="shared" si="74"/>
        <v>56337</v>
      </c>
      <c r="F86" s="25"/>
      <c r="G86" s="18">
        <f t="shared" si="58"/>
        <v>2</v>
      </c>
      <c r="H86" s="18">
        <f t="shared" si="59"/>
        <v>20</v>
      </c>
      <c r="I86" s="18">
        <f t="shared" si="60"/>
        <v>54</v>
      </c>
      <c r="J86" s="18">
        <f t="shared" si="61"/>
        <v>5</v>
      </c>
      <c r="K86" s="18">
        <f t="shared" si="62"/>
        <v>0</v>
      </c>
      <c r="L86" s="18">
        <f t="shared" si="63"/>
        <v>1</v>
      </c>
      <c r="M86" s="18">
        <f t="shared" si="64"/>
        <v>6</v>
      </c>
      <c r="N86" s="18">
        <f t="shared" si="65"/>
        <v>2</v>
      </c>
      <c r="O86" s="18">
        <f t="shared" si="66"/>
        <v>13</v>
      </c>
      <c r="P86" s="18">
        <f t="shared" si="67"/>
        <v>2</v>
      </c>
      <c r="Q86" s="18">
        <f t="shared" si="68"/>
        <v>5</v>
      </c>
      <c r="R86" s="18">
        <f t="shared" si="69"/>
        <v>0</v>
      </c>
      <c r="S86" s="18">
        <f t="shared" si="70"/>
        <v>121</v>
      </c>
      <c r="U86" s="23">
        <f>D86-40</f>
        <v>56290</v>
      </c>
      <c r="V86" s="23">
        <f t="shared" si="71"/>
        <v>56291</v>
      </c>
      <c r="X86" s="23">
        <f>Z86-3</f>
        <v>56334</v>
      </c>
      <c r="Y86" s="23">
        <f>Z86-2</f>
        <v>56335</v>
      </c>
      <c r="Z86" s="23">
        <f>ROUND(DATE(A86,4,1)/7+MOD(19*MOD(A86,19)-7,30)*14%,0)*7-6</f>
        <v>56337</v>
      </c>
    </row>
    <row r="87" spans="1:26" x14ac:dyDescent="0.25">
      <c r="A87" s="6">
        <v>2055</v>
      </c>
      <c r="B87" s="6">
        <f t="shared" si="72"/>
        <v>4</v>
      </c>
      <c r="C87" s="6">
        <f t="shared" si="73"/>
        <v>18</v>
      </c>
      <c r="D87" s="10">
        <f t="shared" si="56"/>
        <v>56715</v>
      </c>
      <c r="E87" s="10">
        <f t="shared" si="74"/>
        <v>56722</v>
      </c>
      <c r="F87" s="25"/>
      <c r="G87" s="18">
        <f t="shared" si="58"/>
        <v>3</v>
      </c>
      <c r="H87" s="18">
        <f t="shared" si="59"/>
        <v>20</v>
      </c>
      <c r="I87" s="18">
        <f t="shared" si="60"/>
        <v>55</v>
      </c>
      <c r="J87" s="18">
        <f t="shared" si="61"/>
        <v>5</v>
      </c>
      <c r="K87" s="18">
        <f t="shared" si="62"/>
        <v>0</v>
      </c>
      <c r="L87" s="18">
        <f t="shared" si="63"/>
        <v>1</v>
      </c>
      <c r="M87" s="18">
        <f t="shared" si="64"/>
        <v>6</v>
      </c>
      <c r="N87" s="18">
        <f t="shared" si="65"/>
        <v>21</v>
      </c>
      <c r="O87" s="18">
        <f t="shared" si="66"/>
        <v>13</v>
      </c>
      <c r="P87" s="18">
        <f t="shared" si="67"/>
        <v>3</v>
      </c>
      <c r="Q87" s="18">
        <f t="shared" si="68"/>
        <v>6</v>
      </c>
      <c r="R87" s="18">
        <f t="shared" si="69"/>
        <v>0</v>
      </c>
      <c r="S87" s="18">
        <f t="shared" si="70"/>
        <v>141</v>
      </c>
      <c r="U87" s="23">
        <f>D87-40</f>
        <v>56675</v>
      </c>
      <c r="V87" s="23">
        <f t="shared" si="71"/>
        <v>56676</v>
      </c>
      <c r="X87" s="23">
        <f>Z87-3</f>
        <v>56719</v>
      </c>
      <c r="Y87" s="23">
        <f>Z87-2</f>
        <v>56720</v>
      </c>
      <c r="Z87" s="23">
        <f>ROUND(DATE(A87,4,1)/7+MOD(19*MOD(A87,19)-7,30)*14%,0)*7-6</f>
        <v>56722</v>
      </c>
    </row>
    <row r="88" spans="1:26" x14ac:dyDescent="0.25">
      <c r="A88" s="6">
        <v>2056</v>
      </c>
      <c r="B88" s="6">
        <f t="shared" si="72"/>
        <v>4</v>
      </c>
      <c r="C88" s="6">
        <f t="shared" si="73"/>
        <v>2</v>
      </c>
      <c r="D88" s="10">
        <f t="shared" si="56"/>
        <v>57065</v>
      </c>
      <c r="E88" s="10">
        <f t="shared" si="74"/>
        <v>57072</v>
      </c>
      <c r="F88" s="25"/>
      <c r="G88" s="18">
        <f t="shared" si="58"/>
        <v>4</v>
      </c>
      <c r="H88" s="18">
        <f t="shared" si="59"/>
        <v>20</v>
      </c>
      <c r="I88" s="18">
        <f t="shared" si="60"/>
        <v>56</v>
      </c>
      <c r="J88" s="18">
        <f t="shared" si="61"/>
        <v>5</v>
      </c>
      <c r="K88" s="18">
        <f t="shared" si="62"/>
        <v>0</v>
      </c>
      <c r="L88" s="18">
        <f t="shared" si="63"/>
        <v>1</v>
      </c>
      <c r="M88" s="18">
        <f t="shared" si="64"/>
        <v>6</v>
      </c>
      <c r="N88" s="18">
        <f t="shared" si="65"/>
        <v>10</v>
      </c>
      <c r="O88" s="18">
        <f t="shared" si="66"/>
        <v>14</v>
      </c>
      <c r="P88" s="18">
        <f t="shared" si="67"/>
        <v>0</v>
      </c>
      <c r="Q88" s="18">
        <f t="shared" si="68"/>
        <v>1</v>
      </c>
      <c r="R88" s="18">
        <f t="shared" si="69"/>
        <v>0</v>
      </c>
      <c r="S88" s="18">
        <f t="shared" si="70"/>
        <v>125</v>
      </c>
      <c r="U88" s="23">
        <f>D88-40</f>
        <v>57025</v>
      </c>
      <c r="V88" s="23">
        <f t="shared" si="71"/>
        <v>57026</v>
      </c>
      <c r="X88" s="23">
        <f>Z88-3</f>
        <v>57069</v>
      </c>
      <c r="Y88" s="23">
        <f>Z88-2</f>
        <v>57070</v>
      </c>
      <c r="Z88" s="23">
        <f>ROUND(DATE(A88,4,1)/7+MOD(19*MOD(A88,19)-7,30)*14%,0)*7-6</f>
        <v>57072</v>
      </c>
    </row>
    <row r="89" spans="1:26" x14ac:dyDescent="0.25">
      <c r="A89" s="6">
        <v>2057</v>
      </c>
      <c r="B89" s="6">
        <f t="shared" si="72"/>
        <v>4</v>
      </c>
      <c r="C89" s="6">
        <f t="shared" si="73"/>
        <v>22</v>
      </c>
      <c r="D89" s="10">
        <f t="shared" si="56"/>
        <v>57450</v>
      </c>
      <c r="E89" s="10">
        <f t="shared" si="74"/>
        <v>57457</v>
      </c>
      <c r="F89" s="25"/>
      <c r="G89" s="18">
        <f t="shared" si="58"/>
        <v>5</v>
      </c>
      <c r="H89" s="18">
        <f t="shared" si="59"/>
        <v>20</v>
      </c>
      <c r="I89" s="18">
        <f t="shared" si="60"/>
        <v>57</v>
      </c>
      <c r="J89" s="18">
        <f t="shared" si="61"/>
        <v>5</v>
      </c>
      <c r="K89" s="18">
        <f t="shared" si="62"/>
        <v>0</v>
      </c>
      <c r="L89" s="18">
        <f t="shared" si="63"/>
        <v>1</v>
      </c>
      <c r="M89" s="18">
        <f t="shared" si="64"/>
        <v>6</v>
      </c>
      <c r="N89" s="18">
        <f t="shared" si="65"/>
        <v>29</v>
      </c>
      <c r="O89" s="18">
        <f t="shared" si="66"/>
        <v>14</v>
      </c>
      <c r="P89" s="18">
        <f t="shared" si="67"/>
        <v>1</v>
      </c>
      <c r="Q89" s="18">
        <f t="shared" si="68"/>
        <v>2</v>
      </c>
      <c r="R89" s="18">
        <f t="shared" si="69"/>
        <v>0</v>
      </c>
      <c r="S89" s="18">
        <f t="shared" si="70"/>
        <v>145</v>
      </c>
      <c r="U89" s="23">
        <f>D89-40</f>
        <v>57410</v>
      </c>
      <c r="V89" s="23">
        <f t="shared" si="71"/>
        <v>57411</v>
      </c>
      <c r="X89" s="23">
        <f>Z89-3</f>
        <v>57454</v>
      </c>
      <c r="Y89" s="23">
        <f>Z89-2</f>
        <v>57455</v>
      </c>
      <c r="Z89" s="23">
        <f>ROUND(DATE(A89,4,1)/7+MOD(19*MOD(A89,19)-7,30)*14%,0)*7-6</f>
        <v>57457</v>
      </c>
    </row>
    <row r="90" spans="1:26" x14ac:dyDescent="0.25">
      <c r="A90" s="6">
        <v>2058</v>
      </c>
      <c r="B90" s="6">
        <f t="shared" si="72"/>
        <v>4</v>
      </c>
      <c r="C90" s="6">
        <f t="shared" si="73"/>
        <v>14</v>
      </c>
      <c r="D90" s="10">
        <f t="shared" si="56"/>
        <v>57807</v>
      </c>
      <c r="E90" s="10">
        <f t="shared" si="74"/>
        <v>57814</v>
      </c>
      <c r="F90" s="25"/>
      <c r="G90" s="18">
        <f t="shared" si="58"/>
        <v>6</v>
      </c>
      <c r="H90" s="18">
        <f t="shared" si="59"/>
        <v>20</v>
      </c>
      <c r="I90" s="18">
        <f t="shared" si="60"/>
        <v>58</v>
      </c>
      <c r="J90" s="18">
        <f t="shared" si="61"/>
        <v>5</v>
      </c>
      <c r="K90" s="18">
        <f t="shared" si="62"/>
        <v>0</v>
      </c>
      <c r="L90" s="18">
        <f t="shared" si="63"/>
        <v>1</v>
      </c>
      <c r="M90" s="18">
        <f t="shared" si="64"/>
        <v>6</v>
      </c>
      <c r="N90" s="18">
        <f t="shared" si="65"/>
        <v>18</v>
      </c>
      <c r="O90" s="18">
        <f t="shared" si="66"/>
        <v>14</v>
      </c>
      <c r="P90" s="18">
        <f t="shared" si="67"/>
        <v>2</v>
      </c>
      <c r="Q90" s="18">
        <f t="shared" si="68"/>
        <v>5</v>
      </c>
      <c r="R90" s="18">
        <f t="shared" si="69"/>
        <v>0</v>
      </c>
      <c r="S90" s="18">
        <f t="shared" si="70"/>
        <v>137</v>
      </c>
      <c r="U90" s="23">
        <f>D90-40</f>
        <v>57767</v>
      </c>
      <c r="V90" s="23">
        <f t="shared" si="71"/>
        <v>57768</v>
      </c>
      <c r="X90" s="23">
        <f>Z90-3</f>
        <v>57811</v>
      </c>
      <c r="Y90" s="23">
        <f>Z90-2</f>
        <v>57812</v>
      </c>
      <c r="Z90" s="23">
        <f>ROUND(DATE(A90,4,1)/7+MOD(19*MOD(A90,19)-7,30)*14%,0)*7-6</f>
        <v>57814</v>
      </c>
    </row>
    <row r="91" spans="1:26" x14ac:dyDescent="0.25">
      <c r="A91" s="6">
        <v>2059</v>
      </c>
      <c r="B91" s="6">
        <f t="shared" si="72"/>
        <v>3</v>
      </c>
      <c r="C91" s="6">
        <f t="shared" si="73"/>
        <v>30</v>
      </c>
      <c r="D91" s="10">
        <f t="shared" si="56"/>
        <v>58157</v>
      </c>
      <c r="E91" s="10">
        <f t="shared" si="74"/>
        <v>58164</v>
      </c>
      <c r="F91" s="25"/>
      <c r="G91" s="18">
        <f t="shared" si="58"/>
        <v>7</v>
      </c>
      <c r="H91" s="18">
        <f t="shared" si="59"/>
        <v>20</v>
      </c>
      <c r="I91" s="18">
        <f t="shared" si="60"/>
        <v>59</v>
      </c>
      <c r="J91" s="18">
        <f t="shared" si="61"/>
        <v>5</v>
      </c>
      <c r="K91" s="18">
        <f t="shared" si="62"/>
        <v>0</v>
      </c>
      <c r="L91" s="18">
        <f t="shared" si="63"/>
        <v>1</v>
      </c>
      <c r="M91" s="18">
        <f t="shared" si="64"/>
        <v>6</v>
      </c>
      <c r="N91" s="18">
        <f t="shared" si="65"/>
        <v>7</v>
      </c>
      <c r="O91" s="18">
        <f t="shared" si="66"/>
        <v>14</v>
      </c>
      <c r="P91" s="18">
        <f t="shared" si="67"/>
        <v>3</v>
      </c>
      <c r="Q91" s="18">
        <f t="shared" si="68"/>
        <v>1</v>
      </c>
      <c r="R91" s="18">
        <f t="shared" si="69"/>
        <v>0</v>
      </c>
      <c r="S91" s="18">
        <f t="shared" si="70"/>
        <v>122</v>
      </c>
      <c r="U91" s="23">
        <f>D91-40</f>
        <v>58117</v>
      </c>
      <c r="V91" s="23">
        <f t="shared" si="71"/>
        <v>58118</v>
      </c>
      <c r="X91" s="23">
        <f>Z91-3</f>
        <v>58161</v>
      </c>
      <c r="Y91" s="23">
        <f>Z91-2</f>
        <v>58162</v>
      </c>
      <c r="Z91" s="23">
        <f>ROUND(DATE(A91,4,1)/7+MOD(19*MOD(A91,19)-7,30)*14%,0)*7-6</f>
        <v>58164</v>
      </c>
    </row>
    <row r="92" spans="1:26" x14ac:dyDescent="0.25">
      <c r="A92" s="6">
        <v>2060</v>
      </c>
      <c r="B92" s="6">
        <f t="shared" si="72"/>
        <v>4</v>
      </c>
      <c r="C92" s="6">
        <f t="shared" si="73"/>
        <v>18</v>
      </c>
      <c r="D92" s="10">
        <f t="shared" si="56"/>
        <v>58542</v>
      </c>
      <c r="E92" s="10">
        <f t="shared" si="74"/>
        <v>58549</v>
      </c>
      <c r="F92" s="25"/>
      <c r="G92" s="18">
        <f t="shared" si="58"/>
        <v>8</v>
      </c>
      <c r="H92" s="18">
        <f t="shared" si="59"/>
        <v>20</v>
      </c>
      <c r="I92" s="18">
        <f t="shared" si="60"/>
        <v>60</v>
      </c>
      <c r="J92" s="18">
        <f t="shared" si="61"/>
        <v>5</v>
      </c>
      <c r="K92" s="18">
        <f t="shared" si="62"/>
        <v>0</v>
      </c>
      <c r="L92" s="18">
        <f t="shared" si="63"/>
        <v>1</v>
      </c>
      <c r="M92" s="18">
        <f t="shared" si="64"/>
        <v>6</v>
      </c>
      <c r="N92" s="18">
        <f t="shared" si="65"/>
        <v>26</v>
      </c>
      <c r="O92" s="18">
        <f t="shared" si="66"/>
        <v>15</v>
      </c>
      <c r="P92" s="18">
        <f t="shared" si="67"/>
        <v>0</v>
      </c>
      <c r="Q92" s="18">
        <f t="shared" si="68"/>
        <v>1</v>
      </c>
      <c r="R92" s="18">
        <f t="shared" si="69"/>
        <v>0</v>
      </c>
      <c r="S92" s="18">
        <f t="shared" si="70"/>
        <v>141</v>
      </c>
      <c r="U92" s="23">
        <f>D92-40</f>
        <v>58502</v>
      </c>
      <c r="V92" s="23">
        <f t="shared" si="71"/>
        <v>58503</v>
      </c>
      <c r="X92" s="23">
        <f>Z92-3</f>
        <v>58546</v>
      </c>
      <c r="Y92" s="23">
        <f>Z92-2</f>
        <v>58547</v>
      </c>
      <c r="Z92" s="23">
        <f>ROUND(DATE(A92,4,1)/7+MOD(19*MOD(A92,19)-7,30)*14%,0)*7-6</f>
        <v>58549</v>
      </c>
    </row>
    <row r="93" spans="1:26" x14ac:dyDescent="0.25">
      <c r="A93" s="6">
        <v>2061</v>
      </c>
      <c r="B93" s="6">
        <f t="shared" si="72"/>
        <v>4</v>
      </c>
      <c r="C93" s="6">
        <f t="shared" si="73"/>
        <v>10</v>
      </c>
      <c r="D93" s="10">
        <f t="shared" si="56"/>
        <v>58899</v>
      </c>
      <c r="E93" s="10">
        <f t="shared" si="74"/>
        <v>58906</v>
      </c>
      <c r="F93" s="25"/>
      <c r="G93" s="18">
        <f t="shared" si="58"/>
        <v>9</v>
      </c>
      <c r="H93" s="18">
        <f t="shared" si="59"/>
        <v>20</v>
      </c>
      <c r="I93" s="18">
        <f t="shared" si="60"/>
        <v>61</v>
      </c>
      <c r="J93" s="18">
        <f t="shared" si="61"/>
        <v>5</v>
      </c>
      <c r="K93" s="18">
        <f t="shared" si="62"/>
        <v>0</v>
      </c>
      <c r="L93" s="18">
        <f t="shared" si="63"/>
        <v>1</v>
      </c>
      <c r="M93" s="18">
        <f t="shared" si="64"/>
        <v>6</v>
      </c>
      <c r="N93" s="18">
        <f t="shared" si="65"/>
        <v>15</v>
      </c>
      <c r="O93" s="18">
        <f t="shared" si="66"/>
        <v>15</v>
      </c>
      <c r="P93" s="18">
        <f t="shared" si="67"/>
        <v>1</v>
      </c>
      <c r="Q93" s="18">
        <f t="shared" si="68"/>
        <v>4</v>
      </c>
      <c r="R93" s="18">
        <f t="shared" si="69"/>
        <v>0</v>
      </c>
      <c r="S93" s="18">
        <f t="shared" si="70"/>
        <v>133</v>
      </c>
      <c r="U93" s="23">
        <f>D93-40</f>
        <v>58859</v>
      </c>
      <c r="V93" s="23">
        <f t="shared" si="71"/>
        <v>58860</v>
      </c>
      <c r="X93" s="23">
        <f>Z93-3</f>
        <v>58903</v>
      </c>
      <c r="Y93" s="23">
        <f>Z93-2</f>
        <v>58904</v>
      </c>
      <c r="Z93" s="23">
        <f>ROUND(DATE(A93,4,1)/7+MOD(19*MOD(A93,19)-7,30)*14%,0)*7-6</f>
        <v>58906</v>
      </c>
    </row>
    <row r="94" spans="1:26" x14ac:dyDescent="0.25">
      <c r="A94" s="6">
        <v>2062</v>
      </c>
      <c r="B94" s="6">
        <f t="shared" si="72"/>
        <v>3</v>
      </c>
      <c r="C94" s="6">
        <f t="shared" si="73"/>
        <v>26</v>
      </c>
      <c r="D94" s="10">
        <f t="shared" si="56"/>
        <v>59249</v>
      </c>
      <c r="E94" s="10">
        <f t="shared" si="74"/>
        <v>59256</v>
      </c>
      <c r="F94" s="25"/>
      <c r="G94" s="18">
        <f t="shared" si="58"/>
        <v>10</v>
      </c>
      <c r="H94" s="18">
        <f t="shared" si="59"/>
        <v>20</v>
      </c>
      <c r="I94" s="18">
        <f t="shared" si="60"/>
        <v>62</v>
      </c>
      <c r="J94" s="18">
        <f t="shared" si="61"/>
        <v>5</v>
      </c>
      <c r="K94" s="18">
        <f t="shared" si="62"/>
        <v>0</v>
      </c>
      <c r="L94" s="18">
        <f t="shared" si="63"/>
        <v>1</v>
      </c>
      <c r="M94" s="18">
        <f t="shared" si="64"/>
        <v>6</v>
      </c>
      <c r="N94" s="18">
        <f t="shared" si="65"/>
        <v>4</v>
      </c>
      <c r="O94" s="18">
        <f t="shared" si="66"/>
        <v>15</v>
      </c>
      <c r="P94" s="18">
        <f t="shared" si="67"/>
        <v>2</v>
      </c>
      <c r="Q94" s="18">
        <f t="shared" si="68"/>
        <v>0</v>
      </c>
      <c r="R94" s="18">
        <f t="shared" si="69"/>
        <v>0</v>
      </c>
      <c r="S94" s="18">
        <f t="shared" si="70"/>
        <v>118</v>
      </c>
      <c r="U94" s="23">
        <f>D94-40</f>
        <v>59209</v>
      </c>
      <c r="V94" s="23">
        <f t="shared" si="71"/>
        <v>59210</v>
      </c>
      <c r="X94" s="23">
        <f>Z94-3</f>
        <v>59253</v>
      </c>
      <c r="Y94" s="23">
        <f>Z94-2</f>
        <v>59254</v>
      </c>
      <c r="Z94" s="23">
        <f>ROUND(DATE(A94,4,1)/7+MOD(19*MOD(A94,19)-7,30)*14%,0)*7-6</f>
        <v>59256</v>
      </c>
    </row>
    <row r="95" spans="1:26" x14ac:dyDescent="0.25">
      <c r="A95" s="6">
        <v>2063</v>
      </c>
      <c r="B95" s="6">
        <f t="shared" si="72"/>
        <v>4</v>
      </c>
      <c r="C95" s="6">
        <f t="shared" si="73"/>
        <v>15</v>
      </c>
      <c r="D95" s="10">
        <f t="shared" si="56"/>
        <v>59634</v>
      </c>
      <c r="E95" s="10">
        <f t="shared" si="74"/>
        <v>59641</v>
      </c>
      <c r="F95" s="25"/>
      <c r="G95" s="18">
        <f t="shared" si="58"/>
        <v>11</v>
      </c>
      <c r="H95" s="18">
        <f t="shared" si="59"/>
        <v>20</v>
      </c>
      <c r="I95" s="18">
        <f t="shared" si="60"/>
        <v>63</v>
      </c>
      <c r="J95" s="18">
        <f t="shared" si="61"/>
        <v>5</v>
      </c>
      <c r="K95" s="18">
        <f t="shared" si="62"/>
        <v>0</v>
      </c>
      <c r="L95" s="18">
        <f t="shared" si="63"/>
        <v>1</v>
      </c>
      <c r="M95" s="18">
        <f t="shared" si="64"/>
        <v>6</v>
      </c>
      <c r="N95" s="18">
        <f t="shared" si="65"/>
        <v>23</v>
      </c>
      <c r="O95" s="18">
        <f t="shared" si="66"/>
        <v>15</v>
      </c>
      <c r="P95" s="18">
        <f t="shared" si="67"/>
        <v>3</v>
      </c>
      <c r="Q95" s="18">
        <f t="shared" si="68"/>
        <v>1</v>
      </c>
      <c r="R95" s="18">
        <f t="shared" si="69"/>
        <v>0</v>
      </c>
      <c r="S95" s="18">
        <f t="shared" si="70"/>
        <v>138</v>
      </c>
      <c r="U95" s="23">
        <f>D95-40</f>
        <v>59594</v>
      </c>
      <c r="V95" s="23">
        <f t="shared" si="71"/>
        <v>59595</v>
      </c>
      <c r="X95" s="23">
        <f>Z95-3</f>
        <v>59638</v>
      </c>
      <c r="Y95" s="23">
        <f>Z95-2</f>
        <v>59639</v>
      </c>
      <c r="Z95" s="23">
        <f>ROUND(DATE(A95,4,1)/7+MOD(19*MOD(A95,19)-7,30)*14%,0)*7-6</f>
        <v>59641</v>
      </c>
    </row>
    <row r="96" spans="1:26" x14ac:dyDescent="0.25">
      <c r="A96" s="6">
        <v>2064</v>
      </c>
      <c r="B96" s="6">
        <f t="shared" si="72"/>
        <v>4</v>
      </c>
      <c r="C96" s="6">
        <f t="shared" si="73"/>
        <v>6</v>
      </c>
      <c r="D96" s="10">
        <f t="shared" si="56"/>
        <v>59991</v>
      </c>
      <c r="E96" s="10">
        <f t="shared" si="74"/>
        <v>59998</v>
      </c>
      <c r="F96" s="25"/>
      <c r="G96" s="18">
        <f t="shared" si="58"/>
        <v>12</v>
      </c>
      <c r="H96" s="18">
        <f t="shared" si="59"/>
        <v>20</v>
      </c>
      <c r="I96" s="18">
        <f t="shared" si="60"/>
        <v>64</v>
      </c>
      <c r="J96" s="18">
        <f t="shared" si="61"/>
        <v>5</v>
      </c>
      <c r="K96" s="18">
        <f t="shared" si="62"/>
        <v>0</v>
      </c>
      <c r="L96" s="18">
        <f t="shared" si="63"/>
        <v>1</v>
      </c>
      <c r="M96" s="18">
        <f t="shared" si="64"/>
        <v>6</v>
      </c>
      <c r="N96" s="18">
        <f t="shared" si="65"/>
        <v>12</v>
      </c>
      <c r="O96" s="18">
        <f t="shared" si="66"/>
        <v>16</v>
      </c>
      <c r="P96" s="18">
        <f t="shared" si="67"/>
        <v>0</v>
      </c>
      <c r="Q96" s="18">
        <f t="shared" si="68"/>
        <v>3</v>
      </c>
      <c r="R96" s="18">
        <f t="shared" si="69"/>
        <v>0</v>
      </c>
      <c r="S96" s="18">
        <f t="shared" si="70"/>
        <v>129</v>
      </c>
      <c r="U96" s="23">
        <f>D96-40</f>
        <v>59951</v>
      </c>
      <c r="V96" s="23">
        <f t="shared" si="71"/>
        <v>59952</v>
      </c>
      <c r="X96" s="23">
        <f>Z96-3</f>
        <v>59995</v>
      </c>
      <c r="Y96" s="23">
        <f>Z96-2</f>
        <v>59996</v>
      </c>
      <c r="Z96" s="23">
        <f>ROUND(DATE(A96,4,1)/7+MOD(19*MOD(A96,19)-7,30)*14%,0)*7-6</f>
        <v>59998</v>
      </c>
    </row>
    <row r="97" spans="1:26" x14ac:dyDescent="0.25">
      <c r="A97" s="6">
        <v>2065</v>
      </c>
      <c r="B97" s="6">
        <f t="shared" si="72"/>
        <v>3</v>
      </c>
      <c r="C97" s="6">
        <f t="shared" si="73"/>
        <v>29</v>
      </c>
      <c r="D97" s="10">
        <f t="shared" si="56"/>
        <v>60348</v>
      </c>
      <c r="E97" s="10">
        <f t="shared" si="74"/>
        <v>60355</v>
      </c>
      <c r="F97" s="25"/>
      <c r="G97" s="18">
        <f t="shared" si="58"/>
        <v>13</v>
      </c>
      <c r="H97" s="18">
        <f t="shared" si="59"/>
        <v>20</v>
      </c>
      <c r="I97" s="18">
        <f t="shared" si="60"/>
        <v>65</v>
      </c>
      <c r="J97" s="18">
        <f t="shared" si="61"/>
        <v>5</v>
      </c>
      <c r="K97" s="18">
        <f t="shared" si="62"/>
        <v>0</v>
      </c>
      <c r="L97" s="18">
        <f t="shared" si="63"/>
        <v>1</v>
      </c>
      <c r="M97" s="18">
        <f t="shared" si="64"/>
        <v>6</v>
      </c>
      <c r="N97" s="18">
        <f t="shared" si="65"/>
        <v>1</v>
      </c>
      <c r="O97" s="18">
        <f t="shared" si="66"/>
        <v>16</v>
      </c>
      <c r="P97" s="18">
        <f t="shared" si="67"/>
        <v>1</v>
      </c>
      <c r="Q97" s="18">
        <f t="shared" si="68"/>
        <v>6</v>
      </c>
      <c r="R97" s="18">
        <f t="shared" si="69"/>
        <v>0</v>
      </c>
      <c r="S97" s="18">
        <f t="shared" si="70"/>
        <v>121</v>
      </c>
      <c r="U97" s="23">
        <f>D97-40</f>
        <v>60308</v>
      </c>
      <c r="V97" s="23">
        <f t="shared" si="71"/>
        <v>60309</v>
      </c>
      <c r="X97" s="23">
        <f>Z97-3</f>
        <v>60352</v>
      </c>
      <c r="Y97" s="23">
        <f>Z97-2</f>
        <v>60353</v>
      </c>
      <c r="Z97" s="23">
        <f>ROUND(DATE(A97,4,1)/7+MOD(19*MOD(A97,19)-7,30)*14%,0)*7-6</f>
        <v>60355</v>
      </c>
    </row>
    <row r="98" spans="1:26" x14ac:dyDescent="0.25">
      <c r="A98" s="6">
        <v>2066</v>
      </c>
      <c r="B98" s="6">
        <f t="shared" si="72"/>
        <v>4</v>
      </c>
      <c r="C98" s="6">
        <f t="shared" si="73"/>
        <v>11</v>
      </c>
      <c r="D98" s="10">
        <f t="shared" si="56"/>
        <v>60726</v>
      </c>
      <c r="E98" s="10">
        <f t="shared" si="74"/>
        <v>60733</v>
      </c>
      <c r="F98" s="25"/>
      <c r="G98" s="18">
        <f t="shared" si="58"/>
        <v>14</v>
      </c>
      <c r="H98" s="18">
        <f t="shared" si="59"/>
        <v>20</v>
      </c>
      <c r="I98" s="18">
        <f t="shared" si="60"/>
        <v>66</v>
      </c>
      <c r="J98" s="18">
        <f t="shared" si="61"/>
        <v>5</v>
      </c>
      <c r="K98" s="18">
        <f t="shared" si="62"/>
        <v>0</v>
      </c>
      <c r="L98" s="18">
        <f t="shared" si="63"/>
        <v>1</v>
      </c>
      <c r="M98" s="18">
        <f t="shared" si="64"/>
        <v>6</v>
      </c>
      <c r="N98" s="18">
        <f t="shared" si="65"/>
        <v>20</v>
      </c>
      <c r="O98" s="18">
        <f t="shared" si="66"/>
        <v>16</v>
      </c>
      <c r="P98" s="18">
        <f t="shared" si="67"/>
        <v>2</v>
      </c>
      <c r="Q98" s="18">
        <f t="shared" si="68"/>
        <v>0</v>
      </c>
      <c r="R98" s="18">
        <f t="shared" si="69"/>
        <v>0</v>
      </c>
      <c r="S98" s="18">
        <f t="shared" si="70"/>
        <v>134</v>
      </c>
      <c r="U98" s="23">
        <f>D98-40</f>
        <v>60686</v>
      </c>
      <c r="V98" s="23">
        <f t="shared" si="71"/>
        <v>60687</v>
      </c>
      <c r="X98" s="23">
        <f>Z98-3</f>
        <v>60730</v>
      </c>
      <c r="Y98" s="23">
        <f>Z98-2</f>
        <v>60731</v>
      </c>
      <c r="Z98" s="23">
        <f>ROUND(DATE(A98,4,1)/7+MOD(19*MOD(A98,19)-7,30)*14%,0)*7-6</f>
        <v>60733</v>
      </c>
    </row>
    <row r="99" spans="1:26" x14ac:dyDescent="0.25">
      <c r="A99" s="6">
        <v>2067</v>
      </c>
      <c r="B99" s="6">
        <f t="shared" si="72"/>
        <v>4</v>
      </c>
      <c r="C99" s="6">
        <f t="shared" si="73"/>
        <v>3</v>
      </c>
      <c r="D99" s="10">
        <f t="shared" si="56"/>
        <v>61083</v>
      </c>
      <c r="E99" s="10">
        <f t="shared" si="74"/>
        <v>61090</v>
      </c>
      <c r="F99" s="25"/>
      <c r="G99" s="18">
        <f t="shared" si="58"/>
        <v>15</v>
      </c>
      <c r="H99" s="18">
        <f t="shared" si="59"/>
        <v>20</v>
      </c>
      <c r="I99" s="18">
        <f t="shared" si="60"/>
        <v>67</v>
      </c>
      <c r="J99" s="18">
        <f t="shared" si="61"/>
        <v>5</v>
      </c>
      <c r="K99" s="18">
        <f t="shared" si="62"/>
        <v>0</v>
      </c>
      <c r="L99" s="18">
        <f t="shared" si="63"/>
        <v>1</v>
      </c>
      <c r="M99" s="18">
        <f t="shared" si="64"/>
        <v>6</v>
      </c>
      <c r="N99" s="18">
        <f t="shared" si="65"/>
        <v>9</v>
      </c>
      <c r="O99" s="18">
        <f t="shared" si="66"/>
        <v>16</v>
      </c>
      <c r="P99" s="18">
        <f t="shared" si="67"/>
        <v>3</v>
      </c>
      <c r="Q99" s="18">
        <f t="shared" si="68"/>
        <v>3</v>
      </c>
      <c r="R99" s="18">
        <f t="shared" si="69"/>
        <v>0</v>
      </c>
      <c r="S99" s="18">
        <f t="shared" si="70"/>
        <v>126</v>
      </c>
      <c r="U99" s="23">
        <f>D99-40</f>
        <v>61043</v>
      </c>
      <c r="V99" s="23">
        <f t="shared" si="71"/>
        <v>61044</v>
      </c>
      <c r="X99" s="23">
        <f>Z99-3</f>
        <v>61087</v>
      </c>
      <c r="Y99" s="23">
        <f>Z99-2</f>
        <v>61088</v>
      </c>
      <c r="Z99" s="23">
        <f>ROUND(DATE(A99,4,1)/7+MOD(19*MOD(A99,19)-7,30)*14%,0)*7-6</f>
        <v>61090</v>
      </c>
    </row>
    <row r="100" spans="1:26" x14ac:dyDescent="0.25">
      <c r="A100" s="6">
        <v>2068</v>
      </c>
      <c r="B100" s="6">
        <f t="shared" si="72"/>
        <v>4</v>
      </c>
      <c r="C100" s="6">
        <f t="shared" si="73"/>
        <v>22</v>
      </c>
      <c r="D100" s="10">
        <f t="shared" si="56"/>
        <v>61468</v>
      </c>
      <c r="E100" s="10">
        <f t="shared" si="74"/>
        <v>61475</v>
      </c>
      <c r="F100" s="25"/>
      <c r="G100" s="18">
        <f t="shared" si="58"/>
        <v>16</v>
      </c>
      <c r="H100" s="18">
        <f t="shared" si="59"/>
        <v>20</v>
      </c>
      <c r="I100" s="18">
        <f t="shared" si="60"/>
        <v>68</v>
      </c>
      <c r="J100" s="18">
        <f t="shared" si="61"/>
        <v>5</v>
      </c>
      <c r="K100" s="18">
        <f t="shared" si="62"/>
        <v>0</v>
      </c>
      <c r="L100" s="18">
        <f t="shared" si="63"/>
        <v>1</v>
      </c>
      <c r="M100" s="18">
        <f t="shared" si="64"/>
        <v>6</v>
      </c>
      <c r="N100" s="18">
        <f t="shared" si="65"/>
        <v>28</v>
      </c>
      <c r="O100" s="18">
        <f t="shared" si="66"/>
        <v>17</v>
      </c>
      <c r="P100" s="18">
        <f t="shared" si="67"/>
        <v>0</v>
      </c>
      <c r="Q100" s="18">
        <f t="shared" si="68"/>
        <v>3</v>
      </c>
      <c r="R100" s="18">
        <f t="shared" si="69"/>
        <v>0</v>
      </c>
      <c r="S100" s="18">
        <f t="shared" si="70"/>
        <v>145</v>
      </c>
      <c r="U100" s="23">
        <f>D100-40</f>
        <v>61428</v>
      </c>
      <c r="V100" s="23">
        <f t="shared" si="71"/>
        <v>61429</v>
      </c>
      <c r="X100" s="23">
        <f>Z100-3</f>
        <v>61472</v>
      </c>
      <c r="Y100" s="23">
        <f>Z100-2</f>
        <v>61473</v>
      </c>
      <c r="Z100" s="23">
        <f>ROUND(DATE(A100,4,1)/7+MOD(19*MOD(A100,19)-7,30)*14%,0)*7-6</f>
        <v>61475</v>
      </c>
    </row>
    <row r="101" spans="1:26" x14ac:dyDescent="0.25">
      <c r="A101" s="6">
        <v>2069</v>
      </c>
      <c r="B101" s="6">
        <f t="shared" si="72"/>
        <v>4</v>
      </c>
      <c r="C101" s="6">
        <f t="shared" si="73"/>
        <v>14</v>
      </c>
      <c r="D101" s="10">
        <f t="shared" si="56"/>
        <v>61825</v>
      </c>
      <c r="E101" s="10">
        <f t="shared" si="74"/>
        <v>61832</v>
      </c>
      <c r="F101" s="25"/>
      <c r="G101" s="18">
        <f t="shared" si="58"/>
        <v>17</v>
      </c>
      <c r="H101" s="18">
        <f t="shared" si="59"/>
        <v>20</v>
      </c>
      <c r="I101" s="18">
        <f t="shared" si="60"/>
        <v>69</v>
      </c>
      <c r="J101" s="18">
        <f t="shared" si="61"/>
        <v>5</v>
      </c>
      <c r="K101" s="18">
        <f t="shared" si="62"/>
        <v>0</v>
      </c>
      <c r="L101" s="18">
        <f t="shared" si="63"/>
        <v>1</v>
      </c>
      <c r="M101" s="18">
        <f t="shared" si="64"/>
        <v>6</v>
      </c>
      <c r="N101" s="18">
        <f t="shared" si="65"/>
        <v>17</v>
      </c>
      <c r="O101" s="18">
        <f t="shared" si="66"/>
        <v>17</v>
      </c>
      <c r="P101" s="18">
        <f t="shared" si="67"/>
        <v>1</v>
      </c>
      <c r="Q101" s="18">
        <f t="shared" si="68"/>
        <v>6</v>
      </c>
      <c r="R101" s="18">
        <f t="shared" si="69"/>
        <v>0</v>
      </c>
      <c r="S101" s="18">
        <f t="shared" si="70"/>
        <v>137</v>
      </c>
      <c r="U101" s="23">
        <f>D101-40</f>
        <v>61785</v>
      </c>
      <c r="V101" s="23">
        <f t="shared" si="71"/>
        <v>61786</v>
      </c>
      <c r="X101" s="23">
        <f>Z101-3</f>
        <v>61829</v>
      </c>
      <c r="Y101" s="23">
        <f>Z101-2</f>
        <v>61830</v>
      </c>
      <c r="Z101" s="23">
        <f>ROUND(DATE(A101,4,1)/7+MOD(19*MOD(A101,19)-7,30)*14%,0)*7-6</f>
        <v>61832</v>
      </c>
    </row>
    <row r="102" spans="1:26" x14ac:dyDescent="0.25">
      <c r="A102" s="6">
        <v>2070</v>
      </c>
      <c r="B102" s="6">
        <f t="shared" si="72"/>
        <v>3</v>
      </c>
      <c r="C102" s="6">
        <f t="shared" si="73"/>
        <v>30</v>
      </c>
      <c r="D102" s="10">
        <f t="shared" si="56"/>
        <v>62175</v>
      </c>
      <c r="E102" s="10">
        <f t="shared" si="74"/>
        <v>62182</v>
      </c>
      <c r="F102" s="25"/>
      <c r="G102" s="18">
        <f t="shared" si="58"/>
        <v>18</v>
      </c>
      <c r="H102" s="18">
        <f t="shared" si="59"/>
        <v>20</v>
      </c>
      <c r="I102" s="18">
        <f t="shared" si="60"/>
        <v>70</v>
      </c>
      <c r="J102" s="18">
        <f t="shared" si="61"/>
        <v>5</v>
      </c>
      <c r="K102" s="18">
        <f t="shared" si="62"/>
        <v>0</v>
      </c>
      <c r="L102" s="18">
        <f t="shared" si="63"/>
        <v>1</v>
      </c>
      <c r="M102" s="18">
        <f t="shared" si="64"/>
        <v>6</v>
      </c>
      <c r="N102" s="18">
        <f t="shared" si="65"/>
        <v>6</v>
      </c>
      <c r="O102" s="18">
        <f t="shared" si="66"/>
        <v>17</v>
      </c>
      <c r="P102" s="18">
        <f t="shared" si="67"/>
        <v>2</v>
      </c>
      <c r="Q102" s="18">
        <f t="shared" si="68"/>
        <v>2</v>
      </c>
      <c r="R102" s="18">
        <f t="shared" si="69"/>
        <v>0</v>
      </c>
      <c r="S102" s="18">
        <f t="shared" si="70"/>
        <v>122</v>
      </c>
      <c r="U102" s="23">
        <f>D102-40</f>
        <v>62135</v>
      </c>
      <c r="V102" s="23">
        <f t="shared" si="71"/>
        <v>62136</v>
      </c>
      <c r="X102" s="23">
        <f>Z102-3</f>
        <v>62179</v>
      </c>
      <c r="Y102" s="23">
        <f>Z102-2</f>
        <v>62180</v>
      </c>
      <c r="Z102" s="23">
        <f>ROUND(DATE(A102,4,1)/7+MOD(19*MOD(A102,19)-7,30)*14%,0)*7-6</f>
        <v>62182</v>
      </c>
    </row>
    <row r="103" spans="1:26" x14ac:dyDescent="0.25">
      <c r="A103" s="6">
        <v>2071</v>
      </c>
      <c r="B103" s="6">
        <f t="shared" si="72"/>
        <v>4</v>
      </c>
      <c r="C103" s="6">
        <f t="shared" si="73"/>
        <v>19</v>
      </c>
      <c r="D103" s="10">
        <f t="shared" si="56"/>
        <v>62560</v>
      </c>
      <c r="E103" s="10">
        <f t="shared" si="74"/>
        <v>62567</v>
      </c>
      <c r="F103" s="25"/>
      <c r="G103" s="18">
        <f t="shared" si="58"/>
        <v>0</v>
      </c>
      <c r="H103" s="18">
        <f t="shared" si="59"/>
        <v>20</v>
      </c>
      <c r="I103" s="18">
        <f t="shared" si="60"/>
        <v>71</v>
      </c>
      <c r="J103" s="18">
        <f t="shared" si="61"/>
        <v>5</v>
      </c>
      <c r="K103" s="18">
        <f t="shared" si="62"/>
        <v>0</v>
      </c>
      <c r="L103" s="18">
        <f t="shared" si="63"/>
        <v>1</v>
      </c>
      <c r="M103" s="18">
        <f t="shared" si="64"/>
        <v>6</v>
      </c>
      <c r="N103" s="18">
        <f t="shared" si="65"/>
        <v>24</v>
      </c>
      <c r="O103" s="18">
        <f t="shared" si="66"/>
        <v>17</v>
      </c>
      <c r="P103" s="18">
        <f t="shared" si="67"/>
        <v>3</v>
      </c>
      <c r="Q103" s="18">
        <f t="shared" si="68"/>
        <v>4</v>
      </c>
      <c r="R103" s="18">
        <f t="shared" si="69"/>
        <v>0</v>
      </c>
      <c r="S103" s="18">
        <f t="shared" si="70"/>
        <v>142</v>
      </c>
      <c r="U103" s="23">
        <f>D103-40</f>
        <v>62520</v>
      </c>
      <c r="V103" s="23">
        <f t="shared" si="71"/>
        <v>62521</v>
      </c>
      <c r="X103" s="23">
        <f>Z103-3</f>
        <v>62564</v>
      </c>
      <c r="Y103" s="23">
        <f>Z103-2</f>
        <v>62565</v>
      </c>
      <c r="Z103" s="23">
        <f>ROUND(DATE(A103,4,1)/7+MOD(19*MOD(A103,19)-7,30)*14%,0)*7-6</f>
        <v>62567</v>
      </c>
    </row>
    <row r="104" spans="1:26" x14ac:dyDescent="0.25">
      <c r="A104" s="6">
        <v>2072</v>
      </c>
      <c r="B104" s="6">
        <f t="shared" si="72"/>
        <v>4</v>
      </c>
      <c r="C104" s="6">
        <f t="shared" si="73"/>
        <v>10</v>
      </c>
      <c r="D104" s="10">
        <f t="shared" si="56"/>
        <v>62917</v>
      </c>
      <c r="E104" s="10">
        <f t="shared" si="74"/>
        <v>62924</v>
      </c>
      <c r="F104" s="25"/>
      <c r="G104" s="18">
        <f t="shared" si="58"/>
        <v>1</v>
      </c>
      <c r="H104" s="18">
        <f t="shared" si="59"/>
        <v>20</v>
      </c>
      <c r="I104" s="18">
        <f t="shared" si="60"/>
        <v>72</v>
      </c>
      <c r="J104" s="18">
        <f t="shared" si="61"/>
        <v>5</v>
      </c>
      <c r="K104" s="18">
        <f t="shared" si="62"/>
        <v>0</v>
      </c>
      <c r="L104" s="18">
        <f t="shared" si="63"/>
        <v>1</v>
      </c>
      <c r="M104" s="18">
        <f t="shared" si="64"/>
        <v>6</v>
      </c>
      <c r="N104" s="18">
        <f t="shared" si="65"/>
        <v>13</v>
      </c>
      <c r="O104" s="18">
        <f t="shared" si="66"/>
        <v>18</v>
      </c>
      <c r="P104" s="18">
        <f t="shared" si="67"/>
        <v>0</v>
      </c>
      <c r="Q104" s="18">
        <f t="shared" si="68"/>
        <v>6</v>
      </c>
      <c r="R104" s="18">
        <f t="shared" si="69"/>
        <v>0</v>
      </c>
      <c r="S104" s="18">
        <f t="shared" si="70"/>
        <v>133</v>
      </c>
      <c r="U104" s="23">
        <f>D104-40</f>
        <v>62877</v>
      </c>
      <c r="V104" s="23">
        <f t="shared" si="71"/>
        <v>62878</v>
      </c>
      <c r="X104" s="23">
        <f>Z104-3</f>
        <v>62921</v>
      </c>
      <c r="Y104" s="23">
        <f>Z104-2</f>
        <v>62922</v>
      </c>
      <c r="Z104" s="23">
        <f>ROUND(DATE(A104,4,1)/7+MOD(19*MOD(A104,19)-7,30)*14%,0)*7-6</f>
        <v>62924</v>
      </c>
    </row>
    <row r="105" spans="1:26" x14ac:dyDescent="0.25">
      <c r="A105" s="6">
        <v>2073</v>
      </c>
      <c r="B105" s="6">
        <f t="shared" si="72"/>
        <v>3</v>
      </c>
      <c r="C105" s="6">
        <f t="shared" si="73"/>
        <v>26</v>
      </c>
      <c r="D105" s="10">
        <f t="shared" si="56"/>
        <v>63267</v>
      </c>
      <c r="E105" s="10">
        <f t="shared" si="74"/>
        <v>63274</v>
      </c>
      <c r="F105" s="25"/>
      <c r="G105" s="18">
        <f t="shared" si="58"/>
        <v>2</v>
      </c>
      <c r="H105" s="18">
        <f t="shared" si="59"/>
        <v>20</v>
      </c>
      <c r="I105" s="18">
        <f t="shared" si="60"/>
        <v>73</v>
      </c>
      <c r="J105" s="18">
        <f t="shared" si="61"/>
        <v>5</v>
      </c>
      <c r="K105" s="18">
        <f t="shared" si="62"/>
        <v>0</v>
      </c>
      <c r="L105" s="18">
        <f t="shared" si="63"/>
        <v>1</v>
      </c>
      <c r="M105" s="18">
        <f t="shared" si="64"/>
        <v>6</v>
      </c>
      <c r="N105" s="18">
        <f t="shared" si="65"/>
        <v>2</v>
      </c>
      <c r="O105" s="18">
        <f t="shared" si="66"/>
        <v>18</v>
      </c>
      <c r="P105" s="18">
        <f t="shared" si="67"/>
        <v>1</v>
      </c>
      <c r="Q105" s="18">
        <f t="shared" si="68"/>
        <v>2</v>
      </c>
      <c r="R105" s="18">
        <f t="shared" si="69"/>
        <v>0</v>
      </c>
      <c r="S105" s="18">
        <f t="shared" si="70"/>
        <v>118</v>
      </c>
      <c r="U105" s="23">
        <f>D105-40</f>
        <v>63227</v>
      </c>
      <c r="V105" s="23">
        <f t="shared" si="71"/>
        <v>63228</v>
      </c>
      <c r="X105" s="23">
        <f>Z105-3</f>
        <v>63271</v>
      </c>
      <c r="Y105" s="23">
        <f>Z105-2</f>
        <v>63272</v>
      </c>
      <c r="Z105" s="23">
        <f>ROUND(DATE(A105,4,1)/7+MOD(19*MOD(A105,19)-7,30)*14%,0)*7-6</f>
        <v>63274</v>
      </c>
    </row>
    <row r="106" spans="1:26" x14ac:dyDescent="0.25">
      <c r="A106" s="6">
        <v>2074</v>
      </c>
      <c r="B106" s="6">
        <f t="shared" si="72"/>
        <v>4</v>
      </c>
      <c r="C106" s="6">
        <f t="shared" si="73"/>
        <v>15</v>
      </c>
      <c r="D106" s="10">
        <f t="shared" si="56"/>
        <v>63652</v>
      </c>
      <c r="E106" s="10">
        <f t="shared" si="74"/>
        <v>63659</v>
      </c>
      <c r="F106" s="25"/>
      <c r="G106" s="18">
        <f t="shared" si="58"/>
        <v>3</v>
      </c>
      <c r="H106" s="18">
        <f t="shared" si="59"/>
        <v>20</v>
      </c>
      <c r="I106" s="18">
        <f t="shared" si="60"/>
        <v>74</v>
      </c>
      <c r="J106" s="18">
        <f t="shared" si="61"/>
        <v>5</v>
      </c>
      <c r="K106" s="18">
        <f t="shared" si="62"/>
        <v>0</v>
      </c>
      <c r="L106" s="18">
        <f t="shared" si="63"/>
        <v>1</v>
      </c>
      <c r="M106" s="18">
        <f t="shared" si="64"/>
        <v>6</v>
      </c>
      <c r="N106" s="18">
        <f t="shared" si="65"/>
        <v>21</v>
      </c>
      <c r="O106" s="18">
        <f t="shared" si="66"/>
        <v>18</v>
      </c>
      <c r="P106" s="18">
        <f t="shared" si="67"/>
        <v>2</v>
      </c>
      <c r="Q106" s="18">
        <f t="shared" si="68"/>
        <v>3</v>
      </c>
      <c r="R106" s="18">
        <f t="shared" si="69"/>
        <v>0</v>
      </c>
      <c r="S106" s="18">
        <f t="shared" si="70"/>
        <v>138</v>
      </c>
      <c r="U106" s="23">
        <f>D106-40</f>
        <v>63612</v>
      </c>
      <c r="V106" s="23">
        <f t="shared" si="71"/>
        <v>63613</v>
      </c>
      <c r="X106" s="23">
        <f>Z106-3</f>
        <v>63656</v>
      </c>
      <c r="Y106" s="23">
        <f>Z106-2</f>
        <v>63657</v>
      </c>
      <c r="Z106" s="23">
        <f>ROUND(DATE(A106,4,1)/7+MOD(19*MOD(A106,19)-7,30)*14%,0)*7-6</f>
        <v>63659</v>
      </c>
    </row>
    <row r="107" spans="1:26" x14ac:dyDescent="0.25">
      <c r="A107" s="6">
        <v>2075</v>
      </c>
      <c r="B107" s="6">
        <f t="shared" si="72"/>
        <v>4</v>
      </c>
      <c r="C107" s="6">
        <f t="shared" si="73"/>
        <v>7</v>
      </c>
      <c r="D107" s="10">
        <f t="shared" si="56"/>
        <v>64009</v>
      </c>
      <c r="E107" s="10">
        <f t="shared" si="74"/>
        <v>64016</v>
      </c>
      <c r="F107" s="25"/>
      <c r="G107" s="18">
        <f t="shared" si="58"/>
        <v>4</v>
      </c>
      <c r="H107" s="18">
        <f t="shared" si="59"/>
        <v>20</v>
      </c>
      <c r="I107" s="18">
        <f t="shared" si="60"/>
        <v>75</v>
      </c>
      <c r="J107" s="18">
        <f t="shared" si="61"/>
        <v>5</v>
      </c>
      <c r="K107" s="18">
        <f t="shared" si="62"/>
        <v>0</v>
      </c>
      <c r="L107" s="18">
        <f t="shared" si="63"/>
        <v>1</v>
      </c>
      <c r="M107" s="18">
        <f t="shared" si="64"/>
        <v>6</v>
      </c>
      <c r="N107" s="18">
        <f t="shared" si="65"/>
        <v>10</v>
      </c>
      <c r="O107" s="18">
        <f t="shared" si="66"/>
        <v>18</v>
      </c>
      <c r="P107" s="18">
        <f t="shared" si="67"/>
        <v>3</v>
      </c>
      <c r="Q107" s="18">
        <f t="shared" si="68"/>
        <v>6</v>
      </c>
      <c r="R107" s="18">
        <f t="shared" si="69"/>
        <v>0</v>
      </c>
      <c r="S107" s="18">
        <f t="shared" si="70"/>
        <v>130</v>
      </c>
      <c r="U107" s="23">
        <f>D107-40</f>
        <v>63969</v>
      </c>
      <c r="V107" s="23">
        <f t="shared" si="71"/>
        <v>63970</v>
      </c>
      <c r="X107" s="23">
        <f>Z107-3</f>
        <v>64013</v>
      </c>
      <c r="Y107" s="23">
        <f>Z107-2</f>
        <v>64014</v>
      </c>
      <c r="Z107" s="23">
        <f>ROUND(DATE(A107,4,1)/7+MOD(19*MOD(A107,19)-7,30)*14%,0)*7-6</f>
        <v>64016</v>
      </c>
    </row>
    <row r="108" spans="1:26" x14ac:dyDescent="0.25">
      <c r="A108" s="6">
        <v>2076</v>
      </c>
      <c r="B108" s="6">
        <f t="shared" si="72"/>
        <v>4</v>
      </c>
      <c r="C108" s="6">
        <f t="shared" si="73"/>
        <v>19</v>
      </c>
      <c r="D108" s="10">
        <f t="shared" si="56"/>
        <v>64387</v>
      </c>
      <c r="E108" s="10">
        <f t="shared" si="74"/>
        <v>64394</v>
      </c>
      <c r="F108" s="25"/>
      <c r="G108" s="18">
        <f t="shared" si="58"/>
        <v>5</v>
      </c>
      <c r="H108" s="18">
        <f t="shared" si="59"/>
        <v>20</v>
      </c>
      <c r="I108" s="18">
        <f t="shared" si="60"/>
        <v>76</v>
      </c>
      <c r="J108" s="18">
        <f t="shared" si="61"/>
        <v>5</v>
      </c>
      <c r="K108" s="18">
        <f t="shared" si="62"/>
        <v>0</v>
      </c>
      <c r="L108" s="18">
        <f t="shared" si="63"/>
        <v>1</v>
      </c>
      <c r="M108" s="18">
        <f t="shared" si="64"/>
        <v>6</v>
      </c>
      <c r="N108" s="18">
        <f t="shared" si="65"/>
        <v>29</v>
      </c>
      <c r="O108" s="18">
        <f t="shared" si="66"/>
        <v>19</v>
      </c>
      <c r="P108" s="18">
        <f t="shared" si="67"/>
        <v>0</v>
      </c>
      <c r="Q108" s="18">
        <f t="shared" si="68"/>
        <v>6</v>
      </c>
      <c r="R108" s="18">
        <f t="shared" si="69"/>
        <v>1</v>
      </c>
      <c r="S108" s="18">
        <f t="shared" si="70"/>
        <v>142</v>
      </c>
      <c r="U108" s="23">
        <f>D108-40</f>
        <v>64347</v>
      </c>
      <c r="V108" s="23">
        <f t="shared" si="71"/>
        <v>64348</v>
      </c>
      <c r="X108" s="23">
        <f>Z108-3</f>
        <v>64391</v>
      </c>
      <c r="Y108" s="23">
        <f>Z108-2</f>
        <v>64392</v>
      </c>
      <c r="Z108" s="23">
        <f>ROUND(DATE(A108,4,1)/7+MOD(19*MOD(A108,19)-7,30)*14%,0)*7-6</f>
        <v>64394</v>
      </c>
    </row>
    <row r="109" spans="1:26" x14ac:dyDescent="0.25">
      <c r="A109" s="6">
        <v>2077</v>
      </c>
      <c r="B109" s="6">
        <f t="shared" si="72"/>
        <v>4</v>
      </c>
      <c r="C109" s="6">
        <f t="shared" si="73"/>
        <v>11</v>
      </c>
      <c r="D109" s="10">
        <f t="shared" ref="D109:D132" si="75">E109-7</f>
        <v>64744</v>
      </c>
      <c r="E109" s="10">
        <f t="shared" si="74"/>
        <v>64751</v>
      </c>
      <c r="F109" s="25"/>
      <c r="G109" s="18">
        <f t="shared" ref="G109:G132" si="76">MOD(A109,19)</f>
        <v>6</v>
      </c>
      <c r="H109" s="18">
        <f t="shared" ref="H109:H132" si="77">INT(A109/100)</f>
        <v>20</v>
      </c>
      <c r="I109" s="18">
        <f t="shared" ref="I109:I132" si="78">MOD(A109,100)</f>
        <v>77</v>
      </c>
      <c r="J109" s="18">
        <f t="shared" ref="J109:J132" si="79">INT(H109/4)</f>
        <v>5</v>
      </c>
      <c r="K109" s="18">
        <f t="shared" ref="K109:K132" si="80">MOD(H109,4)</f>
        <v>0</v>
      </c>
      <c r="L109" s="18">
        <f t="shared" ref="L109:L132" si="81">INT((H109+8)/25)</f>
        <v>1</v>
      </c>
      <c r="M109" s="18">
        <f t="shared" ref="M109:M132" si="82">INT((H109-L109+1)/3)</f>
        <v>6</v>
      </c>
      <c r="N109" s="18">
        <f t="shared" ref="N109:N132" si="83">MOD(19*G109+H109-J109-M109+15,30)</f>
        <v>18</v>
      </c>
      <c r="O109" s="18">
        <f t="shared" ref="O109:O132" si="84">INT(I109/4)</f>
        <v>19</v>
      </c>
      <c r="P109" s="18">
        <f t="shared" ref="P109:P132" si="85">MOD(I109,4)</f>
        <v>1</v>
      </c>
      <c r="Q109" s="18">
        <f t="shared" ref="Q109:Q132" si="86">MOD(32+2*K109+2*O109-N109-P109,7)</f>
        <v>2</v>
      </c>
      <c r="R109" s="18">
        <f t="shared" ref="R109:R132" si="87">INT((G109+11*N109+22*Q109)/451)</f>
        <v>0</v>
      </c>
      <c r="S109" s="18">
        <f t="shared" ref="S109:S132" si="88">N109+Q109-7*R109+114</f>
        <v>134</v>
      </c>
      <c r="U109" s="23">
        <f>D109-40</f>
        <v>64704</v>
      </c>
      <c r="V109" s="23">
        <f t="shared" ref="V109:V132" si="89">U109+1</f>
        <v>64705</v>
      </c>
      <c r="X109" s="23">
        <f>Z109-3</f>
        <v>64748</v>
      </c>
      <c r="Y109" s="23">
        <f>Z109-2</f>
        <v>64749</v>
      </c>
      <c r="Z109" s="23">
        <f>ROUND(DATE(A109,4,1)/7+MOD(19*MOD(A109,19)-7,30)*14%,0)*7-6</f>
        <v>64751</v>
      </c>
    </row>
    <row r="110" spans="1:26" x14ac:dyDescent="0.25">
      <c r="A110" s="6">
        <v>2078</v>
      </c>
      <c r="B110" s="6">
        <f t="shared" si="72"/>
        <v>4</v>
      </c>
      <c r="C110" s="6">
        <f t="shared" si="73"/>
        <v>3</v>
      </c>
      <c r="D110" s="10">
        <f t="shared" si="75"/>
        <v>65101</v>
      </c>
      <c r="E110" s="10">
        <f t="shared" si="74"/>
        <v>65108</v>
      </c>
      <c r="F110" s="25"/>
      <c r="G110" s="18">
        <f t="shared" si="76"/>
        <v>7</v>
      </c>
      <c r="H110" s="18">
        <f t="shared" si="77"/>
        <v>20</v>
      </c>
      <c r="I110" s="18">
        <f t="shared" si="78"/>
        <v>78</v>
      </c>
      <c r="J110" s="18">
        <f t="shared" si="79"/>
        <v>5</v>
      </c>
      <c r="K110" s="18">
        <f t="shared" si="80"/>
        <v>0</v>
      </c>
      <c r="L110" s="18">
        <f t="shared" si="81"/>
        <v>1</v>
      </c>
      <c r="M110" s="18">
        <f t="shared" si="82"/>
        <v>6</v>
      </c>
      <c r="N110" s="18">
        <f t="shared" si="83"/>
        <v>7</v>
      </c>
      <c r="O110" s="18">
        <f t="shared" si="84"/>
        <v>19</v>
      </c>
      <c r="P110" s="18">
        <f t="shared" si="85"/>
        <v>2</v>
      </c>
      <c r="Q110" s="18">
        <f t="shared" si="86"/>
        <v>5</v>
      </c>
      <c r="R110" s="18">
        <f t="shared" si="87"/>
        <v>0</v>
      </c>
      <c r="S110" s="18">
        <f t="shared" si="88"/>
        <v>126</v>
      </c>
      <c r="U110" s="23">
        <f>D110-40</f>
        <v>65061</v>
      </c>
      <c r="V110" s="23">
        <f t="shared" si="89"/>
        <v>65062</v>
      </c>
      <c r="X110" s="23">
        <f>Z110-3</f>
        <v>65105</v>
      </c>
      <c r="Y110" s="23">
        <f>Z110-2</f>
        <v>65106</v>
      </c>
      <c r="Z110" s="23">
        <f>ROUND(DATE(A110,4,1)/7+MOD(19*MOD(A110,19)-7,30)*14%,0)*7-6</f>
        <v>65108</v>
      </c>
    </row>
    <row r="111" spans="1:26" x14ac:dyDescent="0.25">
      <c r="A111" s="6">
        <v>2079</v>
      </c>
      <c r="B111" s="6">
        <f t="shared" si="72"/>
        <v>4</v>
      </c>
      <c r="C111" s="6">
        <f t="shared" si="73"/>
        <v>23</v>
      </c>
      <c r="D111" s="10">
        <f t="shared" si="75"/>
        <v>65486</v>
      </c>
      <c r="E111" s="10">
        <f t="shared" si="74"/>
        <v>65493</v>
      </c>
      <c r="F111" s="25"/>
      <c r="G111" s="18">
        <f t="shared" si="76"/>
        <v>8</v>
      </c>
      <c r="H111" s="18">
        <f t="shared" si="77"/>
        <v>20</v>
      </c>
      <c r="I111" s="18">
        <f t="shared" si="78"/>
        <v>79</v>
      </c>
      <c r="J111" s="18">
        <f t="shared" si="79"/>
        <v>5</v>
      </c>
      <c r="K111" s="18">
        <f t="shared" si="80"/>
        <v>0</v>
      </c>
      <c r="L111" s="18">
        <f t="shared" si="81"/>
        <v>1</v>
      </c>
      <c r="M111" s="18">
        <f t="shared" si="82"/>
        <v>6</v>
      </c>
      <c r="N111" s="18">
        <f t="shared" si="83"/>
        <v>26</v>
      </c>
      <c r="O111" s="18">
        <f t="shared" si="84"/>
        <v>19</v>
      </c>
      <c r="P111" s="18">
        <f t="shared" si="85"/>
        <v>3</v>
      </c>
      <c r="Q111" s="18">
        <f t="shared" si="86"/>
        <v>6</v>
      </c>
      <c r="R111" s="18">
        <f t="shared" si="87"/>
        <v>0</v>
      </c>
      <c r="S111" s="18">
        <f t="shared" si="88"/>
        <v>146</v>
      </c>
      <c r="U111" s="23">
        <f>D111-40</f>
        <v>65446</v>
      </c>
      <c r="V111" s="23">
        <f t="shared" si="89"/>
        <v>65447</v>
      </c>
      <c r="X111" s="23">
        <f>Z111-3</f>
        <v>65490</v>
      </c>
      <c r="Y111" s="23">
        <f>Z111-2</f>
        <v>65491</v>
      </c>
      <c r="Z111" s="23">
        <f>ROUND(DATE(A111,4,1)/7+MOD(19*MOD(A111,19)-7,30)*14%,0)*7-6</f>
        <v>65493</v>
      </c>
    </row>
    <row r="112" spans="1:26" x14ac:dyDescent="0.25">
      <c r="A112" s="6">
        <v>2080</v>
      </c>
      <c r="B112" s="6">
        <f t="shared" si="72"/>
        <v>4</v>
      </c>
      <c r="C112" s="6">
        <f t="shared" si="73"/>
        <v>7</v>
      </c>
      <c r="D112" s="10">
        <f t="shared" si="75"/>
        <v>65836</v>
      </c>
      <c r="E112" s="10">
        <f t="shared" si="74"/>
        <v>65843</v>
      </c>
      <c r="F112" s="25"/>
      <c r="G112" s="18">
        <f t="shared" si="76"/>
        <v>9</v>
      </c>
      <c r="H112" s="18">
        <f t="shared" si="77"/>
        <v>20</v>
      </c>
      <c r="I112" s="18">
        <f t="shared" si="78"/>
        <v>80</v>
      </c>
      <c r="J112" s="18">
        <f t="shared" si="79"/>
        <v>5</v>
      </c>
      <c r="K112" s="18">
        <f t="shared" si="80"/>
        <v>0</v>
      </c>
      <c r="L112" s="18">
        <f t="shared" si="81"/>
        <v>1</v>
      </c>
      <c r="M112" s="18">
        <f t="shared" si="82"/>
        <v>6</v>
      </c>
      <c r="N112" s="18">
        <f t="shared" si="83"/>
        <v>15</v>
      </c>
      <c r="O112" s="18">
        <f t="shared" si="84"/>
        <v>20</v>
      </c>
      <c r="P112" s="18">
        <f t="shared" si="85"/>
        <v>0</v>
      </c>
      <c r="Q112" s="18">
        <f t="shared" si="86"/>
        <v>1</v>
      </c>
      <c r="R112" s="18">
        <f t="shared" si="87"/>
        <v>0</v>
      </c>
      <c r="S112" s="18">
        <f t="shared" si="88"/>
        <v>130</v>
      </c>
      <c r="U112" s="23">
        <f>D112-40</f>
        <v>65796</v>
      </c>
      <c r="V112" s="23">
        <f t="shared" si="89"/>
        <v>65797</v>
      </c>
      <c r="X112" s="23">
        <f>Z112-3</f>
        <v>65840</v>
      </c>
      <c r="Y112" s="23">
        <f>Z112-2</f>
        <v>65841</v>
      </c>
      <c r="Z112" s="23">
        <f>ROUND(DATE(A112,4,1)/7+MOD(19*MOD(A112,19)-7,30)*14%,0)*7-6</f>
        <v>65843</v>
      </c>
    </row>
    <row r="113" spans="1:26" x14ac:dyDescent="0.25">
      <c r="A113" s="6">
        <v>2081</v>
      </c>
      <c r="B113" s="6">
        <f t="shared" si="72"/>
        <v>3</v>
      </c>
      <c r="C113" s="6">
        <f t="shared" si="73"/>
        <v>30</v>
      </c>
      <c r="D113" s="10">
        <f t="shared" si="75"/>
        <v>66193</v>
      </c>
      <c r="E113" s="10">
        <f t="shared" si="74"/>
        <v>66200</v>
      </c>
      <c r="F113" s="25"/>
      <c r="G113" s="18">
        <f t="shared" si="76"/>
        <v>10</v>
      </c>
      <c r="H113" s="18">
        <f t="shared" si="77"/>
        <v>20</v>
      </c>
      <c r="I113" s="18">
        <f t="shared" si="78"/>
        <v>81</v>
      </c>
      <c r="J113" s="18">
        <f t="shared" si="79"/>
        <v>5</v>
      </c>
      <c r="K113" s="18">
        <f t="shared" si="80"/>
        <v>0</v>
      </c>
      <c r="L113" s="18">
        <f t="shared" si="81"/>
        <v>1</v>
      </c>
      <c r="M113" s="18">
        <f t="shared" si="82"/>
        <v>6</v>
      </c>
      <c r="N113" s="18">
        <f t="shared" si="83"/>
        <v>4</v>
      </c>
      <c r="O113" s="18">
        <f t="shared" si="84"/>
        <v>20</v>
      </c>
      <c r="P113" s="18">
        <f t="shared" si="85"/>
        <v>1</v>
      </c>
      <c r="Q113" s="18">
        <f t="shared" si="86"/>
        <v>4</v>
      </c>
      <c r="R113" s="18">
        <f t="shared" si="87"/>
        <v>0</v>
      </c>
      <c r="S113" s="18">
        <f t="shared" si="88"/>
        <v>122</v>
      </c>
      <c r="U113" s="23">
        <f>D113-40</f>
        <v>66153</v>
      </c>
      <c r="V113" s="23">
        <f t="shared" si="89"/>
        <v>66154</v>
      </c>
      <c r="X113" s="23">
        <f>Z113-3</f>
        <v>66197</v>
      </c>
      <c r="Y113" s="23">
        <f>Z113-2</f>
        <v>66198</v>
      </c>
      <c r="Z113" s="23">
        <f>ROUND(DATE(A113,4,1)/7+MOD(19*MOD(A113,19)-7,30)*14%,0)*7-6</f>
        <v>66200</v>
      </c>
    </row>
    <row r="114" spans="1:26" x14ac:dyDescent="0.25">
      <c r="A114" s="6">
        <v>2082</v>
      </c>
      <c r="B114" s="6">
        <f t="shared" si="72"/>
        <v>4</v>
      </c>
      <c r="C114" s="6">
        <f t="shared" si="73"/>
        <v>19</v>
      </c>
      <c r="D114" s="10">
        <f t="shared" si="75"/>
        <v>66578</v>
      </c>
      <c r="E114" s="10">
        <f t="shared" si="74"/>
        <v>66585</v>
      </c>
      <c r="F114" s="25"/>
      <c r="G114" s="18">
        <f t="shared" si="76"/>
        <v>11</v>
      </c>
      <c r="H114" s="18">
        <f t="shared" si="77"/>
        <v>20</v>
      </c>
      <c r="I114" s="18">
        <f t="shared" si="78"/>
        <v>82</v>
      </c>
      <c r="J114" s="18">
        <f t="shared" si="79"/>
        <v>5</v>
      </c>
      <c r="K114" s="18">
        <f t="shared" si="80"/>
        <v>0</v>
      </c>
      <c r="L114" s="18">
        <f t="shared" si="81"/>
        <v>1</v>
      </c>
      <c r="M114" s="18">
        <f t="shared" si="82"/>
        <v>6</v>
      </c>
      <c r="N114" s="18">
        <f t="shared" si="83"/>
        <v>23</v>
      </c>
      <c r="O114" s="18">
        <f t="shared" si="84"/>
        <v>20</v>
      </c>
      <c r="P114" s="18">
        <f t="shared" si="85"/>
        <v>2</v>
      </c>
      <c r="Q114" s="18">
        <f t="shared" si="86"/>
        <v>5</v>
      </c>
      <c r="R114" s="18">
        <f t="shared" si="87"/>
        <v>0</v>
      </c>
      <c r="S114" s="18">
        <f t="shared" si="88"/>
        <v>142</v>
      </c>
      <c r="U114" s="23">
        <f>D114-40</f>
        <v>66538</v>
      </c>
      <c r="V114" s="23">
        <f t="shared" si="89"/>
        <v>66539</v>
      </c>
      <c r="X114" s="23">
        <f>Z114-3</f>
        <v>66582</v>
      </c>
      <c r="Y114" s="23">
        <f>Z114-2</f>
        <v>66583</v>
      </c>
      <c r="Z114" s="23">
        <f>ROUND(DATE(A114,4,1)/7+MOD(19*MOD(A114,19)-7,30)*14%,0)*7-6</f>
        <v>66585</v>
      </c>
    </row>
    <row r="115" spans="1:26" x14ac:dyDescent="0.25">
      <c r="A115" s="6">
        <v>2083</v>
      </c>
      <c r="B115" s="6">
        <f t="shared" si="72"/>
        <v>4</v>
      </c>
      <c r="C115" s="6">
        <f t="shared" si="73"/>
        <v>4</v>
      </c>
      <c r="D115" s="10">
        <f t="shared" si="75"/>
        <v>66928</v>
      </c>
      <c r="E115" s="10">
        <f t="shared" si="74"/>
        <v>66935</v>
      </c>
      <c r="F115" s="25"/>
      <c r="G115" s="18">
        <f t="shared" si="76"/>
        <v>12</v>
      </c>
      <c r="H115" s="18">
        <f t="shared" si="77"/>
        <v>20</v>
      </c>
      <c r="I115" s="18">
        <f t="shared" si="78"/>
        <v>83</v>
      </c>
      <c r="J115" s="18">
        <f t="shared" si="79"/>
        <v>5</v>
      </c>
      <c r="K115" s="18">
        <f t="shared" si="80"/>
        <v>0</v>
      </c>
      <c r="L115" s="18">
        <f t="shared" si="81"/>
        <v>1</v>
      </c>
      <c r="M115" s="18">
        <f t="shared" si="82"/>
        <v>6</v>
      </c>
      <c r="N115" s="18">
        <f t="shared" si="83"/>
        <v>12</v>
      </c>
      <c r="O115" s="18">
        <f t="shared" si="84"/>
        <v>20</v>
      </c>
      <c r="P115" s="18">
        <f t="shared" si="85"/>
        <v>3</v>
      </c>
      <c r="Q115" s="18">
        <f t="shared" si="86"/>
        <v>1</v>
      </c>
      <c r="R115" s="18">
        <f t="shared" si="87"/>
        <v>0</v>
      </c>
      <c r="S115" s="18">
        <f t="shared" si="88"/>
        <v>127</v>
      </c>
      <c r="U115" s="23">
        <f>D115-40</f>
        <v>66888</v>
      </c>
      <c r="V115" s="23">
        <f t="shared" si="89"/>
        <v>66889</v>
      </c>
      <c r="X115" s="23">
        <f>Z115-3</f>
        <v>66932</v>
      </c>
      <c r="Y115" s="23">
        <f>Z115-2</f>
        <v>66933</v>
      </c>
      <c r="Z115" s="23">
        <f>ROUND(DATE(A115,4,1)/7+MOD(19*MOD(A115,19)-7,30)*14%,0)*7-6</f>
        <v>66935</v>
      </c>
    </row>
    <row r="116" spans="1:26" x14ac:dyDescent="0.25">
      <c r="A116" s="6">
        <v>2084</v>
      </c>
      <c r="B116" s="6">
        <f t="shared" si="72"/>
        <v>3</v>
      </c>
      <c r="C116" s="6">
        <f t="shared" si="73"/>
        <v>26</v>
      </c>
      <c r="D116" s="10">
        <f t="shared" si="75"/>
        <v>67285</v>
      </c>
      <c r="E116" s="10">
        <f t="shared" si="74"/>
        <v>67292</v>
      </c>
      <c r="F116" s="25"/>
      <c r="G116" s="18">
        <f t="shared" si="76"/>
        <v>13</v>
      </c>
      <c r="H116" s="18">
        <f t="shared" si="77"/>
        <v>20</v>
      </c>
      <c r="I116" s="18">
        <f t="shared" si="78"/>
        <v>84</v>
      </c>
      <c r="J116" s="18">
        <f t="shared" si="79"/>
        <v>5</v>
      </c>
      <c r="K116" s="18">
        <f t="shared" si="80"/>
        <v>0</v>
      </c>
      <c r="L116" s="18">
        <f t="shared" si="81"/>
        <v>1</v>
      </c>
      <c r="M116" s="18">
        <f t="shared" si="82"/>
        <v>6</v>
      </c>
      <c r="N116" s="18">
        <f t="shared" si="83"/>
        <v>1</v>
      </c>
      <c r="O116" s="18">
        <f t="shared" si="84"/>
        <v>21</v>
      </c>
      <c r="P116" s="18">
        <f t="shared" si="85"/>
        <v>0</v>
      </c>
      <c r="Q116" s="18">
        <f t="shared" si="86"/>
        <v>3</v>
      </c>
      <c r="R116" s="18">
        <f t="shared" si="87"/>
        <v>0</v>
      </c>
      <c r="S116" s="18">
        <f t="shared" si="88"/>
        <v>118</v>
      </c>
      <c r="U116" s="23">
        <f>D116-40</f>
        <v>67245</v>
      </c>
      <c r="V116" s="23">
        <f t="shared" si="89"/>
        <v>67246</v>
      </c>
      <c r="X116" s="23">
        <f>Z116-3</f>
        <v>67289</v>
      </c>
      <c r="Y116" s="23">
        <f>Z116-2</f>
        <v>67290</v>
      </c>
      <c r="Z116" s="23">
        <f>ROUND(DATE(A116,4,1)/7+MOD(19*MOD(A116,19)-7,30)*14%,0)*7-6</f>
        <v>67292</v>
      </c>
    </row>
    <row r="117" spans="1:26" x14ac:dyDescent="0.25">
      <c r="A117" s="6">
        <v>2085</v>
      </c>
      <c r="B117" s="6">
        <f t="shared" si="72"/>
        <v>4</v>
      </c>
      <c r="C117" s="6">
        <f t="shared" si="73"/>
        <v>15</v>
      </c>
      <c r="D117" s="10">
        <f t="shared" si="75"/>
        <v>67670</v>
      </c>
      <c r="E117" s="10">
        <f t="shared" si="74"/>
        <v>67677</v>
      </c>
      <c r="F117" s="25"/>
      <c r="G117" s="18">
        <f t="shared" si="76"/>
        <v>14</v>
      </c>
      <c r="H117" s="18">
        <f t="shared" si="77"/>
        <v>20</v>
      </c>
      <c r="I117" s="18">
        <f t="shared" si="78"/>
        <v>85</v>
      </c>
      <c r="J117" s="18">
        <f t="shared" si="79"/>
        <v>5</v>
      </c>
      <c r="K117" s="18">
        <f t="shared" si="80"/>
        <v>0</v>
      </c>
      <c r="L117" s="18">
        <f t="shared" si="81"/>
        <v>1</v>
      </c>
      <c r="M117" s="18">
        <f t="shared" si="82"/>
        <v>6</v>
      </c>
      <c r="N117" s="18">
        <f t="shared" si="83"/>
        <v>20</v>
      </c>
      <c r="O117" s="18">
        <f t="shared" si="84"/>
        <v>21</v>
      </c>
      <c r="P117" s="18">
        <f t="shared" si="85"/>
        <v>1</v>
      </c>
      <c r="Q117" s="18">
        <f t="shared" si="86"/>
        <v>4</v>
      </c>
      <c r="R117" s="18">
        <f t="shared" si="87"/>
        <v>0</v>
      </c>
      <c r="S117" s="18">
        <f t="shared" si="88"/>
        <v>138</v>
      </c>
      <c r="U117" s="23">
        <f>D117-40</f>
        <v>67630</v>
      </c>
      <c r="V117" s="23">
        <f t="shared" si="89"/>
        <v>67631</v>
      </c>
      <c r="X117" s="23">
        <f>Z117-3</f>
        <v>67674</v>
      </c>
      <c r="Y117" s="23">
        <f>Z117-2</f>
        <v>67675</v>
      </c>
      <c r="Z117" s="23">
        <f>ROUND(DATE(A117,4,1)/7+MOD(19*MOD(A117,19)-7,30)*14%,0)*7-6</f>
        <v>67677</v>
      </c>
    </row>
    <row r="118" spans="1:26" x14ac:dyDescent="0.25">
      <c r="A118" s="6">
        <v>2086</v>
      </c>
      <c r="B118" s="6">
        <f t="shared" si="72"/>
        <v>3</v>
      </c>
      <c r="C118" s="6">
        <f t="shared" si="73"/>
        <v>31</v>
      </c>
      <c r="D118" s="10">
        <f t="shared" si="75"/>
        <v>68020</v>
      </c>
      <c r="E118" s="10">
        <f t="shared" si="74"/>
        <v>68027</v>
      </c>
      <c r="F118" s="25"/>
      <c r="G118" s="18">
        <f t="shared" si="76"/>
        <v>15</v>
      </c>
      <c r="H118" s="18">
        <f t="shared" si="77"/>
        <v>20</v>
      </c>
      <c r="I118" s="18">
        <f t="shared" si="78"/>
        <v>86</v>
      </c>
      <c r="J118" s="18">
        <f t="shared" si="79"/>
        <v>5</v>
      </c>
      <c r="K118" s="18">
        <f t="shared" si="80"/>
        <v>0</v>
      </c>
      <c r="L118" s="18">
        <f t="shared" si="81"/>
        <v>1</v>
      </c>
      <c r="M118" s="18">
        <f t="shared" si="82"/>
        <v>6</v>
      </c>
      <c r="N118" s="18">
        <f t="shared" si="83"/>
        <v>9</v>
      </c>
      <c r="O118" s="18">
        <f t="shared" si="84"/>
        <v>21</v>
      </c>
      <c r="P118" s="18">
        <f t="shared" si="85"/>
        <v>2</v>
      </c>
      <c r="Q118" s="18">
        <f t="shared" si="86"/>
        <v>0</v>
      </c>
      <c r="R118" s="18">
        <f t="shared" si="87"/>
        <v>0</v>
      </c>
      <c r="S118" s="18">
        <f t="shared" si="88"/>
        <v>123</v>
      </c>
      <c r="U118" s="23">
        <f>D118-40</f>
        <v>67980</v>
      </c>
      <c r="V118" s="23">
        <f t="shared" si="89"/>
        <v>67981</v>
      </c>
      <c r="X118" s="23">
        <f>Z118-3</f>
        <v>68024</v>
      </c>
      <c r="Y118" s="23">
        <f>Z118-2</f>
        <v>68025</v>
      </c>
      <c r="Z118" s="23">
        <f>ROUND(DATE(A118,4,1)/7+MOD(19*MOD(A118,19)-7,30)*14%,0)*7-6</f>
        <v>68027</v>
      </c>
    </row>
    <row r="119" spans="1:26" x14ac:dyDescent="0.25">
      <c r="A119" s="6">
        <v>2087</v>
      </c>
      <c r="B119" s="6">
        <f t="shared" si="72"/>
        <v>4</v>
      </c>
      <c r="C119" s="6">
        <f t="shared" si="73"/>
        <v>20</v>
      </c>
      <c r="D119" s="10">
        <f t="shared" si="75"/>
        <v>68405</v>
      </c>
      <c r="E119" s="10">
        <f t="shared" si="74"/>
        <v>68412</v>
      </c>
      <c r="F119" s="25"/>
      <c r="G119" s="18">
        <f t="shared" si="76"/>
        <v>16</v>
      </c>
      <c r="H119" s="18">
        <f t="shared" si="77"/>
        <v>20</v>
      </c>
      <c r="I119" s="18">
        <f t="shared" si="78"/>
        <v>87</v>
      </c>
      <c r="J119" s="18">
        <f t="shared" si="79"/>
        <v>5</v>
      </c>
      <c r="K119" s="18">
        <f t="shared" si="80"/>
        <v>0</v>
      </c>
      <c r="L119" s="18">
        <f t="shared" si="81"/>
        <v>1</v>
      </c>
      <c r="M119" s="18">
        <f t="shared" si="82"/>
        <v>6</v>
      </c>
      <c r="N119" s="18">
        <f t="shared" si="83"/>
        <v>28</v>
      </c>
      <c r="O119" s="18">
        <f t="shared" si="84"/>
        <v>21</v>
      </c>
      <c r="P119" s="18">
        <f t="shared" si="85"/>
        <v>3</v>
      </c>
      <c r="Q119" s="18">
        <f t="shared" si="86"/>
        <v>1</v>
      </c>
      <c r="R119" s="18">
        <f t="shared" si="87"/>
        <v>0</v>
      </c>
      <c r="S119" s="18">
        <f t="shared" si="88"/>
        <v>143</v>
      </c>
      <c r="U119" s="23">
        <f>D119-40</f>
        <v>68365</v>
      </c>
      <c r="V119" s="23">
        <f t="shared" si="89"/>
        <v>68366</v>
      </c>
      <c r="X119" s="23">
        <f>Z119-3</f>
        <v>68409</v>
      </c>
      <c r="Y119" s="23">
        <f>Z119-2</f>
        <v>68410</v>
      </c>
      <c r="Z119" s="23">
        <f>ROUND(DATE(A119,4,1)/7+MOD(19*MOD(A119,19)-7,30)*14%,0)*7-6</f>
        <v>68412</v>
      </c>
    </row>
    <row r="120" spans="1:26" x14ac:dyDescent="0.25">
      <c r="A120" s="6">
        <v>2088</v>
      </c>
      <c r="B120" s="6">
        <f t="shared" si="72"/>
        <v>4</v>
      </c>
      <c r="C120" s="6">
        <f t="shared" si="73"/>
        <v>11</v>
      </c>
      <c r="D120" s="10">
        <f t="shared" si="75"/>
        <v>68762</v>
      </c>
      <c r="E120" s="10">
        <f t="shared" si="74"/>
        <v>68769</v>
      </c>
      <c r="F120" s="25"/>
      <c r="G120" s="18">
        <f t="shared" si="76"/>
        <v>17</v>
      </c>
      <c r="H120" s="18">
        <f t="shared" si="77"/>
        <v>20</v>
      </c>
      <c r="I120" s="18">
        <f t="shared" si="78"/>
        <v>88</v>
      </c>
      <c r="J120" s="18">
        <f t="shared" si="79"/>
        <v>5</v>
      </c>
      <c r="K120" s="18">
        <f t="shared" si="80"/>
        <v>0</v>
      </c>
      <c r="L120" s="18">
        <f t="shared" si="81"/>
        <v>1</v>
      </c>
      <c r="M120" s="18">
        <f t="shared" si="82"/>
        <v>6</v>
      </c>
      <c r="N120" s="18">
        <f t="shared" si="83"/>
        <v>17</v>
      </c>
      <c r="O120" s="18">
        <f t="shared" si="84"/>
        <v>22</v>
      </c>
      <c r="P120" s="18">
        <f t="shared" si="85"/>
        <v>0</v>
      </c>
      <c r="Q120" s="18">
        <f t="shared" si="86"/>
        <v>3</v>
      </c>
      <c r="R120" s="18">
        <f t="shared" si="87"/>
        <v>0</v>
      </c>
      <c r="S120" s="18">
        <f t="shared" si="88"/>
        <v>134</v>
      </c>
      <c r="U120" s="23">
        <f>D120-40</f>
        <v>68722</v>
      </c>
      <c r="V120" s="23">
        <f t="shared" si="89"/>
        <v>68723</v>
      </c>
      <c r="X120" s="23">
        <f>Z120-3</f>
        <v>68766</v>
      </c>
      <c r="Y120" s="23">
        <f>Z120-2</f>
        <v>68767</v>
      </c>
      <c r="Z120" s="23">
        <f>ROUND(DATE(A120,4,1)/7+MOD(19*MOD(A120,19)-7,30)*14%,0)*7-6</f>
        <v>68769</v>
      </c>
    </row>
    <row r="121" spans="1:26" x14ac:dyDescent="0.25">
      <c r="A121" s="6">
        <v>2089</v>
      </c>
      <c r="B121" s="6">
        <f t="shared" si="72"/>
        <v>4</v>
      </c>
      <c r="C121" s="6">
        <f t="shared" si="73"/>
        <v>3</v>
      </c>
      <c r="D121" s="10">
        <f t="shared" si="75"/>
        <v>69119</v>
      </c>
      <c r="E121" s="10">
        <f t="shared" si="74"/>
        <v>69126</v>
      </c>
      <c r="F121" s="25"/>
      <c r="G121" s="18">
        <f t="shared" si="76"/>
        <v>18</v>
      </c>
      <c r="H121" s="18">
        <f t="shared" si="77"/>
        <v>20</v>
      </c>
      <c r="I121" s="18">
        <f t="shared" si="78"/>
        <v>89</v>
      </c>
      <c r="J121" s="18">
        <f t="shared" si="79"/>
        <v>5</v>
      </c>
      <c r="K121" s="18">
        <f t="shared" si="80"/>
        <v>0</v>
      </c>
      <c r="L121" s="18">
        <f t="shared" si="81"/>
        <v>1</v>
      </c>
      <c r="M121" s="18">
        <f t="shared" si="82"/>
        <v>6</v>
      </c>
      <c r="N121" s="18">
        <f t="shared" si="83"/>
        <v>6</v>
      </c>
      <c r="O121" s="18">
        <f t="shared" si="84"/>
        <v>22</v>
      </c>
      <c r="P121" s="18">
        <f t="shared" si="85"/>
        <v>1</v>
      </c>
      <c r="Q121" s="18">
        <f t="shared" si="86"/>
        <v>6</v>
      </c>
      <c r="R121" s="18">
        <f t="shared" si="87"/>
        <v>0</v>
      </c>
      <c r="S121" s="18">
        <f t="shared" si="88"/>
        <v>126</v>
      </c>
      <c r="U121" s="23">
        <f>D121-40</f>
        <v>69079</v>
      </c>
      <c r="V121" s="23">
        <f t="shared" si="89"/>
        <v>69080</v>
      </c>
      <c r="X121" s="23">
        <f>Z121-3</f>
        <v>69123</v>
      </c>
      <c r="Y121" s="23">
        <f>Z121-2</f>
        <v>69124</v>
      </c>
      <c r="Z121" s="23">
        <f>ROUND(DATE(A121,4,1)/7+MOD(19*MOD(A121,19)-7,30)*14%,0)*7-6</f>
        <v>69126</v>
      </c>
    </row>
    <row r="122" spans="1:26" x14ac:dyDescent="0.25">
      <c r="A122" s="6">
        <v>2090</v>
      </c>
      <c r="B122" s="6">
        <f t="shared" si="72"/>
        <v>4</v>
      </c>
      <c r="C122" s="6">
        <f t="shared" si="73"/>
        <v>16</v>
      </c>
      <c r="D122" s="10">
        <f t="shared" si="75"/>
        <v>69497</v>
      </c>
      <c r="E122" s="10">
        <f t="shared" si="74"/>
        <v>69504</v>
      </c>
      <c r="F122" s="25"/>
      <c r="G122" s="18">
        <f t="shared" si="76"/>
        <v>0</v>
      </c>
      <c r="H122" s="18">
        <f t="shared" si="77"/>
        <v>20</v>
      </c>
      <c r="I122" s="18">
        <f t="shared" si="78"/>
        <v>90</v>
      </c>
      <c r="J122" s="18">
        <f t="shared" si="79"/>
        <v>5</v>
      </c>
      <c r="K122" s="18">
        <f t="shared" si="80"/>
        <v>0</v>
      </c>
      <c r="L122" s="18">
        <f t="shared" si="81"/>
        <v>1</v>
      </c>
      <c r="M122" s="18">
        <f t="shared" si="82"/>
        <v>6</v>
      </c>
      <c r="N122" s="18">
        <f t="shared" si="83"/>
        <v>24</v>
      </c>
      <c r="O122" s="18">
        <f t="shared" si="84"/>
        <v>22</v>
      </c>
      <c r="P122" s="18">
        <f t="shared" si="85"/>
        <v>2</v>
      </c>
      <c r="Q122" s="18">
        <f t="shared" si="86"/>
        <v>1</v>
      </c>
      <c r="R122" s="18">
        <f t="shared" si="87"/>
        <v>0</v>
      </c>
      <c r="S122" s="18">
        <f t="shared" si="88"/>
        <v>139</v>
      </c>
      <c r="U122" s="23">
        <f>D122-40</f>
        <v>69457</v>
      </c>
      <c r="V122" s="23">
        <f t="shared" si="89"/>
        <v>69458</v>
      </c>
      <c r="X122" s="23">
        <f>Z122-3</f>
        <v>69501</v>
      </c>
      <c r="Y122" s="23">
        <f>Z122-2</f>
        <v>69502</v>
      </c>
      <c r="Z122" s="23">
        <f>ROUND(DATE(A122,4,1)/7+MOD(19*MOD(A122,19)-7,30)*14%,0)*7-6</f>
        <v>69504</v>
      </c>
    </row>
    <row r="123" spans="1:26" x14ac:dyDescent="0.25">
      <c r="A123" s="6">
        <v>2091</v>
      </c>
      <c r="B123" s="6">
        <f t="shared" si="72"/>
        <v>4</v>
      </c>
      <c r="C123" s="6">
        <f t="shared" si="73"/>
        <v>8</v>
      </c>
      <c r="D123" s="10">
        <f t="shared" si="75"/>
        <v>69854</v>
      </c>
      <c r="E123" s="10">
        <f t="shared" si="74"/>
        <v>69861</v>
      </c>
      <c r="F123" s="25"/>
      <c r="G123" s="18">
        <f t="shared" si="76"/>
        <v>1</v>
      </c>
      <c r="H123" s="18">
        <f t="shared" si="77"/>
        <v>20</v>
      </c>
      <c r="I123" s="18">
        <f t="shared" si="78"/>
        <v>91</v>
      </c>
      <c r="J123" s="18">
        <f t="shared" si="79"/>
        <v>5</v>
      </c>
      <c r="K123" s="18">
        <f t="shared" si="80"/>
        <v>0</v>
      </c>
      <c r="L123" s="18">
        <f t="shared" si="81"/>
        <v>1</v>
      </c>
      <c r="M123" s="18">
        <f t="shared" si="82"/>
        <v>6</v>
      </c>
      <c r="N123" s="18">
        <f t="shared" si="83"/>
        <v>13</v>
      </c>
      <c r="O123" s="18">
        <f t="shared" si="84"/>
        <v>22</v>
      </c>
      <c r="P123" s="18">
        <f t="shared" si="85"/>
        <v>3</v>
      </c>
      <c r="Q123" s="18">
        <f t="shared" si="86"/>
        <v>4</v>
      </c>
      <c r="R123" s="18">
        <f t="shared" si="87"/>
        <v>0</v>
      </c>
      <c r="S123" s="18">
        <f t="shared" si="88"/>
        <v>131</v>
      </c>
      <c r="U123" s="23">
        <f>D123-40</f>
        <v>69814</v>
      </c>
      <c r="V123" s="23">
        <f t="shared" si="89"/>
        <v>69815</v>
      </c>
      <c r="X123" s="23">
        <f>Z123-3</f>
        <v>69858</v>
      </c>
      <c r="Y123" s="23">
        <f>Z123-2</f>
        <v>69859</v>
      </c>
      <c r="Z123" s="23">
        <f>ROUND(DATE(A123,4,1)/7+MOD(19*MOD(A123,19)-7,30)*14%,0)*7-6</f>
        <v>69861</v>
      </c>
    </row>
    <row r="124" spans="1:26" x14ac:dyDescent="0.25">
      <c r="A124" s="6">
        <v>2092</v>
      </c>
      <c r="B124" s="6">
        <f t="shared" si="72"/>
        <v>3</v>
      </c>
      <c r="C124" s="6">
        <f t="shared" si="73"/>
        <v>30</v>
      </c>
      <c r="D124" s="10">
        <f t="shared" si="75"/>
        <v>70211</v>
      </c>
      <c r="E124" s="10">
        <f t="shared" si="74"/>
        <v>70218</v>
      </c>
      <c r="F124" s="25"/>
      <c r="G124" s="18">
        <f t="shared" si="76"/>
        <v>2</v>
      </c>
      <c r="H124" s="18">
        <f t="shared" si="77"/>
        <v>20</v>
      </c>
      <c r="I124" s="18">
        <f t="shared" si="78"/>
        <v>92</v>
      </c>
      <c r="J124" s="18">
        <f t="shared" si="79"/>
        <v>5</v>
      </c>
      <c r="K124" s="18">
        <f t="shared" si="80"/>
        <v>0</v>
      </c>
      <c r="L124" s="18">
        <f t="shared" si="81"/>
        <v>1</v>
      </c>
      <c r="M124" s="18">
        <f t="shared" si="82"/>
        <v>6</v>
      </c>
      <c r="N124" s="18">
        <f t="shared" si="83"/>
        <v>2</v>
      </c>
      <c r="O124" s="18">
        <f t="shared" si="84"/>
        <v>23</v>
      </c>
      <c r="P124" s="18">
        <f t="shared" si="85"/>
        <v>0</v>
      </c>
      <c r="Q124" s="18">
        <f t="shared" si="86"/>
        <v>6</v>
      </c>
      <c r="R124" s="18">
        <f t="shared" si="87"/>
        <v>0</v>
      </c>
      <c r="S124" s="18">
        <f t="shared" si="88"/>
        <v>122</v>
      </c>
      <c r="U124" s="23">
        <f>D124-40</f>
        <v>70171</v>
      </c>
      <c r="V124" s="23">
        <f t="shared" si="89"/>
        <v>70172</v>
      </c>
      <c r="X124" s="23">
        <f>Z124-3</f>
        <v>70215</v>
      </c>
      <c r="Y124" s="23">
        <f>Z124-2</f>
        <v>70216</v>
      </c>
      <c r="Z124" s="23">
        <f>ROUND(DATE(A124,4,1)/7+MOD(19*MOD(A124,19)-7,30)*14%,0)*7-6</f>
        <v>70218</v>
      </c>
    </row>
    <row r="125" spans="1:26" x14ac:dyDescent="0.25">
      <c r="A125" s="6">
        <v>2093</v>
      </c>
      <c r="B125" s="6">
        <f t="shared" si="72"/>
        <v>4</v>
      </c>
      <c r="C125" s="6">
        <f t="shared" si="73"/>
        <v>12</v>
      </c>
      <c r="D125" s="10">
        <f t="shared" si="75"/>
        <v>70589</v>
      </c>
      <c r="E125" s="10">
        <f t="shared" si="74"/>
        <v>70596</v>
      </c>
      <c r="F125" s="25"/>
      <c r="G125" s="18">
        <f t="shared" si="76"/>
        <v>3</v>
      </c>
      <c r="H125" s="18">
        <f t="shared" si="77"/>
        <v>20</v>
      </c>
      <c r="I125" s="18">
        <f t="shared" si="78"/>
        <v>93</v>
      </c>
      <c r="J125" s="18">
        <f t="shared" si="79"/>
        <v>5</v>
      </c>
      <c r="K125" s="18">
        <f t="shared" si="80"/>
        <v>0</v>
      </c>
      <c r="L125" s="18">
        <f t="shared" si="81"/>
        <v>1</v>
      </c>
      <c r="M125" s="18">
        <f t="shared" si="82"/>
        <v>6</v>
      </c>
      <c r="N125" s="18">
        <f t="shared" si="83"/>
        <v>21</v>
      </c>
      <c r="O125" s="18">
        <f t="shared" si="84"/>
        <v>23</v>
      </c>
      <c r="P125" s="18">
        <f t="shared" si="85"/>
        <v>1</v>
      </c>
      <c r="Q125" s="18">
        <f t="shared" si="86"/>
        <v>0</v>
      </c>
      <c r="R125" s="18">
        <f t="shared" si="87"/>
        <v>0</v>
      </c>
      <c r="S125" s="18">
        <f t="shared" si="88"/>
        <v>135</v>
      </c>
      <c r="U125" s="23">
        <f>D125-40</f>
        <v>70549</v>
      </c>
      <c r="V125" s="23">
        <f t="shared" si="89"/>
        <v>70550</v>
      </c>
      <c r="X125" s="23">
        <f>Z125-3</f>
        <v>70593</v>
      </c>
      <c r="Y125" s="23">
        <f>Z125-2</f>
        <v>70594</v>
      </c>
      <c r="Z125" s="23">
        <f>ROUND(DATE(A125,4,1)/7+MOD(19*MOD(A125,19)-7,30)*14%,0)*7-6</f>
        <v>70596</v>
      </c>
    </row>
    <row r="126" spans="1:26" x14ac:dyDescent="0.25">
      <c r="A126" s="6">
        <v>2094</v>
      </c>
      <c r="B126" s="6">
        <f t="shared" si="72"/>
        <v>4</v>
      </c>
      <c r="C126" s="6">
        <f t="shared" si="73"/>
        <v>4</v>
      </c>
      <c r="D126" s="10">
        <f t="shared" si="75"/>
        <v>70946</v>
      </c>
      <c r="E126" s="10">
        <f t="shared" si="74"/>
        <v>70953</v>
      </c>
      <c r="F126" s="25"/>
      <c r="G126" s="18">
        <f t="shared" si="76"/>
        <v>4</v>
      </c>
      <c r="H126" s="18">
        <f t="shared" si="77"/>
        <v>20</v>
      </c>
      <c r="I126" s="18">
        <f t="shared" si="78"/>
        <v>94</v>
      </c>
      <c r="J126" s="18">
        <f t="shared" si="79"/>
        <v>5</v>
      </c>
      <c r="K126" s="18">
        <f t="shared" si="80"/>
        <v>0</v>
      </c>
      <c r="L126" s="18">
        <f t="shared" si="81"/>
        <v>1</v>
      </c>
      <c r="M126" s="18">
        <f t="shared" si="82"/>
        <v>6</v>
      </c>
      <c r="N126" s="18">
        <f t="shared" si="83"/>
        <v>10</v>
      </c>
      <c r="O126" s="18">
        <f t="shared" si="84"/>
        <v>23</v>
      </c>
      <c r="P126" s="18">
        <f t="shared" si="85"/>
        <v>2</v>
      </c>
      <c r="Q126" s="18">
        <f t="shared" si="86"/>
        <v>3</v>
      </c>
      <c r="R126" s="18">
        <f t="shared" si="87"/>
        <v>0</v>
      </c>
      <c r="S126" s="18">
        <f t="shared" si="88"/>
        <v>127</v>
      </c>
      <c r="U126" s="23">
        <f>D126-40</f>
        <v>70906</v>
      </c>
      <c r="V126" s="23">
        <f t="shared" si="89"/>
        <v>70907</v>
      </c>
      <c r="X126" s="23">
        <f>Z126-3</f>
        <v>70950</v>
      </c>
      <c r="Y126" s="23">
        <f>Z126-2</f>
        <v>70951</v>
      </c>
      <c r="Z126" s="23">
        <f>ROUND(DATE(A126,4,1)/7+MOD(19*MOD(A126,19)-7,30)*14%,0)*7-6</f>
        <v>70953</v>
      </c>
    </row>
    <row r="127" spans="1:26" x14ac:dyDescent="0.25">
      <c r="A127" s="6">
        <v>2095</v>
      </c>
      <c r="B127" s="6">
        <f t="shared" si="72"/>
        <v>4</v>
      </c>
      <c r="C127" s="6">
        <f t="shared" si="73"/>
        <v>24</v>
      </c>
      <c r="D127" s="10">
        <f t="shared" si="75"/>
        <v>71331</v>
      </c>
      <c r="E127" s="10">
        <f t="shared" si="74"/>
        <v>71338</v>
      </c>
      <c r="F127" s="25"/>
      <c r="G127" s="18">
        <f t="shared" si="76"/>
        <v>5</v>
      </c>
      <c r="H127" s="18">
        <f t="shared" si="77"/>
        <v>20</v>
      </c>
      <c r="I127" s="18">
        <f t="shared" si="78"/>
        <v>95</v>
      </c>
      <c r="J127" s="18">
        <f t="shared" si="79"/>
        <v>5</v>
      </c>
      <c r="K127" s="18">
        <f t="shared" si="80"/>
        <v>0</v>
      </c>
      <c r="L127" s="18">
        <f t="shared" si="81"/>
        <v>1</v>
      </c>
      <c r="M127" s="18">
        <f t="shared" si="82"/>
        <v>6</v>
      </c>
      <c r="N127" s="18">
        <f t="shared" si="83"/>
        <v>29</v>
      </c>
      <c r="O127" s="18">
        <f t="shared" si="84"/>
        <v>23</v>
      </c>
      <c r="P127" s="18">
        <f t="shared" si="85"/>
        <v>3</v>
      </c>
      <c r="Q127" s="18">
        <f t="shared" si="86"/>
        <v>4</v>
      </c>
      <c r="R127" s="18">
        <f t="shared" si="87"/>
        <v>0</v>
      </c>
      <c r="S127" s="18">
        <f t="shared" si="88"/>
        <v>147</v>
      </c>
      <c r="U127" s="23">
        <f>D127-40</f>
        <v>71291</v>
      </c>
      <c r="V127" s="23">
        <f t="shared" si="89"/>
        <v>71292</v>
      </c>
      <c r="X127" s="23">
        <f>Z127-3</f>
        <v>71335</v>
      </c>
      <c r="Y127" s="23">
        <f>Z127-2</f>
        <v>71336</v>
      </c>
      <c r="Z127" s="23">
        <f>ROUND(DATE(A127,4,1)/7+MOD(19*MOD(A127,19)-7,30)*14%,0)*7-6</f>
        <v>71338</v>
      </c>
    </row>
    <row r="128" spans="1:26" x14ac:dyDescent="0.25">
      <c r="A128" s="6">
        <v>2096</v>
      </c>
      <c r="B128" s="6">
        <f t="shared" si="72"/>
        <v>4</v>
      </c>
      <c r="C128" s="6">
        <f t="shared" si="73"/>
        <v>15</v>
      </c>
      <c r="D128" s="10">
        <f t="shared" si="75"/>
        <v>71688</v>
      </c>
      <c r="E128" s="10">
        <f t="shared" si="74"/>
        <v>71695</v>
      </c>
      <c r="F128" s="25"/>
      <c r="G128" s="18">
        <f t="shared" si="76"/>
        <v>6</v>
      </c>
      <c r="H128" s="18">
        <f t="shared" si="77"/>
        <v>20</v>
      </c>
      <c r="I128" s="18">
        <f t="shared" si="78"/>
        <v>96</v>
      </c>
      <c r="J128" s="18">
        <f t="shared" si="79"/>
        <v>5</v>
      </c>
      <c r="K128" s="18">
        <f t="shared" si="80"/>
        <v>0</v>
      </c>
      <c r="L128" s="18">
        <f t="shared" si="81"/>
        <v>1</v>
      </c>
      <c r="M128" s="18">
        <f t="shared" si="82"/>
        <v>6</v>
      </c>
      <c r="N128" s="18">
        <f t="shared" si="83"/>
        <v>18</v>
      </c>
      <c r="O128" s="18">
        <f t="shared" si="84"/>
        <v>24</v>
      </c>
      <c r="P128" s="18">
        <f t="shared" si="85"/>
        <v>0</v>
      </c>
      <c r="Q128" s="18">
        <f t="shared" si="86"/>
        <v>6</v>
      </c>
      <c r="R128" s="18">
        <f t="shared" si="87"/>
        <v>0</v>
      </c>
      <c r="S128" s="18">
        <f t="shared" si="88"/>
        <v>138</v>
      </c>
      <c r="U128" s="23">
        <f>D128-40</f>
        <v>71648</v>
      </c>
      <c r="V128" s="23">
        <f t="shared" si="89"/>
        <v>71649</v>
      </c>
      <c r="X128" s="23">
        <f>Z128-3</f>
        <v>71692</v>
      </c>
      <c r="Y128" s="23">
        <f>Z128-2</f>
        <v>71693</v>
      </c>
      <c r="Z128" s="23">
        <f>ROUND(DATE(A128,4,1)/7+MOD(19*MOD(A128,19)-7,30)*14%,0)*7-6</f>
        <v>71695</v>
      </c>
    </row>
    <row r="129" spans="1:26" x14ac:dyDescent="0.25">
      <c r="A129" s="6">
        <v>2097</v>
      </c>
      <c r="B129" s="6">
        <f t="shared" si="72"/>
        <v>3</v>
      </c>
      <c r="C129" s="6">
        <f t="shared" si="73"/>
        <v>31</v>
      </c>
      <c r="D129" s="10">
        <f t="shared" si="75"/>
        <v>72038</v>
      </c>
      <c r="E129" s="10">
        <f t="shared" si="74"/>
        <v>72045</v>
      </c>
      <c r="F129" s="25"/>
      <c r="G129" s="18">
        <f t="shared" si="76"/>
        <v>7</v>
      </c>
      <c r="H129" s="18">
        <f t="shared" si="77"/>
        <v>20</v>
      </c>
      <c r="I129" s="18">
        <f t="shared" si="78"/>
        <v>97</v>
      </c>
      <c r="J129" s="18">
        <f t="shared" si="79"/>
        <v>5</v>
      </c>
      <c r="K129" s="18">
        <f t="shared" si="80"/>
        <v>0</v>
      </c>
      <c r="L129" s="18">
        <f t="shared" si="81"/>
        <v>1</v>
      </c>
      <c r="M129" s="18">
        <f t="shared" si="82"/>
        <v>6</v>
      </c>
      <c r="N129" s="18">
        <f t="shared" si="83"/>
        <v>7</v>
      </c>
      <c r="O129" s="18">
        <f t="shared" si="84"/>
        <v>24</v>
      </c>
      <c r="P129" s="18">
        <f t="shared" si="85"/>
        <v>1</v>
      </c>
      <c r="Q129" s="18">
        <f t="shared" si="86"/>
        <v>2</v>
      </c>
      <c r="R129" s="18">
        <f t="shared" si="87"/>
        <v>0</v>
      </c>
      <c r="S129" s="18">
        <f t="shared" si="88"/>
        <v>123</v>
      </c>
      <c r="U129" s="23">
        <f>D129-40</f>
        <v>71998</v>
      </c>
      <c r="V129" s="23">
        <f t="shared" si="89"/>
        <v>71999</v>
      </c>
      <c r="X129" s="23">
        <f>Z129-3</f>
        <v>72042</v>
      </c>
      <c r="Y129" s="23">
        <f>Z129-2</f>
        <v>72043</v>
      </c>
      <c r="Z129" s="23">
        <f>ROUND(DATE(A129,4,1)/7+MOD(19*MOD(A129,19)-7,30)*14%,0)*7-6</f>
        <v>72045</v>
      </c>
    </row>
    <row r="130" spans="1:26" x14ac:dyDescent="0.25">
      <c r="A130" s="6">
        <v>2098</v>
      </c>
      <c r="B130" s="6">
        <f t="shared" si="72"/>
        <v>4</v>
      </c>
      <c r="C130" s="6">
        <f t="shared" si="73"/>
        <v>20</v>
      </c>
      <c r="D130" s="10">
        <f t="shared" si="75"/>
        <v>72423</v>
      </c>
      <c r="E130" s="10">
        <f t="shared" si="74"/>
        <v>72430</v>
      </c>
      <c r="F130" s="25"/>
      <c r="G130" s="18">
        <f t="shared" si="76"/>
        <v>8</v>
      </c>
      <c r="H130" s="18">
        <f t="shared" si="77"/>
        <v>20</v>
      </c>
      <c r="I130" s="18">
        <f t="shared" si="78"/>
        <v>98</v>
      </c>
      <c r="J130" s="18">
        <f t="shared" si="79"/>
        <v>5</v>
      </c>
      <c r="K130" s="18">
        <f t="shared" si="80"/>
        <v>0</v>
      </c>
      <c r="L130" s="18">
        <f t="shared" si="81"/>
        <v>1</v>
      </c>
      <c r="M130" s="18">
        <f t="shared" si="82"/>
        <v>6</v>
      </c>
      <c r="N130" s="18">
        <f t="shared" si="83"/>
        <v>26</v>
      </c>
      <c r="O130" s="18">
        <f t="shared" si="84"/>
        <v>24</v>
      </c>
      <c r="P130" s="18">
        <f t="shared" si="85"/>
        <v>2</v>
      </c>
      <c r="Q130" s="18">
        <f t="shared" si="86"/>
        <v>3</v>
      </c>
      <c r="R130" s="18">
        <f t="shared" si="87"/>
        <v>0</v>
      </c>
      <c r="S130" s="18">
        <f t="shared" si="88"/>
        <v>143</v>
      </c>
      <c r="U130" s="23">
        <f>D130-40</f>
        <v>72383</v>
      </c>
      <c r="V130" s="23">
        <f t="shared" si="89"/>
        <v>72384</v>
      </c>
      <c r="X130" s="23">
        <f>Z130-3</f>
        <v>72427</v>
      </c>
      <c r="Y130" s="23">
        <f>Z130-2</f>
        <v>72428</v>
      </c>
      <c r="Z130" s="23">
        <f>ROUND(DATE(A130,4,1)/7+MOD(19*MOD(A130,19)-7,30)*14%,0)*7-6</f>
        <v>72430</v>
      </c>
    </row>
    <row r="131" spans="1:26" x14ac:dyDescent="0.25">
      <c r="A131" s="6">
        <v>2099</v>
      </c>
      <c r="B131" s="6">
        <f t="shared" si="72"/>
        <v>4</v>
      </c>
      <c r="C131" s="6">
        <f t="shared" si="73"/>
        <v>12</v>
      </c>
      <c r="D131" s="10">
        <f t="shared" si="75"/>
        <v>72780</v>
      </c>
      <c r="E131" s="10">
        <f t="shared" si="74"/>
        <v>72787</v>
      </c>
      <c r="F131" s="25"/>
      <c r="G131" s="18">
        <f t="shared" si="76"/>
        <v>9</v>
      </c>
      <c r="H131" s="18">
        <f t="shared" si="77"/>
        <v>20</v>
      </c>
      <c r="I131" s="18">
        <f t="shared" si="78"/>
        <v>99</v>
      </c>
      <c r="J131" s="18">
        <f t="shared" si="79"/>
        <v>5</v>
      </c>
      <c r="K131" s="18">
        <f t="shared" si="80"/>
        <v>0</v>
      </c>
      <c r="L131" s="18">
        <f t="shared" si="81"/>
        <v>1</v>
      </c>
      <c r="M131" s="18">
        <f t="shared" si="82"/>
        <v>6</v>
      </c>
      <c r="N131" s="18">
        <f t="shared" si="83"/>
        <v>15</v>
      </c>
      <c r="O131" s="18">
        <f t="shared" si="84"/>
        <v>24</v>
      </c>
      <c r="P131" s="18">
        <f t="shared" si="85"/>
        <v>3</v>
      </c>
      <c r="Q131" s="18">
        <f t="shared" si="86"/>
        <v>6</v>
      </c>
      <c r="R131" s="18">
        <f t="shared" si="87"/>
        <v>0</v>
      </c>
      <c r="S131" s="18">
        <f t="shared" si="88"/>
        <v>135</v>
      </c>
      <c r="U131" s="23">
        <f>D131-40</f>
        <v>72740</v>
      </c>
      <c r="V131" s="23">
        <f t="shared" si="89"/>
        <v>72741</v>
      </c>
      <c r="X131" s="23">
        <f>Z131-3</f>
        <v>72784</v>
      </c>
      <c r="Y131" s="23">
        <f>Z131-2</f>
        <v>72785</v>
      </c>
      <c r="Z131" s="23">
        <f>ROUND(DATE(A131,4,1)/7+MOD(19*MOD(A131,19)-7,30)*14%,0)*7-6</f>
        <v>72787</v>
      </c>
    </row>
    <row r="132" spans="1:26" x14ac:dyDescent="0.25">
      <c r="A132" s="6">
        <v>2100</v>
      </c>
      <c r="B132" s="6">
        <f t="shared" si="72"/>
        <v>3</v>
      </c>
      <c r="C132" s="6">
        <f t="shared" si="73"/>
        <v>28</v>
      </c>
      <c r="D132" s="10">
        <f t="shared" si="75"/>
        <v>73130</v>
      </c>
      <c r="E132" s="10">
        <f t="shared" si="74"/>
        <v>73137</v>
      </c>
      <c r="F132" s="25"/>
      <c r="G132" s="18">
        <f t="shared" si="76"/>
        <v>10</v>
      </c>
      <c r="H132" s="18">
        <f t="shared" si="77"/>
        <v>21</v>
      </c>
      <c r="I132" s="18">
        <f t="shared" si="78"/>
        <v>0</v>
      </c>
      <c r="J132" s="18">
        <f t="shared" si="79"/>
        <v>5</v>
      </c>
      <c r="K132" s="18">
        <f t="shared" si="80"/>
        <v>1</v>
      </c>
      <c r="L132" s="18">
        <f t="shared" si="81"/>
        <v>1</v>
      </c>
      <c r="M132" s="18">
        <f t="shared" si="82"/>
        <v>7</v>
      </c>
      <c r="N132" s="18">
        <f t="shared" si="83"/>
        <v>4</v>
      </c>
      <c r="O132" s="18">
        <f t="shared" si="84"/>
        <v>0</v>
      </c>
      <c r="P132" s="18">
        <f t="shared" si="85"/>
        <v>0</v>
      </c>
      <c r="Q132" s="18">
        <f t="shared" si="86"/>
        <v>2</v>
      </c>
      <c r="R132" s="18">
        <f t="shared" si="87"/>
        <v>0</v>
      </c>
      <c r="S132" s="18">
        <f t="shared" si="88"/>
        <v>120</v>
      </c>
      <c r="U132" s="23">
        <f>D132-40</f>
        <v>73090</v>
      </c>
      <c r="V132" s="23">
        <f t="shared" si="89"/>
        <v>73091</v>
      </c>
      <c r="X132" s="23">
        <f>Z132-3</f>
        <v>73134</v>
      </c>
      <c r="Y132" s="23">
        <f>Z132-2</f>
        <v>73135</v>
      </c>
      <c r="Z132" s="23">
        <f>ROUND(DATE(A132,4,1)/7+MOD(19*MOD(A132,19)-7,30)*14%,0)*7-6</f>
        <v>73137</v>
      </c>
    </row>
  </sheetData>
  <mergeCells count="1">
    <mergeCell ref="G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Cálculo</vt:lpstr>
      <vt:lpstr>Predicción</vt:lpstr>
    </vt:vector>
  </TitlesOfParts>
  <Company>Caja Madrid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A155393</dc:creator>
  <cp:lastModifiedBy>Rodrigo Vegas Sánchez-Ferrero</cp:lastModifiedBy>
  <dcterms:created xsi:type="dcterms:W3CDTF">2011-11-14T11:35:25Z</dcterms:created>
  <dcterms:modified xsi:type="dcterms:W3CDTF">2019-06-17T11:07:09Z</dcterms:modified>
</cp:coreProperties>
</file>