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bambund-my.sharepoint.com/personal/markus_schilling_bam_de/Documents/Steel_sheet/tensile_test/02_secondary_data/results_protocols/"/>
    </mc:Choice>
  </mc:AlternateContent>
  <xr:revisionPtr revIDLastSave="29" documentId="8_{666A7ED6-4225-4D33-A14F-9214F9D0FD27}" xr6:coauthVersionLast="47" xr6:coauthVersionMax="47" xr10:uidLastSave="{D15B689F-AED6-4C4D-A136-11003982200B}"/>
  <bookViews>
    <workbookView xWindow="-110" yWindow="-110" windowWidth="19420" windowHeight="10420" xr2:uid="{00000000-000D-0000-FFFF-FFFF00000000}"/>
  </bookViews>
  <sheets>
    <sheet name="Festigkeitskennwerte" sheetId="4" r:id="rId1"/>
    <sheet name="Verformungskennwerte" sheetId="3" r:id="rId2"/>
    <sheet name="Definition" sheetId="2" state="hidden" r:id="rId3"/>
  </sheets>
  <definedNames>
    <definedName name="_xlnm.Print_Area" localSheetId="0">Festigkeitskennwerte!$A$1:$T$52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I18" i="3"/>
  <c r="I19" i="3"/>
  <c r="I21" i="3"/>
  <c r="I22" i="3"/>
  <c r="I23" i="3"/>
  <c r="I24" i="3"/>
  <c r="I26" i="3"/>
  <c r="I27" i="3"/>
  <c r="I16" i="3"/>
  <c r="D26" i="3"/>
  <c r="D27" i="3"/>
  <c r="L27" i="3"/>
  <c r="A27" i="3"/>
  <c r="A26" i="3"/>
  <c r="A25" i="3"/>
  <c r="K24" i="4"/>
  <c r="P24" i="4" s="1"/>
  <c r="H32" i="4"/>
  <c r="R32" i="4"/>
  <c r="H31" i="4"/>
  <c r="H30" i="4"/>
  <c r="I31" i="4"/>
  <c r="R31" i="4"/>
  <c r="I30" i="4"/>
  <c r="R30" i="4"/>
  <c r="L1" i="3"/>
  <c r="L32" i="3"/>
  <c r="B1" i="3"/>
  <c r="L16" i="3"/>
  <c r="L17" i="3"/>
  <c r="L18" i="3"/>
  <c r="L19" i="3"/>
  <c r="L20" i="3"/>
  <c r="L21" i="3"/>
  <c r="L22" i="3"/>
  <c r="L23" i="3"/>
  <c r="L24" i="3"/>
  <c r="L26" i="3"/>
  <c r="L28" i="3"/>
  <c r="L29" i="3"/>
  <c r="L30" i="3"/>
  <c r="L31" i="3"/>
  <c r="D17" i="3"/>
  <c r="D18" i="3"/>
  <c r="D19" i="3"/>
  <c r="D20" i="3"/>
  <c r="D22" i="3"/>
  <c r="D23" i="3"/>
  <c r="D28" i="3"/>
  <c r="D29" i="3"/>
  <c r="D30" i="3"/>
  <c r="D31" i="3"/>
  <c r="H15" i="4"/>
  <c r="I15" i="4"/>
  <c r="J15" i="4"/>
  <c r="H16" i="4"/>
  <c r="I16" i="4"/>
  <c r="J16" i="4"/>
  <c r="H17" i="4"/>
  <c r="K17" i="4" s="1"/>
  <c r="I17" i="4"/>
  <c r="J17" i="4"/>
  <c r="H18" i="4"/>
  <c r="I18" i="4"/>
  <c r="K18" i="4" s="1"/>
  <c r="L18" i="4" s="1"/>
  <c r="J18" i="4"/>
  <c r="H19" i="4"/>
  <c r="K19" i="4"/>
  <c r="R19" i="4" s="1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5" i="4"/>
  <c r="I25" i="4"/>
  <c r="J25" i="4"/>
  <c r="H26" i="4"/>
  <c r="I26" i="4"/>
  <c r="J26" i="4"/>
  <c r="H27" i="4"/>
  <c r="I27" i="4"/>
  <c r="J27" i="4"/>
  <c r="H28" i="4"/>
  <c r="R28" i="4"/>
  <c r="I28" i="4"/>
  <c r="J28" i="4"/>
  <c r="H29" i="4"/>
  <c r="I29" i="4"/>
  <c r="J29" i="4"/>
  <c r="D9" i="4"/>
  <c r="A16" i="3"/>
  <c r="A17" i="3"/>
  <c r="A18" i="3"/>
  <c r="A19" i="3"/>
  <c r="A20" i="3"/>
  <c r="A21" i="3"/>
  <c r="A22" i="3"/>
  <c r="A23" i="3"/>
  <c r="A24" i="3"/>
  <c r="A28" i="3"/>
  <c r="A29" i="3"/>
  <c r="A30" i="3"/>
  <c r="A31" i="3"/>
  <c r="P29" i="4"/>
  <c r="P32" i="4"/>
  <c r="L32" i="4"/>
  <c r="N32" i="4"/>
  <c r="N28" i="4"/>
  <c r="N19" i="4"/>
  <c r="L29" i="4"/>
  <c r="R29" i="4"/>
  <c r="N29" i="4"/>
  <c r="L28" i="4"/>
  <c r="P28" i="4"/>
  <c r="K21" i="4" l="1"/>
  <c r="N21" i="4" s="1"/>
  <c r="K15" i="4"/>
  <c r="R15" i="4" s="1"/>
  <c r="J29" i="3"/>
  <c r="K26" i="4"/>
  <c r="J26" i="3" s="1"/>
  <c r="J30" i="3"/>
  <c r="J31" i="3"/>
  <c r="P21" i="4"/>
  <c r="L26" i="4"/>
  <c r="N18" i="4"/>
  <c r="K23" i="4"/>
  <c r="N23" i="4" s="1"/>
  <c r="K20" i="4"/>
  <c r="P20" i="4" s="1"/>
  <c r="K22" i="4"/>
  <c r="R22" i="4" s="1"/>
  <c r="L19" i="4"/>
  <c r="P19" i="4"/>
  <c r="R18" i="4"/>
  <c r="K25" i="4"/>
  <c r="L25" i="4" s="1"/>
  <c r="K16" i="4"/>
  <c r="L16" i="4" s="1"/>
  <c r="K27" i="4"/>
  <c r="R27" i="4" s="1"/>
  <c r="J19" i="3"/>
  <c r="P17" i="4"/>
  <c r="R17" i="4"/>
  <c r="J18" i="3"/>
  <c r="N17" i="4"/>
  <c r="L17" i="4"/>
  <c r="L27" i="4"/>
  <c r="J20" i="3"/>
  <c r="J24" i="3"/>
  <c r="N15" i="4"/>
  <c r="P15" i="4"/>
  <c r="J22" i="3"/>
  <c r="P18" i="4"/>
  <c r="R24" i="4"/>
  <c r="J16" i="3" l="1"/>
  <c r="N22" i="4"/>
  <c r="J23" i="3"/>
  <c r="R21" i="4"/>
  <c r="R26" i="4"/>
  <c r="N26" i="4"/>
  <c r="R25" i="4"/>
  <c r="L21" i="4"/>
  <c r="L15" i="4"/>
  <c r="P25" i="4"/>
  <c r="L22" i="4"/>
  <c r="N25" i="4"/>
  <c r="P26" i="4"/>
  <c r="J27" i="3"/>
  <c r="P23" i="4"/>
  <c r="P16" i="4"/>
  <c r="J28" i="3"/>
  <c r="J21" i="3"/>
  <c r="P22" i="4"/>
  <c r="R16" i="4"/>
  <c r="J17" i="3"/>
  <c r="N27" i="4"/>
  <c r="N20" i="4"/>
  <c r="L23" i="4"/>
  <c r="N16" i="4"/>
  <c r="L20" i="4"/>
  <c r="P27" i="4"/>
  <c r="R23" i="4"/>
  <c r="R20" i="4"/>
  <c r="D10" i="4" l="1"/>
</calcChain>
</file>

<file path=xl/sharedStrings.xml><?xml version="1.0" encoding="utf-8"?>
<sst xmlns="http://schemas.openxmlformats.org/spreadsheetml/2006/main" count="140" uniqueCount="99">
  <si>
    <t>mm</t>
  </si>
  <si>
    <t>mm²</t>
  </si>
  <si>
    <t>kN</t>
  </si>
  <si>
    <t>MPa</t>
  </si>
  <si>
    <r>
      <t>F</t>
    </r>
    <r>
      <rPr>
        <vertAlign val="subscript"/>
        <sz val="10"/>
        <rFont val="Arial"/>
        <family val="2"/>
      </rPr>
      <t>0,2</t>
    </r>
  </si>
  <si>
    <r>
      <t>F</t>
    </r>
    <r>
      <rPr>
        <vertAlign val="subscript"/>
        <sz val="10"/>
        <rFont val="Arial"/>
        <family val="2"/>
      </rPr>
      <t>m</t>
    </r>
  </si>
  <si>
    <t>A</t>
  </si>
  <si>
    <r>
      <t>L</t>
    </r>
    <r>
      <rPr>
        <vertAlign val="subscript"/>
        <sz val="10"/>
        <rFont val="Arial"/>
        <family val="2"/>
      </rPr>
      <t>u</t>
    </r>
  </si>
  <si>
    <r>
      <t>S</t>
    </r>
    <r>
      <rPr>
        <b/>
        <vertAlign val="subscript"/>
        <sz val="10"/>
        <rFont val="Arial"/>
        <family val="2"/>
      </rPr>
      <t>0</t>
    </r>
  </si>
  <si>
    <t>lfd.</t>
  </si>
  <si>
    <r>
      <t>F</t>
    </r>
    <r>
      <rPr>
        <vertAlign val="subscript"/>
        <sz val="10"/>
        <rFont val="Arial"/>
        <family val="2"/>
      </rPr>
      <t>eL</t>
    </r>
  </si>
  <si>
    <r>
      <t>F</t>
    </r>
    <r>
      <rPr>
        <vertAlign val="subscript"/>
        <sz val="10"/>
        <rFont val="Arial"/>
        <family val="2"/>
      </rPr>
      <t>eH</t>
    </r>
  </si>
  <si>
    <t>Tensile Test</t>
  </si>
  <si>
    <t>Order No.:</t>
  </si>
  <si>
    <t>Operator:</t>
  </si>
  <si>
    <t>No.</t>
  </si>
  <si>
    <t>Z</t>
  </si>
  <si>
    <t>Reduction of Area</t>
  </si>
  <si>
    <r>
      <t>R</t>
    </r>
    <r>
      <rPr>
        <vertAlign val="subscript"/>
        <sz val="10"/>
        <rFont val="Arial"/>
        <family val="2"/>
      </rPr>
      <t>p0,2</t>
    </r>
  </si>
  <si>
    <t>Yield Strength (offest=0,2%)</t>
  </si>
  <si>
    <r>
      <t>S</t>
    </r>
    <r>
      <rPr>
        <vertAlign val="subscript"/>
        <sz val="10"/>
        <rFont val="Arial"/>
        <family val="2"/>
      </rPr>
      <t>0</t>
    </r>
  </si>
  <si>
    <r>
      <t>S</t>
    </r>
    <r>
      <rPr>
        <vertAlign val="subscript"/>
        <sz val="10"/>
        <rFont val="Arial"/>
        <family val="2"/>
      </rPr>
      <t>u</t>
    </r>
  </si>
  <si>
    <t>Area of the minimum cross section at the location of fracture</t>
  </si>
  <si>
    <r>
      <t>L</t>
    </r>
    <r>
      <rPr>
        <vertAlign val="subscript"/>
        <sz val="10"/>
        <rFont val="Arial"/>
        <family val="2"/>
      </rPr>
      <t>0</t>
    </r>
  </si>
  <si>
    <t>Lower Yield Strength</t>
  </si>
  <si>
    <t>Upper Yield Strength</t>
  </si>
  <si>
    <t>Elongation of fracture</t>
  </si>
  <si>
    <t>Determination of the mechanical properties</t>
  </si>
  <si>
    <t>Ultimate Tensile Strength</t>
  </si>
  <si>
    <t>Force (offset=0,2%)</t>
  </si>
  <si>
    <t>Force LYS</t>
  </si>
  <si>
    <t>Force UYS</t>
  </si>
  <si>
    <t>Maximum force</t>
  </si>
  <si>
    <r>
      <t>1)</t>
    </r>
    <r>
      <rPr>
        <sz val="10"/>
        <rFont val="Arial"/>
        <family val="2"/>
      </rPr>
      <t xml:space="preserve"> Cross out which is not applicable</t>
    </r>
  </si>
  <si>
    <t>Documentation of failure:</t>
  </si>
  <si>
    <r>
      <t>b</t>
    </r>
    <r>
      <rPr>
        <vertAlign val="subscript"/>
        <sz val="10"/>
        <rFont val="Arial"/>
        <family val="2"/>
      </rPr>
      <t>1</t>
    </r>
  </si>
  <si>
    <t>%</t>
  </si>
  <si>
    <t>X</t>
  </si>
  <si>
    <r>
      <t>S</t>
    </r>
    <r>
      <rPr>
        <b/>
        <vertAlign val="subscript"/>
        <sz val="10"/>
        <rFont val="Arial"/>
        <family val="2"/>
      </rPr>
      <t>u</t>
    </r>
  </si>
  <si>
    <t>Alignment (nach NADCAP):</t>
  </si>
  <si>
    <t xml:space="preserve">met </t>
  </si>
  <si>
    <t>requirement</t>
  </si>
  <si>
    <t>Requirement</t>
  </si>
  <si>
    <r>
      <t>R</t>
    </r>
    <r>
      <rPr>
        <b/>
        <vertAlign val="subscript"/>
        <sz val="10"/>
        <rFont val="Arial"/>
        <family val="2"/>
      </rPr>
      <t>p0,2</t>
    </r>
  </si>
  <si>
    <t>current value::</t>
  </si>
  <si>
    <t>(load at 10% bending strain)</t>
  </si>
  <si>
    <t>requirement:</t>
  </si>
  <si>
    <t>requirement met</t>
  </si>
  <si>
    <t xml:space="preserve">Berlin, </t>
  </si>
  <si>
    <r>
      <t>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/ a</t>
    </r>
    <r>
      <rPr>
        <vertAlign val="subscript"/>
        <sz val="10"/>
        <rFont val="Arial"/>
        <family val="2"/>
      </rPr>
      <t>1</t>
    </r>
  </si>
  <si>
    <r>
      <t>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a</t>
    </r>
    <r>
      <rPr>
        <vertAlign val="subscript"/>
        <sz val="10"/>
        <rFont val="Arial"/>
        <family val="2"/>
      </rPr>
      <t>2</t>
    </r>
  </si>
  <si>
    <r>
      <t>d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/ a</t>
    </r>
    <r>
      <rPr>
        <vertAlign val="subscript"/>
        <sz val="10"/>
        <rFont val="Arial"/>
        <family val="2"/>
      </rPr>
      <t>3</t>
    </r>
  </si>
  <si>
    <r>
      <t>b</t>
    </r>
    <r>
      <rPr>
        <vertAlign val="subscript"/>
        <sz val="10"/>
        <rFont val="Arial"/>
        <family val="2"/>
      </rPr>
      <t>2</t>
    </r>
    <r>
      <rPr>
        <sz val="10"/>
        <rFont val="Arial"/>
      </rPr>
      <t/>
    </r>
  </si>
  <si>
    <r>
      <t>b</t>
    </r>
    <r>
      <rPr>
        <vertAlign val="subscript"/>
        <sz val="10"/>
        <rFont val="Arial"/>
        <family val="2"/>
      </rPr>
      <t>3</t>
    </r>
    <r>
      <rPr>
        <sz val="10"/>
        <rFont val="Arial"/>
      </rPr>
      <t/>
    </r>
  </si>
  <si>
    <r>
      <t>R</t>
    </r>
    <r>
      <rPr>
        <b/>
        <vertAlign val="subscript"/>
        <sz val="10"/>
        <rFont val="Arial"/>
        <family val="2"/>
      </rPr>
      <t>eL</t>
    </r>
  </si>
  <si>
    <r>
      <t>R</t>
    </r>
    <r>
      <rPr>
        <b/>
        <vertAlign val="subscript"/>
        <sz val="10"/>
        <rFont val="Arial"/>
        <family val="2"/>
      </rPr>
      <t>eH</t>
    </r>
  </si>
  <si>
    <r>
      <t>R</t>
    </r>
    <r>
      <rPr>
        <b/>
        <vertAlign val="subscript"/>
        <sz val="10"/>
        <rFont val="Arial"/>
        <family val="2"/>
      </rPr>
      <t>m</t>
    </r>
  </si>
  <si>
    <r>
      <t>R</t>
    </r>
    <r>
      <rPr>
        <vertAlign val="subscript"/>
        <sz val="10"/>
        <rFont val="Arial"/>
        <family val="2"/>
      </rPr>
      <t>m</t>
    </r>
  </si>
  <si>
    <r>
      <t>R</t>
    </r>
    <r>
      <rPr>
        <vertAlign val="subscript"/>
        <sz val="10"/>
        <rFont val="Arial"/>
        <family val="2"/>
      </rPr>
      <t>eL</t>
    </r>
  </si>
  <si>
    <r>
      <t>R</t>
    </r>
    <r>
      <rPr>
        <vertAlign val="subscript"/>
        <sz val="10"/>
        <rFont val="Arial"/>
        <family val="2"/>
      </rPr>
      <t>eH</t>
    </r>
  </si>
  <si>
    <t>s1</t>
  </si>
  <si>
    <t>s2</t>
  </si>
  <si>
    <t>s3</t>
  </si>
  <si>
    <r>
      <t>X ≥ L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 xml:space="preserve"> / 3</t>
    </r>
  </si>
  <si>
    <r>
      <t>d</t>
    </r>
    <r>
      <rPr>
        <vertAlign val="subscript"/>
        <sz val="10"/>
        <rFont val="Arial"/>
        <family val="2"/>
      </rPr>
      <t>x</t>
    </r>
  </si>
  <si>
    <r>
      <t>a</t>
    </r>
    <r>
      <rPr>
        <vertAlign val="subscript"/>
        <sz val="10"/>
        <rFont val="Arial"/>
        <family val="2"/>
      </rPr>
      <t>x</t>
    </r>
  </si>
  <si>
    <r>
      <t>b</t>
    </r>
    <r>
      <rPr>
        <vertAlign val="subscript"/>
        <sz val="10"/>
        <rFont val="Arial"/>
        <family val="2"/>
      </rPr>
      <t>x</t>
    </r>
  </si>
  <si>
    <t>measured diameter</t>
  </si>
  <si>
    <t>measured thickness</t>
  </si>
  <si>
    <t>measured width</t>
  </si>
  <si>
    <t>original gauge length</t>
  </si>
  <si>
    <t>elongated gauge length</t>
  </si>
  <si>
    <t>Area of the original cross section</t>
  </si>
  <si>
    <r>
      <t>a</t>
    </r>
    <r>
      <rPr>
        <vertAlign val="subscript"/>
        <sz val="10"/>
        <rFont val="Arial"/>
        <family val="2"/>
      </rPr>
      <t>u</t>
    </r>
  </si>
  <si>
    <r>
      <t>b</t>
    </r>
    <r>
      <rPr>
        <vertAlign val="subscript"/>
        <sz val="10"/>
        <rFont val="Arial"/>
        <family val="2"/>
      </rPr>
      <t>u</t>
    </r>
  </si>
  <si>
    <r>
      <t>d</t>
    </r>
    <r>
      <rPr>
        <vertAlign val="subscript"/>
        <sz val="10"/>
        <rFont val="Arial"/>
        <family val="2"/>
      </rPr>
      <t>u1</t>
    </r>
  </si>
  <si>
    <r>
      <t>d</t>
    </r>
    <r>
      <rPr>
        <vertAlign val="subscript"/>
        <sz val="10"/>
        <rFont val="Arial"/>
        <family val="2"/>
      </rPr>
      <t>u2</t>
    </r>
  </si>
  <si>
    <r>
      <t>DIN EN ISO 6892-1 / DIN EN ISO 6892-2</t>
    </r>
    <r>
      <rPr>
        <b/>
        <vertAlign val="superscript"/>
        <sz val="12"/>
        <rFont val="Arial"/>
        <family val="2"/>
      </rPr>
      <t>1)</t>
    </r>
  </si>
  <si>
    <t>Zx1</t>
  </si>
  <si>
    <t>Zx2</t>
  </si>
  <si>
    <t>Zx3</t>
  </si>
  <si>
    <t>Zx4</t>
  </si>
  <si>
    <t>Zy1</t>
  </si>
  <si>
    <t>Zy2</t>
  </si>
  <si>
    <t>Zy3</t>
  </si>
  <si>
    <t>Zy4</t>
  </si>
  <si>
    <t>Ax1</t>
  </si>
  <si>
    <t>L0</t>
  </si>
  <si>
    <t>b0</t>
  </si>
  <si>
    <t>r</t>
  </si>
  <si>
    <t>-</t>
  </si>
  <si>
    <t>E</t>
  </si>
  <si>
    <t>GPa</t>
  </si>
  <si>
    <t>Zd2</t>
  </si>
  <si>
    <t>Zd3</t>
  </si>
  <si>
    <t>M. (S., J.)</t>
  </si>
  <si>
    <t>vertical anisotropy</t>
  </si>
  <si>
    <t>Lu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</si>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</sst>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\ [$kN]"/>
    <numFmt numFmtId="167" formatCode="dd/mm/yy;@"/>
    <numFmt numFmtId="168" formatCode="d/m/yy;@"/>
  </numFmts>
  <fonts count="17" x14ac:knownFonts="1">
    <font>
      <sz val="10"/>
      <name val="Arial"/>
    </font>
    <font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sz val="7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rgb="FF8888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3" fillId="0" borderId="0" xfId="0" applyFont="1"/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3" xfId="0" applyBorder="1" applyProtection="1"/>
    <xf numFmtId="0" fontId="0" fillId="0" borderId="0" xfId="0" applyBorder="1" applyProtection="1"/>
    <xf numFmtId="0" fontId="0" fillId="0" borderId="0" xfId="0" applyBorder="1" applyAlignment="1" applyProtection="1"/>
    <xf numFmtId="0" fontId="3" fillId="0" borderId="4" xfId="0" applyFont="1" applyBorder="1" applyProtection="1"/>
    <xf numFmtId="0" fontId="1" fillId="0" borderId="5" xfId="0" applyFont="1" applyBorder="1" applyProtection="1"/>
    <xf numFmtId="0" fontId="3" fillId="0" borderId="5" xfId="0" applyFont="1" applyBorder="1" applyProtection="1"/>
    <xf numFmtId="0" fontId="1" fillId="0" borderId="0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0" fontId="0" fillId="0" borderId="15" xfId="0" applyBorder="1" applyProtection="1"/>
    <xf numFmtId="0" fontId="3" fillId="0" borderId="16" xfId="0" applyFont="1" applyBorder="1" applyProtection="1"/>
    <xf numFmtId="0" fontId="1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14" fillId="0" borderId="0" xfId="0" applyFont="1" applyBorder="1" applyProtection="1"/>
    <xf numFmtId="0" fontId="14" fillId="0" borderId="0" xfId="0" applyFont="1" applyBorder="1" applyAlignment="1" applyProtection="1">
      <alignment horizontal="left"/>
    </xf>
    <xf numFmtId="0" fontId="14" fillId="0" borderId="0" xfId="0" applyFont="1" applyBorder="1" applyAlignment="1" applyProtection="1">
      <alignment horizontal="center"/>
    </xf>
    <xf numFmtId="164" fontId="0" fillId="0" borderId="0" xfId="0" applyNumberFormat="1" applyBorder="1" applyProtection="1"/>
    <xf numFmtId="0" fontId="3" fillId="0" borderId="0" xfId="0" applyFont="1" applyBorder="1" applyProtection="1"/>
    <xf numFmtId="0" fontId="13" fillId="0" borderId="0" xfId="0" applyFont="1" applyBorder="1" applyProtection="1"/>
    <xf numFmtId="0" fontId="2" fillId="0" borderId="2" xfId="0" applyFont="1" applyBorder="1" applyProtection="1"/>
    <xf numFmtId="0" fontId="3" fillId="0" borderId="0" xfId="0" applyFont="1" applyBorder="1" applyAlignment="1" applyProtection="1">
      <alignment horizontal="left"/>
    </xf>
    <xf numFmtId="164" fontId="0" fillId="0" borderId="15" xfId="0" applyNumberFormat="1" applyBorder="1" applyProtection="1"/>
    <xf numFmtId="0" fontId="3" fillId="0" borderId="3" xfId="0" applyFont="1" applyBorder="1" applyProtection="1"/>
    <xf numFmtId="0" fontId="3" fillId="0" borderId="15" xfId="0" applyFont="1" applyBorder="1" applyProtection="1"/>
    <xf numFmtId="0" fontId="3" fillId="0" borderId="0" xfId="0" applyFont="1" applyBorder="1" applyAlignment="1" applyProtection="1"/>
    <xf numFmtId="0" fontId="6" fillId="0" borderId="8" xfId="0" applyFont="1" applyBorder="1" applyAlignment="1" applyProtection="1">
      <alignment horizontal="center"/>
    </xf>
    <xf numFmtId="2" fontId="6" fillId="0" borderId="9" xfId="0" applyNumberFormat="1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2" fontId="6" fillId="0" borderId="13" xfId="0" applyNumberFormat="1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0" xfId="0" applyProtection="1"/>
    <xf numFmtId="0" fontId="16" fillId="0" borderId="0" xfId="0" applyFont="1" applyBorder="1" applyAlignment="1" applyProtection="1">
      <alignment vertical="top"/>
    </xf>
    <xf numFmtId="166" fontId="3" fillId="0" borderId="0" xfId="0" applyNumberFormat="1" applyFont="1" applyFill="1" applyBorder="1" applyAlignment="1" applyProtection="1">
      <alignment horizontal="left"/>
    </xf>
    <xf numFmtId="0" fontId="1" fillId="0" borderId="0" xfId="0" applyFont="1" applyProtection="1"/>
    <xf numFmtId="0" fontId="3" fillId="0" borderId="2" xfId="0" applyFont="1" applyBorder="1" applyProtection="1"/>
    <xf numFmtId="0" fontId="3" fillId="0" borderId="17" xfId="0" applyFont="1" applyBorder="1" applyAlignment="1" applyProtection="1">
      <alignment horizontal="center"/>
    </xf>
    <xf numFmtId="0" fontId="6" fillId="0" borderId="8" xfId="0" applyFont="1" applyFill="1" applyBorder="1" applyAlignment="1" applyProtection="1">
      <alignment horizontal="center"/>
    </xf>
    <xf numFmtId="2" fontId="6" fillId="0" borderId="17" xfId="0" applyNumberFormat="1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6" fillId="0" borderId="13" xfId="0" applyFont="1" applyFill="1" applyBorder="1" applyAlignment="1" applyProtection="1">
      <alignment horizontal="center"/>
    </xf>
    <xf numFmtId="2" fontId="6" fillId="0" borderId="18" xfId="0" applyNumberFormat="1" applyFont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/>
    </xf>
    <xf numFmtId="2" fontId="3" fillId="0" borderId="12" xfId="0" applyNumberFormat="1" applyFont="1" applyBorder="1" applyAlignment="1" applyProtection="1">
      <alignment horizontal="center"/>
    </xf>
    <xf numFmtId="0" fontId="10" fillId="0" borderId="0" xfId="0" applyFont="1" applyProtection="1"/>
    <xf numFmtId="0" fontId="9" fillId="0" borderId="4" xfId="0" applyFont="1" applyBorder="1" applyProtection="1"/>
    <xf numFmtId="0" fontId="1" fillId="0" borderId="20" xfId="0" applyFont="1" applyBorder="1" applyProtection="1"/>
    <xf numFmtId="0" fontId="1" fillId="0" borderId="21" xfId="0" applyFont="1" applyBorder="1" applyProtection="1"/>
    <xf numFmtId="0" fontId="1" fillId="0" borderId="22" xfId="0" applyFont="1" applyBorder="1" applyProtection="1"/>
    <xf numFmtId="0" fontId="3" fillId="0" borderId="0" xfId="0" applyFont="1" applyProtection="1"/>
    <xf numFmtId="166" fontId="0" fillId="2" borderId="23" xfId="0" applyNumberFormat="1" applyFill="1" applyBorder="1" applyAlignment="1" applyProtection="1">
      <alignment horizontal="left"/>
      <protection locked="0"/>
    </xf>
    <xf numFmtId="0" fontId="11" fillId="0" borderId="2" xfId="0" applyFont="1" applyBorder="1" applyProtection="1"/>
    <xf numFmtId="2" fontId="3" fillId="0" borderId="11" xfId="0" applyNumberFormat="1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0" fontId="11" fillId="0" borderId="2" xfId="0" applyFont="1" applyBorder="1" applyAlignment="1" applyProtection="1"/>
    <xf numFmtId="0" fontId="4" fillId="0" borderId="3" xfId="0" applyFont="1" applyBorder="1" applyAlignment="1" applyProtection="1">
      <alignment horizontal="center"/>
    </xf>
    <xf numFmtId="0" fontId="9" fillId="0" borderId="26" xfId="0" applyFont="1" applyFill="1" applyBorder="1" applyProtection="1"/>
    <xf numFmtId="0" fontId="1" fillId="0" borderId="20" xfId="0" applyFont="1" applyFill="1" applyBorder="1" applyProtection="1"/>
    <xf numFmtId="0" fontId="1" fillId="0" borderId="14" xfId="0" applyFont="1" applyBorder="1" applyProtection="1"/>
    <xf numFmtId="164" fontId="13" fillId="0" borderId="23" xfId="0" applyNumberFormat="1" applyFont="1" applyFill="1" applyBorder="1" applyAlignment="1" applyProtection="1">
      <alignment horizontal="center"/>
    </xf>
    <xf numFmtId="164" fontId="14" fillId="0" borderId="27" xfId="0" applyNumberFormat="1" applyFont="1" applyFill="1" applyBorder="1" applyAlignment="1" applyProtection="1">
      <alignment horizontal="center"/>
    </xf>
    <xf numFmtId="164" fontId="13" fillId="0" borderId="28" xfId="0" applyNumberFormat="1" applyFont="1" applyFill="1" applyBorder="1" applyAlignment="1" applyProtection="1">
      <alignment horizontal="center"/>
    </xf>
    <xf numFmtId="164" fontId="14" fillId="0" borderId="29" xfId="0" applyNumberFormat="1" applyFont="1" applyFill="1" applyBorder="1" applyAlignment="1" applyProtection="1">
      <alignment horizontal="center"/>
    </xf>
    <xf numFmtId="164" fontId="14" fillId="2" borderId="30" xfId="0" applyNumberFormat="1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164" fontId="14" fillId="2" borderId="27" xfId="0" applyNumberFormat="1" applyFont="1" applyFill="1" applyBorder="1" applyAlignment="1" applyProtection="1">
      <alignment horizontal="center"/>
      <protection locked="0"/>
    </xf>
    <xf numFmtId="164" fontId="14" fillId="2" borderId="23" xfId="0" applyNumberFormat="1" applyFont="1" applyFill="1" applyBorder="1" applyAlignment="1" applyProtection="1">
      <alignment horizontal="center"/>
      <protection locked="0"/>
    </xf>
    <xf numFmtId="164" fontId="14" fillId="2" borderId="28" xfId="0" applyNumberFormat="1" applyFont="1" applyFill="1" applyBorder="1" applyAlignment="1" applyProtection="1">
      <alignment horizontal="center"/>
      <protection locked="0"/>
    </xf>
    <xf numFmtId="1" fontId="13" fillId="2" borderId="31" xfId="0" applyNumberFormat="1" applyFont="1" applyFill="1" applyBorder="1" applyAlignment="1" applyProtection="1">
      <alignment horizontal="center"/>
      <protection locked="0"/>
    </xf>
    <xf numFmtId="1" fontId="13" fillId="2" borderId="32" xfId="0" applyNumberFormat="1" applyFont="1" applyFill="1" applyBorder="1" applyAlignment="1" applyProtection="1">
      <alignment horizontal="center"/>
      <protection locked="0"/>
    </xf>
    <xf numFmtId="165" fontId="13" fillId="0" borderId="26" xfId="0" applyNumberFormat="1" applyFont="1" applyFill="1" applyBorder="1" applyAlignment="1" applyProtection="1">
      <alignment horizontal="center"/>
    </xf>
    <xf numFmtId="1" fontId="13" fillId="0" borderId="23" xfId="0" applyNumberFormat="1" applyFont="1" applyFill="1" applyBorder="1" applyAlignment="1" applyProtection="1">
      <alignment horizontal="center"/>
    </xf>
    <xf numFmtId="1" fontId="13" fillId="0" borderId="8" xfId="0" applyNumberFormat="1" applyFont="1" applyFill="1" applyBorder="1" applyAlignment="1" applyProtection="1">
      <alignment horizontal="center"/>
    </xf>
    <xf numFmtId="1" fontId="13" fillId="0" borderId="28" xfId="0" applyNumberFormat="1" applyFont="1" applyFill="1" applyBorder="1" applyAlignment="1" applyProtection="1">
      <alignment horizontal="center"/>
    </xf>
    <xf numFmtId="2" fontId="14" fillId="2" borderId="24" xfId="0" applyNumberFormat="1" applyFont="1" applyFill="1" applyBorder="1" applyAlignment="1" applyProtection="1">
      <alignment horizontal="center"/>
      <protection locked="0"/>
    </xf>
    <xf numFmtId="1" fontId="14" fillId="2" borderId="33" xfId="0" applyNumberFormat="1" applyFont="1" applyFill="1" applyBorder="1" applyAlignment="1" applyProtection="1">
      <alignment horizontal="center"/>
      <protection locked="0"/>
    </xf>
    <xf numFmtId="2" fontId="14" fillId="2" borderId="5" xfId="0" applyNumberFormat="1" applyFont="1" applyFill="1" applyBorder="1" applyAlignment="1" applyProtection="1">
      <alignment horizontal="center"/>
      <protection locked="0"/>
    </xf>
    <xf numFmtId="1" fontId="14" fillId="2" borderId="29" xfId="0" applyNumberFormat="1" applyFont="1" applyFill="1" applyBorder="1" applyAlignment="1" applyProtection="1">
      <alignment horizontal="center"/>
      <protection locked="0"/>
    </xf>
    <xf numFmtId="164" fontId="14" fillId="2" borderId="34" xfId="0" applyNumberFormat="1" applyFont="1" applyFill="1" applyBorder="1" applyAlignment="1" applyProtection="1">
      <alignment horizontal="center"/>
      <protection locked="0"/>
    </xf>
    <xf numFmtId="164" fontId="14" fillId="2" borderId="20" xfId="0" applyNumberFormat="1" applyFont="1" applyFill="1" applyBorder="1" applyAlignment="1" applyProtection="1">
      <alignment horizontal="center"/>
      <protection locked="0"/>
    </xf>
    <xf numFmtId="164" fontId="14" fillId="2" borderId="2" xfId="0" applyNumberFormat="1" applyFont="1" applyFill="1" applyBorder="1" applyAlignment="1" applyProtection="1">
      <alignment horizontal="center"/>
      <protection locked="0"/>
    </xf>
    <xf numFmtId="164" fontId="14" fillId="2" borderId="35" xfId="0" applyNumberFormat="1" applyFont="1" applyFill="1" applyBorder="1" applyAlignment="1" applyProtection="1">
      <alignment horizontal="center"/>
      <protection locked="0"/>
    </xf>
    <xf numFmtId="164" fontId="14" fillId="3" borderId="23" xfId="0" applyNumberFormat="1" applyFont="1" applyFill="1" applyBorder="1" applyAlignment="1" applyProtection="1">
      <alignment horizontal="center" vertical="center"/>
    </xf>
    <xf numFmtId="164" fontId="14" fillId="3" borderId="28" xfId="0" applyNumberFormat="1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protection locked="0"/>
    </xf>
    <xf numFmtId="49" fontId="0" fillId="0" borderId="0" xfId="0" applyNumberFormat="1" applyBorder="1" applyAlignment="1" applyProtection="1"/>
    <xf numFmtId="0" fontId="3" fillId="0" borderId="1" xfId="0" applyFont="1" applyBorder="1" applyProtection="1"/>
    <xf numFmtId="0" fontId="1" fillId="0" borderId="2" xfId="0" applyFont="1" applyBorder="1" applyProtection="1"/>
    <xf numFmtId="0" fontId="3" fillId="0" borderId="36" xfId="0" applyFont="1" applyBorder="1" applyAlignment="1" applyProtection="1">
      <protection locked="0"/>
    </xf>
    <xf numFmtId="0" fontId="3" fillId="0" borderId="2" xfId="0" applyFont="1" applyBorder="1" applyAlignment="1" applyProtection="1"/>
    <xf numFmtId="164" fontId="14" fillId="2" borderId="37" xfId="0" applyNumberFormat="1" applyFont="1" applyFill="1" applyBorder="1" applyAlignment="1" applyProtection="1">
      <alignment horizontal="center"/>
      <protection locked="0"/>
    </xf>
    <xf numFmtId="164" fontId="14" fillId="3" borderId="34" xfId="0" applyNumberFormat="1" applyFont="1" applyFill="1" applyBorder="1" applyAlignment="1" applyProtection="1">
      <alignment horizontal="center" vertical="center"/>
    </xf>
    <xf numFmtId="164" fontId="13" fillId="0" borderId="34" xfId="0" applyNumberFormat="1" applyFont="1" applyFill="1" applyBorder="1" applyAlignment="1" applyProtection="1">
      <alignment horizontal="center"/>
    </xf>
    <xf numFmtId="164" fontId="14" fillId="0" borderId="37" xfId="0" applyNumberFormat="1" applyFont="1" applyFill="1" applyBorder="1" applyAlignment="1" applyProtection="1">
      <alignment horizontal="center"/>
    </xf>
    <xf numFmtId="1" fontId="13" fillId="2" borderId="38" xfId="0" applyNumberFormat="1" applyFont="1" applyFill="1" applyBorder="1" applyAlignment="1" applyProtection="1">
      <alignment horizontal="center"/>
      <protection locked="0"/>
    </xf>
    <xf numFmtId="164" fontId="14" fillId="2" borderId="39" xfId="0" applyNumberFormat="1" applyFont="1" applyFill="1" applyBorder="1" applyAlignment="1" applyProtection="1">
      <alignment horizontal="center"/>
      <protection locked="0"/>
    </xf>
    <xf numFmtId="1" fontId="13" fillId="2" borderId="31" xfId="0" applyNumberFormat="1" applyFont="1" applyFill="1" applyBorder="1" applyAlignment="1" applyProtection="1">
      <alignment horizontal="center"/>
    </xf>
    <xf numFmtId="1" fontId="13" fillId="2" borderId="32" xfId="0" applyNumberFormat="1" applyFont="1" applyFill="1" applyBorder="1" applyAlignment="1" applyProtection="1">
      <alignment horizontal="center"/>
    </xf>
    <xf numFmtId="0" fontId="14" fillId="2" borderId="31" xfId="0" quotePrefix="1" applyFont="1" applyFill="1" applyBorder="1" applyAlignment="1" applyProtection="1">
      <alignment horizontal="center"/>
      <protection locked="0"/>
    </xf>
    <xf numFmtId="2" fontId="14" fillId="2" borderId="5" xfId="0" quotePrefix="1" applyNumberFormat="1" applyFont="1" applyFill="1" applyBorder="1" applyAlignment="1" applyProtection="1">
      <alignment horizontal="center"/>
      <protection locked="0"/>
    </xf>
    <xf numFmtId="1" fontId="13" fillId="2" borderId="31" xfId="0" quotePrefix="1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4" fillId="0" borderId="0" xfId="0" applyNumberFormat="1" applyFont="1" applyAlignment="1" applyProtection="1">
      <alignment horizontal="center" vertical="center"/>
    </xf>
    <xf numFmtId="0" fontId="14" fillId="2" borderId="38" xfId="0" applyFont="1" applyFill="1" applyBorder="1" applyAlignment="1" applyProtection="1">
      <alignment horizontal="center"/>
      <protection locked="0"/>
    </xf>
    <xf numFmtId="0" fontId="14" fillId="2" borderId="38" xfId="0" quotePrefix="1" applyFont="1" applyFill="1" applyBorder="1" applyAlignment="1" applyProtection="1">
      <alignment horizontal="center"/>
      <protection locked="0"/>
    </xf>
    <xf numFmtId="0" fontId="14" fillId="2" borderId="40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</xf>
    <xf numFmtId="2" fontId="6" fillId="0" borderId="10" xfId="0" applyNumberFormat="1" applyFont="1" applyBorder="1" applyAlignment="1" applyProtection="1">
      <alignment horizontal="center"/>
    </xf>
    <xf numFmtId="164" fontId="13" fillId="0" borderId="27" xfId="0" applyNumberFormat="1" applyFont="1" applyFill="1" applyBorder="1" applyAlignment="1" applyProtection="1">
      <alignment horizontal="center"/>
    </xf>
    <xf numFmtId="1" fontId="13" fillId="0" borderId="27" xfId="0" applyNumberFormat="1" applyFont="1" applyFill="1" applyBorder="1" applyAlignment="1" applyProtection="1">
      <alignment horizontal="center"/>
    </xf>
    <xf numFmtId="164" fontId="14" fillId="2" borderId="33" xfId="0" applyNumberFormat="1" applyFont="1" applyFill="1" applyBorder="1" applyAlignment="1" applyProtection="1">
      <alignment horizontal="center"/>
      <protection locked="0"/>
    </xf>
    <xf numFmtId="164" fontId="14" fillId="3" borderId="39" xfId="0" applyNumberFormat="1" applyFont="1" applyFill="1" applyBorder="1" applyAlignment="1" applyProtection="1">
      <alignment horizontal="center" vertical="center"/>
    </xf>
    <xf numFmtId="164" fontId="13" fillId="0" borderId="39" xfId="0" applyNumberFormat="1" applyFont="1" applyFill="1" applyBorder="1" applyAlignment="1" applyProtection="1">
      <alignment horizontal="center"/>
    </xf>
    <xf numFmtId="164" fontId="14" fillId="0" borderId="33" xfId="0" applyNumberFormat="1" applyFont="1" applyFill="1" applyBorder="1" applyAlignment="1" applyProtection="1">
      <alignment horizontal="center"/>
    </xf>
    <xf numFmtId="1" fontId="13" fillId="2" borderId="40" xfId="0" applyNumberFormat="1" applyFont="1" applyFill="1" applyBorder="1" applyAlignment="1" applyProtection="1">
      <alignment horizontal="center"/>
      <protection locked="0"/>
    </xf>
    <xf numFmtId="1" fontId="13" fillId="2" borderId="40" xfId="0" applyNumberFormat="1" applyFont="1" applyFill="1" applyBorder="1" applyAlignment="1" applyProtection="1">
      <alignment horizontal="center"/>
    </xf>
    <xf numFmtId="164" fontId="13" fillId="0" borderId="33" xfId="0" applyNumberFormat="1" applyFont="1" applyFill="1" applyBorder="1" applyAlignment="1" applyProtection="1">
      <alignment horizontal="center"/>
    </xf>
    <xf numFmtId="164" fontId="14" fillId="2" borderId="29" xfId="0" applyNumberFormat="1" applyFont="1" applyFill="1" applyBorder="1" applyAlignment="1" applyProtection="1">
      <alignment horizontal="center"/>
      <protection locked="0"/>
    </xf>
    <xf numFmtId="165" fontId="13" fillId="0" borderId="41" xfId="0" applyNumberFormat="1" applyFont="1" applyFill="1" applyBorder="1" applyAlignment="1" applyProtection="1">
      <alignment horizontal="center"/>
    </xf>
    <xf numFmtId="1" fontId="14" fillId="2" borderId="42" xfId="0" applyNumberFormat="1" applyFont="1" applyFill="1" applyBorder="1" applyAlignment="1" applyProtection="1">
      <alignment horizontal="center"/>
      <protection locked="0"/>
    </xf>
    <xf numFmtId="164" fontId="13" fillId="0" borderId="30" xfId="0" applyNumberFormat="1" applyFont="1" applyFill="1" applyBorder="1" applyAlignment="1" applyProtection="1">
      <alignment horizontal="center"/>
    </xf>
    <xf numFmtId="1" fontId="13" fillId="0" borderId="30" xfId="0" applyNumberFormat="1" applyFont="1" applyFill="1" applyBorder="1" applyAlignment="1" applyProtection="1">
      <alignment horizontal="center"/>
    </xf>
    <xf numFmtId="164" fontId="14" fillId="2" borderId="24" xfId="0" applyNumberFormat="1" applyFont="1" applyFill="1" applyBorder="1" applyAlignment="1" applyProtection="1">
      <alignment horizontal="center"/>
      <protection locked="0"/>
    </xf>
    <xf numFmtId="14" fontId="15" fillId="0" borderId="20" xfId="0" applyNumberFormat="1" applyFont="1" applyBorder="1" applyProtection="1"/>
    <xf numFmtId="1" fontId="13" fillId="0" borderId="29" xfId="0" applyNumberFormat="1" applyFont="1" applyFill="1" applyBorder="1" applyAlignment="1" applyProtection="1">
      <alignment horizontal="center"/>
    </xf>
    <xf numFmtId="14" fontId="15" fillId="0" borderId="5" xfId="0" applyNumberFormat="1" applyFont="1" applyBorder="1" applyProtection="1"/>
    <xf numFmtId="0" fontId="14" fillId="2" borderId="32" xfId="0" applyFont="1" applyFill="1" applyBorder="1" applyAlignment="1" applyProtection="1">
      <alignment horizontal="center"/>
      <protection locked="0"/>
    </xf>
    <xf numFmtId="0" fontId="13" fillId="2" borderId="31" xfId="0" applyFont="1" applyFill="1" applyBorder="1" applyAlignment="1" applyProtection="1">
      <alignment horizontal="center"/>
      <protection locked="0"/>
    </xf>
    <xf numFmtId="164" fontId="13" fillId="2" borderId="29" xfId="0" applyNumberFormat="1" applyFont="1" applyFill="1" applyBorder="1" applyAlignment="1" applyProtection="1">
      <alignment horizontal="center"/>
      <protection locked="0"/>
    </xf>
    <xf numFmtId="1" fontId="13" fillId="0" borderId="39" xfId="0" applyNumberFormat="1" applyFont="1" applyFill="1" applyBorder="1" applyAlignment="1" applyProtection="1">
      <alignment horizontal="center"/>
    </xf>
    <xf numFmtId="165" fontId="13" fillId="0" borderId="4" xfId="0" applyNumberFormat="1" applyFont="1" applyFill="1" applyBorder="1" applyAlignment="1" applyProtection="1">
      <alignment horizontal="center"/>
    </xf>
    <xf numFmtId="164" fontId="14" fillId="2" borderId="5" xfId="0" applyNumberFormat="1" applyFont="1" applyFill="1" applyBorder="1" applyAlignment="1" applyProtection="1">
      <alignment horizontal="center"/>
      <protection locked="0"/>
    </xf>
    <xf numFmtId="165" fontId="13" fillId="0" borderId="44" xfId="0" applyNumberFormat="1" applyFont="1" applyFill="1" applyBorder="1" applyAlignment="1" applyProtection="1">
      <alignment horizontal="center"/>
    </xf>
    <xf numFmtId="165" fontId="14" fillId="0" borderId="45" xfId="0" applyNumberFormat="1" applyFont="1" applyFill="1" applyBorder="1" applyAlignment="1" applyProtection="1">
      <alignment horizontal="center"/>
    </xf>
    <xf numFmtId="165" fontId="13" fillId="0" borderId="21" xfId="0" applyNumberFormat="1" applyFont="1" applyFill="1" applyBorder="1" applyAlignment="1" applyProtection="1">
      <alignment horizontal="center"/>
    </xf>
    <xf numFmtId="165" fontId="14" fillId="0" borderId="31" xfId="0" applyNumberFormat="1" applyFont="1" applyFill="1" applyBorder="1" applyAlignment="1" applyProtection="1">
      <alignment horizontal="center"/>
    </xf>
    <xf numFmtId="165" fontId="13" fillId="0" borderId="46" xfId="0" applyNumberFormat="1" applyFont="1" applyFill="1" applyBorder="1" applyAlignment="1" applyProtection="1">
      <alignment horizontal="center"/>
    </xf>
    <xf numFmtId="1" fontId="14" fillId="2" borderId="10" xfId="0" applyNumberFormat="1" applyFont="1" applyFill="1" applyBorder="1" applyAlignment="1" applyProtection="1">
      <alignment horizontal="center"/>
      <protection locked="0"/>
    </xf>
    <xf numFmtId="2" fontId="14" fillId="2" borderId="11" xfId="0" applyNumberFormat="1" applyFont="1" applyFill="1" applyBorder="1" applyAlignment="1" applyProtection="1">
      <alignment horizontal="center"/>
      <protection locked="0"/>
    </xf>
    <xf numFmtId="165" fontId="13" fillId="0" borderId="47" xfId="0" applyNumberFormat="1" applyFont="1" applyFill="1" applyBorder="1" applyAlignment="1" applyProtection="1">
      <alignment horizontal="center"/>
    </xf>
    <xf numFmtId="165" fontId="14" fillId="0" borderId="32" xfId="0" applyNumberFormat="1" applyFont="1" applyFill="1" applyBorder="1" applyAlignment="1" applyProtection="1">
      <alignment horizontal="center"/>
    </xf>
    <xf numFmtId="0" fontId="3" fillId="0" borderId="19" xfId="0" applyFont="1" applyBorder="1" applyProtection="1"/>
    <xf numFmtId="0" fontId="2" fillId="0" borderId="5" xfId="0" applyFont="1" applyBorder="1" applyProtection="1"/>
    <xf numFmtId="0" fontId="2" fillId="0" borderId="0" xfId="0" applyFont="1" applyBorder="1" applyProtection="1"/>
    <xf numFmtId="0" fontId="3" fillId="0" borderId="5" xfId="0" applyFont="1" applyBorder="1" applyAlignment="1" applyProtection="1">
      <alignment horizontal="right"/>
    </xf>
    <xf numFmtId="0" fontId="3" fillId="0" borderId="48" xfId="0" applyFont="1" applyBorder="1" applyAlignment="1" applyProtection="1">
      <alignment horizontal="center"/>
    </xf>
    <xf numFmtId="0" fontId="3" fillId="0" borderId="49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2" fontId="6" fillId="0" borderId="50" xfId="0" applyNumberFormat="1" applyFont="1" applyBorder="1" applyAlignment="1" applyProtection="1">
      <alignment horizontal="center"/>
    </xf>
    <xf numFmtId="0" fontId="3" fillId="0" borderId="51" xfId="0" applyFont="1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6" fillId="0" borderId="51" xfId="0" applyFont="1" applyBorder="1" applyAlignment="1" applyProtection="1">
      <alignment horizontal="center"/>
    </xf>
    <xf numFmtId="0" fontId="3" fillId="0" borderId="52" xfId="0" applyFont="1" applyBorder="1" applyAlignment="1" applyProtection="1">
      <alignment horizontal="center"/>
    </xf>
    <xf numFmtId="2" fontId="3" fillId="0" borderId="18" xfId="0" applyNumberFormat="1" applyFont="1" applyBorder="1" applyAlignment="1" applyProtection="1">
      <alignment horizontal="center"/>
    </xf>
    <xf numFmtId="165" fontId="13" fillId="0" borderId="36" xfId="0" applyNumberFormat="1" applyFont="1" applyFill="1" applyBorder="1" applyAlignment="1" applyProtection="1">
      <alignment horizontal="center"/>
    </xf>
    <xf numFmtId="165" fontId="14" fillId="0" borderId="40" xfId="0" applyNumberFormat="1" applyFont="1" applyFill="1" applyBorder="1" applyAlignment="1" applyProtection="1">
      <alignment horizontal="center"/>
    </xf>
    <xf numFmtId="1" fontId="13" fillId="0" borderId="32" xfId="0" applyNumberFormat="1" applyFont="1" applyFill="1" applyBorder="1" applyAlignment="1" applyProtection="1">
      <alignment horizontal="center"/>
    </xf>
    <xf numFmtId="167" fontId="2" fillId="2" borderId="5" xfId="0" applyNumberFormat="1" applyFont="1" applyFill="1" applyBorder="1" applyAlignment="1" applyProtection="1">
      <alignment horizontal="left"/>
      <protection locked="0"/>
    </xf>
    <xf numFmtId="167" fontId="2" fillId="2" borderId="24" xfId="0" applyNumberFormat="1" applyFont="1" applyFill="1" applyBorder="1" applyAlignment="1" applyProtection="1">
      <alignment horizontal="left"/>
      <protection locked="0"/>
    </xf>
    <xf numFmtId="0" fontId="4" fillId="0" borderId="26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11" fillId="0" borderId="20" xfId="0" applyFont="1" applyBorder="1" applyAlignment="1" applyProtection="1">
      <alignment horizontal="center"/>
    </xf>
    <xf numFmtId="0" fontId="4" fillId="0" borderId="20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right"/>
    </xf>
    <xf numFmtId="0" fontId="11" fillId="2" borderId="20" xfId="0" applyFont="1" applyFill="1" applyBorder="1" applyAlignment="1" applyProtection="1">
      <alignment horizontal="left"/>
      <protection locked="0"/>
    </xf>
    <xf numFmtId="0" fontId="12" fillId="2" borderId="22" xfId="0" applyFont="1" applyFill="1" applyBorder="1" applyAlignment="1" applyProtection="1">
      <alignment horizontal="left"/>
      <protection locked="0"/>
    </xf>
    <xf numFmtId="0" fontId="3" fillId="0" borderId="20" xfId="0" applyNumberFormat="1" applyFont="1" applyFill="1" applyBorder="1" applyAlignment="1" applyProtection="1">
      <alignment horizontal="left"/>
      <protection hidden="1"/>
    </xf>
    <xf numFmtId="0" fontId="3" fillId="0" borderId="22" xfId="0" applyNumberFormat="1" applyFont="1" applyFill="1" applyBorder="1" applyAlignment="1" applyProtection="1">
      <alignment horizontal="left"/>
      <protection hidden="1"/>
    </xf>
    <xf numFmtId="168" fontId="3" fillId="0" borderId="5" xfId="0" applyNumberFormat="1" applyFont="1" applyFill="1" applyBorder="1" applyAlignment="1" applyProtection="1">
      <alignment horizontal="left"/>
      <protection hidden="1"/>
    </xf>
    <xf numFmtId="168" fontId="3" fillId="0" borderId="43" xfId="0" applyNumberFormat="1" applyFont="1" applyFill="1" applyBorder="1" applyAlignment="1" applyProtection="1">
      <alignment horizontal="left"/>
      <protection hidden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7</xdr:row>
      <xdr:rowOff>0</xdr:rowOff>
    </xdr:from>
    <xdr:to>
      <xdr:col>20</xdr:col>
      <xdr:colOff>0</xdr:colOff>
      <xdr:row>8</xdr:row>
      <xdr:rowOff>25400</xdr:rowOff>
    </xdr:to>
    <xdr:sp macro="" textlink="">
      <xdr:nvSpPr>
        <xdr:cNvPr id="1267" name="Text Box 3">
          <a:extLst>
            <a:ext uri="{FF2B5EF4-FFF2-40B4-BE49-F238E27FC236}">
              <a16:creationId xmlns:a16="http://schemas.microsoft.com/office/drawing/2014/main" id="{4FE4E4C9-A2D8-4EAE-BDA1-E25972DCF6B8}"/>
            </a:ext>
          </a:extLst>
        </xdr:cNvPr>
        <xdr:cNvSpPr txBox="1">
          <a:spLocks noChangeArrowheads="1"/>
        </xdr:cNvSpPr>
      </xdr:nvSpPr>
      <xdr:spPr bwMode="auto">
        <a:xfrm>
          <a:off x="10255250" y="1308100"/>
          <a:ext cx="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25400</xdr:rowOff>
    </xdr:from>
    <xdr:to>
      <xdr:col>1</xdr:col>
      <xdr:colOff>0</xdr:colOff>
      <xdr:row>11</xdr:row>
      <xdr:rowOff>114300</xdr:rowOff>
    </xdr:to>
    <xdr:pic>
      <xdr:nvPicPr>
        <xdr:cNvPr id="4082" name="Picture 1" descr="Probe01">
          <a:extLst>
            <a:ext uri="{FF2B5EF4-FFF2-40B4-BE49-F238E27FC236}">
              <a16:creationId xmlns:a16="http://schemas.microsoft.com/office/drawing/2014/main" id="{8B11ED17-0880-487E-BD41-955FABE31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543" r="7382" b="32480"/>
        <a:stretch>
          <a:fillRect/>
        </a:stretch>
      </xdr:blipFill>
      <xdr:spPr bwMode="auto">
        <a:xfrm>
          <a:off x="641350" y="1212850"/>
          <a:ext cx="0" cy="92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</xdr:row>
      <xdr:rowOff>22225</xdr:rowOff>
    </xdr:from>
    <xdr:to>
      <xdr:col>1</xdr:col>
      <xdr:colOff>0</xdr:colOff>
      <xdr:row>9</xdr:row>
      <xdr:rowOff>22225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6A0522B2-D062-432A-AA01-7F911CF7D1F1}"/>
            </a:ext>
          </a:extLst>
        </xdr:cNvPr>
        <xdr:cNvSpPr txBox="1">
          <a:spLocks noChangeArrowheads="1"/>
        </xdr:cNvSpPr>
      </xdr:nvSpPr>
      <xdr:spPr bwMode="auto">
        <a:xfrm>
          <a:off x="762000" y="1447800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final gauge length=100%</a:t>
          </a:r>
        </a:p>
      </xdr:txBody>
    </xdr:sp>
    <xdr:clientData/>
  </xdr:twoCellAnchor>
  <xdr:twoCellAnchor>
    <xdr:from>
      <xdr:col>5</xdr:col>
      <xdr:colOff>177800</xdr:colOff>
      <xdr:row>6</xdr:row>
      <xdr:rowOff>0</xdr:rowOff>
    </xdr:from>
    <xdr:to>
      <xdr:col>9</xdr:col>
      <xdr:colOff>558800</xdr:colOff>
      <xdr:row>11</xdr:row>
      <xdr:rowOff>82550</xdr:rowOff>
    </xdr:to>
    <xdr:grpSp>
      <xdr:nvGrpSpPr>
        <xdr:cNvPr id="4084" name="Gruppieren 22">
          <a:extLst>
            <a:ext uri="{FF2B5EF4-FFF2-40B4-BE49-F238E27FC236}">
              <a16:creationId xmlns:a16="http://schemas.microsoft.com/office/drawing/2014/main" id="{347B3520-A897-4DC7-B8FF-BB1407B6C89E}"/>
            </a:ext>
          </a:extLst>
        </xdr:cNvPr>
        <xdr:cNvGrpSpPr>
          <a:grpSpLocks/>
        </xdr:cNvGrpSpPr>
      </xdr:nvGrpSpPr>
      <xdr:grpSpPr bwMode="auto">
        <a:xfrm>
          <a:off x="3384550" y="1187450"/>
          <a:ext cx="2946400" cy="914400"/>
          <a:chOff x="342900" y="1571625"/>
          <a:chExt cx="2828925" cy="895350"/>
        </a:xfrm>
      </xdr:grpSpPr>
      <xdr:grpSp>
        <xdr:nvGrpSpPr>
          <xdr:cNvPr id="4086" name="Gruppieren 13">
            <a:extLst>
              <a:ext uri="{FF2B5EF4-FFF2-40B4-BE49-F238E27FC236}">
                <a16:creationId xmlns:a16="http://schemas.microsoft.com/office/drawing/2014/main" id="{FFA2E66D-04E5-4CCA-ACB7-387EA8C165C1}"/>
              </a:ext>
            </a:extLst>
          </xdr:cNvPr>
          <xdr:cNvGrpSpPr>
            <a:grpSpLocks/>
          </xdr:cNvGrpSpPr>
        </xdr:nvGrpSpPr>
        <xdr:grpSpPr bwMode="auto">
          <a:xfrm>
            <a:off x="342900" y="1571625"/>
            <a:ext cx="2828925" cy="895350"/>
            <a:chOff x="342900" y="1571625"/>
            <a:chExt cx="2828925" cy="895350"/>
          </a:xfrm>
        </xdr:grpSpPr>
        <xdr:pic>
          <xdr:nvPicPr>
            <xdr:cNvPr id="4088" name="Picture 39" descr="Probe01">
              <a:extLst>
                <a:ext uri="{FF2B5EF4-FFF2-40B4-BE49-F238E27FC236}">
                  <a16:creationId xmlns:a16="http://schemas.microsoft.com/office/drawing/2014/main" id="{A317D450-1F13-4232-A648-A30F85B94FD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28543" r="7382" b="32480"/>
            <a:stretch>
              <a:fillRect/>
            </a:stretch>
          </xdr:blipFill>
          <xdr:spPr bwMode="auto">
            <a:xfrm>
              <a:off x="342900" y="1571625"/>
              <a:ext cx="2828925" cy="895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27" name="Text Box 25">
              <a:extLst>
                <a:ext uri="{FF2B5EF4-FFF2-40B4-BE49-F238E27FC236}">
                  <a16:creationId xmlns:a16="http://schemas.microsoft.com/office/drawing/2014/main" id="{F54DA22B-E576-4A07-85B5-C6F8141D156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86712" y="1571625"/>
              <a:ext cx="1615658" cy="3544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de-D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final gauge length=100%</a:t>
              </a:r>
              <a:endPara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4090" name="Line 27">
              <a:extLst>
                <a:ext uri="{FF2B5EF4-FFF2-40B4-BE49-F238E27FC236}">
                  <a16:creationId xmlns:a16="http://schemas.microsoft.com/office/drawing/2014/main" id="{9620EC0F-8DCF-4F3E-AA60-E0982DE7741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71625" y="1943100"/>
              <a:ext cx="0" cy="4476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1" name="Line 28">
              <a:extLst>
                <a:ext uri="{FF2B5EF4-FFF2-40B4-BE49-F238E27FC236}">
                  <a16:creationId xmlns:a16="http://schemas.microsoft.com/office/drawing/2014/main" id="{D87AD225-B7DC-4C9A-A436-F005DAD1DF4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62025" y="1752600"/>
              <a:ext cx="0" cy="62865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2" name="Line 31">
              <a:extLst>
                <a:ext uri="{FF2B5EF4-FFF2-40B4-BE49-F238E27FC236}">
                  <a16:creationId xmlns:a16="http://schemas.microsoft.com/office/drawing/2014/main" id="{58557B64-8252-470A-9E04-D8700300BD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76350" y="2362200"/>
              <a:ext cx="285750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 type="triangle" w="med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3" name="Line 32">
              <a:extLst>
                <a:ext uri="{FF2B5EF4-FFF2-40B4-BE49-F238E27FC236}">
                  <a16:creationId xmlns:a16="http://schemas.microsoft.com/office/drawing/2014/main" id="{D79260F9-379D-4DDA-B6ED-A9E20D325D4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962025" y="2362200"/>
              <a:ext cx="352425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 type="triangle" w="med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4" name="Line 33">
              <a:extLst>
                <a:ext uri="{FF2B5EF4-FFF2-40B4-BE49-F238E27FC236}">
                  <a16:creationId xmlns:a16="http://schemas.microsoft.com/office/drawing/2014/main" id="{4FF3E399-0AF9-4DFB-9593-297C2B4A18F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514600" y="1762125"/>
              <a:ext cx="0" cy="3048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5" name="Line 34">
              <a:extLst>
                <a:ext uri="{FF2B5EF4-FFF2-40B4-BE49-F238E27FC236}">
                  <a16:creationId xmlns:a16="http://schemas.microsoft.com/office/drawing/2014/main" id="{B5FF11F8-1250-416B-B801-4DBF3FFBC8F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962025" y="1800225"/>
              <a:ext cx="1419225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/>
              <a:tailEnd type="triangle" w="med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87" name="Line 36">
            <a:extLst>
              <a:ext uri="{FF2B5EF4-FFF2-40B4-BE49-F238E27FC236}">
                <a16:creationId xmlns:a16="http://schemas.microsoft.com/office/drawing/2014/main" id="{4CFAF78F-CA6B-48EA-B2FD-3B03904FCA4B}"/>
              </a:ext>
            </a:extLst>
          </xdr:cNvPr>
          <xdr:cNvSpPr>
            <a:spLocks noChangeShapeType="1"/>
          </xdr:cNvSpPr>
        </xdr:nvSpPr>
        <xdr:spPr bwMode="auto">
          <a:xfrm>
            <a:off x="2257425" y="1800225"/>
            <a:ext cx="266700" cy="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 type="triangle" w="med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461646</xdr:colOff>
      <xdr:row>9</xdr:row>
      <xdr:rowOff>140335</xdr:rowOff>
    </xdr:from>
    <xdr:to>
      <xdr:col>6</xdr:col>
      <xdr:colOff>582794</xdr:colOff>
      <xdr:row>10</xdr:row>
      <xdr:rowOff>140335</xdr:rowOff>
    </xdr:to>
    <xdr:sp macro="" textlink="">
      <xdr:nvSpPr>
        <xdr:cNvPr id="34" name="Text Box 25">
          <a:extLst>
            <a:ext uri="{FF2B5EF4-FFF2-40B4-BE49-F238E27FC236}">
              <a16:creationId xmlns:a16="http://schemas.microsoft.com/office/drawing/2014/main" id="{A23EDE73-BFA4-46A5-BFE4-35A040A4BE44}"/>
            </a:ext>
          </a:extLst>
        </xdr:cNvPr>
        <xdr:cNvSpPr txBox="1">
          <a:spLocks noChangeArrowheads="1"/>
        </xdr:cNvSpPr>
      </xdr:nvSpPr>
      <xdr:spPr bwMode="auto">
        <a:xfrm>
          <a:off x="4086226" y="1847850"/>
          <a:ext cx="133349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de-DE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DE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53"/>
  <sheetViews>
    <sheetView tabSelected="1" zoomScaleNormal="100" workbookViewId="0">
      <selection activeCell="A32" sqref="A32"/>
    </sheetView>
  </sheetViews>
  <sheetFormatPr baseColWidth="10" defaultColWidth="11.453125" defaultRowHeight="12.5" x14ac:dyDescent="0.25"/>
  <cols>
    <col min="1" max="1" width="12.26953125" style="43" customWidth="1"/>
    <col min="2" max="7" width="8.1796875" style="43" customWidth="1"/>
    <col min="8" max="10" width="8.1796875" style="43" hidden="1" customWidth="1"/>
    <col min="11" max="11" width="7.81640625" style="43" customWidth="1"/>
    <col min="12" max="18" width="8.1796875" style="43" customWidth="1"/>
    <col min="19" max="19" width="12.1796875" style="43" customWidth="1"/>
    <col min="20" max="20" width="8.1796875" style="43" customWidth="1"/>
    <col min="21" max="22" width="8.1796875" style="117" customWidth="1"/>
    <col min="23" max="23" width="8.1796875" style="43" customWidth="1"/>
    <col min="24" max="16384" width="11.453125" style="43"/>
  </cols>
  <sheetData>
    <row r="1" spans="1:22" ht="14" x14ac:dyDescent="0.3">
      <c r="A1" s="101" t="s">
        <v>14</v>
      </c>
      <c r="B1" s="99" t="s">
        <v>95</v>
      </c>
      <c r="C1" s="99"/>
      <c r="D1" s="99"/>
      <c r="E1" s="42"/>
      <c r="F1" s="42"/>
      <c r="G1" s="42"/>
      <c r="H1" s="42"/>
      <c r="I1" s="42"/>
      <c r="J1" s="42"/>
      <c r="K1" s="42"/>
      <c r="L1" s="42"/>
      <c r="M1" s="42"/>
      <c r="N1" s="31"/>
      <c r="O1" s="181"/>
      <c r="P1" s="181"/>
      <c r="Q1" s="184" t="s">
        <v>13</v>
      </c>
      <c r="R1" s="184"/>
      <c r="S1" s="185"/>
      <c r="T1" s="186"/>
      <c r="U1" s="116"/>
      <c r="V1" s="116"/>
    </row>
    <row r="2" spans="1:22" ht="15.5" x14ac:dyDescent="0.35">
      <c r="A2" s="178" t="s">
        <v>12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80"/>
      <c r="U2" s="116"/>
      <c r="V2" s="116"/>
    </row>
    <row r="3" spans="1:22" ht="17.5" x14ac:dyDescent="0.35">
      <c r="A3" s="178" t="s">
        <v>77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80"/>
      <c r="U3" s="116"/>
      <c r="V3" s="116"/>
    </row>
    <row r="4" spans="1:22" ht="15.5" x14ac:dyDescent="0.35">
      <c r="A4" s="178" t="s">
        <v>27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3"/>
      <c r="U4" s="116"/>
      <c r="V4" s="116"/>
    </row>
    <row r="5" spans="1:22" ht="15.5" x14ac:dyDescent="0.35">
      <c r="A5" s="2"/>
      <c r="B5" s="32"/>
      <c r="C5" s="5"/>
      <c r="D5" s="2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0"/>
      <c r="U5" s="116"/>
      <c r="V5" s="116"/>
    </row>
    <row r="6" spans="1:22" x14ac:dyDescent="0.25">
      <c r="A6" s="4"/>
      <c r="B6" s="26"/>
      <c r="C6" s="2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4"/>
      <c r="R6" s="5"/>
      <c r="S6" s="5"/>
      <c r="T6" s="21"/>
      <c r="V6" s="116"/>
    </row>
    <row r="7" spans="1:22" x14ac:dyDescent="0.25">
      <c r="A7" s="4"/>
      <c r="B7" s="30" t="s">
        <v>39</v>
      </c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28"/>
      <c r="T7" s="33"/>
      <c r="V7" s="116"/>
    </row>
    <row r="8" spans="1:22" x14ac:dyDescent="0.25">
      <c r="A8" s="4"/>
      <c r="B8" s="29" t="s">
        <v>44</v>
      </c>
      <c r="C8" s="5"/>
      <c r="D8" s="65">
        <v>4.5</v>
      </c>
      <c r="E8" s="29" t="s">
        <v>45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1"/>
      <c r="V8" s="116"/>
    </row>
    <row r="9" spans="1:22" x14ac:dyDescent="0.25">
      <c r="A9" s="4"/>
      <c r="B9" s="32" t="s">
        <v>46</v>
      </c>
      <c r="C9" s="27"/>
      <c r="D9" s="29" t="str">
        <f>"All loads to determine the properties should be greater than "&amp;D8&amp;"kN"</f>
        <v>All loads to determine the properties should be greater than 4,5kN</v>
      </c>
      <c r="E9" s="5"/>
      <c r="F9" s="5"/>
      <c r="G9" s="5"/>
      <c r="H9" s="5"/>
      <c r="I9" s="5"/>
      <c r="J9" s="5"/>
      <c r="K9" s="5"/>
      <c r="L9" s="5"/>
      <c r="M9" s="45"/>
      <c r="N9" s="5"/>
      <c r="O9" s="29"/>
      <c r="P9" s="29"/>
      <c r="Q9" s="5"/>
      <c r="R9" s="28"/>
      <c r="S9" s="5"/>
      <c r="T9" s="21"/>
      <c r="V9" s="116"/>
    </row>
    <row r="10" spans="1:22" x14ac:dyDescent="0.25">
      <c r="A10" s="4"/>
      <c r="B10" s="32" t="s">
        <v>47</v>
      </c>
      <c r="C10" s="5"/>
      <c r="D10" s="29" t="str">
        <f>IF(MIN(L15:L32,N15:N32,P15:P32,S15:S32)&gt;D8,"yes","no")</f>
        <v>yes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21"/>
      <c r="U10" s="116"/>
      <c r="V10" s="116"/>
    </row>
    <row r="11" spans="1:22" s="46" customFormat="1" ht="15" customHeight="1" x14ac:dyDescent="0.35">
      <c r="A11" s="3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9"/>
      <c r="M11" s="29"/>
      <c r="N11" s="29"/>
      <c r="O11" s="29"/>
      <c r="P11" s="29"/>
      <c r="Q11" s="10"/>
      <c r="R11" s="29"/>
      <c r="S11" s="29"/>
      <c r="T11" s="35"/>
      <c r="U11" s="118"/>
      <c r="V11" s="119"/>
    </row>
    <row r="12" spans="1:22" s="46" customFormat="1" ht="15" customHeight="1" x14ac:dyDescent="0.35">
      <c r="A12" s="101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47"/>
      <c r="N12" s="47"/>
      <c r="O12" s="47"/>
      <c r="P12" s="47"/>
      <c r="Q12" s="47"/>
      <c r="R12" s="47"/>
      <c r="S12" s="102"/>
      <c r="T12" s="73"/>
      <c r="U12" s="120"/>
      <c r="V12" s="120"/>
    </row>
    <row r="13" spans="1:22" s="46" customFormat="1" ht="17.149999999999999" customHeight="1" x14ac:dyDescent="0.4">
      <c r="A13" s="48" t="s">
        <v>9</v>
      </c>
      <c r="B13" s="13" t="s">
        <v>49</v>
      </c>
      <c r="C13" s="11" t="s">
        <v>50</v>
      </c>
      <c r="D13" s="14" t="s">
        <v>51</v>
      </c>
      <c r="E13" s="41" t="s">
        <v>35</v>
      </c>
      <c r="F13" s="41" t="s">
        <v>52</v>
      </c>
      <c r="G13" s="41" t="s">
        <v>53</v>
      </c>
      <c r="H13" s="41" t="s">
        <v>60</v>
      </c>
      <c r="I13" s="41" t="s">
        <v>61</v>
      </c>
      <c r="J13" s="41" t="s">
        <v>62</v>
      </c>
      <c r="K13" s="49" t="s">
        <v>8</v>
      </c>
      <c r="L13" s="13" t="s">
        <v>4</v>
      </c>
      <c r="M13" s="50" t="s">
        <v>43</v>
      </c>
      <c r="N13" s="13" t="s">
        <v>10</v>
      </c>
      <c r="O13" s="51" t="s">
        <v>54</v>
      </c>
      <c r="P13" s="13" t="s">
        <v>11</v>
      </c>
      <c r="Q13" s="51" t="s">
        <v>55</v>
      </c>
      <c r="R13" s="13" t="s">
        <v>5</v>
      </c>
      <c r="S13" s="37" t="s">
        <v>56</v>
      </c>
      <c r="T13" s="125" t="s">
        <v>91</v>
      </c>
      <c r="U13" s="120"/>
      <c r="V13" s="120"/>
    </row>
    <row r="14" spans="1:22" s="46" customFormat="1" ht="15" customHeight="1" thickBot="1" x14ac:dyDescent="0.4">
      <c r="A14" s="52" t="s">
        <v>15</v>
      </c>
      <c r="B14" s="53" t="s">
        <v>0</v>
      </c>
      <c r="C14" s="54" t="s">
        <v>0</v>
      </c>
      <c r="D14" s="54" t="s">
        <v>0</v>
      </c>
      <c r="E14" s="54" t="s">
        <v>0</v>
      </c>
      <c r="F14" s="54" t="s">
        <v>0</v>
      </c>
      <c r="G14" s="54" t="s">
        <v>0</v>
      </c>
      <c r="H14" s="54"/>
      <c r="I14" s="54"/>
      <c r="J14" s="54"/>
      <c r="K14" s="55" t="s">
        <v>1</v>
      </c>
      <c r="L14" s="17" t="s">
        <v>2</v>
      </c>
      <c r="M14" s="56" t="s">
        <v>3</v>
      </c>
      <c r="N14" s="17" t="s">
        <v>2</v>
      </c>
      <c r="O14" s="57" t="s">
        <v>3</v>
      </c>
      <c r="P14" s="17" t="s">
        <v>2</v>
      </c>
      <c r="Q14" s="57" t="s">
        <v>3</v>
      </c>
      <c r="R14" s="58" t="s">
        <v>2</v>
      </c>
      <c r="S14" s="40" t="s">
        <v>3</v>
      </c>
      <c r="T14" s="126" t="s">
        <v>92</v>
      </c>
      <c r="U14" s="120"/>
      <c r="V14" s="120"/>
    </row>
    <row r="15" spans="1:22" s="59" customFormat="1" ht="15" customHeight="1" x14ac:dyDescent="0.25">
      <c r="A15" s="79" t="s">
        <v>78</v>
      </c>
      <c r="B15" s="80">
        <v>5.9930000000000003</v>
      </c>
      <c r="C15" s="81">
        <v>5.9870000000000001</v>
      </c>
      <c r="D15" s="81">
        <v>5.992</v>
      </c>
      <c r="E15" s="81">
        <v>20.135999999999999</v>
      </c>
      <c r="F15" s="81">
        <v>20.145</v>
      </c>
      <c r="G15" s="81">
        <v>20.131</v>
      </c>
      <c r="H15" s="97">
        <f t="shared" ref="H15:H32" si="0">IF(COUNT(B15,E15)=2,B15*E15,"")</f>
        <v>120.675048</v>
      </c>
      <c r="I15" s="97">
        <f t="shared" ref="I15:I31" si="1">IF(COUNT(C15,F15)=2,C15*F15,"")</f>
        <v>120.608115</v>
      </c>
      <c r="J15" s="97">
        <f t="shared" ref="J15:J29" si="2">IF(COUNT(D15,G15)=2,D15*G15,"")</f>
        <v>120.62495200000001</v>
      </c>
      <c r="K15" s="74">
        <f t="shared" ref="K15:K27" si="3">IF(AND(COUNT(B15,C15,D15)&gt;=1,COUNT(E15,F15,G15)=0),AVERAGE(B15,C15,D15)^2/4*PI(),IF(AND(COUNT(B15,C15,D15)&gt;=1,COUNT(E15,F15,G15)&gt;=1),AVERAGE(H15,I15,J15),""))</f>
        <v>120.63603833333333</v>
      </c>
      <c r="L15" s="75" t="str">
        <f t="shared" ref="L15:L32" si="4">IF(COUNT(M15,K15)=2,M15/1000*K15,"")</f>
        <v/>
      </c>
      <c r="M15" s="83"/>
      <c r="N15" s="75" t="str">
        <f t="shared" ref="N15:N32" si="5">IF(COUNT(O15,$K15)=2,O15/1000*$K15,"")</f>
        <v/>
      </c>
      <c r="O15" s="83"/>
      <c r="P15" s="75">
        <f t="shared" ref="P15:P32" si="6">IF(COUNT(Q15,$K15)=2,Q15/1000*$K15,"")</f>
        <v>45.841694566666668</v>
      </c>
      <c r="Q15" s="83">
        <v>380</v>
      </c>
      <c r="R15" s="75">
        <f t="shared" ref="R15:R32" si="7">IF(COUNT(S15,$K15)=2,S15/1000*$K15,"")</f>
        <v>62.006923703333335</v>
      </c>
      <c r="S15" s="111">
        <v>514</v>
      </c>
      <c r="T15" s="128">
        <v>194</v>
      </c>
      <c r="U15" s="120"/>
      <c r="V15" s="120"/>
    </row>
    <row r="16" spans="1:22" s="59" customFormat="1" ht="15" customHeight="1" x14ac:dyDescent="0.25">
      <c r="A16" s="122" t="s">
        <v>79</v>
      </c>
      <c r="B16" s="80">
        <v>5.9909999999999997</v>
      </c>
      <c r="C16" s="81">
        <v>5.9909999999999997</v>
      </c>
      <c r="D16" s="81">
        <v>5.992</v>
      </c>
      <c r="E16" s="81">
        <v>20.114000000000001</v>
      </c>
      <c r="F16" s="81">
        <v>20.100999999999999</v>
      </c>
      <c r="G16" s="81">
        <v>20.094000000000001</v>
      </c>
      <c r="H16" s="97">
        <f t="shared" si="0"/>
        <v>120.50297399999999</v>
      </c>
      <c r="I16" s="97">
        <f t="shared" si="1"/>
        <v>120.42509099999999</v>
      </c>
      <c r="J16" s="97">
        <f t="shared" si="2"/>
        <v>120.403248</v>
      </c>
      <c r="K16" s="74">
        <f t="shared" si="3"/>
        <v>120.44377100000001</v>
      </c>
      <c r="L16" s="75" t="str">
        <f t="shared" si="4"/>
        <v/>
      </c>
      <c r="M16" s="83"/>
      <c r="N16" s="75" t="str">
        <f t="shared" si="5"/>
        <v/>
      </c>
      <c r="O16" s="83"/>
      <c r="P16" s="75">
        <f t="shared" si="6"/>
        <v>45.648189209000002</v>
      </c>
      <c r="Q16" s="83">
        <v>379</v>
      </c>
      <c r="R16" s="75">
        <f t="shared" si="7"/>
        <v>60.703660584000005</v>
      </c>
      <c r="S16" s="111">
        <v>504</v>
      </c>
      <c r="T16" s="128">
        <v>199</v>
      </c>
      <c r="U16" s="120"/>
      <c r="V16" s="120"/>
    </row>
    <row r="17" spans="1:22" s="59" customFormat="1" ht="15" customHeight="1" x14ac:dyDescent="0.25">
      <c r="A17" s="113" t="s">
        <v>80</v>
      </c>
      <c r="B17" s="80">
        <v>5.9909999999999997</v>
      </c>
      <c r="C17" s="81">
        <v>5.9939999999999998</v>
      </c>
      <c r="D17" s="81">
        <v>5.992</v>
      </c>
      <c r="E17" s="81">
        <v>20.084</v>
      </c>
      <c r="F17" s="110">
        <v>20.091999999999999</v>
      </c>
      <c r="G17" s="81">
        <v>20.099</v>
      </c>
      <c r="H17" s="97">
        <f t="shared" si="0"/>
        <v>120.32324399999999</v>
      </c>
      <c r="I17" s="97">
        <f t="shared" si="1"/>
        <v>120.43144799999999</v>
      </c>
      <c r="J17" s="97">
        <f t="shared" si="2"/>
        <v>120.43320800000001</v>
      </c>
      <c r="K17" s="74">
        <f t="shared" si="3"/>
        <v>120.39596666666667</v>
      </c>
      <c r="L17" s="75" t="str">
        <f t="shared" si="4"/>
        <v/>
      </c>
      <c r="M17" s="83"/>
      <c r="N17" s="75" t="str">
        <f t="shared" si="5"/>
        <v/>
      </c>
      <c r="O17" s="115"/>
      <c r="P17" s="75">
        <f t="shared" si="6"/>
        <v>45.63007136666667</v>
      </c>
      <c r="Q17" s="115">
        <v>379</v>
      </c>
      <c r="R17" s="75">
        <f t="shared" si="7"/>
        <v>60.679567200000001</v>
      </c>
      <c r="S17" s="111">
        <v>504</v>
      </c>
      <c r="T17" s="128">
        <v>199</v>
      </c>
      <c r="U17" s="121"/>
      <c r="V17" s="121"/>
    </row>
    <row r="18" spans="1:22" s="59" customFormat="1" ht="15" customHeight="1" x14ac:dyDescent="0.25">
      <c r="A18" s="113" t="s">
        <v>81</v>
      </c>
      <c r="B18" s="80">
        <v>5.9820000000000002</v>
      </c>
      <c r="C18" s="81">
        <v>5.9779999999999998</v>
      </c>
      <c r="D18" s="81">
        <v>5.9770000000000003</v>
      </c>
      <c r="E18" s="81">
        <v>20.076000000000001</v>
      </c>
      <c r="F18" s="81">
        <v>20.071999999999999</v>
      </c>
      <c r="G18" s="81">
        <v>20.07</v>
      </c>
      <c r="H18" s="97">
        <f t="shared" si="0"/>
        <v>120.094632</v>
      </c>
      <c r="I18" s="97">
        <f t="shared" si="1"/>
        <v>119.990416</v>
      </c>
      <c r="J18" s="97">
        <f t="shared" si="2"/>
        <v>119.95839000000001</v>
      </c>
      <c r="K18" s="74">
        <f t="shared" si="3"/>
        <v>120.01447933333334</v>
      </c>
      <c r="L18" s="75" t="str">
        <f t="shared" si="4"/>
        <v/>
      </c>
      <c r="M18" s="83"/>
      <c r="N18" s="75" t="str">
        <f t="shared" si="5"/>
        <v/>
      </c>
      <c r="O18" s="115"/>
      <c r="P18" s="75">
        <f t="shared" si="6"/>
        <v>46.56561798133334</v>
      </c>
      <c r="Q18" s="115">
        <v>388</v>
      </c>
      <c r="R18" s="75">
        <f t="shared" si="7"/>
        <v>62.287514774000009</v>
      </c>
      <c r="S18" s="111">
        <v>519</v>
      </c>
      <c r="T18" s="128">
        <v>196</v>
      </c>
      <c r="U18" s="121"/>
      <c r="V18" s="121"/>
    </row>
    <row r="19" spans="1:22" s="59" customFormat="1" ht="15" customHeight="1" x14ac:dyDescent="0.25">
      <c r="A19" s="123"/>
      <c r="B19" s="80"/>
      <c r="C19" s="81"/>
      <c r="D19" s="81"/>
      <c r="E19" s="81"/>
      <c r="F19" s="81"/>
      <c r="G19" s="81"/>
      <c r="H19" s="97" t="str">
        <f t="shared" si="0"/>
        <v/>
      </c>
      <c r="I19" s="97" t="str">
        <f t="shared" si="1"/>
        <v/>
      </c>
      <c r="J19" s="97" t="str">
        <f t="shared" si="2"/>
        <v/>
      </c>
      <c r="K19" s="74" t="str">
        <f t="shared" si="3"/>
        <v/>
      </c>
      <c r="L19" s="75" t="str">
        <f t="shared" si="4"/>
        <v/>
      </c>
      <c r="M19" s="83"/>
      <c r="N19" s="75" t="str">
        <f t="shared" si="5"/>
        <v/>
      </c>
      <c r="O19" s="115"/>
      <c r="P19" s="75" t="str">
        <f t="shared" si="6"/>
        <v/>
      </c>
      <c r="Q19" s="115"/>
      <c r="R19" s="75" t="str">
        <f t="shared" si="7"/>
        <v/>
      </c>
      <c r="S19" s="111"/>
      <c r="T19" s="128"/>
      <c r="U19" s="121"/>
      <c r="V19" s="121"/>
    </row>
    <row r="20" spans="1:22" s="59" customFormat="1" ht="15" customHeight="1" x14ac:dyDescent="0.25">
      <c r="A20" s="79" t="s">
        <v>82</v>
      </c>
      <c r="B20" s="80">
        <v>6</v>
      </c>
      <c r="C20" s="81">
        <v>5.992</v>
      </c>
      <c r="D20" s="81">
        <v>5.9930000000000003</v>
      </c>
      <c r="E20" s="81">
        <v>20.129000000000001</v>
      </c>
      <c r="F20" s="81">
        <v>20.132999999999999</v>
      </c>
      <c r="G20" s="81">
        <v>20.128</v>
      </c>
      <c r="H20" s="97">
        <f t="shared" si="0"/>
        <v>120.774</v>
      </c>
      <c r="I20" s="97">
        <f t="shared" si="1"/>
        <v>120.63693599999999</v>
      </c>
      <c r="J20" s="97">
        <f t="shared" si="2"/>
        <v>120.627104</v>
      </c>
      <c r="K20" s="74">
        <f t="shared" si="3"/>
        <v>120.67934666666667</v>
      </c>
      <c r="L20" s="75" t="str">
        <f t="shared" si="4"/>
        <v/>
      </c>
      <c r="M20" s="83"/>
      <c r="N20" s="75" t="str">
        <f t="shared" si="5"/>
        <v/>
      </c>
      <c r="O20" s="83"/>
      <c r="P20" s="75">
        <f t="shared" si="6"/>
        <v>48.151059320000009</v>
      </c>
      <c r="Q20" s="83">
        <v>399</v>
      </c>
      <c r="R20" s="75">
        <f t="shared" si="7"/>
        <v>61.305108106666673</v>
      </c>
      <c r="S20" s="111">
        <v>508</v>
      </c>
      <c r="T20" s="128">
        <v>210</v>
      </c>
      <c r="U20" s="120"/>
      <c r="V20" s="120"/>
    </row>
    <row r="21" spans="1:22" s="59" customFormat="1" ht="15" customHeight="1" x14ac:dyDescent="0.25">
      <c r="A21" s="79" t="s">
        <v>83</v>
      </c>
      <c r="B21" s="80">
        <v>5.9960000000000004</v>
      </c>
      <c r="C21" s="81">
        <v>5.9889999999999999</v>
      </c>
      <c r="D21" s="81">
        <v>5.9980000000000002</v>
      </c>
      <c r="E21" s="81">
        <v>20.140999999999998</v>
      </c>
      <c r="F21" s="81">
        <v>20.137</v>
      </c>
      <c r="G21" s="81">
        <v>20.134</v>
      </c>
      <c r="H21" s="97">
        <f t="shared" si="0"/>
        <v>120.76543599999999</v>
      </c>
      <c r="I21" s="97">
        <f t="shared" si="1"/>
        <v>120.600493</v>
      </c>
      <c r="J21" s="97">
        <f t="shared" si="2"/>
        <v>120.763732</v>
      </c>
      <c r="K21" s="74">
        <f t="shared" si="3"/>
        <v>120.70988699999999</v>
      </c>
      <c r="L21" s="75" t="str">
        <f t="shared" si="4"/>
        <v/>
      </c>
      <c r="M21" s="83"/>
      <c r="N21" s="75" t="str">
        <f t="shared" si="5"/>
        <v/>
      </c>
      <c r="O21" s="83"/>
      <c r="P21" s="75">
        <f t="shared" si="6"/>
        <v>48.163244913</v>
      </c>
      <c r="Q21" s="83">
        <v>399</v>
      </c>
      <c r="R21" s="75">
        <f t="shared" si="7"/>
        <v>61.199912708999996</v>
      </c>
      <c r="S21" s="111">
        <v>507</v>
      </c>
      <c r="T21" s="128">
        <v>214</v>
      </c>
      <c r="U21" s="120"/>
      <c r="V21" s="120"/>
    </row>
    <row r="22" spans="1:22" s="59" customFormat="1" ht="15" customHeight="1" x14ac:dyDescent="0.25">
      <c r="A22" s="79" t="s">
        <v>84</v>
      </c>
      <c r="B22" s="80">
        <v>5.9909999999999997</v>
      </c>
      <c r="C22" s="81">
        <v>5.9909999999999997</v>
      </c>
      <c r="D22" s="81">
        <v>6.0019999999999998</v>
      </c>
      <c r="E22" s="81">
        <v>20.126999999999999</v>
      </c>
      <c r="F22" s="81">
        <v>20.126999999999999</v>
      </c>
      <c r="G22" s="81">
        <v>20.131</v>
      </c>
      <c r="H22" s="97">
        <f t="shared" si="0"/>
        <v>120.58085699999998</v>
      </c>
      <c r="I22" s="97">
        <f t="shared" si="1"/>
        <v>120.58085699999998</v>
      </c>
      <c r="J22" s="97">
        <f t="shared" si="2"/>
        <v>120.826262</v>
      </c>
      <c r="K22" s="74">
        <f t="shared" si="3"/>
        <v>120.66265866666664</v>
      </c>
      <c r="L22" s="75" t="str">
        <f t="shared" si="4"/>
        <v/>
      </c>
      <c r="M22" s="83"/>
      <c r="N22" s="75" t="str">
        <f t="shared" si="5"/>
        <v/>
      </c>
      <c r="O22" s="83"/>
      <c r="P22" s="75">
        <f t="shared" si="6"/>
        <v>49.230364735999984</v>
      </c>
      <c r="Q22" s="83">
        <v>408</v>
      </c>
      <c r="R22" s="75">
        <f t="shared" si="7"/>
        <v>60.934642626666658</v>
      </c>
      <c r="S22" s="111">
        <v>505</v>
      </c>
      <c r="T22" s="128">
        <v>206</v>
      </c>
      <c r="U22" s="120"/>
      <c r="V22" s="120"/>
    </row>
    <row r="23" spans="1:22" s="59" customFormat="1" ht="15" customHeight="1" x14ac:dyDescent="0.25">
      <c r="A23" s="124" t="s">
        <v>85</v>
      </c>
      <c r="B23" s="80">
        <v>5.9820000000000002</v>
      </c>
      <c r="C23" s="81">
        <v>5.9790000000000001</v>
      </c>
      <c r="D23" s="81">
        <v>5.99</v>
      </c>
      <c r="E23" s="81">
        <v>20.154</v>
      </c>
      <c r="F23" s="81">
        <v>20.154</v>
      </c>
      <c r="G23" s="81">
        <v>20.148</v>
      </c>
      <c r="H23" s="97">
        <f t="shared" si="0"/>
        <v>120.561228</v>
      </c>
      <c r="I23" s="97">
        <f t="shared" si="1"/>
        <v>120.500766</v>
      </c>
      <c r="J23" s="97">
        <f t="shared" si="2"/>
        <v>120.68652</v>
      </c>
      <c r="K23" s="74">
        <f t="shared" si="3"/>
        <v>120.582838</v>
      </c>
      <c r="L23" s="75" t="str">
        <f t="shared" si="4"/>
        <v/>
      </c>
      <c r="M23" s="83"/>
      <c r="N23" s="75" t="str">
        <f t="shared" si="5"/>
        <v/>
      </c>
      <c r="O23" s="83"/>
      <c r="P23" s="75">
        <f t="shared" si="6"/>
        <v>49.077215065999994</v>
      </c>
      <c r="Q23" s="83">
        <v>407</v>
      </c>
      <c r="R23" s="75">
        <f t="shared" si="7"/>
        <v>61.979578732</v>
      </c>
      <c r="S23" s="111">
        <v>514</v>
      </c>
      <c r="T23" s="128">
        <v>211</v>
      </c>
      <c r="U23" s="120"/>
      <c r="V23" s="120"/>
    </row>
    <row r="24" spans="1:22" s="59" customFormat="1" ht="15" customHeight="1" x14ac:dyDescent="0.25">
      <c r="A24" s="124"/>
      <c r="B24" s="80"/>
      <c r="C24" s="81"/>
      <c r="D24" s="81"/>
      <c r="E24" s="81"/>
      <c r="F24" s="81"/>
      <c r="G24" s="81"/>
      <c r="H24" s="97"/>
      <c r="I24" s="97"/>
      <c r="J24" s="97"/>
      <c r="K24" s="74" t="str">
        <f t="shared" si="3"/>
        <v/>
      </c>
      <c r="L24" s="75"/>
      <c r="M24" s="83"/>
      <c r="N24" s="75"/>
      <c r="O24" s="83"/>
      <c r="P24" s="75" t="str">
        <f t="shared" si="6"/>
        <v/>
      </c>
      <c r="Q24" s="83"/>
      <c r="R24" s="75" t="str">
        <f t="shared" si="7"/>
        <v/>
      </c>
      <c r="S24" s="111"/>
      <c r="T24" s="128"/>
      <c r="U24" s="120"/>
      <c r="V24" s="120"/>
    </row>
    <row r="25" spans="1:22" s="59" customFormat="1" ht="15" customHeight="1" x14ac:dyDescent="0.25">
      <c r="A25" s="79" t="s">
        <v>93</v>
      </c>
      <c r="B25" s="80">
        <v>5.992</v>
      </c>
      <c r="C25" s="81">
        <v>5.9909999999999997</v>
      </c>
      <c r="D25" s="81">
        <v>5.9930000000000003</v>
      </c>
      <c r="E25" s="81">
        <v>20.135000000000002</v>
      </c>
      <c r="F25" s="81">
        <v>20.143999999999998</v>
      </c>
      <c r="G25" s="81">
        <v>20.158999999999999</v>
      </c>
      <c r="H25" s="97">
        <f t="shared" si="0"/>
        <v>120.64892</v>
      </c>
      <c r="I25" s="97">
        <f t="shared" si="1"/>
        <v>120.68270399999999</v>
      </c>
      <c r="J25" s="97">
        <f t="shared" si="2"/>
        <v>120.812887</v>
      </c>
      <c r="K25" s="74">
        <f t="shared" si="3"/>
        <v>120.71483699999999</v>
      </c>
      <c r="L25" s="75" t="str">
        <f t="shared" si="4"/>
        <v/>
      </c>
      <c r="M25" s="83"/>
      <c r="N25" s="75" t="str">
        <f t="shared" si="5"/>
        <v/>
      </c>
      <c r="O25" s="83"/>
      <c r="P25" s="75">
        <f t="shared" si="6"/>
        <v>48.165219962999998</v>
      </c>
      <c r="Q25" s="83">
        <v>399</v>
      </c>
      <c r="R25" s="75">
        <f t="shared" si="7"/>
        <v>62.168141054999992</v>
      </c>
      <c r="S25" s="111">
        <v>515</v>
      </c>
      <c r="T25" s="128">
        <v>201</v>
      </c>
      <c r="U25" s="120"/>
      <c r="V25" s="120"/>
    </row>
    <row r="26" spans="1:22" s="59" customFormat="1" ht="15" customHeight="1" thickBot="1" x14ac:dyDescent="0.3">
      <c r="A26" s="145" t="s">
        <v>94</v>
      </c>
      <c r="B26" s="136">
        <v>5.9930000000000003</v>
      </c>
      <c r="C26" s="82">
        <v>5.9850000000000003</v>
      </c>
      <c r="D26" s="82">
        <v>5.99</v>
      </c>
      <c r="E26" s="82">
        <v>20.167999999999999</v>
      </c>
      <c r="F26" s="82">
        <v>20.140999999999998</v>
      </c>
      <c r="G26" s="82">
        <v>20.152000000000001</v>
      </c>
      <c r="H26" s="98">
        <f t="shared" si="0"/>
        <v>120.86682400000001</v>
      </c>
      <c r="I26" s="98">
        <f t="shared" si="1"/>
        <v>120.54388499999999</v>
      </c>
      <c r="J26" s="98">
        <f t="shared" si="2"/>
        <v>120.71048</v>
      </c>
      <c r="K26" s="76">
        <f t="shared" si="3"/>
        <v>120.70706300000001</v>
      </c>
      <c r="L26" s="77" t="str">
        <f t="shared" si="4"/>
        <v/>
      </c>
      <c r="M26" s="84"/>
      <c r="N26" s="77" t="str">
        <f t="shared" si="5"/>
        <v/>
      </c>
      <c r="O26" s="84"/>
      <c r="P26" s="77">
        <f t="shared" si="6"/>
        <v>47.799996948000008</v>
      </c>
      <c r="Q26" s="84">
        <v>396</v>
      </c>
      <c r="R26" s="77">
        <f t="shared" si="7"/>
        <v>61.681309193000004</v>
      </c>
      <c r="S26" s="112">
        <v>511</v>
      </c>
      <c r="T26" s="143">
        <v>195</v>
      </c>
      <c r="U26" s="120"/>
      <c r="V26" s="120"/>
    </row>
    <row r="27" spans="1:22" s="59" customFormat="1" ht="15" customHeight="1" x14ac:dyDescent="0.25">
      <c r="A27" s="124" t="s">
        <v>86</v>
      </c>
      <c r="B27" s="129">
        <v>6.0010000000000003</v>
      </c>
      <c r="C27" s="110">
        <v>5.99</v>
      </c>
      <c r="D27" s="110">
        <v>5.9909999999999997</v>
      </c>
      <c r="E27" s="110">
        <v>20.135999999999999</v>
      </c>
      <c r="F27" s="110">
        <v>20.135999999999999</v>
      </c>
      <c r="G27" s="110">
        <v>20.137</v>
      </c>
      <c r="H27" s="130">
        <f t="shared" si="0"/>
        <v>120.836136</v>
      </c>
      <c r="I27" s="130">
        <f t="shared" si="1"/>
        <v>120.61463999999999</v>
      </c>
      <c r="J27" s="130">
        <f t="shared" si="2"/>
        <v>120.640767</v>
      </c>
      <c r="K27" s="131">
        <f t="shared" si="3"/>
        <v>120.697181</v>
      </c>
      <c r="L27" s="132" t="str">
        <f t="shared" si="4"/>
        <v/>
      </c>
      <c r="M27" s="133"/>
      <c r="N27" s="132" t="str">
        <f t="shared" si="5"/>
        <v/>
      </c>
      <c r="O27" s="133"/>
      <c r="P27" s="132" t="str">
        <f t="shared" si="6"/>
        <v/>
      </c>
      <c r="Q27" s="133"/>
      <c r="R27" s="132" t="str">
        <f t="shared" si="7"/>
        <v/>
      </c>
      <c r="S27" s="134"/>
      <c r="T27" s="135"/>
      <c r="U27" s="120"/>
      <c r="V27" s="120"/>
    </row>
    <row r="28" spans="1:22" s="59" customFormat="1" ht="15" customHeight="1" x14ac:dyDescent="0.35">
      <c r="A28" s="79" t="s">
        <v>87</v>
      </c>
      <c r="B28" s="80">
        <v>60</v>
      </c>
      <c r="C28" s="81"/>
      <c r="D28" s="81"/>
      <c r="E28" s="81"/>
      <c r="F28" s="81"/>
      <c r="G28" s="81"/>
      <c r="H28" s="97" t="str">
        <f t="shared" si="0"/>
        <v/>
      </c>
      <c r="I28" s="97" t="str">
        <f t="shared" si="1"/>
        <v/>
      </c>
      <c r="J28" s="97" t="str">
        <f t="shared" si="2"/>
        <v/>
      </c>
      <c r="K28" s="74"/>
      <c r="L28" s="75" t="str">
        <f t="shared" si="4"/>
        <v/>
      </c>
      <c r="M28" s="83"/>
      <c r="N28" s="75" t="str">
        <f t="shared" si="5"/>
        <v/>
      </c>
      <c r="O28" s="83"/>
      <c r="P28" s="75" t="str">
        <f t="shared" si="6"/>
        <v/>
      </c>
      <c r="Q28" s="83"/>
      <c r="R28" s="75" t="str">
        <f t="shared" si="7"/>
        <v/>
      </c>
      <c r="S28" s="111"/>
      <c r="T28" s="127"/>
      <c r="U28" s="120"/>
      <c r="V28" s="120"/>
    </row>
    <row r="29" spans="1:22" s="59" customFormat="1" ht="15" customHeight="1" x14ac:dyDescent="0.25">
      <c r="A29" s="79" t="s">
        <v>97</v>
      </c>
      <c r="B29" s="80">
        <v>64.760000000000005</v>
      </c>
      <c r="C29" s="81"/>
      <c r="D29" s="81"/>
      <c r="E29" s="81"/>
      <c r="F29" s="81"/>
      <c r="G29" s="81"/>
      <c r="H29" s="97" t="str">
        <f t="shared" si="0"/>
        <v/>
      </c>
      <c r="I29" s="97" t="str">
        <f t="shared" si="1"/>
        <v/>
      </c>
      <c r="J29" s="97" t="str">
        <f t="shared" si="2"/>
        <v/>
      </c>
      <c r="K29" s="74"/>
      <c r="L29" s="75" t="str">
        <f t="shared" si="4"/>
        <v/>
      </c>
      <c r="M29" s="83"/>
      <c r="N29" s="75" t="str">
        <f t="shared" si="5"/>
        <v/>
      </c>
      <c r="O29" s="83"/>
      <c r="P29" s="75" t="str">
        <f t="shared" si="6"/>
        <v/>
      </c>
      <c r="Q29" s="83"/>
      <c r="R29" s="75" t="str">
        <f t="shared" si="7"/>
        <v/>
      </c>
      <c r="S29" s="111"/>
      <c r="T29" s="75"/>
      <c r="U29" s="120"/>
      <c r="V29" s="120"/>
    </row>
    <row r="30" spans="1:22" s="59" customFormat="1" ht="15" customHeight="1" x14ac:dyDescent="0.25">
      <c r="A30" s="124" t="s">
        <v>88</v>
      </c>
      <c r="B30" s="105">
        <v>20.135999999999999</v>
      </c>
      <c r="C30" s="93"/>
      <c r="D30" s="93"/>
      <c r="E30" s="93"/>
      <c r="F30" s="93"/>
      <c r="G30" s="93"/>
      <c r="H30" s="106" t="str">
        <f t="shared" si="0"/>
        <v/>
      </c>
      <c r="I30" s="106" t="str">
        <f t="shared" si="1"/>
        <v/>
      </c>
      <c r="J30" s="106"/>
      <c r="K30" s="107"/>
      <c r="L30" s="108"/>
      <c r="M30" s="109"/>
      <c r="N30" s="108"/>
      <c r="O30" s="109"/>
      <c r="P30" s="108"/>
      <c r="Q30" s="109"/>
      <c r="R30" s="108" t="str">
        <f t="shared" si="7"/>
        <v/>
      </c>
      <c r="S30" s="111"/>
      <c r="T30" s="108"/>
      <c r="U30" s="120"/>
      <c r="V30" s="120"/>
    </row>
    <row r="31" spans="1:22" s="59" customFormat="1" ht="15" customHeight="1" x14ac:dyDescent="0.25">
      <c r="A31" s="79" t="s">
        <v>98</v>
      </c>
      <c r="B31" s="105">
        <v>19.518000000000001</v>
      </c>
      <c r="C31" s="93"/>
      <c r="D31" s="93"/>
      <c r="E31" s="93"/>
      <c r="F31" s="93"/>
      <c r="G31" s="93"/>
      <c r="H31" s="106" t="str">
        <f t="shared" si="0"/>
        <v/>
      </c>
      <c r="I31" s="106" t="str">
        <f t="shared" si="1"/>
        <v/>
      </c>
      <c r="J31" s="106"/>
      <c r="K31" s="107"/>
      <c r="L31" s="108"/>
      <c r="M31" s="109"/>
      <c r="N31" s="108"/>
      <c r="O31" s="109"/>
      <c r="P31" s="108"/>
      <c r="Q31" s="109"/>
      <c r="R31" s="108" t="str">
        <f t="shared" si="7"/>
        <v/>
      </c>
      <c r="S31" s="111"/>
      <c r="T31" s="108"/>
      <c r="U31" s="120"/>
      <c r="V31" s="120"/>
    </row>
    <row r="32" spans="1:22" s="59" customFormat="1" ht="15" customHeight="1" thickBot="1" x14ac:dyDescent="0.3">
      <c r="A32" s="146" t="s">
        <v>89</v>
      </c>
      <c r="B32" s="147">
        <v>0.7</v>
      </c>
      <c r="C32" s="82"/>
      <c r="D32" s="82"/>
      <c r="E32" s="82"/>
      <c r="F32" s="82"/>
      <c r="G32" s="82"/>
      <c r="H32" s="98" t="str">
        <f t="shared" si="0"/>
        <v/>
      </c>
      <c r="I32" s="98"/>
      <c r="J32" s="98"/>
      <c r="K32" s="76"/>
      <c r="L32" s="77" t="str">
        <f t="shared" si="4"/>
        <v/>
      </c>
      <c r="M32" s="84"/>
      <c r="N32" s="77" t="str">
        <f t="shared" si="5"/>
        <v/>
      </c>
      <c r="O32" s="84"/>
      <c r="P32" s="77" t="str">
        <f t="shared" si="6"/>
        <v/>
      </c>
      <c r="Q32" s="84"/>
      <c r="R32" s="77" t="str">
        <f t="shared" si="7"/>
        <v/>
      </c>
      <c r="S32" s="112"/>
      <c r="T32" s="77"/>
      <c r="U32" s="120"/>
      <c r="V32" s="120"/>
    </row>
    <row r="33" spans="1:22" s="46" customFormat="1" ht="15" customHeight="1" x14ac:dyDescent="0.35">
      <c r="A33" s="60" t="s">
        <v>33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0"/>
      <c r="R33" s="103" t="s">
        <v>48</v>
      </c>
      <c r="S33" s="176">
        <v>44550</v>
      </c>
      <c r="T33" s="177"/>
      <c r="U33" s="120"/>
      <c r="V33" s="120"/>
    </row>
    <row r="34" spans="1:22" s="46" customFormat="1" ht="15" customHeight="1" x14ac:dyDescent="0.35">
      <c r="A34" s="71"/>
      <c r="B34" s="72"/>
      <c r="C34" s="72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2"/>
      <c r="S34" s="142"/>
      <c r="T34" s="63"/>
      <c r="U34" s="120"/>
      <c r="V34" s="120"/>
    </row>
    <row r="35" spans="1:22" s="46" customFormat="1" ht="15" customHeight="1" x14ac:dyDescent="0.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118"/>
      <c r="V35" s="118"/>
    </row>
    <row r="36" spans="1:22" s="46" customFormat="1" ht="15" customHeight="1" x14ac:dyDescent="0.4">
      <c r="A36" s="43" t="s">
        <v>23</v>
      </c>
      <c r="B36" s="43" t="s">
        <v>70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O36" s="43"/>
      <c r="P36" s="43"/>
      <c r="Q36" s="43"/>
      <c r="R36" s="43"/>
      <c r="S36" s="43"/>
      <c r="T36" s="43"/>
      <c r="U36" s="118"/>
      <c r="V36" s="118"/>
    </row>
    <row r="37" spans="1:22" ht="15.5" x14ac:dyDescent="0.4">
      <c r="A37" s="43" t="s">
        <v>7</v>
      </c>
      <c r="B37" s="43" t="s">
        <v>71</v>
      </c>
    </row>
    <row r="38" spans="1:22" ht="15.5" x14ac:dyDescent="0.4">
      <c r="A38" s="43" t="s">
        <v>20</v>
      </c>
      <c r="B38" s="43" t="s">
        <v>72</v>
      </c>
    </row>
    <row r="39" spans="1:22" ht="15.5" x14ac:dyDescent="0.4">
      <c r="A39" s="43" t="s">
        <v>21</v>
      </c>
      <c r="B39" s="43" t="s">
        <v>22</v>
      </c>
    </row>
    <row r="40" spans="1:22" ht="15.5" x14ac:dyDescent="0.4">
      <c r="A40" s="43" t="s">
        <v>4</v>
      </c>
      <c r="B40" s="43" t="s">
        <v>29</v>
      </c>
    </row>
    <row r="41" spans="1:22" ht="15.5" x14ac:dyDescent="0.4">
      <c r="A41" s="43" t="s">
        <v>10</v>
      </c>
      <c r="B41" s="43" t="s">
        <v>30</v>
      </c>
    </row>
    <row r="42" spans="1:22" ht="15.5" x14ac:dyDescent="0.4">
      <c r="A42" s="43" t="s">
        <v>11</v>
      </c>
      <c r="B42" s="43" t="s">
        <v>31</v>
      </c>
    </row>
    <row r="43" spans="1:22" ht="15.5" x14ac:dyDescent="0.4">
      <c r="A43" s="43" t="s">
        <v>5</v>
      </c>
      <c r="B43" s="43" t="s">
        <v>32</v>
      </c>
    </row>
    <row r="44" spans="1:22" ht="15.5" x14ac:dyDescent="0.4">
      <c r="A44" s="64" t="s">
        <v>57</v>
      </c>
      <c r="B44" s="43" t="s">
        <v>28</v>
      </c>
    </row>
    <row r="45" spans="1:22" ht="15.5" x14ac:dyDescent="0.4">
      <c r="A45" s="43" t="s">
        <v>18</v>
      </c>
      <c r="B45" s="43" t="s">
        <v>19</v>
      </c>
    </row>
    <row r="46" spans="1:22" ht="15.5" x14ac:dyDescent="0.4">
      <c r="A46" s="64" t="s">
        <v>58</v>
      </c>
      <c r="B46" s="43" t="s">
        <v>24</v>
      </c>
    </row>
    <row r="47" spans="1:22" ht="15.5" x14ac:dyDescent="0.4">
      <c r="A47" s="64" t="s">
        <v>59</v>
      </c>
      <c r="B47" s="43" t="s">
        <v>25</v>
      </c>
    </row>
    <row r="48" spans="1:22" x14ac:dyDescent="0.25">
      <c r="A48" s="43" t="s">
        <v>6</v>
      </c>
      <c r="B48" s="43" t="s">
        <v>26</v>
      </c>
    </row>
    <row r="49" spans="1:2" x14ac:dyDescent="0.25">
      <c r="A49" s="43" t="s">
        <v>16</v>
      </c>
      <c r="B49" s="43" t="s">
        <v>17</v>
      </c>
    </row>
    <row r="50" spans="1:2" ht="15.5" x14ac:dyDescent="0.4">
      <c r="A50" s="64" t="s">
        <v>64</v>
      </c>
      <c r="B50" s="64" t="s">
        <v>67</v>
      </c>
    </row>
    <row r="51" spans="1:2" ht="15.5" x14ac:dyDescent="0.4">
      <c r="A51" s="64" t="s">
        <v>65</v>
      </c>
      <c r="B51" s="64" t="s">
        <v>68</v>
      </c>
    </row>
    <row r="52" spans="1:2" ht="15.5" x14ac:dyDescent="0.4">
      <c r="A52" s="64" t="s">
        <v>66</v>
      </c>
      <c r="B52" s="64" t="s">
        <v>69</v>
      </c>
    </row>
    <row r="53" spans="1:2" x14ac:dyDescent="0.25">
      <c r="A53" s="64" t="s">
        <v>89</v>
      </c>
      <c r="B53" s="64" t="s">
        <v>96</v>
      </c>
    </row>
  </sheetData>
  <mergeCells count="7">
    <mergeCell ref="S33:T33"/>
    <mergeCell ref="A2:T2"/>
    <mergeCell ref="O1:P1"/>
    <mergeCell ref="A3:T3"/>
    <mergeCell ref="A4:T4"/>
    <mergeCell ref="Q1:R1"/>
    <mergeCell ref="S1:T1"/>
  </mergeCells>
  <phoneticPr fontId="0" type="noConversion"/>
  <pageMargins left="0.31496062992125984" right="0.27559055118110237" top="0.74803149606299213" bottom="0.74803149606299213" header="0.59055118110236227" footer="0.31496062992125984"/>
  <pageSetup paperSize="9" scale="98" orientation="landscape" blackAndWhite="1" r:id="rId1"/>
  <headerFooter alignWithMargins="0">
    <oddHeader xml:space="preserve">&amp;L&amp;8QMS-52-PV101_2012-08&amp;C&amp;8Seite &amp;P von &amp;N&amp;R&amp;8Anlage 2
</oddHeader>
  </headerFooter>
  <rowBreaks count="1" manualBreakCount="1">
    <brk id="34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"/>
  <sheetViews>
    <sheetView zoomScaleNormal="100" workbookViewId="0">
      <selection activeCell="L33" sqref="L33"/>
    </sheetView>
  </sheetViews>
  <sheetFormatPr baseColWidth="10" defaultColWidth="11.453125" defaultRowHeight="12.5" x14ac:dyDescent="0.25"/>
  <cols>
    <col min="1" max="10" width="9.1796875" style="64" customWidth="1"/>
    <col min="11" max="11" width="12.54296875" style="64" customWidth="1"/>
    <col min="12" max="12" width="10.26953125" style="64" customWidth="1"/>
    <col min="13" max="16384" width="11.453125" style="64"/>
  </cols>
  <sheetData>
    <row r="1" spans="1:24" ht="14" x14ac:dyDescent="0.3">
      <c r="A1" s="101" t="s">
        <v>14</v>
      </c>
      <c r="B1" s="187" t="str">
        <f>IF(Festigkeitskennwerte!B1="","",Festigkeitskennwerte!B1)</f>
        <v>M. (S., J.)</v>
      </c>
      <c r="C1" s="187"/>
      <c r="D1" s="187"/>
      <c r="E1" s="47"/>
      <c r="F1" s="47"/>
      <c r="G1" s="66"/>
      <c r="H1" s="47"/>
      <c r="I1" s="69"/>
      <c r="J1" s="69"/>
      <c r="K1" s="104" t="s">
        <v>13</v>
      </c>
      <c r="L1" s="187" t="str">
        <f>IF(Festigkeitskennwerte!S1="","",Festigkeitskennwerte!S1)</f>
        <v/>
      </c>
      <c r="M1" s="188"/>
    </row>
    <row r="2" spans="1:24" ht="15.5" x14ac:dyDescent="0.35">
      <c r="A2" s="178" t="s">
        <v>12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3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17.5" x14ac:dyDescent="0.35">
      <c r="A3" s="178" t="s">
        <v>77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3"/>
      <c r="N3" s="6"/>
      <c r="O3" s="100"/>
      <c r="P3" s="6"/>
      <c r="Q3" s="6"/>
    </row>
    <row r="4" spans="1:24" ht="15.5" x14ac:dyDescent="0.35">
      <c r="A4" s="178" t="s">
        <v>27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3"/>
    </row>
    <row r="5" spans="1:24" ht="15.5" x14ac:dyDescent="0.35">
      <c r="A5" s="70"/>
      <c r="B5" s="24"/>
      <c r="C5" s="24"/>
      <c r="D5" s="24"/>
      <c r="E5" s="24"/>
      <c r="F5" s="68"/>
      <c r="G5" s="29"/>
      <c r="H5" s="29"/>
      <c r="I5" s="29"/>
      <c r="J5" s="29"/>
      <c r="K5" s="29"/>
      <c r="L5" s="29"/>
      <c r="M5" s="35"/>
      <c r="N5" s="23"/>
      <c r="O5" s="23"/>
      <c r="P5" s="23"/>
      <c r="Q5" s="24"/>
      <c r="R5" s="24"/>
      <c r="S5" s="24"/>
      <c r="T5" s="24"/>
      <c r="U5" s="24"/>
    </row>
    <row r="6" spans="1:24" ht="15.5" x14ac:dyDescent="0.35">
      <c r="A6" s="34"/>
      <c r="B6" s="10"/>
      <c r="C6" s="29"/>
      <c r="D6" s="29"/>
      <c r="E6" s="29"/>
      <c r="F6" s="25"/>
      <c r="G6" s="29"/>
      <c r="H6" s="29"/>
      <c r="I6" s="29"/>
      <c r="J6" s="29"/>
      <c r="K6" s="29"/>
      <c r="L6" s="29"/>
      <c r="M6" s="35"/>
      <c r="N6" s="29"/>
      <c r="O6" s="29"/>
      <c r="P6" s="29"/>
      <c r="Q6" s="29"/>
      <c r="R6" s="29"/>
      <c r="S6" s="29"/>
      <c r="T6" s="29"/>
      <c r="U6" s="29"/>
    </row>
    <row r="7" spans="1:24" x14ac:dyDescent="0.25">
      <c r="A7" s="34"/>
      <c r="B7" s="29"/>
      <c r="C7" s="29"/>
      <c r="D7" s="12"/>
      <c r="E7" s="12"/>
      <c r="F7" s="29"/>
      <c r="G7" s="29"/>
      <c r="H7" s="29"/>
      <c r="I7" s="29"/>
      <c r="J7" s="29"/>
      <c r="K7" s="29" t="s">
        <v>34</v>
      </c>
      <c r="L7" s="29"/>
      <c r="M7" s="35"/>
    </row>
    <row r="8" spans="1:24" x14ac:dyDescent="0.25">
      <c r="A8" s="34"/>
      <c r="B8" s="29"/>
      <c r="C8" s="29"/>
      <c r="D8" s="36"/>
      <c r="E8" s="36"/>
      <c r="F8" s="29"/>
      <c r="G8" s="29"/>
      <c r="H8" s="29"/>
      <c r="I8" s="29"/>
      <c r="J8" s="29"/>
      <c r="K8" s="29" t="s">
        <v>42</v>
      </c>
      <c r="L8" s="29"/>
      <c r="M8" s="35"/>
    </row>
    <row r="9" spans="1:24" ht="15.5" x14ac:dyDescent="0.4">
      <c r="A9" s="34"/>
      <c r="B9" s="29"/>
      <c r="C9" s="29"/>
      <c r="D9" s="29"/>
      <c r="E9" s="29"/>
      <c r="F9" s="29"/>
      <c r="G9" s="29"/>
      <c r="H9" s="29"/>
      <c r="I9" s="29"/>
      <c r="J9" s="29"/>
      <c r="K9" s="29" t="s">
        <v>63</v>
      </c>
      <c r="L9" s="29"/>
      <c r="M9" s="35"/>
    </row>
    <row r="10" spans="1:24" x14ac:dyDescent="0.25">
      <c r="A10" s="3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5"/>
    </row>
    <row r="11" spans="1:24" x14ac:dyDescent="0.25">
      <c r="A11" s="3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5"/>
    </row>
    <row r="12" spans="1:24" x14ac:dyDescent="0.25">
      <c r="A12" s="3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5"/>
      <c r="N12" s="29"/>
      <c r="O12" s="29"/>
    </row>
    <row r="13" spans="1:24" ht="16" thickBot="1" x14ac:dyDescent="0.4">
      <c r="A13" s="34"/>
      <c r="B13" s="10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5"/>
      <c r="N13" s="29"/>
      <c r="O13" s="29"/>
    </row>
    <row r="14" spans="1:24" ht="15.5" x14ac:dyDescent="0.4">
      <c r="A14" s="164" t="s">
        <v>9</v>
      </c>
      <c r="B14" s="165" t="s">
        <v>23</v>
      </c>
      <c r="C14" s="166" t="s">
        <v>7</v>
      </c>
      <c r="D14" s="167" t="s">
        <v>6</v>
      </c>
      <c r="E14" s="168" t="s">
        <v>73</v>
      </c>
      <c r="F14" s="168" t="s">
        <v>74</v>
      </c>
      <c r="G14" s="168" t="s">
        <v>75</v>
      </c>
      <c r="H14" s="168" t="s">
        <v>76</v>
      </c>
      <c r="I14" s="169" t="s">
        <v>38</v>
      </c>
      <c r="J14" s="170" t="s">
        <v>16</v>
      </c>
      <c r="K14" s="168" t="s">
        <v>37</v>
      </c>
      <c r="L14" s="171" t="s">
        <v>41</v>
      </c>
      <c r="M14" s="35"/>
      <c r="N14" s="29"/>
      <c r="O14" s="29"/>
    </row>
    <row r="15" spans="1:24" ht="13.5" thickBot="1" x14ac:dyDescent="0.35">
      <c r="A15" s="17" t="s">
        <v>15</v>
      </c>
      <c r="B15" s="15" t="s">
        <v>0</v>
      </c>
      <c r="C15" s="16" t="s">
        <v>0</v>
      </c>
      <c r="D15" s="38" t="s">
        <v>36</v>
      </c>
      <c r="E15" s="18" t="s">
        <v>0</v>
      </c>
      <c r="F15" s="18" t="s">
        <v>0</v>
      </c>
      <c r="G15" s="18" t="s">
        <v>0</v>
      </c>
      <c r="H15" s="18" t="s">
        <v>0</v>
      </c>
      <c r="I15" s="19" t="s">
        <v>1</v>
      </c>
      <c r="J15" s="39" t="s">
        <v>36</v>
      </c>
      <c r="K15" s="67" t="s">
        <v>0</v>
      </c>
      <c r="L15" s="172" t="s">
        <v>40</v>
      </c>
      <c r="M15" s="35"/>
      <c r="N15" s="29"/>
      <c r="O15" s="29"/>
    </row>
    <row r="16" spans="1:24" ht="15" customHeight="1" x14ac:dyDescent="0.25">
      <c r="A16" s="151" t="str">
        <f>IF(Festigkeitskennwerte!A15=0,"",Festigkeitskennwerte!A15)</f>
        <v>Zx1</v>
      </c>
      <c r="B16" s="138">
        <v>60</v>
      </c>
      <c r="C16" s="89" t="s">
        <v>90</v>
      </c>
      <c r="D16" s="137" t="s">
        <v>90</v>
      </c>
      <c r="E16" s="78">
        <v>3.52</v>
      </c>
      <c r="F16" s="78">
        <v>14.96</v>
      </c>
      <c r="G16" s="78"/>
      <c r="H16" s="78"/>
      <c r="I16" s="139">
        <f>E16*F16</f>
        <v>52.659200000000006</v>
      </c>
      <c r="J16" s="140">
        <f>IF(COUNT(Festigkeitskennwerte!K15,I16)=2,(Festigkeitskennwerte!K15-I16)/Festigkeitskennwerte!K15*100,"")</f>
        <v>56.348699171887858</v>
      </c>
      <c r="K16" s="141"/>
      <c r="L16" s="152" t="str">
        <f t="shared" ref="L16:L31" si="0">IF(COUNT(K16,B16)=2,IF(K16&gt;=B16/3,"yes","no"),"")</f>
        <v/>
      </c>
      <c r="M16" s="35"/>
      <c r="N16" s="29"/>
      <c r="O16" s="29"/>
    </row>
    <row r="17" spans="1:15" ht="15" customHeight="1" x14ac:dyDescent="0.25">
      <c r="A17" s="153" t="str">
        <f>IF(Festigkeitskennwerte!A16=0,"",Festigkeitskennwerte!A16)</f>
        <v>Zx2</v>
      </c>
      <c r="B17" s="90">
        <v>60</v>
      </c>
      <c r="C17" s="91">
        <v>81</v>
      </c>
      <c r="D17" s="85">
        <f t="shared" ref="D17:D31" si="1">IF(COUNT(B17,C17)=2,ROUND((C17-B17)/B17*100*2,0)/2,"")</f>
        <v>35</v>
      </c>
      <c r="E17" s="81">
        <v>3.38</v>
      </c>
      <c r="F17" s="81">
        <v>14.67</v>
      </c>
      <c r="G17" s="81"/>
      <c r="H17" s="81"/>
      <c r="I17" s="74">
        <f t="shared" ref="I17:I27" si="2">E17*F17</f>
        <v>49.584599999999995</v>
      </c>
      <c r="J17" s="87">
        <f>IF(COUNT(Festigkeitskennwerte!K16,I17)=2,(Festigkeitskennwerte!K16-I17)/Festigkeitskennwerte!K16*100,"")</f>
        <v>58.831743984502118</v>
      </c>
      <c r="K17" s="94"/>
      <c r="L17" s="154" t="str">
        <f t="shared" si="0"/>
        <v/>
      </c>
      <c r="M17" s="35"/>
      <c r="N17" s="29"/>
      <c r="O17" s="29"/>
    </row>
    <row r="18" spans="1:15" ht="15" customHeight="1" x14ac:dyDescent="0.25">
      <c r="A18" s="153" t="str">
        <f>IF(Festigkeitskennwerte!A17=0,"",Festigkeitskennwerte!A17)</f>
        <v>Zx3</v>
      </c>
      <c r="B18" s="90">
        <v>60</v>
      </c>
      <c r="C18" s="91">
        <v>81.099999999999994</v>
      </c>
      <c r="D18" s="85">
        <f t="shared" si="1"/>
        <v>35</v>
      </c>
      <c r="E18" s="81">
        <v>3.41</v>
      </c>
      <c r="F18" s="81">
        <v>14.81</v>
      </c>
      <c r="G18" s="81"/>
      <c r="H18" s="81"/>
      <c r="I18" s="74">
        <f t="shared" si="2"/>
        <v>50.502100000000006</v>
      </c>
      <c r="J18" s="86">
        <f>IF(COUNT(Festigkeitskennwerte!K17,I18)=2,(Festigkeitskennwerte!K17-I18)/Festigkeitskennwerte!K17*100,"")</f>
        <v>58.053329029017867</v>
      </c>
      <c r="K18" s="94"/>
      <c r="L18" s="154" t="str">
        <f t="shared" si="0"/>
        <v/>
      </c>
      <c r="M18" s="35"/>
      <c r="N18" s="29"/>
      <c r="O18" s="29"/>
    </row>
    <row r="19" spans="1:15" ht="15" customHeight="1" x14ac:dyDescent="0.25">
      <c r="A19" s="153" t="str">
        <f>IF(Festigkeitskennwerte!A18=0,"",Festigkeitskennwerte!A18)</f>
        <v>Zx4</v>
      </c>
      <c r="B19" s="90">
        <v>60</v>
      </c>
      <c r="C19" s="91">
        <v>80.900000000000006</v>
      </c>
      <c r="D19" s="85">
        <f t="shared" si="1"/>
        <v>35</v>
      </c>
      <c r="E19" s="81">
        <v>3.27</v>
      </c>
      <c r="F19" s="81">
        <v>14.49</v>
      </c>
      <c r="G19" s="81"/>
      <c r="H19" s="81"/>
      <c r="I19" s="74">
        <f t="shared" si="2"/>
        <v>47.382300000000001</v>
      </c>
      <c r="J19" s="87">
        <f>IF(COUNT(Festigkeitskennwerte!K18,I19)=2,(Festigkeitskennwerte!K18-I19)/Festigkeitskennwerte!K18*100,"")</f>
        <v>60.519513759337009</v>
      </c>
      <c r="K19" s="94"/>
      <c r="L19" s="154" t="str">
        <f t="shared" si="0"/>
        <v/>
      </c>
      <c r="M19" s="35"/>
      <c r="N19" s="29"/>
      <c r="O19" s="29"/>
    </row>
    <row r="20" spans="1:15" ht="15" customHeight="1" x14ac:dyDescent="0.25">
      <c r="A20" s="153" t="str">
        <f>IF(Festigkeitskennwerte!A19=0,"",Festigkeitskennwerte!A19)</f>
        <v/>
      </c>
      <c r="B20" s="90"/>
      <c r="C20" s="114"/>
      <c r="D20" s="85" t="str">
        <f t="shared" si="1"/>
        <v/>
      </c>
      <c r="E20" s="81"/>
      <c r="F20" s="81"/>
      <c r="G20" s="81"/>
      <c r="H20" s="81"/>
      <c r="I20" s="74"/>
      <c r="J20" s="86" t="str">
        <f>IF(COUNT(Festigkeitskennwerte!K19,I20)=2,(Festigkeitskennwerte!K19-I20)/Festigkeitskennwerte!K19*100,"")</f>
        <v/>
      </c>
      <c r="K20" s="94"/>
      <c r="L20" s="154" t="str">
        <f t="shared" si="0"/>
        <v/>
      </c>
      <c r="M20" s="35"/>
      <c r="N20" s="29"/>
      <c r="O20" s="29"/>
    </row>
    <row r="21" spans="1:15" ht="15" customHeight="1" x14ac:dyDescent="0.25">
      <c r="A21" s="153" t="str">
        <f>IF(Festigkeitskennwerte!A20=0,"",Festigkeitskennwerte!A20)</f>
        <v>Zy1</v>
      </c>
      <c r="B21" s="90">
        <v>60</v>
      </c>
      <c r="C21" s="91" t="s">
        <v>90</v>
      </c>
      <c r="D21" s="85" t="s">
        <v>90</v>
      </c>
      <c r="E21" s="81">
        <v>3.82</v>
      </c>
      <c r="F21" s="81">
        <v>14.67</v>
      </c>
      <c r="G21" s="81"/>
      <c r="H21" s="81"/>
      <c r="I21" s="74">
        <f t="shared" si="2"/>
        <v>56.039400000000001</v>
      </c>
      <c r="J21" s="87">
        <f>IF(COUNT(Festigkeitskennwerte!K20,I21)=2,(Festigkeitskennwerte!K20-I21)/Festigkeitskennwerte!K20*100,"")</f>
        <v>53.563387979892937</v>
      </c>
      <c r="K21" s="94"/>
      <c r="L21" s="154" t="str">
        <f t="shared" si="0"/>
        <v/>
      </c>
      <c r="M21" s="35"/>
      <c r="N21" s="29"/>
      <c r="O21" s="29"/>
    </row>
    <row r="22" spans="1:15" ht="15" customHeight="1" x14ac:dyDescent="0.25">
      <c r="A22" s="153" t="str">
        <f>IF(Festigkeitskennwerte!A21=0,"",Festigkeitskennwerte!A21)</f>
        <v>Zy2</v>
      </c>
      <c r="B22" s="90">
        <v>60</v>
      </c>
      <c r="C22" s="91">
        <v>81</v>
      </c>
      <c r="D22" s="85">
        <f t="shared" si="1"/>
        <v>35</v>
      </c>
      <c r="E22" s="81">
        <v>3.64</v>
      </c>
      <c r="F22" s="81">
        <v>14.68</v>
      </c>
      <c r="G22" s="81"/>
      <c r="H22" s="81"/>
      <c r="I22" s="74">
        <f t="shared" si="2"/>
        <v>53.435200000000002</v>
      </c>
      <c r="J22" s="86">
        <f>IF(COUNT(Festigkeitskennwerte!K21,I22)=2,(Festigkeitskennwerte!K21-I22)/Festigkeitskennwerte!K21*100,"")</f>
        <v>55.732540781849963</v>
      </c>
      <c r="K22" s="94"/>
      <c r="L22" s="154" t="str">
        <f t="shared" si="0"/>
        <v/>
      </c>
      <c r="M22" s="35"/>
      <c r="N22" s="29"/>
      <c r="O22" s="29"/>
    </row>
    <row r="23" spans="1:15" ht="15" customHeight="1" x14ac:dyDescent="0.25">
      <c r="A23" s="153" t="str">
        <f>IF(Festigkeitskennwerte!A22=0,"",Festigkeitskennwerte!A22)</f>
        <v>Zy3</v>
      </c>
      <c r="B23" s="90">
        <v>60</v>
      </c>
      <c r="C23" s="91">
        <v>80.14</v>
      </c>
      <c r="D23" s="85">
        <f t="shared" si="1"/>
        <v>33.5</v>
      </c>
      <c r="E23" s="81">
        <v>3.5</v>
      </c>
      <c r="F23" s="81">
        <v>14.39</v>
      </c>
      <c r="G23" s="81"/>
      <c r="H23" s="81"/>
      <c r="I23" s="74">
        <f t="shared" si="2"/>
        <v>50.365000000000002</v>
      </c>
      <c r="J23" s="87">
        <f>IF(COUNT(Festigkeitskennwerte!K22,I23)=2,(Festigkeitskennwerte!K22-I23)/Festigkeitskennwerte!K22*100,"")</f>
        <v>58.259663298871558</v>
      </c>
      <c r="K23" s="94"/>
      <c r="L23" s="154" t="str">
        <f t="shared" si="0"/>
        <v/>
      </c>
      <c r="M23" s="35"/>
      <c r="N23" s="29"/>
      <c r="O23" s="29"/>
    </row>
    <row r="24" spans="1:15" ht="15" customHeight="1" x14ac:dyDescent="0.25">
      <c r="A24" s="153" t="str">
        <f>IF(Festigkeitskennwerte!A23=0,"",Festigkeitskennwerte!A23)</f>
        <v>Zy4</v>
      </c>
      <c r="B24" s="90">
        <v>60</v>
      </c>
      <c r="C24" s="91">
        <v>79.739999999999995</v>
      </c>
      <c r="D24" s="85">
        <v>33</v>
      </c>
      <c r="E24" s="81">
        <v>3.69</v>
      </c>
      <c r="F24" s="81">
        <v>14.67</v>
      </c>
      <c r="G24" s="81"/>
      <c r="H24" s="81"/>
      <c r="I24" s="74">
        <f t="shared" si="2"/>
        <v>54.132300000000001</v>
      </c>
      <c r="J24" s="86">
        <f>IF(COUNT(Festigkeitskennwerte!K23,I24)=2,(Festigkeitskennwerte!K23-I24)/Festigkeitskennwerte!K23*100,"")</f>
        <v>55.107790712306837</v>
      </c>
      <c r="K24" s="94"/>
      <c r="L24" s="154" t="str">
        <f t="shared" si="0"/>
        <v/>
      </c>
      <c r="M24" s="35"/>
      <c r="N24" s="29"/>
      <c r="O24" s="29"/>
    </row>
    <row r="25" spans="1:15" ht="15" customHeight="1" x14ac:dyDescent="0.25">
      <c r="A25" s="153" t="str">
        <f>IF(Festigkeitskennwerte!A24=0,"",Festigkeitskennwerte!A24)</f>
        <v/>
      </c>
      <c r="B25" s="90"/>
      <c r="C25" s="91"/>
      <c r="D25" s="85"/>
      <c r="E25" s="81"/>
      <c r="F25" s="81"/>
      <c r="G25" s="81"/>
      <c r="H25" s="81"/>
      <c r="I25" s="74"/>
      <c r="J25" s="86"/>
      <c r="K25" s="94"/>
      <c r="L25" s="154"/>
      <c r="M25" s="35"/>
      <c r="N25" s="29"/>
      <c r="O25" s="29"/>
    </row>
    <row r="26" spans="1:15" ht="15" customHeight="1" x14ac:dyDescent="0.25">
      <c r="A26" s="153" t="str">
        <f>IF(Festigkeitskennwerte!A25=0,"",Festigkeitskennwerte!A25)</f>
        <v>Zd2</v>
      </c>
      <c r="B26" s="90">
        <v>60</v>
      </c>
      <c r="C26" s="91">
        <v>80.02</v>
      </c>
      <c r="D26" s="85">
        <f t="shared" si="1"/>
        <v>33.5</v>
      </c>
      <c r="E26" s="81">
        <v>3.55</v>
      </c>
      <c r="F26" s="81">
        <v>13.75</v>
      </c>
      <c r="G26" s="81"/>
      <c r="H26" s="81"/>
      <c r="I26" s="74">
        <f t="shared" si="2"/>
        <v>48.8125</v>
      </c>
      <c r="J26" s="86">
        <f>IF(COUNT(Festigkeitskennwerte!K26,I26)=2,(Festigkeitskennwerte!K26-I26)/Festigkeitskennwerte!K26*100,"")</f>
        <v>59.5611898866266</v>
      </c>
      <c r="K26" s="94"/>
      <c r="L26" s="154" t="str">
        <f t="shared" si="0"/>
        <v/>
      </c>
      <c r="M26" s="35"/>
      <c r="N26" s="29"/>
      <c r="O26" s="29"/>
    </row>
    <row r="27" spans="1:15" ht="15" customHeight="1" thickBot="1" x14ac:dyDescent="0.3">
      <c r="A27" s="155" t="str">
        <f>IF(Festigkeitskennwerte!A26=0,"",Festigkeitskennwerte!A26)</f>
        <v>Zd3</v>
      </c>
      <c r="B27" s="156">
        <v>60</v>
      </c>
      <c r="C27" s="157">
        <v>79.87</v>
      </c>
      <c r="D27" s="158">
        <f t="shared" si="1"/>
        <v>33</v>
      </c>
      <c r="E27" s="82">
        <v>3.16</v>
      </c>
      <c r="F27" s="82">
        <v>13.9</v>
      </c>
      <c r="G27" s="82"/>
      <c r="H27" s="82"/>
      <c r="I27" s="76">
        <f t="shared" si="2"/>
        <v>43.924000000000007</v>
      </c>
      <c r="J27" s="88">
        <f>IF(COUNT(Festigkeitskennwerte!K27,I27)=2,(Festigkeitskennwerte!K27-I27)/Festigkeitskennwerte!K27*100,"")</f>
        <v>63.608097856071709</v>
      </c>
      <c r="K27" s="96"/>
      <c r="L27" s="159" t="str">
        <f t="shared" si="0"/>
        <v/>
      </c>
      <c r="M27" s="35"/>
      <c r="N27" s="29"/>
      <c r="O27" s="29"/>
    </row>
    <row r="28" spans="1:15" ht="15" customHeight="1" x14ac:dyDescent="0.25">
      <c r="A28" s="173" t="str">
        <f>IF(Festigkeitskennwerte!A27=0,"",Festigkeitskennwerte!A27)</f>
        <v>Ax1</v>
      </c>
      <c r="B28" s="90"/>
      <c r="C28" s="91"/>
      <c r="D28" s="149" t="str">
        <f t="shared" si="1"/>
        <v/>
      </c>
      <c r="E28" s="110"/>
      <c r="F28" s="110"/>
      <c r="G28" s="110"/>
      <c r="H28" s="110"/>
      <c r="I28" s="131"/>
      <c r="J28" s="148" t="str">
        <f>IF(COUNT(Festigkeitskennwerte!K27,I28)=2,(Festigkeitskennwerte!K27-I28)/Festigkeitskennwerte!K27*100,"")</f>
        <v/>
      </c>
      <c r="K28" s="150"/>
      <c r="L28" s="174" t="str">
        <f t="shared" si="0"/>
        <v/>
      </c>
      <c r="M28" s="35"/>
      <c r="N28" s="29"/>
      <c r="O28" s="29"/>
    </row>
    <row r="29" spans="1:15" ht="15" customHeight="1" x14ac:dyDescent="0.25">
      <c r="A29" s="153" t="str">
        <f>IF(Festigkeitskennwerte!A28=0,"",Festigkeitskennwerte!A28)</f>
        <v>L0</v>
      </c>
      <c r="B29" s="90"/>
      <c r="C29" s="91"/>
      <c r="D29" s="85" t="str">
        <f t="shared" si="1"/>
        <v/>
      </c>
      <c r="E29" s="81"/>
      <c r="F29" s="81"/>
      <c r="G29" s="81"/>
      <c r="H29" s="81"/>
      <c r="I29" s="74"/>
      <c r="J29" s="86" t="str">
        <f>IF(COUNT(Festigkeitskennwerte!K28,I29)=2,(Festigkeitskennwerte!K28-I29)/Festigkeitskennwerte!K28*100,"")</f>
        <v/>
      </c>
      <c r="K29" s="94"/>
      <c r="L29" s="154" t="str">
        <f t="shared" si="0"/>
        <v/>
      </c>
      <c r="M29" s="35"/>
      <c r="N29" s="29"/>
      <c r="O29" s="29"/>
    </row>
    <row r="30" spans="1:15" ht="15" customHeight="1" x14ac:dyDescent="0.25">
      <c r="A30" s="153" t="str">
        <f>IF(Festigkeitskennwerte!A29=0,"",Festigkeitskennwerte!A29)</f>
        <v>Lu</v>
      </c>
      <c r="B30" s="90"/>
      <c r="C30" s="91"/>
      <c r="D30" s="85" t="str">
        <f t="shared" si="1"/>
        <v/>
      </c>
      <c r="E30" s="93"/>
      <c r="F30" s="93"/>
      <c r="G30" s="93"/>
      <c r="H30" s="93"/>
      <c r="I30" s="74"/>
      <c r="J30" s="86" t="str">
        <f>IF(COUNT(Festigkeitskennwerte!K29,I30)=2,(Festigkeitskennwerte!K29-I30)/Festigkeitskennwerte!K29*100,"")</f>
        <v/>
      </c>
      <c r="K30" s="95"/>
      <c r="L30" s="154" t="str">
        <f t="shared" si="0"/>
        <v/>
      </c>
      <c r="M30" s="35"/>
      <c r="N30" s="29"/>
      <c r="O30" s="29"/>
    </row>
    <row r="31" spans="1:15" ht="15" customHeight="1" thickBot="1" x14ac:dyDescent="0.3">
      <c r="A31" s="155" t="str">
        <f>IF(Festigkeitskennwerte!A32=0,"",Festigkeitskennwerte!A32)</f>
        <v>r</v>
      </c>
      <c r="B31" s="92"/>
      <c r="C31" s="157"/>
      <c r="D31" s="158" t="str">
        <f t="shared" si="1"/>
        <v/>
      </c>
      <c r="E31" s="82"/>
      <c r="F31" s="82"/>
      <c r="G31" s="82"/>
      <c r="H31" s="82"/>
      <c r="I31" s="76"/>
      <c r="J31" s="88" t="str">
        <f>IF(COUNT(Festigkeitskennwerte!K32,I31)=2,(Festigkeitskennwerte!K32-I31)/Festigkeitskennwerte!K32*100,"")</f>
        <v/>
      </c>
      <c r="K31" s="96"/>
      <c r="L31" s="175" t="str">
        <f t="shared" si="0"/>
        <v/>
      </c>
      <c r="M31" s="160"/>
      <c r="N31" s="29"/>
      <c r="O31" s="29"/>
    </row>
    <row r="32" spans="1:15" ht="15.5" x14ac:dyDescent="0.35">
      <c r="A32" s="60" t="s">
        <v>33</v>
      </c>
      <c r="B32" s="8"/>
      <c r="C32" s="8"/>
      <c r="D32" s="8"/>
      <c r="E32" s="8"/>
      <c r="F32" s="8"/>
      <c r="G32" s="8"/>
      <c r="H32" s="29"/>
      <c r="I32" s="161"/>
      <c r="J32" s="162"/>
      <c r="K32" s="163" t="s">
        <v>48</v>
      </c>
      <c r="L32" s="189">
        <f>IF(Festigkeitskennwerte!S33="","",Festigkeitskennwerte!S33)</f>
        <v>44550</v>
      </c>
      <c r="M32" s="190"/>
      <c r="N32" s="29"/>
      <c r="O32" s="29"/>
    </row>
    <row r="33" spans="1:13" ht="15.5" x14ac:dyDescent="0.35">
      <c r="A33" s="71"/>
      <c r="B33" s="72"/>
      <c r="C33" s="72"/>
      <c r="D33" s="72"/>
      <c r="E33" s="61"/>
      <c r="F33" s="61"/>
      <c r="G33" s="61"/>
      <c r="H33" s="61"/>
      <c r="I33" s="8"/>
      <c r="J33" s="61"/>
      <c r="K33" s="8"/>
      <c r="L33" s="144"/>
      <c r="M33" s="22"/>
    </row>
    <row r="34" spans="1:13" x14ac:dyDescent="0.25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2"/>
    </row>
    <row r="35" spans="1:13" x14ac:dyDescent="0.25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2"/>
    </row>
  </sheetData>
  <mergeCells count="6">
    <mergeCell ref="A2:M2"/>
    <mergeCell ref="A3:M3"/>
    <mergeCell ref="A4:M4"/>
    <mergeCell ref="L1:M1"/>
    <mergeCell ref="L32:M32"/>
    <mergeCell ref="B1:D1"/>
  </mergeCells>
  <phoneticPr fontId="0" type="noConversion"/>
  <pageMargins left="0.78740157480314965" right="0.78740157480314965" top="0.98425196850393704" bottom="0.31496062992125984" header="0.70866141732283472" footer="0.23622047244094491"/>
  <pageSetup paperSize="9" orientation="landscape" blackAndWhite="1" r:id="rId1"/>
  <headerFooter alignWithMargins="0">
    <oddHeader>&amp;L&amp;9QMS-52-PV101_Anlage2_2012-08&amp;CSeite 2 von 2&amp;RAnlage 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4"/>
  <sheetViews>
    <sheetView workbookViewId="0">
      <selection activeCell="K26" sqref="K26"/>
    </sheetView>
  </sheetViews>
  <sheetFormatPr baseColWidth="10" defaultRowHeight="12.5" x14ac:dyDescent="0.25"/>
  <sheetData>
    <row r="14" spans="1:1" x14ac:dyDescent="0.25">
      <c r="A14" s="1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Festigkeitskennwerte</vt:lpstr>
      <vt:lpstr>Verformungskennwerte</vt:lpstr>
      <vt:lpstr>Definition</vt:lpstr>
      <vt:lpstr>Festigkeitskennwerte!Druckbereich</vt:lpstr>
    </vt:vector>
  </TitlesOfParts>
  <Company>BAM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Schilling, Markus</dc:creator>
  <cp:lastModifiedBy>Schilling, Markus</cp:lastModifiedBy>
  <cp:lastPrinted>2021-12-20T13:39:03Z</cp:lastPrinted>
  <dcterms:created xsi:type="dcterms:W3CDTF">2001-06-11T14:36:19Z</dcterms:created>
  <dcterms:modified xsi:type="dcterms:W3CDTF">2022-06-24T06:54:41Z</dcterms:modified>
</cp:coreProperties>
</file>