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eus.lopes\Documents\mateusbtlopes\simplex-lp-solver-excel\"/>
    </mc:Choice>
  </mc:AlternateContent>
  <xr:revisionPtr revIDLastSave="0" documentId="13_ncr:1_{A5A254FA-82FE-4E22-8418-E83D8715CA2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Sheet1!$A$2:$F$15</definedName>
    <definedName name="solver_adj" localSheetId="0" hidden="1">Sheet1!$F$3:$F$15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Sheet1!$J$3:$J$9</definedName>
    <definedName name="solver_lhs2" localSheetId="0" hidden="1">Sheet1!$J$3:$J$9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Sheet1!$K$3:$K$9</definedName>
    <definedName name="solver_rhs2" localSheetId="0" hidden="1">Sheet1!$K$3:$K$9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K12" i="1"/>
  <c r="K10" i="1"/>
  <c r="D15" i="1"/>
  <c r="B15" i="1"/>
  <c r="D4" i="1"/>
  <c r="D5" i="1"/>
  <c r="D6" i="1"/>
  <c r="D7" i="1"/>
  <c r="D8" i="1"/>
  <c r="D9" i="1"/>
  <c r="D10" i="1"/>
  <c r="D11" i="1"/>
  <c r="D12" i="1"/>
  <c r="D13" i="1"/>
  <c r="D14" i="1"/>
  <c r="D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<sst xmlns="http://schemas.openxmlformats.org/spreadsheetml/2006/main" count="30" uniqueCount="21">
  <si>
    <t>De:</t>
  </si>
  <si>
    <t>Para:</t>
  </si>
  <si>
    <t>Nó</t>
  </si>
  <si>
    <t>Descrição</t>
  </si>
  <si>
    <t>Custo Unitário</t>
  </si>
  <si>
    <t>Qtde a ser enviada</t>
  </si>
  <si>
    <t>Fluxo Líq.</t>
  </si>
  <si>
    <t>Oferta/Demanda</t>
  </si>
  <si>
    <t>Demanda - Oferta =</t>
  </si>
  <si>
    <t>oferta</t>
  </si>
  <si>
    <t>demanda</t>
  </si>
  <si>
    <t>Custo Total</t>
  </si>
  <si>
    <t>Rio Verde</t>
  </si>
  <si>
    <t>Campo Grande</t>
  </si>
  <si>
    <t>Campinas</t>
  </si>
  <si>
    <t>São Paulo</t>
  </si>
  <si>
    <t>Belo Horizonte</t>
  </si>
  <si>
    <t>Rio de Janeiro</t>
  </si>
  <si>
    <t>Vitória</t>
  </si>
  <si>
    <r>
      <t xml:space="preserve">Oferta </t>
    </r>
    <r>
      <rPr>
        <b/>
        <sz val="11"/>
        <color theme="5"/>
        <rFont val="Calibri"/>
        <family val="2"/>
        <scheme val="minor"/>
      </rPr>
      <t>maior (negativo)</t>
    </r>
    <r>
      <rPr>
        <sz val="11"/>
        <color theme="5"/>
        <rFont val="Calibri"/>
        <family val="2"/>
        <scheme val="minor"/>
      </rPr>
      <t xml:space="preserve"> usar &gt;=</t>
    </r>
  </si>
  <si>
    <r>
      <t xml:space="preserve">Oferta </t>
    </r>
    <r>
      <rPr>
        <b/>
        <sz val="11"/>
        <color theme="5"/>
        <rFont val="Calibri"/>
        <family val="2"/>
        <scheme val="minor"/>
      </rPr>
      <t xml:space="preserve">menor (positivo) </t>
    </r>
    <r>
      <rPr>
        <sz val="11"/>
        <color theme="5"/>
        <rFont val="Calibri"/>
        <family val="2"/>
        <scheme val="minor"/>
      </rPr>
      <t>usar &lt;=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</si>
</sst>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0" fillId="4" borderId="3" xfId="0" applyFill="1" applyBorder="1" applyAlignment="1">
      <alignment horizontal="center"/>
    </xf>
    <xf numFmtId="0" fontId="0" fillId="0" borderId="4" xfId="0" applyBorder="1"/>
    <xf numFmtId="44" fontId="0" fillId="6" borderId="1" xfId="1" applyFont="1" applyFill="1" applyBorder="1" applyAlignment="1">
      <alignment horizontal="center"/>
    </xf>
    <xf numFmtId="0" fontId="3" fillId="0" borderId="9" xfId="0" applyFont="1" applyBorder="1"/>
    <xf numFmtId="0" fontId="3" fillId="4" borderId="10" xfId="0" applyFont="1" applyFill="1" applyBorder="1"/>
    <xf numFmtId="0" fontId="3" fillId="0" borderId="11" xfId="0" applyFont="1" applyBorder="1"/>
    <xf numFmtId="44" fontId="3" fillId="0" borderId="11" xfId="1" applyFont="1" applyBorder="1"/>
    <xf numFmtId="0" fontId="3" fillId="5" borderId="12" xfId="0" applyFont="1" applyFill="1" applyBorder="1"/>
    <xf numFmtId="0" fontId="4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1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44" fontId="9" fillId="0" borderId="0" xfId="1" applyFont="1"/>
    <xf numFmtId="44" fontId="6" fillId="0" borderId="0" xfId="1" applyFont="1"/>
    <xf numFmtId="0" fontId="9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showGridLines="0" tabSelected="1" workbookViewId="0">
      <selection activeCell="F12" sqref="F12"/>
    </sheetView>
  </sheetViews>
  <sheetFormatPr defaultRowHeight="14.4" x14ac:dyDescent="0.3"/>
  <cols>
    <col min="1" max="1" width="3.44140625" bestFit="1" customWidth="1"/>
    <col min="2" max="2" width="13.109375" bestFit="1" customWidth="1"/>
    <col min="3" max="3" width="3.44140625" bestFit="1" customWidth="1"/>
    <col min="4" max="4" width="13.21875" bestFit="1" customWidth="1"/>
    <col min="5" max="5" width="14.44140625" bestFit="1" customWidth="1"/>
    <col min="6" max="6" width="16.21875" bestFit="1" customWidth="1"/>
    <col min="8" max="8" width="8.5546875" customWidth="1"/>
    <col min="9" max="9" width="13.33203125" bestFit="1" customWidth="1"/>
    <col min="10" max="10" width="17.33203125" bestFit="1" customWidth="1"/>
    <col min="11" max="11" width="15.44140625" bestFit="1" customWidth="1"/>
    <col min="12" max="12" width="18.109375" bestFit="1" customWidth="1"/>
    <col min="13" max="13" width="12.88671875" bestFit="1" customWidth="1"/>
  </cols>
  <sheetData>
    <row r="1" spans="1:12" ht="15" thickBot="1" x14ac:dyDescent="0.35">
      <c r="A1" s="33" t="s">
        <v>0</v>
      </c>
      <c r="B1" s="34"/>
      <c r="C1" s="35" t="s">
        <v>1</v>
      </c>
      <c r="D1" s="34"/>
      <c r="E1" s="5"/>
      <c r="F1" s="5"/>
    </row>
    <row r="2" spans="1:12" ht="15" thickBot="1" x14ac:dyDescent="0.35">
      <c r="A2" s="7" t="s">
        <v>2</v>
      </c>
      <c r="B2" s="8" t="s">
        <v>3</v>
      </c>
      <c r="C2" s="9" t="s">
        <v>2</v>
      </c>
      <c r="D2" s="8" t="s">
        <v>3</v>
      </c>
      <c r="E2" s="10" t="s">
        <v>4</v>
      </c>
      <c r="F2" s="11" t="s">
        <v>5</v>
      </c>
      <c r="H2" s="17" t="s">
        <v>2</v>
      </c>
      <c r="I2" s="17" t="s">
        <v>3</v>
      </c>
      <c r="J2" s="14" t="s">
        <v>6</v>
      </c>
      <c r="K2" s="15" t="s">
        <v>7</v>
      </c>
    </row>
    <row r="3" spans="1:12" x14ac:dyDescent="0.3">
      <c r="A3" s="24">
        <v>1</v>
      </c>
      <c r="B3" s="25" t="str">
        <f>VLOOKUP(A3,$H$3:$I$9,2,FALSE)</f>
        <v>Rio Verde</v>
      </c>
      <c r="C3" s="26">
        <v>6</v>
      </c>
      <c r="D3" s="25" t="str">
        <f>VLOOKUP(C3,$H$3:$I$9,2,FALSE)</f>
        <v>Rio de Janeiro</v>
      </c>
      <c r="E3" s="27">
        <v>30</v>
      </c>
      <c r="F3" s="32">
        <v>0</v>
      </c>
      <c r="H3" s="16">
        <v>1</v>
      </c>
      <c r="I3" s="4" t="s">
        <v>12</v>
      </c>
      <c r="J3" s="12">
        <f>SUMIF($C$3:$C$15,H3,$F$3:$F$15)-SUMIF($A$3:$A$15,H3,$F$3:$F$15)</f>
        <v>-1100</v>
      </c>
      <c r="K3" s="13">
        <v>-1100</v>
      </c>
      <c r="L3" t="s">
        <v>9</v>
      </c>
    </row>
    <row r="4" spans="1:12" x14ac:dyDescent="0.3">
      <c r="A4" s="21">
        <v>1</v>
      </c>
      <c r="B4" s="22" t="str">
        <f>VLOOKUP(A4,$H$3:$I$9,2,FALSE)</f>
        <v>Rio Verde</v>
      </c>
      <c r="C4" s="23">
        <v>5</v>
      </c>
      <c r="D4" s="22" t="str">
        <f>VLOOKUP(C4,$H$3:$I$9,2,FALSE)</f>
        <v>Belo Horizonte</v>
      </c>
      <c r="E4" s="28">
        <v>20</v>
      </c>
      <c r="F4" s="30">
        <v>1100</v>
      </c>
      <c r="H4" s="16">
        <v>2</v>
      </c>
      <c r="I4" s="4" t="s">
        <v>13</v>
      </c>
      <c r="J4" s="12">
        <f>SUMIF($C$3:$C$15,H4,$F$3:$F$15)-SUMIF($A$3:$A$15,H4,$F$3:$F$15)</f>
        <v>-900</v>
      </c>
      <c r="K4" s="2">
        <v>-900</v>
      </c>
      <c r="L4" t="s">
        <v>9</v>
      </c>
    </row>
    <row r="5" spans="1:12" x14ac:dyDescent="0.3">
      <c r="A5" s="18">
        <v>1</v>
      </c>
      <c r="B5" s="19" t="str">
        <f>VLOOKUP(A5,$H$3:$I$9,2,FALSE)</f>
        <v>Rio Verde</v>
      </c>
      <c r="C5" s="20">
        <v>7</v>
      </c>
      <c r="D5" s="19" t="str">
        <f>VLOOKUP(C5,$H$3:$I$9,2,FALSE)</f>
        <v>Vitória</v>
      </c>
      <c r="E5" s="27">
        <v>35</v>
      </c>
      <c r="F5" s="29">
        <v>0</v>
      </c>
      <c r="H5" s="16">
        <v>3</v>
      </c>
      <c r="I5" s="4" t="s">
        <v>14</v>
      </c>
      <c r="J5" s="12">
        <f>SUMIF($C$3:$C$15,H5,$F$3:$F$15)-SUMIF($A$3:$A$15,H5,$F$3:$F$15)</f>
        <v>350</v>
      </c>
      <c r="K5" s="2">
        <v>350</v>
      </c>
      <c r="L5" t="s">
        <v>10</v>
      </c>
    </row>
    <row r="6" spans="1:12" x14ac:dyDescent="0.3">
      <c r="A6" s="21">
        <v>2</v>
      </c>
      <c r="B6" s="22" t="str">
        <f>VLOOKUP(A6,$H$3:$I$9,2,FALSE)</f>
        <v>Campo Grande</v>
      </c>
      <c r="C6" s="23">
        <v>5</v>
      </c>
      <c r="D6" s="22" t="str">
        <f>VLOOKUP(C6,$H$3:$I$9,2,FALSE)</f>
        <v>Belo Horizonte</v>
      </c>
      <c r="E6" s="28">
        <v>23</v>
      </c>
      <c r="F6" s="30">
        <v>100</v>
      </c>
      <c r="H6" s="16">
        <v>4</v>
      </c>
      <c r="I6" s="4" t="s">
        <v>15</v>
      </c>
      <c r="J6" s="12">
        <f>SUMIF($C$3:$C$15,H6,$F$3:$F$15)-SUMIF($A$3:$A$15,H6,$F$3:$F$15)</f>
        <v>450</v>
      </c>
      <c r="K6" s="2">
        <v>450</v>
      </c>
      <c r="L6" t="s">
        <v>10</v>
      </c>
    </row>
    <row r="7" spans="1:12" x14ac:dyDescent="0.3">
      <c r="A7" s="18">
        <v>2</v>
      </c>
      <c r="B7" s="19" t="str">
        <f>VLOOKUP(A7,$H$3:$I$9,2,FALSE)</f>
        <v>Campo Grande</v>
      </c>
      <c r="C7" s="20">
        <v>3</v>
      </c>
      <c r="D7" s="19" t="str">
        <f>VLOOKUP(C7,$H$3:$I$9,2,FALSE)</f>
        <v>Campinas</v>
      </c>
      <c r="E7" s="27">
        <v>15</v>
      </c>
      <c r="F7" s="29">
        <v>800</v>
      </c>
      <c r="H7" s="16">
        <v>5</v>
      </c>
      <c r="I7" s="4" t="s">
        <v>16</v>
      </c>
      <c r="J7" s="12">
        <f>SUMIF($C$3:$C$15,H7,$F$3:$F$15)-SUMIF($A$3:$A$15,H7,$F$3:$F$15)</f>
        <v>400</v>
      </c>
      <c r="K7" s="2">
        <v>400</v>
      </c>
      <c r="L7" t="s">
        <v>10</v>
      </c>
    </row>
    <row r="8" spans="1:12" x14ac:dyDescent="0.3">
      <c r="A8" s="21">
        <v>2</v>
      </c>
      <c r="B8" s="22" t="str">
        <f>VLOOKUP(A8,$H$3:$I$9,2,FALSE)</f>
        <v>Campo Grande</v>
      </c>
      <c r="C8" s="23">
        <v>4</v>
      </c>
      <c r="D8" s="22" t="str">
        <f>VLOOKUP(C8,$H$3:$I$9,2,FALSE)</f>
        <v>São Paulo</v>
      </c>
      <c r="E8" s="28">
        <v>22</v>
      </c>
      <c r="F8" s="30">
        <v>0</v>
      </c>
      <c r="H8" s="16">
        <v>6</v>
      </c>
      <c r="I8" s="4" t="s">
        <v>17</v>
      </c>
      <c r="J8" s="12">
        <f>SUMIF($C$3:$C$15,H8,$F$3:$F$15)-SUMIF($A$3:$A$15,H8,$F$3:$F$15)</f>
        <v>500</v>
      </c>
      <c r="K8" s="2">
        <v>500</v>
      </c>
      <c r="L8" t="s">
        <v>10</v>
      </c>
    </row>
    <row r="9" spans="1:12" x14ac:dyDescent="0.3">
      <c r="A9" s="18">
        <v>4</v>
      </c>
      <c r="B9" s="19" t="str">
        <f>VLOOKUP(A9,$H$3:$I$9,2,FALSE)</f>
        <v>São Paulo</v>
      </c>
      <c r="C9" s="20">
        <v>3</v>
      </c>
      <c r="D9" s="19" t="str">
        <f>VLOOKUP(C9,$H$3:$I$9,2,FALSE)</f>
        <v>Campinas</v>
      </c>
      <c r="E9" s="27">
        <v>7</v>
      </c>
      <c r="F9" s="29">
        <v>0</v>
      </c>
      <c r="H9" s="36">
        <v>7</v>
      </c>
      <c r="I9" s="4" t="s">
        <v>18</v>
      </c>
      <c r="J9" s="12">
        <f>SUMIF($C$3:$C$15,H9,$F$3:$F$15)-SUMIF($A$3:$A$15,H9,$F$3:$F$15)</f>
        <v>300</v>
      </c>
      <c r="K9" s="2">
        <v>300</v>
      </c>
      <c r="L9" t="s">
        <v>10</v>
      </c>
    </row>
    <row r="10" spans="1:12" x14ac:dyDescent="0.3">
      <c r="A10" s="21">
        <v>3</v>
      </c>
      <c r="B10" s="22" t="str">
        <f>VLOOKUP(A10,$H$3:$I$9,2,FALSE)</f>
        <v>Campinas</v>
      </c>
      <c r="C10" s="23">
        <v>4</v>
      </c>
      <c r="D10" s="22" t="str">
        <f>VLOOKUP(C10,$H$3:$I$9,2,FALSE)</f>
        <v>São Paulo</v>
      </c>
      <c r="E10" s="28">
        <v>5</v>
      </c>
      <c r="F10" s="30">
        <v>450</v>
      </c>
      <c r="J10" t="s">
        <v>8</v>
      </c>
      <c r="K10" s="1">
        <f>SUM(K3:K9)</f>
        <v>0</v>
      </c>
      <c r="L10" s="3" t="s">
        <v>19</v>
      </c>
    </row>
    <row r="11" spans="1:12" x14ac:dyDescent="0.3">
      <c r="A11" s="18">
        <v>6</v>
      </c>
      <c r="B11" s="19" t="str">
        <f>VLOOKUP(A11,$H$3:$I$9,2,FALSE)</f>
        <v>Rio de Janeiro</v>
      </c>
      <c r="C11" s="20">
        <v>5</v>
      </c>
      <c r="D11" s="19" t="str">
        <f>VLOOKUP(C11,$H$3:$I$9,2,FALSE)</f>
        <v>Belo Horizonte</v>
      </c>
      <c r="E11" s="27">
        <v>9</v>
      </c>
      <c r="F11" s="29">
        <v>0</v>
      </c>
      <c r="L11" s="3" t="s">
        <v>20</v>
      </c>
    </row>
    <row r="12" spans="1:12" ht="15" thickBot="1" x14ac:dyDescent="0.35">
      <c r="A12" s="21">
        <v>5</v>
      </c>
      <c r="B12" s="22" t="str">
        <f>VLOOKUP(A12,$H$3:$I$9,2,FALSE)</f>
        <v>Belo Horizonte</v>
      </c>
      <c r="C12" s="23">
        <v>6</v>
      </c>
      <c r="D12" s="22" t="str">
        <f>VLOOKUP(C12,$H$3:$I$9,2,FALSE)</f>
        <v>Rio de Janeiro</v>
      </c>
      <c r="E12" s="28">
        <v>8</v>
      </c>
      <c r="F12" s="30">
        <v>500</v>
      </c>
      <c r="J12" s="17" t="s">
        <v>11</v>
      </c>
      <c r="K12" s="6">
        <f>SUMPRODUCT(E3:E15,F3:F15)</f>
        <v>45250</v>
      </c>
    </row>
    <row r="13" spans="1:12" x14ac:dyDescent="0.3">
      <c r="A13" s="18">
        <v>6</v>
      </c>
      <c r="B13" s="19" t="str">
        <f>VLOOKUP(A13,$H$3:$I$9,2,FALSE)</f>
        <v>Rio de Janeiro</v>
      </c>
      <c r="C13" s="20">
        <v>4</v>
      </c>
      <c r="D13" s="19" t="str">
        <f>VLOOKUP(C13,$H$3:$I$9,2,FALSE)</f>
        <v>São Paulo</v>
      </c>
      <c r="E13" s="27">
        <v>8</v>
      </c>
      <c r="F13" s="29">
        <v>0</v>
      </c>
    </row>
    <row r="14" spans="1:12" x14ac:dyDescent="0.3">
      <c r="A14" s="21">
        <v>5</v>
      </c>
      <c r="B14" s="22" t="str">
        <f>VLOOKUP(A14,$H$3:$I$9,2,FALSE)</f>
        <v>Belo Horizonte</v>
      </c>
      <c r="C14" s="23">
        <v>7</v>
      </c>
      <c r="D14" s="22" t="str">
        <f>VLOOKUP(C14,$H$3:$I$9,2,FALSE)</f>
        <v>Vitória</v>
      </c>
      <c r="E14" s="28">
        <v>9</v>
      </c>
      <c r="F14" s="30">
        <v>300</v>
      </c>
    </row>
    <row r="15" spans="1:12" x14ac:dyDescent="0.3">
      <c r="A15" s="18">
        <v>6</v>
      </c>
      <c r="B15" s="19" t="str">
        <f>VLOOKUP(A15,$H$3:$I$9,2,FALSE)</f>
        <v>Rio de Janeiro</v>
      </c>
      <c r="C15" s="20">
        <v>7</v>
      </c>
      <c r="D15" s="19" t="str">
        <f>VLOOKUP(C15,$H$3:$I$9,2,FALSE)</f>
        <v>Vitória</v>
      </c>
      <c r="E15" s="27">
        <v>10</v>
      </c>
      <c r="F15" s="31">
        <v>0</v>
      </c>
    </row>
  </sheetData>
  <mergeCells count="2">
    <mergeCell ref="A1:B1"/>
    <mergeCell ref="C1:D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Lopes, Mateus</dc:creator>
  <cp:lastModifiedBy>Lopes, Mateus</cp:lastModifiedBy>
  <dcterms:created xsi:type="dcterms:W3CDTF">2015-06-05T18:17:20Z</dcterms:created>
  <dcterms:modified xsi:type="dcterms:W3CDTF">2020-08-20T18:47:35Z</dcterms:modified>
</cp:coreProperties>
</file>