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mateusjbarbosa/Desktop/Desenvolvimento/repositorios/fai/fai.etanois.docs/docs/projeto-final/pfc/apendices/APÊNDICE D - ESTIMATIVA DE TEMPO POR PONTOS DE CASOS DE USO/"/>
    </mc:Choice>
  </mc:AlternateContent>
  <xr:revisionPtr revIDLastSave="0" documentId="13_ncr:1_{B4954916-BC86-F84B-92CD-9BD58770E26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CU-Fase 2" sheetId="16" r:id="rId1"/>
  </sheets>
  <definedNames>
    <definedName name="_xlnm._FilterDatabase" localSheetId="0" hidden="1">'PCU-Fase 2'!$I$32:$I$34</definedName>
    <definedName name="_xlnm.Extract" localSheetId="0">'PCU-Fase 2'!$I$41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A136" i="16" l="1"/>
  <c r="J106" i="16"/>
  <c r="J105" i="16"/>
  <c r="J104" i="16"/>
  <c r="J103" i="16"/>
  <c r="J102" i="16"/>
  <c r="J101" i="16"/>
  <c r="J100" i="16"/>
  <c r="J99" i="16"/>
  <c r="G135" i="16"/>
  <c r="I99" i="16"/>
  <c r="I100" i="16"/>
  <c r="I103" i="16"/>
  <c r="I104" i="16"/>
  <c r="I102" i="16"/>
  <c r="I101" i="16"/>
  <c r="I106" i="16"/>
  <c r="I105" i="16"/>
  <c r="B28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I124" i="16" l="1"/>
  <c r="I125" i="16"/>
  <c r="H91" i="16"/>
  <c r="B70" i="16"/>
  <c r="I107" i="16"/>
  <c r="B109" i="16" l="1"/>
  <c r="I126" i="16"/>
  <c r="C135" i="16" s="1"/>
  <c r="I127" i="16" s="1"/>
  <c r="B115" i="16" l="1"/>
  <c r="D115" i="16" s="1"/>
  <c r="H115" i="16" s="1"/>
  <c r="B135" i="16"/>
  <c r="E136" i="16" s="1"/>
  <c r="H135" i="16" l="1"/>
  <c r="D136" i="16"/>
  <c r="D135" i="16"/>
  <c r="F135" i="16"/>
  <c r="E135" i="16"/>
  <c r="F136" i="16"/>
  <c r="D116" i="16"/>
  <c r="E116" i="16" s="1"/>
  <c r="F116" i="16" s="1"/>
  <c r="E115" i="16"/>
  <c r="F115" i="16" s="1"/>
</calcChain>
</file>

<file path=xl/sharedStrings.xml><?xml version="1.0" encoding="utf-8"?>
<sst xmlns="http://schemas.openxmlformats.org/spreadsheetml/2006/main" count="179" uniqueCount="158">
  <si>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</si>
  <si>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</si>
  <si>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</si>
  <si>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</si>
  <si>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</si>
  <si>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</si>
  <si>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</si>
  <si>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</si>
  <si>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</si>
  <si>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</si>
  <si>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</si>
  <si>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</si>
  <si>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</si>
  <si>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</si>
  <si>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</si>
  <si>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</si>
  <si>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</si>
  <si>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</si>
  <si>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</si>
  <si>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</si>
  <si>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</si>
  <si>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</si>
  <si>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</si>
  <si>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</si>
  <si>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</si>
  <si>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</si>
  <si>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</si>
  <si>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</si>
  <si>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</si>
  <si>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</si>
  <si>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</si>
  <si>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</si>
  <si>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</si>
  <si>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</si>
  <si>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</si>
  <si>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</si>
  <si>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</si>
  <si>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</si>
  <si>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</si>
  <si>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</si>
  <si>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</si>
  <si>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</si>
  <si>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</si>
  <si>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</si>
  <si>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</si>
  <si>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</si>
  <si>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</si>
  <si>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</si>
  <si>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</si>
  <si>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</si>
  <si>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</si>
  <si>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</si>
  <si>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</si>
  <si>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</si>
  <si>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</si>
  <si>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</si>
  <si>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</si>
  <si>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</si>
  <si>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</si>
  <si>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</si>
  <si>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</si>
  <si>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</si>
  <si>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</si>
  <si>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</si>
  <si>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</si>
  <si>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</si>
  <si>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</si>
  <si>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</si>
  <si>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</si>
  <si>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</si>
  <si>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</si>
  <si>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</si>
  <si>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</si>
  <si>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</si>
  <si>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</si>
  <si>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</si>
  <si>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</si>
  <si>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</si>
  <si>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</si>
  <si>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</si>
  <si>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</si>
  <si>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</si>
  <si>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</si>
  <si>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</si>
  <si>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</si>
  <si>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</si>
  <si>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</si>
  <si>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</si>
  <si>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</si>
  <si>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</si>
  <si>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</si>
  <si>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</si>
  <si>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</si>
  <si>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</si>
  <si>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</si>
  <si>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</si>
  <si>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</si>
  <si>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</si>
  <si>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</si>
  <si>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</si>
  <si>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</si>
  <si>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</si>
  <si>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</si>
  <si>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</si>
  <si>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</si>
  <si>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</si>
  <si>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</si>
  <si>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</si>
  <si>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</si>
  <si>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</si>
  <si>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</si>
  <si>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</si>
  <si>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</si>
  <si>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</si>
  <si>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</si>
  <si>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</si>
  <si>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</si>
  <si>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</si>
  <si>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</si>
  <si>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</si>
  <si>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</si>
  <si>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Etanóis</t>
  </si>
  <si>
    <t>Google Maps</t>
  </si>
  <si>
    <t>Motorista</t>
  </si>
  <si>
    <t>Gerente</t>
  </si>
  <si>
    <t>Editar Motorista</t>
  </si>
  <si>
    <t>Cadastrar Motorista</t>
  </si>
  <si>
    <t>Acessar Motorista</t>
  </si>
  <si>
    <t>Alterar senha do Motorista</t>
  </si>
  <si>
    <t>Cadastrar combustível preferido pelo usuário</t>
  </si>
  <si>
    <t>Cadastrar distância máxima de busca por postos de combustível sem rotas</t>
  </si>
  <si>
    <t>Cadastrar distância máxima de busca por postos de combustível com rotas</t>
  </si>
  <si>
    <t>Mostrar localização do usuário no mapa</t>
  </si>
  <si>
    <t>Mostrar localização dos postos de combustível no mapa</t>
  </si>
  <si>
    <t>Traçar rota até o posto de combustível selecionado</t>
  </si>
  <si>
    <t>Traçar rotas entre duas localizações</t>
  </si>
  <si>
    <t>Frentista</t>
  </si>
  <si>
    <t>PagSeguro</t>
  </si>
  <si>
    <t>Inativar Motorista</t>
  </si>
  <si>
    <t>Cadastrar Posto de Combustível</t>
  </si>
  <si>
    <t>Editar Posto de Combustível</t>
  </si>
  <si>
    <t>Cadastrar serviços do Posto de Combustível</t>
  </si>
  <si>
    <t>Inativar Posto de Combustível</t>
  </si>
  <si>
    <t>Cadastrar combustíveis disponíveis</t>
  </si>
  <si>
    <t>Editar preços dos combustíveis</t>
  </si>
  <si>
    <t>Cadastrar cartão de crédito/débito</t>
  </si>
  <si>
    <t>Mostrar raio de busca por postos de combustível</t>
  </si>
  <si>
    <t>Listar postos visíveis dentro do raio de busca</t>
  </si>
  <si>
    <t>Mostrar dados do posto</t>
  </si>
  <si>
    <t>Mostrar preços dos combustíveis do posto</t>
  </si>
  <si>
    <t>Mostrar distância do usuário até o posto</t>
  </si>
  <si>
    <t>Mostrar todos os postos disponíveis na rota definida</t>
  </si>
  <si>
    <t>Gerar QR Code de pagamento</t>
  </si>
  <si>
    <t>Visualizar repasses de vendas para o Etanóis</t>
  </si>
  <si>
    <t>Realizar pagamento por meio de leitura do QR Code</t>
  </si>
  <si>
    <t>Receber cashback após o pagamento</t>
  </si>
  <si>
    <t>Visualizar Etacoins disponíveis</t>
  </si>
  <si>
    <t>Possuir manual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</si>
</sst>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topLeftCell="A104" zoomScaleNormal="100" workbookViewId="0">
      <selection activeCell="A133" sqref="A133:H133"/>
    </sheetView>
  </sheetViews>
  <sheetFormatPr baseColWidth="10" defaultColWidth="9.1640625" defaultRowHeight="13" x14ac:dyDescent="0.15"/>
  <cols>
    <col min="1" max="1" width="26.1640625" style="1" customWidth="1"/>
    <col min="2" max="2" width="10.33203125" style="1" customWidth="1"/>
    <col min="3" max="3" width="22.5" style="1" bestFit="1" customWidth="1"/>
    <col min="4" max="4" width="11.5" style="1" customWidth="1"/>
    <col min="5" max="5" width="12.83203125" style="1" customWidth="1"/>
    <col min="6" max="6" width="15.1640625" style="1" customWidth="1"/>
    <col min="7" max="7" width="14.83203125" style="1" customWidth="1"/>
    <col min="8" max="8" width="15.83203125" style="1" customWidth="1"/>
    <col min="9" max="9" width="22.5" style="1" customWidth="1"/>
    <col min="10" max="10" width="9.1640625" style="3" hidden="1" customWidth="1"/>
    <col min="11" max="16384" width="9.1640625" style="1"/>
  </cols>
  <sheetData>
    <row r="1" spans="1:9" ht="32.25" customHeight="1" x14ac:dyDescent="0.25">
      <c r="A1" s="98" t="s">
        <v>62</v>
      </c>
      <c r="B1" s="98"/>
      <c r="C1" s="98"/>
      <c r="D1" s="98"/>
      <c r="E1" s="98"/>
      <c r="F1" s="98"/>
      <c r="G1" s="98"/>
      <c r="H1" s="98"/>
      <c r="I1" s="99"/>
    </row>
    <row r="2" spans="1:9" ht="23.25" customHeight="1" x14ac:dyDescent="0.25">
      <c r="A2" s="62"/>
      <c r="B2" s="62"/>
      <c r="C2" s="62"/>
      <c r="D2" s="62"/>
      <c r="E2" s="62"/>
      <c r="F2" s="62"/>
      <c r="G2" s="62"/>
      <c r="H2" s="62"/>
      <c r="I2" s="63"/>
    </row>
    <row r="3" spans="1:9" ht="28" x14ac:dyDescent="0.3">
      <c r="A3" s="59" t="s">
        <v>59</v>
      </c>
      <c r="B3" s="82" t="s">
        <v>121</v>
      </c>
      <c r="C3" s="83"/>
      <c r="D3" s="84"/>
      <c r="E3" s="54"/>
      <c r="F3" s="54"/>
      <c r="G3" s="54"/>
      <c r="H3" s="54"/>
      <c r="I3" s="57"/>
    </row>
    <row r="4" spans="1:9" ht="28" x14ac:dyDescent="0.3">
      <c r="A4" s="60"/>
      <c r="B4" s="28"/>
      <c r="C4" s="28"/>
      <c r="D4" s="28"/>
      <c r="E4" s="54"/>
      <c r="F4" s="54"/>
      <c r="G4" s="54"/>
      <c r="H4" s="54"/>
      <c r="I4" s="57"/>
    </row>
    <row r="5" spans="1:9" ht="17.25" customHeight="1" thickBot="1" x14ac:dyDescent="0.2">
      <c r="A5" s="61" t="s">
        <v>60</v>
      </c>
      <c r="B5" s="55">
        <v>43974</v>
      </c>
      <c r="C5" s="28"/>
      <c r="D5" s="28"/>
      <c r="E5" s="28"/>
      <c r="F5" s="28"/>
      <c r="G5" s="28" t="s">
        <v>61</v>
      </c>
      <c r="H5" s="56">
        <v>2</v>
      </c>
      <c r="I5" s="58"/>
    </row>
    <row r="6" spans="1:9" x14ac:dyDescent="0.15">
      <c r="A6" s="29" t="s">
        <v>56</v>
      </c>
      <c r="B6" s="28"/>
      <c r="C6" s="30"/>
      <c r="D6" s="30"/>
      <c r="E6" s="30"/>
      <c r="F6" s="30"/>
      <c r="G6" s="30"/>
      <c r="H6" s="28"/>
      <c r="I6" s="31"/>
    </row>
    <row r="7" spans="1:9" x14ac:dyDescent="0.15">
      <c r="A7" s="32"/>
      <c r="B7" s="33" t="s">
        <v>94</v>
      </c>
      <c r="C7" s="28"/>
      <c r="D7" s="28"/>
      <c r="E7" s="28"/>
      <c r="F7" s="28"/>
      <c r="G7" s="28"/>
      <c r="H7" s="28"/>
      <c r="I7" s="34"/>
    </row>
    <row r="8" spans="1:9" x14ac:dyDescent="0.15">
      <c r="A8" s="32"/>
      <c r="B8" s="33" t="s">
        <v>95</v>
      </c>
      <c r="C8" s="28"/>
      <c r="D8" s="28"/>
      <c r="E8" s="28"/>
      <c r="F8" s="28"/>
      <c r="G8" s="28"/>
      <c r="H8" s="28"/>
      <c r="I8" s="34"/>
    </row>
    <row r="9" spans="1:9" x14ac:dyDescent="0.15">
      <c r="A9" s="32"/>
      <c r="B9" s="33" t="s">
        <v>96</v>
      </c>
      <c r="C9" s="28"/>
      <c r="D9" s="28"/>
      <c r="E9" s="28"/>
      <c r="F9" s="28"/>
      <c r="G9" s="28"/>
      <c r="H9" s="28"/>
      <c r="I9" s="34"/>
    </row>
    <row r="10" spans="1:9" x14ac:dyDescent="0.15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15">
      <c r="A11" s="32"/>
      <c r="B11" s="33" t="s">
        <v>73</v>
      </c>
      <c r="C11" s="28"/>
      <c r="D11" s="28"/>
      <c r="E11" s="28"/>
      <c r="F11" s="28"/>
      <c r="G11" s="28"/>
      <c r="H11" s="28"/>
      <c r="I11" s="34"/>
    </row>
    <row r="12" spans="1:9" x14ac:dyDescent="0.15">
      <c r="A12" s="32"/>
      <c r="B12" s="33" t="s">
        <v>63</v>
      </c>
      <c r="C12" s="28"/>
      <c r="D12" s="28"/>
      <c r="E12" s="28"/>
      <c r="F12" s="28"/>
      <c r="G12" s="28"/>
      <c r="H12" s="28"/>
      <c r="I12" s="34"/>
    </row>
    <row r="13" spans="1:9" x14ac:dyDescent="0.15">
      <c r="A13" s="32"/>
      <c r="B13" s="33" t="s">
        <v>64</v>
      </c>
      <c r="C13" s="28"/>
      <c r="D13" s="28"/>
      <c r="E13" s="28"/>
      <c r="F13" s="28"/>
      <c r="G13" s="28"/>
      <c r="H13" s="28"/>
      <c r="I13" s="34"/>
    </row>
    <row r="14" spans="1:9" x14ac:dyDescent="0.15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4" thickBot="1" x14ac:dyDescent="0.2">
      <c r="A15" s="35"/>
      <c r="B15" s="36" t="s">
        <v>68</v>
      </c>
      <c r="C15" s="68"/>
      <c r="D15" s="55" t="s">
        <v>69</v>
      </c>
      <c r="E15" s="66" t="s">
        <v>67</v>
      </c>
      <c r="F15" s="36"/>
      <c r="G15" s="36"/>
      <c r="H15" s="36"/>
      <c r="I15" s="37"/>
    </row>
    <row r="16" spans="1:9" ht="15" x14ac:dyDescent="0.2">
      <c r="A16" s="100" t="s">
        <v>1</v>
      </c>
      <c r="B16" s="100"/>
      <c r="C16" s="100"/>
      <c r="D16" s="100"/>
      <c r="E16" s="100"/>
      <c r="F16" s="100"/>
      <c r="G16" s="100"/>
      <c r="H16" s="100"/>
      <c r="I16" s="100"/>
    </row>
    <row r="17" spans="1:12" ht="15" x14ac:dyDescent="0.2">
      <c r="A17" s="69" t="s">
        <v>99</v>
      </c>
      <c r="B17" s="87" t="s">
        <v>0</v>
      </c>
      <c r="C17" s="101"/>
      <c r="D17" s="101"/>
      <c r="E17" s="101"/>
      <c r="F17" s="101"/>
      <c r="G17" s="101"/>
      <c r="H17" s="101"/>
      <c r="I17" s="38" t="s">
        <v>2</v>
      </c>
    </row>
    <row r="18" spans="1:12" x14ac:dyDescent="0.15">
      <c r="A18" s="39" t="s">
        <v>3</v>
      </c>
      <c r="B18" s="89" t="s">
        <v>103</v>
      </c>
      <c r="C18" s="75"/>
      <c r="D18" s="75"/>
      <c r="E18" s="75"/>
      <c r="F18" s="75"/>
      <c r="G18" s="75"/>
      <c r="H18" s="75"/>
      <c r="I18" s="40">
        <v>1</v>
      </c>
    </row>
    <row r="19" spans="1:12" x14ac:dyDescent="0.15">
      <c r="A19" s="39" t="s">
        <v>4</v>
      </c>
      <c r="B19" s="89" t="s">
        <v>105</v>
      </c>
      <c r="C19" s="75"/>
      <c r="D19" s="75"/>
      <c r="E19" s="75"/>
      <c r="F19" s="75"/>
      <c r="G19" s="75"/>
      <c r="H19" s="75"/>
      <c r="I19" s="40">
        <v>2</v>
      </c>
      <c r="J19" s="3">
        <v>1</v>
      </c>
    </row>
    <row r="20" spans="1:12" x14ac:dyDescent="0.15">
      <c r="A20" s="39" t="s">
        <v>5</v>
      </c>
      <c r="B20" s="89" t="s">
        <v>104</v>
      </c>
      <c r="C20" s="75"/>
      <c r="D20" s="75"/>
      <c r="E20" s="75"/>
      <c r="F20" s="75"/>
      <c r="G20" s="75"/>
      <c r="H20" s="75"/>
      <c r="I20" s="40">
        <v>3</v>
      </c>
      <c r="J20" s="3">
        <v>2</v>
      </c>
    </row>
    <row r="21" spans="1:12" ht="15" x14ac:dyDescent="0.2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">
      <c r="A22" s="69" t="s">
        <v>6</v>
      </c>
      <c r="B22" s="95" t="s">
        <v>71</v>
      </c>
      <c r="C22" s="96"/>
    </row>
    <row r="23" spans="1:12" x14ac:dyDescent="0.15">
      <c r="A23" s="52" t="s">
        <v>123</v>
      </c>
      <c r="B23" s="80">
        <v>3</v>
      </c>
      <c r="C23" s="81"/>
      <c r="D23" s="3"/>
    </row>
    <row r="24" spans="1:12" x14ac:dyDescent="0.15">
      <c r="A24" s="74" t="s">
        <v>136</v>
      </c>
      <c r="B24" s="80">
        <v>2</v>
      </c>
      <c r="C24" s="81"/>
      <c r="D24" s="3"/>
    </row>
    <row r="25" spans="1:12" x14ac:dyDescent="0.15">
      <c r="A25" s="52" t="s">
        <v>124</v>
      </c>
      <c r="B25" s="80">
        <v>3</v>
      </c>
      <c r="C25" s="81"/>
    </row>
    <row r="26" spans="1:12" x14ac:dyDescent="0.15">
      <c r="A26" s="74" t="s">
        <v>137</v>
      </c>
      <c r="B26" s="80">
        <v>2</v>
      </c>
      <c r="C26" s="81"/>
    </row>
    <row r="27" spans="1:12" x14ac:dyDescent="0.15">
      <c r="A27" s="70" t="s">
        <v>122</v>
      </c>
      <c r="B27" s="80">
        <v>2</v>
      </c>
      <c r="C27" s="81"/>
    </row>
    <row r="28" spans="1:12" ht="15" x14ac:dyDescent="0.2">
      <c r="A28" s="41" t="s">
        <v>97</v>
      </c>
      <c r="B28" s="78">
        <f>SUM(B23:C27)</f>
        <v>12</v>
      </c>
      <c r="C28" s="79"/>
    </row>
    <row r="29" spans="1:12" ht="15" x14ac:dyDescent="0.2">
      <c r="B29" s="8"/>
      <c r="C29" s="7"/>
    </row>
    <row r="30" spans="1:12" ht="15" x14ac:dyDescent="0.2">
      <c r="A30" s="87" t="s">
        <v>7</v>
      </c>
      <c r="B30" s="87"/>
      <c r="C30" s="87"/>
      <c r="D30" s="87"/>
      <c r="E30" s="87"/>
      <c r="F30" s="87"/>
      <c r="G30" s="87"/>
      <c r="H30" s="87"/>
      <c r="I30" s="87"/>
    </row>
    <row r="31" spans="1:12" ht="15" x14ac:dyDescent="0.2">
      <c r="A31" s="69" t="s">
        <v>100</v>
      </c>
      <c r="B31" s="87" t="s">
        <v>0</v>
      </c>
      <c r="C31" s="88"/>
      <c r="D31" s="88"/>
      <c r="E31" s="88"/>
      <c r="F31" s="88"/>
      <c r="G31" s="88"/>
      <c r="H31" s="88"/>
      <c r="I31" s="38" t="s">
        <v>2</v>
      </c>
    </row>
    <row r="32" spans="1:12" x14ac:dyDescent="0.15">
      <c r="A32" s="39" t="s">
        <v>3</v>
      </c>
      <c r="B32" s="89" t="s">
        <v>78</v>
      </c>
      <c r="C32" s="75"/>
      <c r="D32" s="75"/>
      <c r="E32" s="75"/>
      <c r="F32" s="75"/>
      <c r="G32" s="75"/>
      <c r="H32" s="75"/>
      <c r="I32" s="40">
        <v>5</v>
      </c>
    </row>
    <row r="33" spans="1:10" x14ac:dyDescent="0.15">
      <c r="A33" s="39" t="s">
        <v>4</v>
      </c>
      <c r="B33" s="89" t="s">
        <v>75</v>
      </c>
      <c r="C33" s="75"/>
      <c r="D33" s="75"/>
      <c r="E33" s="75"/>
      <c r="F33" s="75"/>
      <c r="G33" s="75"/>
      <c r="H33" s="75"/>
      <c r="I33" s="40">
        <v>10</v>
      </c>
      <c r="J33" s="3">
        <v>2.5</v>
      </c>
    </row>
    <row r="34" spans="1:10" x14ac:dyDescent="0.15">
      <c r="A34" s="39" t="s">
        <v>5</v>
      </c>
      <c r="B34" s="89" t="s">
        <v>74</v>
      </c>
      <c r="C34" s="75"/>
      <c r="D34" s="75"/>
      <c r="E34" s="75"/>
      <c r="F34" s="75"/>
      <c r="G34" s="75"/>
      <c r="H34" s="75"/>
      <c r="I34" s="40">
        <v>15</v>
      </c>
      <c r="J34" s="3">
        <v>5</v>
      </c>
    </row>
    <row r="35" spans="1:10" x14ac:dyDescent="0.15">
      <c r="J35" s="3">
        <v>7.5</v>
      </c>
    </row>
    <row r="36" spans="1:10" ht="15" x14ac:dyDescent="0.2">
      <c r="A36" s="69" t="s">
        <v>8</v>
      </c>
      <c r="B36" s="95" t="s">
        <v>72</v>
      </c>
      <c r="C36" s="96"/>
      <c r="D36" s="2"/>
      <c r="E36" s="2"/>
      <c r="H36" s="3"/>
      <c r="I36" s="3"/>
      <c r="J36" s="3">
        <v>10</v>
      </c>
    </row>
    <row r="37" spans="1:10" ht="14" x14ac:dyDescent="0.15">
      <c r="A37" s="131" t="s">
        <v>126</v>
      </c>
      <c r="B37" s="129">
        <v>5</v>
      </c>
      <c r="C37" s="130"/>
      <c r="D37" s="3"/>
      <c r="F37" s="3"/>
      <c r="G37" s="3"/>
      <c r="H37" s="3"/>
      <c r="J37" s="3">
        <v>12.5</v>
      </c>
    </row>
    <row r="38" spans="1:10" ht="14" x14ac:dyDescent="0.15">
      <c r="A38" s="131" t="s">
        <v>127</v>
      </c>
      <c r="B38" s="129">
        <v>5</v>
      </c>
      <c r="C38" s="130"/>
      <c r="F38" s="3"/>
      <c r="G38" s="3"/>
      <c r="H38" s="3"/>
      <c r="J38" s="3">
        <v>15</v>
      </c>
    </row>
    <row r="39" spans="1:10" ht="14" x14ac:dyDescent="0.15">
      <c r="A39" s="131" t="s">
        <v>125</v>
      </c>
      <c r="B39" s="129">
        <v>5</v>
      </c>
      <c r="C39" s="130"/>
      <c r="F39" s="3"/>
      <c r="G39" s="3"/>
      <c r="H39" s="3"/>
    </row>
    <row r="40" spans="1:10" ht="14" x14ac:dyDescent="0.15">
      <c r="A40" s="131" t="s">
        <v>128</v>
      </c>
      <c r="B40" s="129">
        <v>5</v>
      </c>
      <c r="C40" s="130"/>
      <c r="F40" s="3"/>
      <c r="G40" s="3"/>
      <c r="H40" s="3"/>
    </row>
    <row r="41" spans="1:10" ht="14" x14ac:dyDescent="0.15">
      <c r="A41" s="131" t="s">
        <v>138</v>
      </c>
      <c r="B41" s="129">
        <v>5</v>
      </c>
      <c r="C41" s="130"/>
      <c r="F41" s="3"/>
      <c r="G41" s="3"/>
      <c r="H41" s="3"/>
      <c r="I41" s="3"/>
    </row>
    <row r="42" spans="1:10" ht="28" x14ac:dyDescent="0.15">
      <c r="A42" s="131" t="s">
        <v>139</v>
      </c>
      <c r="B42" s="129">
        <v>5</v>
      </c>
      <c r="C42" s="130"/>
      <c r="F42" s="3"/>
      <c r="G42" s="3"/>
      <c r="H42" s="3"/>
      <c r="I42" s="3"/>
    </row>
    <row r="43" spans="1:10" ht="14" x14ac:dyDescent="0.15">
      <c r="A43" s="131" t="s">
        <v>140</v>
      </c>
      <c r="B43" s="129">
        <v>5</v>
      </c>
      <c r="C43" s="130"/>
      <c r="F43" s="3"/>
      <c r="G43" s="3"/>
      <c r="H43" s="3"/>
      <c r="I43" s="3"/>
    </row>
    <row r="44" spans="1:10" ht="28" x14ac:dyDescent="0.15">
      <c r="A44" s="131" t="s">
        <v>141</v>
      </c>
      <c r="B44" s="129">
        <v>5</v>
      </c>
      <c r="C44" s="130"/>
      <c r="F44" s="3"/>
      <c r="G44" s="3"/>
      <c r="H44" s="3"/>
      <c r="I44" s="3"/>
    </row>
    <row r="45" spans="1:10" ht="14" x14ac:dyDescent="0.15">
      <c r="A45" s="131" t="s">
        <v>142</v>
      </c>
      <c r="B45" s="129">
        <v>5</v>
      </c>
      <c r="C45" s="130"/>
      <c r="F45" s="3"/>
      <c r="G45" s="3"/>
      <c r="H45" s="3"/>
      <c r="I45" s="3"/>
    </row>
    <row r="46" spans="1:10" ht="28" x14ac:dyDescent="0.15">
      <c r="A46" s="131" t="s">
        <v>143</v>
      </c>
      <c r="B46" s="129">
        <v>5</v>
      </c>
      <c r="C46" s="130"/>
      <c r="F46" s="3"/>
      <c r="G46" s="3"/>
      <c r="H46" s="3"/>
      <c r="I46" s="3"/>
    </row>
    <row r="47" spans="1:10" ht="14" x14ac:dyDescent="0.15">
      <c r="A47" s="131" t="s">
        <v>144</v>
      </c>
      <c r="B47" s="129">
        <v>5</v>
      </c>
      <c r="C47" s="130"/>
      <c r="F47" s="3"/>
      <c r="G47" s="3"/>
      <c r="H47" s="3"/>
      <c r="I47" s="3"/>
    </row>
    <row r="48" spans="1:10" ht="28" x14ac:dyDescent="0.15">
      <c r="A48" s="131" t="s">
        <v>129</v>
      </c>
      <c r="B48" s="129">
        <v>5</v>
      </c>
      <c r="C48" s="130"/>
      <c r="F48" s="3"/>
      <c r="G48" s="3"/>
      <c r="H48" s="3"/>
    </row>
    <row r="49" spans="1:9" ht="42" x14ac:dyDescent="0.15">
      <c r="A49" s="131" t="s">
        <v>130</v>
      </c>
      <c r="B49" s="129">
        <v>5</v>
      </c>
      <c r="C49" s="130"/>
      <c r="F49" s="3"/>
      <c r="G49" s="3"/>
      <c r="H49" s="3"/>
    </row>
    <row r="50" spans="1:9" ht="42" x14ac:dyDescent="0.15">
      <c r="A50" s="131" t="s">
        <v>131</v>
      </c>
      <c r="B50" s="129">
        <v>5</v>
      </c>
      <c r="C50" s="130"/>
      <c r="F50" s="3"/>
      <c r="G50" s="3"/>
      <c r="H50" s="3"/>
    </row>
    <row r="51" spans="1:9" ht="28" x14ac:dyDescent="0.15">
      <c r="A51" s="131" t="s">
        <v>145</v>
      </c>
      <c r="B51" s="129">
        <v>5</v>
      </c>
      <c r="C51" s="130"/>
      <c r="F51" s="3"/>
      <c r="G51" s="3"/>
      <c r="H51" s="3"/>
    </row>
    <row r="52" spans="1:9" ht="28" x14ac:dyDescent="0.15">
      <c r="A52" s="131" t="s">
        <v>132</v>
      </c>
      <c r="B52" s="129">
        <v>5</v>
      </c>
      <c r="C52" s="130"/>
      <c r="F52" s="3"/>
      <c r="G52" s="3"/>
      <c r="H52" s="3"/>
    </row>
    <row r="53" spans="1:9" ht="28" x14ac:dyDescent="0.15">
      <c r="A53" s="131" t="s">
        <v>133</v>
      </c>
      <c r="B53" s="129">
        <v>5</v>
      </c>
      <c r="C53" s="130"/>
      <c r="F53" s="3"/>
      <c r="G53" s="3"/>
      <c r="H53" s="3"/>
    </row>
    <row r="54" spans="1:9" ht="28" x14ac:dyDescent="0.15">
      <c r="A54" s="131" t="s">
        <v>146</v>
      </c>
      <c r="B54" s="129">
        <v>5</v>
      </c>
      <c r="C54" s="130"/>
      <c r="F54" s="3"/>
      <c r="G54" s="3"/>
      <c r="H54" s="3"/>
    </row>
    <row r="55" spans="1:9" ht="28" x14ac:dyDescent="0.15">
      <c r="A55" s="131" t="s">
        <v>147</v>
      </c>
      <c r="B55" s="129">
        <v>5</v>
      </c>
      <c r="C55" s="130"/>
      <c r="F55" s="3"/>
      <c r="G55" s="3"/>
      <c r="H55" s="3"/>
    </row>
    <row r="56" spans="1:9" ht="14" x14ac:dyDescent="0.15">
      <c r="A56" s="131" t="s">
        <v>148</v>
      </c>
      <c r="B56" s="129">
        <v>5</v>
      </c>
      <c r="C56" s="130"/>
      <c r="F56" s="3"/>
      <c r="G56" s="3"/>
      <c r="H56" s="3"/>
    </row>
    <row r="57" spans="1:9" ht="28" x14ac:dyDescent="0.15">
      <c r="A57" s="131" t="s">
        <v>149</v>
      </c>
      <c r="B57" s="129">
        <v>5</v>
      </c>
      <c r="C57" s="130"/>
      <c r="F57" s="3"/>
      <c r="G57" s="3"/>
      <c r="H57" s="3"/>
    </row>
    <row r="58" spans="1:9" ht="28" x14ac:dyDescent="0.15">
      <c r="A58" s="131" t="s">
        <v>150</v>
      </c>
      <c r="B58" s="129">
        <v>5</v>
      </c>
      <c r="C58" s="130"/>
      <c r="F58" s="3"/>
      <c r="G58" s="3"/>
      <c r="H58" s="3"/>
    </row>
    <row r="59" spans="1:9" ht="28" x14ac:dyDescent="0.15">
      <c r="A59" s="131" t="s">
        <v>134</v>
      </c>
      <c r="B59" s="129">
        <v>5</v>
      </c>
      <c r="C59" s="130"/>
      <c r="D59" s="3"/>
      <c r="E59" s="3"/>
      <c r="H59" s="3"/>
      <c r="I59" s="3"/>
    </row>
    <row r="60" spans="1:9" ht="28" x14ac:dyDescent="0.15">
      <c r="A60" s="131" t="s">
        <v>135</v>
      </c>
      <c r="B60" s="129">
        <v>5</v>
      </c>
      <c r="C60" s="130"/>
      <c r="D60" s="3"/>
      <c r="E60" s="3"/>
      <c r="H60" s="3"/>
      <c r="I60" s="3"/>
    </row>
    <row r="61" spans="1:9" ht="28" x14ac:dyDescent="0.15">
      <c r="A61" s="131" t="s">
        <v>151</v>
      </c>
      <c r="B61" s="129">
        <v>5</v>
      </c>
      <c r="C61" s="130"/>
      <c r="D61" s="3"/>
      <c r="E61" s="3"/>
      <c r="H61" s="3"/>
      <c r="I61" s="3"/>
    </row>
    <row r="62" spans="1:9" ht="14" x14ac:dyDescent="0.15">
      <c r="A62" s="131" t="s">
        <v>152</v>
      </c>
      <c r="B62" s="129">
        <v>5</v>
      </c>
      <c r="C62" s="130"/>
      <c r="D62" s="3"/>
      <c r="E62" s="3"/>
      <c r="H62" s="3"/>
      <c r="I62" s="3"/>
    </row>
    <row r="63" spans="1:9" ht="28" x14ac:dyDescent="0.15">
      <c r="A63" s="131" t="s">
        <v>153</v>
      </c>
      <c r="B63" s="129">
        <v>5</v>
      </c>
      <c r="C63" s="130"/>
      <c r="D63" s="3"/>
      <c r="E63" s="3"/>
      <c r="H63" s="3"/>
      <c r="I63" s="3"/>
    </row>
    <row r="64" spans="1:9" ht="28" x14ac:dyDescent="0.15">
      <c r="A64" s="131" t="s">
        <v>154</v>
      </c>
      <c r="B64" s="129">
        <v>5</v>
      </c>
      <c r="C64" s="130"/>
      <c r="D64" s="3"/>
      <c r="E64" s="3"/>
      <c r="H64" s="3"/>
      <c r="I64" s="3"/>
    </row>
    <row r="65" spans="1:21" ht="28" x14ac:dyDescent="0.15">
      <c r="A65" s="131" t="s">
        <v>155</v>
      </c>
      <c r="B65" s="129">
        <v>5</v>
      </c>
      <c r="C65" s="130"/>
      <c r="D65" s="3"/>
      <c r="E65" s="3"/>
      <c r="H65" s="3"/>
      <c r="I65" s="3"/>
    </row>
    <row r="66" spans="1:21" ht="14" x14ac:dyDescent="0.15">
      <c r="A66" s="131" t="s">
        <v>156</v>
      </c>
      <c r="B66" s="129">
        <v>5</v>
      </c>
      <c r="C66" s="130"/>
      <c r="D66" s="3"/>
      <c r="E66" s="3"/>
      <c r="H66" s="3"/>
      <c r="I66" s="3"/>
    </row>
    <row r="67" spans="1:21" ht="14" x14ac:dyDescent="0.15">
      <c r="A67" s="131" t="s">
        <v>157</v>
      </c>
      <c r="B67" s="129">
        <v>5</v>
      </c>
      <c r="C67" s="130"/>
      <c r="D67" s="3"/>
      <c r="E67" s="3"/>
      <c r="H67" s="3"/>
      <c r="I67" s="3"/>
    </row>
    <row r="68" spans="1:21" x14ac:dyDescent="0.15">
      <c r="A68" s="41" t="s">
        <v>98</v>
      </c>
      <c r="B68" s="103">
        <f>SUM(B37:B60)</f>
        <v>120</v>
      </c>
      <c r="C68" s="104"/>
      <c r="D68" s="3" t="s">
        <v>9</v>
      </c>
      <c r="E68" s="3"/>
      <c r="F68" s="10"/>
      <c r="G68" s="3"/>
      <c r="H68" s="3"/>
      <c r="I68" s="3"/>
    </row>
    <row r="69" spans="1:21" x14ac:dyDescent="0.15">
      <c r="A69" s="9"/>
      <c r="B69" s="15"/>
      <c r="C69" s="15"/>
      <c r="D69" s="3"/>
      <c r="E69" s="3"/>
      <c r="F69" s="10"/>
      <c r="G69" s="3"/>
      <c r="H69" s="3"/>
      <c r="I69" s="3"/>
    </row>
    <row r="70" spans="1:21" ht="15" x14ac:dyDescent="0.2">
      <c r="A70" s="38" t="s">
        <v>48</v>
      </c>
      <c r="B70" s="78">
        <f>B28+B68</f>
        <v>132</v>
      </c>
      <c r="C70" s="79"/>
    </row>
    <row r="71" spans="1:21" x14ac:dyDescent="0.15">
      <c r="A71" s="9"/>
      <c r="B71" s="9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5" x14ac:dyDescent="0.2">
      <c r="A72" s="87" t="s">
        <v>57</v>
      </c>
      <c r="B72" s="94"/>
      <c r="C72" s="94"/>
      <c r="D72" s="94"/>
      <c r="E72" s="94"/>
      <c r="F72" s="94"/>
      <c r="G72" s="77"/>
      <c r="H72" s="77"/>
      <c r="I72" s="7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15">
      <c r="A73" s="89" t="s">
        <v>86</v>
      </c>
      <c r="B73" s="75"/>
      <c r="C73" s="75"/>
      <c r="D73" s="75"/>
      <c r="E73" s="75"/>
      <c r="F73" s="75"/>
      <c r="G73" s="75"/>
      <c r="H73" s="75"/>
      <c r="I73" s="7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15">
      <c r="A74" s="89" t="s">
        <v>87</v>
      </c>
      <c r="B74" s="75"/>
      <c r="C74" s="75"/>
      <c r="D74" s="75"/>
      <c r="E74" s="75"/>
      <c r="F74" s="75"/>
      <c r="G74" s="75"/>
      <c r="H74" s="75"/>
      <c r="I74" s="75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15">
      <c r="A75" s="75" t="s">
        <v>81</v>
      </c>
      <c r="B75" s="75"/>
      <c r="C75" s="75"/>
      <c r="D75" s="75"/>
      <c r="E75" s="75"/>
      <c r="F75" s="75"/>
      <c r="G75" s="75"/>
      <c r="H75" s="75"/>
      <c r="I75" s="7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15">
      <c r="A76" s="75" t="s">
        <v>82</v>
      </c>
      <c r="B76" s="77"/>
      <c r="C76" s="77"/>
      <c r="D76" s="77"/>
      <c r="E76" s="77"/>
      <c r="F76" s="77"/>
      <c r="G76" s="77"/>
      <c r="H76" s="77"/>
      <c r="I76" s="77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5" x14ac:dyDescent="0.2">
      <c r="A77" s="71" t="s">
        <v>117</v>
      </c>
      <c r="B77" s="97" t="s">
        <v>0</v>
      </c>
      <c r="C77" s="97"/>
      <c r="D77" s="97"/>
      <c r="E77" s="97"/>
      <c r="F77" s="42" t="s">
        <v>2</v>
      </c>
      <c r="G77" s="42" t="s">
        <v>10</v>
      </c>
      <c r="H77" s="87" t="s">
        <v>55</v>
      </c>
      <c r="I77" s="87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15">
      <c r="A78" s="40" t="s">
        <v>25</v>
      </c>
      <c r="B78" s="75" t="s">
        <v>93</v>
      </c>
      <c r="C78" s="75"/>
      <c r="D78" s="75"/>
      <c r="E78" s="75"/>
      <c r="F78" s="40">
        <v>2</v>
      </c>
      <c r="G78" s="51">
        <v>5</v>
      </c>
      <c r="H78" s="76">
        <f>F78*G78</f>
        <v>10</v>
      </c>
      <c r="I78" s="76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15">
      <c r="A79" s="40" t="s">
        <v>26</v>
      </c>
      <c r="B79" s="75" t="s">
        <v>11</v>
      </c>
      <c r="C79" s="75"/>
      <c r="D79" s="75"/>
      <c r="E79" s="75"/>
      <c r="F79" s="40">
        <v>1</v>
      </c>
      <c r="G79" s="51">
        <v>5</v>
      </c>
      <c r="H79" s="76">
        <f t="shared" ref="H79:H90" si="0">F79*G79</f>
        <v>5</v>
      </c>
      <c r="I79" s="76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15">
      <c r="A80" s="40" t="s">
        <v>27</v>
      </c>
      <c r="B80" s="89" t="s">
        <v>76</v>
      </c>
      <c r="C80" s="75"/>
      <c r="D80" s="75"/>
      <c r="E80" s="75"/>
      <c r="F80" s="40">
        <v>1</v>
      </c>
      <c r="G80" s="51">
        <v>2</v>
      </c>
      <c r="H80" s="76">
        <f t="shared" si="0"/>
        <v>2</v>
      </c>
      <c r="I80" s="76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15">
      <c r="A81" s="40" t="s">
        <v>28</v>
      </c>
      <c r="B81" s="75" t="s">
        <v>12</v>
      </c>
      <c r="C81" s="75"/>
      <c r="D81" s="75"/>
      <c r="E81" s="75"/>
      <c r="F81" s="40">
        <v>1</v>
      </c>
      <c r="G81" s="51">
        <v>4</v>
      </c>
      <c r="H81" s="76">
        <f>F81*G81</f>
        <v>4</v>
      </c>
      <c r="I81" s="76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15">
      <c r="A82" s="40" t="s">
        <v>29</v>
      </c>
      <c r="B82" s="75" t="s">
        <v>91</v>
      </c>
      <c r="C82" s="75"/>
      <c r="D82" s="75"/>
      <c r="E82" s="75"/>
      <c r="F82" s="40">
        <v>1</v>
      </c>
      <c r="G82" s="51">
        <v>0</v>
      </c>
      <c r="H82" s="76">
        <f t="shared" si="0"/>
        <v>0</v>
      </c>
      <c r="I82" s="76"/>
      <c r="K82" s="9"/>
      <c r="L82" s="9"/>
      <c r="M82" s="11"/>
      <c r="N82" s="9"/>
      <c r="O82" s="9"/>
      <c r="P82" s="9"/>
      <c r="Q82" s="9"/>
      <c r="R82" s="9"/>
      <c r="S82" s="9"/>
      <c r="T82" s="9"/>
      <c r="U82" s="9"/>
    </row>
    <row r="83" spans="1:21" x14ac:dyDescent="0.15">
      <c r="A83" s="40" t="s">
        <v>30</v>
      </c>
      <c r="B83" s="75" t="s">
        <v>13</v>
      </c>
      <c r="C83" s="75"/>
      <c r="D83" s="75"/>
      <c r="E83" s="75"/>
      <c r="F83" s="40">
        <v>0.5</v>
      </c>
      <c r="G83" s="51">
        <v>5</v>
      </c>
      <c r="H83" s="76">
        <f t="shared" si="0"/>
        <v>2.5</v>
      </c>
      <c r="I83" s="76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15">
      <c r="A84" s="40" t="s">
        <v>31</v>
      </c>
      <c r="B84" s="75" t="s">
        <v>83</v>
      </c>
      <c r="C84" s="75"/>
      <c r="D84" s="75"/>
      <c r="E84" s="75"/>
      <c r="F84" s="40">
        <v>0.5</v>
      </c>
      <c r="G84" s="51">
        <v>5</v>
      </c>
      <c r="H84" s="76">
        <f t="shared" si="0"/>
        <v>2.5</v>
      </c>
      <c r="I84" s="7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15">
      <c r="A85" s="40" t="s">
        <v>32</v>
      </c>
      <c r="B85" s="75" t="s">
        <v>14</v>
      </c>
      <c r="C85" s="75"/>
      <c r="D85" s="75"/>
      <c r="E85" s="75"/>
      <c r="F85" s="40">
        <v>2</v>
      </c>
      <c r="G85" s="51">
        <v>5</v>
      </c>
      <c r="H85" s="76">
        <f t="shared" si="0"/>
        <v>10</v>
      </c>
      <c r="I85" s="7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15">
      <c r="A86" s="40" t="s">
        <v>33</v>
      </c>
      <c r="B86" s="75" t="s">
        <v>92</v>
      </c>
      <c r="C86" s="75"/>
      <c r="D86" s="75"/>
      <c r="E86" s="75"/>
      <c r="F86" s="40">
        <v>1</v>
      </c>
      <c r="G86" s="51">
        <v>3</v>
      </c>
      <c r="H86" s="76">
        <f t="shared" si="0"/>
        <v>3</v>
      </c>
      <c r="I86" s="7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15">
      <c r="A87" s="40" t="s">
        <v>34</v>
      </c>
      <c r="B87" s="75" t="s">
        <v>15</v>
      </c>
      <c r="C87" s="75"/>
      <c r="D87" s="75"/>
      <c r="E87" s="75"/>
      <c r="F87" s="40">
        <v>1</v>
      </c>
      <c r="G87" s="51">
        <v>4</v>
      </c>
      <c r="H87" s="76">
        <f t="shared" si="0"/>
        <v>4</v>
      </c>
      <c r="I87" s="76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15">
      <c r="A88" s="40" t="s">
        <v>35</v>
      </c>
      <c r="B88" s="75" t="s">
        <v>24</v>
      </c>
      <c r="C88" s="75"/>
      <c r="D88" s="75"/>
      <c r="E88" s="75"/>
      <c r="F88" s="40">
        <v>1</v>
      </c>
      <c r="G88" s="51">
        <v>5</v>
      </c>
      <c r="H88" s="76">
        <f t="shared" si="0"/>
        <v>5</v>
      </c>
      <c r="I88" s="76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15">
      <c r="A89" s="40" t="s">
        <v>36</v>
      </c>
      <c r="B89" s="75" t="s">
        <v>84</v>
      </c>
      <c r="C89" s="75"/>
      <c r="D89" s="75"/>
      <c r="E89" s="75"/>
      <c r="F89" s="40">
        <v>1</v>
      </c>
      <c r="G89" s="51">
        <v>2</v>
      </c>
      <c r="H89" s="76">
        <f t="shared" si="0"/>
        <v>2</v>
      </c>
      <c r="I89" s="76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15">
      <c r="A90" s="40" t="s">
        <v>37</v>
      </c>
      <c r="B90" s="75" t="s">
        <v>85</v>
      </c>
      <c r="C90" s="75"/>
      <c r="D90" s="75"/>
      <c r="E90" s="75"/>
      <c r="F90" s="40">
        <v>1</v>
      </c>
      <c r="G90" s="51">
        <v>2</v>
      </c>
      <c r="H90" s="76">
        <f t="shared" si="0"/>
        <v>2</v>
      </c>
      <c r="I90" s="76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" x14ac:dyDescent="0.2">
      <c r="A91" s="107" t="s">
        <v>49</v>
      </c>
      <c r="B91" s="108"/>
      <c r="C91" s="108"/>
      <c r="D91" s="108"/>
      <c r="E91" s="108"/>
      <c r="F91" s="108"/>
      <c r="G91" s="109"/>
      <c r="H91" s="78">
        <f>0.6+(0.01*(SUM(H78:I90)))</f>
        <v>1.1200000000000001</v>
      </c>
      <c r="I91" s="7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15">
      <c r="B92" s="9"/>
      <c r="C92" s="9"/>
      <c r="D92" s="9"/>
      <c r="E92" s="9"/>
      <c r="F92" s="9"/>
      <c r="G92" s="9"/>
      <c r="H92" s="9"/>
      <c r="I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5" x14ac:dyDescent="0.2">
      <c r="A93" s="87" t="s">
        <v>116</v>
      </c>
      <c r="B93" s="94"/>
      <c r="C93" s="94"/>
      <c r="D93" s="94"/>
      <c r="E93" s="77"/>
      <c r="F93" s="77"/>
      <c r="G93" s="77"/>
      <c r="H93" s="77"/>
      <c r="I93" s="77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x14ac:dyDescent="0.15">
      <c r="A94" s="89" t="s">
        <v>86</v>
      </c>
      <c r="B94" s="75"/>
      <c r="C94" s="75"/>
      <c r="D94" s="75"/>
      <c r="E94" s="75"/>
      <c r="F94" s="75"/>
      <c r="G94" s="75"/>
      <c r="H94" s="75"/>
      <c r="I94" s="75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x14ac:dyDescent="0.15">
      <c r="A95" s="75" t="s">
        <v>111</v>
      </c>
      <c r="B95" s="75"/>
      <c r="C95" s="75"/>
      <c r="D95" s="75"/>
      <c r="E95" s="75"/>
      <c r="F95" s="75"/>
      <c r="G95" s="75"/>
      <c r="H95" s="77"/>
      <c r="I95" s="77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x14ac:dyDescent="0.15">
      <c r="A96" s="75" t="s">
        <v>112</v>
      </c>
      <c r="B96" s="75"/>
      <c r="C96" s="75"/>
      <c r="D96" s="75"/>
      <c r="E96" s="75"/>
      <c r="F96" s="75"/>
      <c r="G96" s="75"/>
      <c r="H96" s="77"/>
      <c r="I96" s="77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15">
      <c r="A97" s="75" t="s">
        <v>113</v>
      </c>
      <c r="B97" s="77"/>
      <c r="C97" s="77"/>
      <c r="D97" s="77"/>
      <c r="E97" s="77"/>
      <c r="F97" s="77"/>
      <c r="G97" s="77"/>
      <c r="H97" s="77"/>
      <c r="I97" s="77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5" x14ac:dyDescent="0.2">
      <c r="A98" s="71" t="s">
        <v>118</v>
      </c>
      <c r="B98" s="97" t="s">
        <v>0</v>
      </c>
      <c r="C98" s="75"/>
      <c r="D98" s="75"/>
      <c r="E98" s="75"/>
      <c r="F98" s="75"/>
      <c r="G98" s="42" t="s">
        <v>2</v>
      </c>
      <c r="H98" s="42" t="s">
        <v>10</v>
      </c>
      <c r="I98" s="38" t="s">
        <v>55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x14ac:dyDescent="0.15">
      <c r="A99" s="40" t="s">
        <v>38</v>
      </c>
      <c r="B99" s="75" t="s">
        <v>16</v>
      </c>
      <c r="C99" s="75"/>
      <c r="D99" s="75"/>
      <c r="E99" s="75"/>
      <c r="F99" s="75"/>
      <c r="G99" s="40">
        <v>1.5</v>
      </c>
      <c r="H99" s="51">
        <v>3</v>
      </c>
      <c r="I99" s="16">
        <f>G99*H99</f>
        <v>4.5</v>
      </c>
      <c r="J99" s="3">
        <f t="shared" ref="J99:J104" si="1">IF(H99&lt;3,1,0)</f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15">
      <c r="A100" s="40" t="s">
        <v>39</v>
      </c>
      <c r="B100" s="89" t="s">
        <v>77</v>
      </c>
      <c r="C100" s="75"/>
      <c r="D100" s="75"/>
      <c r="E100" s="75"/>
      <c r="F100" s="75"/>
      <c r="G100" s="40">
        <v>0.5</v>
      </c>
      <c r="H100" s="51">
        <v>4</v>
      </c>
      <c r="I100" s="16">
        <f t="shared" ref="I100:I106" si="2">G100*H100</f>
        <v>2</v>
      </c>
      <c r="J100" s="3">
        <f t="shared" si="1"/>
        <v>0</v>
      </c>
    </row>
    <row r="101" spans="1:21" x14ac:dyDescent="0.15">
      <c r="A101" s="40" t="s">
        <v>40</v>
      </c>
      <c r="B101" s="75" t="s">
        <v>79</v>
      </c>
      <c r="C101" s="75"/>
      <c r="D101" s="75"/>
      <c r="E101" s="75"/>
      <c r="F101" s="75"/>
      <c r="G101" s="40">
        <v>1</v>
      </c>
      <c r="H101" s="51">
        <v>5</v>
      </c>
      <c r="I101" s="16">
        <f t="shared" si="2"/>
        <v>5</v>
      </c>
      <c r="J101" s="3">
        <f t="shared" si="1"/>
        <v>0</v>
      </c>
    </row>
    <row r="102" spans="1:21" x14ac:dyDescent="0.15">
      <c r="A102" s="40" t="s">
        <v>41</v>
      </c>
      <c r="B102" s="75" t="s">
        <v>90</v>
      </c>
      <c r="C102" s="75"/>
      <c r="D102" s="75"/>
      <c r="E102" s="75"/>
      <c r="F102" s="75"/>
      <c r="G102" s="40">
        <v>0.5</v>
      </c>
      <c r="H102" s="51">
        <v>3</v>
      </c>
      <c r="I102" s="16">
        <f t="shared" si="2"/>
        <v>1.5</v>
      </c>
      <c r="J102" s="3">
        <f t="shared" si="1"/>
        <v>0</v>
      </c>
    </row>
    <row r="103" spans="1:21" x14ac:dyDescent="0.15">
      <c r="A103" s="40" t="s">
        <v>42</v>
      </c>
      <c r="B103" s="75" t="s">
        <v>17</v>
      </c>
      <c r="C103" s="75"/>
      <c r="D103" s="75"/>
      <c r="E103" s="75"/>
      <c r="F103" s="75"/>
      <c r="G103" s="40">
        <v>1</v>
      </c>
      <c r="H103" s="51">
        <v>4</v>
      </c>
      <c r="I103" s="16">
        <f t="shared" si="2"/>
        <v>4</v>
      </c>
      <c r="J103" s="3">
        <f t="shared" si="1"/>
        <v>0</v>
      </c>
    </row>
    <row r="104" spans="1:21" x14ac:dyDescent="0.15">
      <c r="A104" s="40" t="s">
        <v>43</v>
      </c>
      <c r="B104" s="90" t="s">
        <v>54</v>
      </c>
      <c r="C104" s="75"/>
      <c r="D104" s="75"/>
      <c r="E104" s="75"/>
      <c r="F104" s="75"/>
      <c r="G104" s="40">
        <v>2</v>
      </c>
      <c r="H104" s="51">
        <v>4</v>
      </c>
      <c r="I104" s="16">
        <f t="shared" si="2"/>
        <v>8</v>
      </c>
      <c r="J104" s="3">
        <f t="shared" si="1"/>
        <v>0</v>
      </c>
    </row>
    <row r="105" spans="1:21" x14ac:dyDescent="0.15">
      <c r="A105" s="40" t="s">
        <v>44</v>
      </c>
      <c r="B105" s="75" t="s">
        <v>18</v>
      </c>
      <c r="C105" s="75"/>
      <c r="D105" s="75"/>
      <c r="E105" s="75"/>
      <c r="F105" s="75"/>
      <c r="G105" s="40">
        <v>-1</v>
      </c>
      <c r="H105" s="51">
        <v>5</v>
      </c>
      <c r="I105" s="16">
        <f t="shared" si="2"/>
        <v>-5</v>
      </c>
      <c r="J105" s="3">
        <f>IF(H105&gt;3,1,0)</f>
        <v>1</v>
      </c>
    </row>
    <row r="106" spans="1:21" x14ac:dyDescent="0.15">
      <c r="A106" s="40" t="s">
        <v>45</v>
      </c>
      <c r="B106" s="75" t="s">
        <v>80</v>
      </c>
      <c r="C106" s="75"/>
      <c r="D106" s="75"/>
      <c r="E106" s="75"/>
      <c r="F106" s="75"/>
      <c r="G106" s="40">
        <v>-1</v>
      </c>
      <c r="H106" s="51">
        <v>2</v>
      </c>
      <c r="I106" s="16">
        <f t="shared" si="2"/>
        <v>-2</v>
      </c>
      <c r="J106" s="3">
        <f>IF(H106&gt;3,1,0)</f>
        <v>0</v>
      </c>
    </row>
    <row r="107" spans="1:21" ht="15" x14ac:dyDescent="0.2">
      <c r="A107" s="91" t="s">
        <v>118</v>
      </c>
      <c r="B107" s="92"/>
      <c r="C107" s="92"/>
      <c r="D107" s="92"/>
      <c r="E107" s="92"/>
      <c r="F107" s="92"/>
      <c r="G107" s="92"/>
      <c r="H107" s="93"/>
      <c r="I107" s="18">
        <f>1.4+(-0.03*(SUM(I99:I106)))</f>
        <v>0.85999999999999988</v>
      </c>
    </row>
    <row r="109" spans="1:21" ht="15" x14ac:dyDescent="0.2">
      <c r="A109" s="42" t="s">
        <v>47</v>
      </c>
      <c r="B109" s="72">
        <f>(B70*H91*I107)</f>
        <v>127.14239999999998</v>
      </c>
    </row>
    <row r="110" spans="1:21" ht="15" x14ac:dyDescent="0.2">
      <c r="A110" s="12"/>
      <c r="B110" s="13"/>
    </row>
    <row r="111" spans="1:21" ht="19" x14ac:dyDescent="0.25">
      <c r="A111" s="85" t="s">
        <v>106</v>
      </c>
      <c r="B111" s="86"/>
      <c r="C111" s="86"/>
      <c r="D111" s="86"/>
      <c r="E111" s="86"/>
      <c r="F111" s="86"/>
      <c r="G111" s="86"/>
      <c r="H111" s="86"/>
      <c r="I111" s="86"/>
    </row>
    <row r="113" spans="1:9" ht="19" x14ac:dyDescent="0.25">
      <c r="A113" s="102" t="s">
        <v>114</v>
      </c>
      <c r="B113" s="102"/>
      <c r="C113" s="102"/>
      <c r="D113" s="102"/>
      <c r="E113" s="102"/>
      <c r="F113" s="102"/>
      <c r="G113" s="102"/>
      <c r="H113" s="102"/>
    </row>
    <row r="114" spans="1:9" ht="15" x14ac:dyDescent="0.2">
      <c r="A114" s="69" t="s">
        <v>70</v>
      </c>
      <c r="B114" s="41" t="s">
        <v>47</v>
      </c>
      <c r="C114" s="43" t="s">
        <v>107</v>
      </c>
      <c r="D114" s="41" t="s">
        <v>108</v>
      </c>
      <c r="E114" s="41" t="s">
        <v>50</v>
      </c>
      <c r="F114" s="41" t="s">
        <v>51</v>
      </c>
      <c r="G114" s="41" t="s">
        <v>109</v>
      </c>
      <c r="H114" s="65" t="s">
        <v>65</v>
      </c>
    </row>
    <row r="115" spans="1:9" ht="15" x14ac:dyDescent="0.2">
      <c r="A115" s="42"/>
      <c r="B115" s="73">
        <f>B109</f>
        <v>127.14239999999998</v>
      </c>
      <c r="C115" s="22">
        <v>20</v>
      </c>
      <c r="D115" s="21">
        <f>B115*C115</f>
        <v>2542.8479999999995</v>
      </c>
      <c r="E115" s="21">
        <f>D115/8</f>
        <v>317.85599999999994</v>
      </c>
      <c r="F115" s="23">
        <f>E115/20</f>
        <v>15.892799999999998</v>
      </c>
      <c r="G115" s="48">
        <v>15</v>
      </c>
      <c r="H115" s="24">
        <f>G115*D115</f>
        <v>38142.719999999994</v>
      </c>
    </row>
    <row r="116" spans="1:9" ht="15" x14ac:dyDescent="0.2">
      <c r="A116" s="49">
        <v>3</v>
      </c>
      <c r="B116" s="45"/>
      <c r="C116" s="46"/>
      <c r="D116" s="21">
        <f>D115/A116</f>
        <v>847.61599999999987</v>
      </c>
      <c r="E116" s="21">
        <f>D116/8</f>
        <v>105.95199999999998</v>
      </c>
      <c r="F116" s="23">
        <f>E116/20</f>
        <v>5.2975999999999992</v>
      </c>
      <c r="G116" s="44"/>
      <c r="H116" s="40"/>
    </row>
    <row r="117" spans="1:9" x14ac:dyDescent="0.15">
      <c r="A117" s="3"/>
      <c r="B117" s="3"/>
      <c r="C117" s="3"/>
      <c r="D117" s="3"/>
      <c r="E117" s="3"/>
      <c r="F117" s="14"/>
      <c r="G117" s="3"/>
      <c r="H117" s="3"/>
    </row>
    <row r="119" spans="1:9" ht="14" thickBot="1" x14ac:dyDescent="0.2"/>
    <row r="120" spans="1:9" ht="19" x14ac:dyDescent="0.25">
      <c r="A120" s="122" t="s">
        <v>46</v>
      </c>
      <c r="B120" s="123"/>
      <c r="C120" s="123"/>
      <c r="D120" s="123"/>
      <c r="E120" s="123"/>
      <c r="F120" s="123"/>
      <c r="G120" s="123"/>
      <c r="H120" s="123"/>
      <c r="I120" s="124"/>
    </row>
    <row r="121" spans="1:9" ht="15" x14ac:dyDescent="0.2">
      <c r="A121" s="125" t="s">
        <v>19</v>
      </c>
      <c r="B121" s="94"/>
      <c r="C121" s="94"/>
      <c r="D121" s="94"/>
      <c r="E121" s="94"/>
      <c r="F121" s="94"/>
      <c r="G121" s="94"/>
      <c r="H121" s="94"/>
      <c r="I121" s="119"/>
    </row>
    <row r="122" spans="1:9" x14ac:dyDescent="0.15">
      <c r="A122" s="111" t="s">
        <v>119</v>
      </c>
      <c r="B122" s="75"/>
      <c r="C122" s="75"/>
      <c r="D122" s="75"/>
      <c r="E122" s="75"/>
      <c r="F122" s="75"/>
      <c r="G122" s="75"/>
      <c r="H122" s="75"/>
      <c r="I122" s="112"/>
    </row>
    <row r="123" spans="1:9" x14ac:dyDescent="0.15">
      <c r="A123" s="111" t="s">
        <v>120</v>
      </c>
      <c r="B123" s="75"/>
      <c r="C123" s="75"/>
      <c r="D123" s="75"/>
      <c r="E123" s="75"/>
      <c r="F123" s="75"/>
      <c r="G123" s="75"/>
      <c r="H123" s="75"/>
      <c r="I123" s="112"/>
    </row>
    <row r="124" spans="1:9" ht="15" x14ac:dyDescent="0.2">
      <c r="A124" s="126"/>
      <c r="B124" s="127"/>
      <c r="C124" s="127"/>
      <c r="D124" s="127"/>
      <c r="E124" s="127"/>
      <c r="F124" s="128"/>
      <c r="G124" s="113" t="s">
        <v>20</v>
      </c>
      <c r="H124" s="114"/>
      <c r="I124" s="19">
        <f>SUM(J99:J104)</f>
        <v>0</v>
      </c>
    </row>
    <row r="125" spans="1:9" ht="15" x14ac:dyDescent="0.2">
      <c r="A125" s="126"/>
      <c r="B125" s="127"/>
      <c r="C125" s="127"/>
      <c r="D125" s="127"/>
      <c r="E125" s="127"/>
      <c r="F125" s="128"/>
      <c r="G125" s="113" t="s">
        <v>21</v>
      </c>
      <c r="H125" s="114"/>
      <c r="I125" s="19">
        <f>SUM(J105:J106)</f>
        <v>1</v>
      </c>
    </row>
    <row r="126" spans="1:9" ht="15" x14ac:dyDescent="0.2">
      <c r="A126" s="126"/>
      <c r="B126" s="127"/>
      <c r="C126" s="127"/>
      <c r="D126" s="127"/>
      <c r="E126" s="127"/>
      <c r="F126" s="128"/>
      <c r="G126" s="113" t="s">
        <v>22</v>
      </c>
      <c r="H126" s="114"/>
      <c r="I126" s="19">
        <f>I124+I125</f>
        <v>1</v>
      </c>
    </row>
    <row r="127" spans="1:9" ht="15" x14ac:dyDescent="0.2">
      <c r="A127" s="120" t="s">
        <v>89</v>
      </c>
      <c r="B127" s="121"/>
      <c r="C127" s="121"/>
      <c r="D127" s="121"/>
      <c r="E127" s="121"/>
      <c r="F127" s="121"/>
      <c r="G127" s="121"/>
      <c r="H127" s="121"/>
      <c r="I127" s="20">
        <f>C135</f>
        <v>20</v>
      </c>
    </row>
    <row r="128" spans="1:9" ht="15" x14ac:dyDescent="0.2">
      <c r="A128" s="118" t="s">
        <v>115</v>
      </c>
      <c r="B128" s="94"/>
      <c r="C128" s="94"/>
      <c r="D128" s="94"/>
      <c r="E128" s="94"/>
      <c r="F128" s="94"/>
      <c r="G128" s="94"/>
      <c r="H128" s="94"/>
      <c r="I128" s="119"/>
    </row>
    <row r="129" spans="1:9" x14ac:dyDescent="0.15">
      <c r="A129" s="105" t="s">
        <v>23</v>
      </c>
      <c r="B129" s="77"/>
      <c r="C129" s="77"/>
      <c r="D129" s="77"/>
      <c r="E129" s="77"/>
      <c r="F129" s="77"/>
      <c r="G129" s="77"/>
      <c r="H129" s="77"/>
      <c r="I129" s="106"/>
    </row>
    <row r="130" spans="1:9" x14ac:dyDescent="0.15">
      <c r="A130" s="110" t="s">
        <v>101</v>
      </c>
      <c r="B130" s="77"/>
      <c r="C130" s="77"/>
      <c r="D130" s="77"/>
      <c r="E130" s="77"/>
      <c r="F130" s="77"/>
      <c r="G130" s="77"/>
      <c r="H130" s="77"/>
      <c r="I130" s="106"/>
    </row>
    <row r="131" spans="1:9" ht="14" thickBot="1" x14ac:dyDescent="0.2">
      <c r="A131" s="115" t="s">
        <v>102</v>
      </c>
      <c r="B131" s="116"/>
      <c r="C131" s="116"/>
      <c r="D131" s="116"/>
      <c r="E131" s="116"/>
      <c r="F131" s="116"/>
      <c r="G131" s="116"/>
      <c r="H131" s="116"/>
      <c r="I131" s="117"/>
    </row>
    <row r="133" spans="1:9" ht="19" x14ac:dyDescent="0.25">
      <c r="A133" s="102" t="s">
        <v>88</v>
      </c>
      <c r="B133" s="102"/>
      <c r="C133" s="102"/>
      <c r="D133" s="102"/>
      <c r="E133" s="102"/>
      <c r="F133" s="102"/>
      <c r="G133" s="102"/>
      <c r="H133" s="102"/>
    </row>
    <row r="134" spans="1:9" ht="15" x14ac:dyDescent="0.2">
      <c r="A134" s="64" t="s">
        <v>70</v>
      </c>
      <c r="B134" s="41" t="s">
        <v>47</v>
      </c>
      <c r="C134" s="43" t="s">
        <v>110</v>
      </c>
      <c r="D134" s="41" t="s">
        <v>108</v>
      </c>
      <c r="E134" s="41" t="s">
        <v>50</v>
      </c>
      <c r="F134" s="41" t="s">
        <v>51</v>
      </c>
      <c r="G134" s="41" t="s">
        <v>109</v>
      </c>
      <c r="H134" s="65" t="s">
        <v>65</v>
      </c>
    </row>
    <row r="135" spans="1:9" ht="16" thickBot="1" x14ac:dyDescent="0.25">
      <c r="A135" s="42"/>
      <c r="B135" s="73">
        <f>B109</f>
        <v>127.14239999999998</v>
      </c>
      <c r="C135" s="22">
        <f>IF(I126&lt;=2,20,IF(I126&lt;5,28,"Reduzir a complexidade"))</f>
        <v>20</v>
      </c>
      <c r="D135" s="22">
        <f>IF(I126&lt;=2,20*B135,IF(I126&lt;5,28*B135,"-"))</f>
        <v>2542.8479999999995</v>
      </c>
      <c r="E135" s="22">
        <f>IF(I126&lt;=2,20*B135/8,IF(I126&lt;5,28*B135/8,"-"))</f>
        <v>317.85599999999994</v>
      </c>
      <c r="F135" s="25">
        <f>IF(I126&lt;=2,20*B135/20/8,IF(I126&lt;5,28*B135/20/8,"-"))</f>
        <v>15.892799999999998</v>
      </c>
      <c r="G135" s="27">
        <f>G115</f>
        <v>15</v>
      </c>
      <c r="H135" s="26">
        <f>IF(I126&lt;=2,20*B135*G135,IF(I126&lt;5,28*B135*G135,"-"))</f>
        <v>38142.719999999994</v>
      </c>
    </row>
    <row r="136" spans="1:9" ht="16" thickBot="1" x14ac:dyDescent="0.25">
      <c r="A136" s="67">
        <f>A116</f>
        <v>3</v>
      </c>
      <c r="B136" s="45"/>
      <c r="C136" s="46"/>
      <c r="D136" s="22">
        <f>IF(I126&lt;=2,20*B135/A136,IF(I126&lt;5,28*B135/A136,"-"))</f>
        <v>847.61599999999987</v>
      </c>
      <c r="E136" s="22">
        <f>IF(I126&lt;=2,20*B135/A136/8,IF(I126&lt;5,28*B135/A136/8,"-"))</f>
        <v>105.95199999999998</v>
      </c>
      <c r="F136" s="25">
        <f>IF(I126&lt;=2,20*B135/A136/20/8,IF(I126&lt;5,28*B135/A136/20/8,"-"))</f>
        <v>5.2975999999999992</v>
      </c>
      <c r="G136" s="44"/>
      <c r="H136" s="40"/>
    </row>
    <row r="140" spans="1:9" ht="14" thickBot="1" x14ac:dyDescent="0.2">
      <c r="A140" s="1" t="s">
        <v>66</v>
      </c>
    </row>
    <row r="141" spans="1:9" ht="14" thickBot="1" x14ac:dyDescent="0.2">
      <c r="A141" s="47"/>
      <c r="B141" s="1" t="s">
        <v>52</v>
      </c>
    </row>
    <row r="142" spans="1:9" ht="14" thickBot="1" x14ac:dyDescent="0.2">
      <c r="A142" s="50"/>
      <c r="B142" s="1" t="s">
        <v>53</v>
      </c>
    </row>
    <row r="143" spans="1:9" ht="14" thickBot="1" x14ac:dyDescent="0.2">
      <c r="A143" s="17"/>
      <c r="B143" s="53" t="s">
        <v>58</v>
      </c>
    </row>
  </sheetData>
  <mergeCells count="121">
    <mergeCell ref="B67:C67"/>
    <mergeCell ref="B62:C62"/>
    <mergeCell ref="B63:C63"/>
    <mergeCell ref="B64:C64"/>
    <mergeCell ref="B65:C65"/>
    <mergeCell ref="B66:C66"/>
    <mergeCell ref="B24:C24"/>
    <mergeCell ref="B26:C26"/>
    <mergeCell ref="B42:C42"/>
    <mergeCell ref="B43:C43"/>
    <mergeCell ref="B44:C44"/>
    <mergeCell ref="A131:I131"/>
    <mergeCell ref="G126:H126"/>
    <mergeCell ref="A128:I128"/>
    <mergeCell ref="A127:H127"/>
    <mergeCell ref="A120:I120"/>
    <mergeCell ref="A121:I121"/>
    <mergeCell ref="A124:F124"/>
    <mergeCell ref="A125:F125"/>
    <mergeCell ref="A126:F126"/>
    <mergeCell ref="A91:G91"/>
    <mergeCell ref="H91:I91"/>
    <mergeCell ref="B25:C25"/>
    <mergeCell ref="B23:C23"/>
    <mergeCell ref="A130:I130"/>
    <mergeCell ref="A122:I122"/>
    <mergeCell ref="A123:I123"/>
    <mergeCell ref="G124:H124"/>
    <mergeCell ref="G125:H125"/>
    <mergeCell ref="B89:E89"/>
    <mergeCell ref="H89:I89"/>
    <mergeCell ref="B90:E90"/>
    <mergeCell ref="B33:H33"/>
    <mergeCell ref="B34:H34"/>
    <mergeCell ref="B82:E82"/>
    <mergeCell ref="H82:I82"/>
    <mergeCell ref="B39:C39"/>
    <mergeCell ref="B87:E87"/>
    <mergeCell ref="H87:I87"/>
    <mergeCell ref="B88:E88"/>
    <mergeCell ref="H90:I90"/>
    <mergeCell ref="H86:I86"/>
    <mergeCell ref="B45:C45"/>
    <mergeCell ref="B46:C46"/>
    <mergeCell ref="B47:C47"/>
    <mergeCell ref="B51:C51"/>
    <mergeCell ref="B54:C54"/>
    <mergeCell ref="B55:C55"/>
    <mergeCell ref="B56:C56"/>
    <mergeCell ref="B57:C57"/>
    <mergeCell ref="B58:C58"/>
    <mergeCell ref="B61:C61"/>
    <mergeCell ref="A133:H133"/>
    <mergeCell ref="A113:H113"/>
    <mergeCell ref="B68:C68"/>
    <mergeCell ref="A129:I129"/>
    <mergeCell ref="B36:C36"/>
    <mergeCell ref="H80:I80"/>
    <mergeCell ref="B81:E81"/>
    <mergeCell ref="H81:I81"/>
    <mergeCell ref="B79:E79"/>
    <mergeCell ref="H79:I79"/>
    <mergeCell ref="B103:F103"/>
    <mergeCell ref="A96:I96"/>
    <mergeCell ref="A97:I97"/>
    <mergeCell ref="B98:F98"/>
    <mergeCell ref="B99:F99"/>
    <mergeCell ref="B37:C37"/>
    <mergeCell ref="A1:I1"/>
    <mergeCell ref="H88:I88"/>
    <mergeCell ref="B83:E83"/>
    <mergeCell ref="H83:I83"/>
    <mergeCell ref="B84:E84"/>
    <mergeCell ref="H84:I84"/>
    <mergeCell ref="B85:E85"/>
    <mergeCell ref="H85:I85"/>
    <mergeCell ref="A16:I16"/>
    <mergeCell ref="B17:H17"/>
    <mergeCell ref="B18:H18"/>
    <mergeCell ref="B19:H19"/>
    <mergeCell ref="B48:C48"/>
    <mergeCell ref="B49:C49"/>
    <mergeCell ref="B50:C50"/>
    <mergeCell ref="B52:C52"/>
    <mergeCell ref="A95:I95"/>
    <mergeCell ref="B102:F102"/>
    <mergeCell ref="B20:H20"/>
    <mergeCell ref="B80:E80"/>
    <mergeCell ref="B22:C22"/>
    <mergeCell ref="B41:C41"/>
    <mergeCell ref="B77:E77"/>
    <mergeCell ref="A72:I72"/>
    <mergeCell ref="A73:I73"/>
    <mergeCell ref="B53:C53"/>
    <mergeCell ref="B59:C59"/>
    <mergeCell ref="B60:C60"/>
    <mergeCell ref="A74:I74"/>
    <mergeCell ref="H77:I77"/>
    <mergeCell ref="A75:I75"/>
    <mergeCell ref="B38:C38"/>
    <mergeCell ref="B27:C27"/>
    <mergeCell ref="B40:C40"/>
    <mergeCell ref="B3:D3"/>
    <mergeCell ref="A111:I111"/>
    <mergeCell ref="A30:I30"/>
    <mergeCell ref="B31:H31"/>
    <mergeCell ref="B28:C28"/>
    <mergeCell ref="B32:H32"/>
    <mergeCell ref="B104:F104"/>
    <mergeCell ref="B105:F105"/>
    <mergeCell ref="B106:F106"/>
    <mergeCell ref="A107:H107"/>
    <mergeCell ref="B100:F100"/>
    <mergeCell ref="B101:F101"/>
    <mergeCell ref="A93:I93"/>
    <mergeCell ref="A94:I94"/>
    <mergeCell ref="B86:E86"/>
    <mergeCell ref="B78:E78"/>
    <mergeCell ref="H78:I78"/>
    <mergeCell ref="A76:I76"/>
    <mergeCell ref="B70:C70"/>
  </mergeCells>
  <phoneticPr fontId="0" type="noConversion"/>
  <dataValidations count="4">
    <dataValidation type="list" showInputMessage="1" showErrorMessage="1" sqref="F68:F69" xr:uid="{00000000-0002-0000-0000-000000000000}">
      <formula1>"5,10,15"</formula1>
    </dataValidation>
    <dataValidation type="list" showInputMessage="1" showErrorMessage="1" sqref="B23:B27" xr:uid="{00000000-0002-0000-0000-000001000000}">
      <formula1>$J$18:$J$21</formula1>
    </dataValidation>
    <dataValidation type="list" allowBlank="1" showInputMessage="1" showErrorMessage="1" sqref="C37:C39 C41 B37:B67 C48:C50 C52:C53 C59:C60" xr:uid="{00000000-0002-0000-0000-000002000000}">
      <formula1>$I$32:$I$34</formula1>
    </dataValidation>
    <dataValidation type="list" showInputMessage="1" showErrorMessage="1" sqref="G78:G90 H99:H106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1997-01-10T22:22:50Z</dcterms:created>
  <dcterms:modified xsi:type="dcterms:W3CDTF">2020-05-30T15:09:11Z</dcterms:modified>
</cp:coreProperties>
</file>