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mateusjbarbosa/Downloads/"/>
    </mc:Choice>
  </mc:AlternateContent>
  <xr:revisionPtr revIDLastSave="0" documentId="13_ncr:1_{CFF28898-E536-9947-AA6A-3A6B961C8401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PCU-Fase 2" sheetId="16" r:id="rId1"/>
  </sheets>
  <definedNames>
    <definedName name="_xlnm._FilterDatabase" localSheetId="0" hidden="1">'PCU-Fase 2'!$I$30:$I$32</definedName>
    <definedName name="_xlnm.Extract" localSheetId="0">'PCU-Fase 2'!$I$39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5" i="16" l="1"/>
  <c r="J85" i="16"/>
  <c r="J84" i="16"/>
  <c r="J83" i="16"/>
  <c r="J82" i="16"/>
  <c r="J81" i="16"/>
  <c r="J80" i="16"/>
  <c r="J79" i="16"/>
  <c r="J78" i="16"/>
  <c r="G114" i="16"/>
  <c r="I78" i="16"/>
  <c r="I79" i="16"/>
  <c r="I82" i="16"/>
  <c r="I83" i="16"/>
  <c r="I81" i="16"/>
  <c r="I80" i="16"/>
  <c r="I85" i="16"/>
  <c r="I84" i="16"/>
  <c r="B47" i="16"/>
  <c r="B2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I103" i="16" l="1"/>
  <c r="I104" i="16"/>
  <c r="H70" i="16"/>
  <c r="B49" i="16"/>
  <c r="I86" i="16"/>
  <c r="B88" i="16" l="1"/>
  <c r="I105" i="16"/>
  <c r="C114" i="16" s="1"/>
  <c r="I106" i="16" s="1"/>
  <c r="B94" i="16" l="1"/>
  <c r="D94" i="16" s="1"/>
  <c r="H94" i="16" s="1"/>
  <c r="B114" i="16"/>
  <c r="E115" i="16" s="1"/>
  <c r="H114" i="16" l="1"/>
  <c r="D115" i="16"/>
  <c r="D114" i="16"/>
  <c r="F114" i="16"/>
  <c r="E114" i="16"/>
  <c r="F115" i="16"/>
  <c r="D95" i="16"/>
  <c r="E95" i="16" s="1"/>
  <c r="F95" i="16" s="1"/>
  <c r="E94" i="16"/>
  <c r="F94" i="16" s="1"/>
</calcChain>
</file>

<file path=xl/sharedStrings.xml><?xml version="1.0" encoding="utf-8"?>
<sst xmlns="http://schemas.openxmlformats.org/spreadsheetml/2006/main" count="158" uniqueCount="137">
  <si>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</si>
  <si>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</si>
  <si>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</si>
  <si>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</si>
  <si>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</si>
  <si>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</si>
  <si>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</si>
  <si>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</si>
  <si>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</si>
  <si>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</si>
  <si>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</si>
  <si>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</si>
  <si>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</si>
  <si>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</si>
  <si>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</si>
  <si>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</si>
  <si>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</si>
  <si>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</si>
  <si>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</si>
  <si>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</si>
  <si>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</si>
  <si>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</si>
  <si>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</si>
  <si>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</si>
  <si>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</si>
  <si>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</si>
  <si>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</si>
  <si>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</si>
  <si>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</si>
  <si>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</si>
  <si>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</si>
  <si>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</si>
  <si>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</si>
  <si>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</si>
  <si>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</si>
  <si>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</si>
  <si>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</si>
  <si>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</si>
  <si>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</si>
  <si>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</si>
  <si>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</si>
  <si>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</si>
  <si>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</si>
  <si>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</si>
  <si>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</si>
  <si>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</si>
  <si>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</si>
  <si>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</si>
  <si>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</si>
  <si>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</si>
  <si>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</si>
  <si>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</si>
  <si>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</si>
  <si>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</si>
  <si>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</si>
  <si>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</si>
  <si>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</si>
  <si>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</si>
  <si>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</si>
  <si>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</si>
  <si>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</si>
  <si>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</si>
  <si>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</si>
  <si>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</si>
  <si>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</si>
  <si>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</si>
  <si>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</si>
  <si>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</si>
  <si>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</si>
  <si>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</si>
  <si>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</si>
  <si>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</si>
  <si>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</si>
  <si>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</si>
  <si>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</si>
  <si>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</si>
  <si>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</si>
  <si>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</si>
  <si>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</si>
  <si>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</si>
  <si>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</si>
  <si>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</si>
  <si>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</si>
  <si>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</si>
  <si>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</si>
  <si>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</si>
  <si>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</si>
  <si>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</si>
  <si>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</si>
  <si>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</si>
  <si>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</si>
  <si>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</si>
  <si>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</si>
  <si>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</si>
  <si>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</si>
  <si>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</si>
  <si>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</si>
  <si>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</si>
  <si>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</si>
  <si>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</si>
  <si>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</si>
  <si>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</si>
  <si>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</si>
  <si>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</si>
  <si>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</si>
  <si>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</si>
  <si>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</si>
  <si>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</si>
  <si>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</si>
  <si>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</si>
  <si>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</si>
  <si>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</si>
  <si>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</si>
  <si>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</si>
  <si>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</si>
  <si>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</si>
  <si>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</si>
  <si>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</si>
  <si>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</si>
  <si>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</si>
  <si>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</si>
  <si>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>Etanóis</t>
  </si>
  <si>
    <t>Google Maps</t>
  </si>
  <si>
    <t>Motorista</t>
  </si>
  <si>
    <t>Gerente</t>
  </si>
  <si>
    <t>Editar Motorista</t>
  </si>
  <si>
    <t>Cadastrar Motorista</t>
  </si>
  <si>
    <t>Acessar Motorista</t>
  </si>
  <si>
    <t>Deletar Motorista</t>
  </si>
  <si>
    <t>Alterar senha do Motorista</t>
  </si>
  <si>
    <t>Cadastrar combustível preferido pelo usuário</t>
  </si>
  <si>
    <t>Cadastrar distância máxima de busca por postos de combustível sem rotas</t>
  </si>
  <si>
    <t>Cadastrar distância máxima de busca por postos de combustível com rotas</t>
  </si>
  <si>
    <t>Mostrar localização do usuário no mapa</t>
  </si>
  <si>
    <t>Mostrar localização dos postos de combustível no mapa</t>
  </si>
  <si>
    <t>Traçar rota até o posto de combustível selecionado</t>
  </si>
  <si>
    <t>Traçar rotas entre duas localizações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</si>
</sst>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9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4" borderId="13" xfId="0" applyFont="1" applyFill="1" applyBorder="1" applyAlignment="1"/>
    <xf numFmtId="0" fontId="0" fillId="4" borderId="1" xfId="0" applyFill="1" applyBorder="1" applyAlignment="1"/>
    <xf numFmtId="0" fontId="0" fillId="4" borderId="12" xfId="0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4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/>
    </xf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0" fillId="5" borderId="10" xfId="0" applyFill="1" applyBorder="1" applyAlignment="1">
      <alignment horizont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"/>
  <sheetViews>
    <sheetView tabSelected="1" topLeftCell="A87" zoomScaleNormal="100" workbookViewId="0">
      <selection activeCell="I119" sqref="I119"/>
    </sheetView>
  </sheetViews>
  <sheetFormatPr baseColWidth="10" defaultColWidth="9.1640625" defaultRowHeight="13" x14ac:dyDescent="0.15"/>
  <cols>
    <col min="1" max="1" width="26.1640625" style="1" customWidth="1"/>
    <col min="2" max="2" width="10.33203125" style="1" customWidth="1"/>
    <col min="3" max="3" width="22.5" style="1" bestFit="1" customWidth="1"/>
    <col min="4" max="4" width="11.5" style="1" customWidth="1"/>
    <col min="5" max="5" width="12.83203125" style="1" customWidth="1"/>
    <col min="6" max="6" width="15.1640625" style="1" customWidth="1"/>
    <col min="7" max="7" width="14.83203125" style="1" customWidth="1"/>
    <col min="8" max="8" width="15.83203125" style="1" customWidth="1"/>
    <col min="9" max="9" width="22.5" style="1" customWidth="1"/>
    <col min="10" max="10" width="9.1640625" style="3" hidden="1" customWidth="1"/>
    <col min="11" max="16384" width="9.1640625" style="1"/>
  </cols>
  <sheetData>
    <row r="1" spans="1:9" ht="32.25" customHeight="1" x14ac:dyDescent="0.25">
      <c r="A1" s="107" t="s">
        <v>62</v>
      </c>
      <c r="B1" s="107"/>
      <c r="C1" s="107"/>
      <c r="D1" s="107"/>
      <c r="E1" s="107"/>
      <c r="F1" s="107"/>
      <c r="G1" s="107"/>
      <c r="H1" s="107"/>
      <c r="I1" s="108"/>
    </row>
    <row r="2" spans="1:9" ht="23.25" customHeight="1" x14ac:dyDescent="0.25">
      <c r="A2" s="62"/>
      <c r="B2" s="62"/>
      <c r="C2" s="62"/>
      <c r="D2" s="62"/>
      <c r="E2" s="62"/>
      <c r="F2" s="62"/>
      <c r="G2" s="62"/>
      <c r="H2" s="62"/>
      <c r="I2" s="63"/>
    </row>
    <row r="3" spans="1:9" ht="28" x14ac:dyDescent="0.3">
      <c r="A3" s="59" t="s">
        <v>59</v>
      </c>
      <c r="B3" s="112" t="s">
        <v>121</v>
      </c>
      <c r="C3" s="113"/>
      <c r="D3" s="114"/>
      <c r="E3" s="54"/>
      <c r="F3" s="54"/>
      <c r="G3" s="54"/>
      <c r="H3" s="54"/>
      <c r="I3" s="57"/>
    </row>
    <row r="4" spans="1:9" ht="28" x14ac:dyDescent="0.3">
      <c r="A4" s="60"/>
      <c r="B4" s="28"/>
      <c r="C4" s="28"/>
      <c r="D4" s="28"/>
      <c r="E4" s="54"/>
      <c r="F4" s="54"/>
      <c r="G4" s="54"/>
      <c r="H4" s="54"/>
      <c r="I4" s="57"/>
    </row>
    <row r="5" spans="1:9" ht="17.25" customHeight="1" thickBot="1" x14ac:dyDescent="0.2">
      <c r="A5" s="61" t="s">
        <v>60</v>
      </c>
      <c r="B5" s="55">
        <v>43974</v>
      </c>
      <c r="C5" s="28"/>
      <c r="D5" s="28"/>
      <c r="E5" s="28"/>
      <c r="F5" s="28"/>
      <c r="G5" s="28" t="s">
        <v>61</v>
      </c>
      <c r="H5" s="56">
        <v>2</v>
      </c>
      <c r="I5" s="58"/>
    </row>
    <row r="6" spans="1:9" x14ac:dyDescent="0.15">
      <c r="A6" s="29" t="s">
        <v>56</v>
      </c>
      <c r="B6" s="28"/>
      <c r="C6" s="30"/>
      <c r="D6" s="30"/>
      <c r="E6" s="30"/>
      <c r="F6" s="30"/>
      <c r="G6" s="30"/>
      <c r="H6" s="28"/>
      <c r="I6" s="31"/>
    </row>
    <row r="7" spans="1:9" x14ac:dyDescent="0.15">
      <c r="A7" s="32"/>
      <c r="B7" s="33" t="s">
        <v>94</v>
      </c>
      <c r="C7" s="28"/>
      <c r="D7" s="28"/>
      <c r="E7" s="28"/>
      <c r="F7" s="28"/>
      <c r="G7" s="28"/>
      <c r="H7" s="28"/>
      <c r="I7" s="34"/>
    </row>
    <row r="8" spans="1:9" x14ac:dyDescent="0.15">
      <c r="A8" s="32"/>
      <c r="B8" s="33" t="s">
        <v>95</v>
      </c>
      <c r="C8" s="28"/>
      <c r="D8" s="28"/>
      <c r="E8" s="28"/>
      <c r="F8" s="28"/>
      <c r="G8" s="28"/>
      <c r="H8" s="28"/>
      <c r="I8" s="34"/>
    </row>
    <row r="9" spans="1:9" x14ac:dyDescent="0.15">
      <c r="A9" s="32"/>
      <c r="B9" s="33" t="s">
        <v>96</v>
      </c>
      <c r="C9" s="28"/>
      <c r="D9" s="28"/>
      <c r="E9" s="28"/>
      <c r="F9" s="28"/>
      <c r="G9" s="28"/>
      <c r="H9" s="28"/>
      <c r="I9" s="34"/>
    </row>
    <row r="10" spans="1:9" x14ac:dyDescent="0.15">
      <c r="A10" s="32"/>
      <c r="B10" s="33"/>
      <c r="C10" s="28"/>
      <c r="D10" s="28"/>
      <c r="E10" s="28"/>
      <c r="F10" s="28"/>
      <c r="G10" s="28"/>
      <c r="H10" s="28"/>
      <c r="I10" s="34"/>
    </row>
    <row r="11" spans="1:9" x14ac:dyDescent="0.15">
      <c r="A11" s="32"/>
      <c r="B11" s="33" t="s">
        <v>73</v>
      </c>
      <c r="C11" s="28"/>
      <c r="D11" s="28"/>
      <c r="E11" s="28"/>
      <c r="F11" s="28"/>
      <c r="G11" s="28"/>
      <c r="H11" s="28"/>
      <c r="I11" s="34"/>
    </row>
    <row r="12" spans="1:9" x14ac:dyDescent="0.15">
      <c r="A12" s="32"/>
      <c r="B12" s="33" t="s">
        <v>63</v>
      </c>
      <c r="C12" s="28"/>
      <c r="D12" s="28"/>
      <c r="E12" s="28"/>
      <c r="F12" s="28"/>
      <c r="G12" s="28"/>
      <c r="H12" s="28"/>
      <c r="I12" s="34"/>
    </row>
    <row r="13" spans="1:9" x14ac:dyDescent="0.15">
      <c r="A13" s="32"/>
      <c r="B13" s="33" t="s">
        <v>64</v>
      </c>
      <c r="C13" s="28"/>
      <c r="D13" s="28"/>
      <c r="E13" s="28"/>
      <c r="F13" s="28"/>
      <c r="G13" s="28"/>
      <c r="H13" s="28"/>
      <c r="I13" s="34"/>
    </row>
    <row r="14" spans="1:9" x14ac:dyDescent="0.15">
      <c r="A14" s="32"/>
      <c r="B14" s="33"/>
      <c r="C14" s="28"/>
      <c r="D14" s="28"/>
      <c r="E14" s="28"/>
      <c r="F14" s="28"/>
      <c r="G14" s="28"/>
      <c r="H14" s="28"/>
      <c r="I14" s="34"/>
    </row>
    <row r="15" spans="1:9" ht="14" thickBot="1" x14ac:dyDescent="0.2">
      <c r="A15" s="35"/>
      <c r="B15" s="36" t="s">
        <v>68</v>
      </c>
      <c r="C15" s="68"/>
      <c r="D15" s="55" t="s">
        <v>69</v>
      </c>
      <c r="E15" s="66" t="s">
        <v>67</v>
      </c>
      <c r="F15" s="36"/>
      <c r="G15" s="36"/>
      <c r="H15" s="36"/>
      <c r="I15" s="37"/>
    </row>
    <row r="16" spans="1:9" ht="15" x14ac:dyDescent="0.2">
      <c r="A16" s="109" t="s">
        <v>1</v>
      </c>
      <c r="B16" s="109"/>
      <c r="C16" s="109"/>
      <c r="D16" s="109"/>
      <c r="E16" s="109"/>
      <c r="F16" s="109"/>
      <c r="G16" s="109"/>
      <c r="H16" s="109"/>
      <c r="I16" s="109"/>
    </row>
    <row r="17" spans="1:12" ht="15" x14ac:dyDescent="0.2">
      <c r="A17" s="69" t="s">
        <v>99</v>
      </c>
      <c r="B17" s="110" t="s">
        <v>0</v>
      </c>
      <c r="C17" s="111"/>
      <c r="D17" s="111"/>
      <c r="E17" s="111"/>
      <c r="F17" s="111"/>
      <c r="G17" s="111"/>
      <c r="H17" s="111"/>
      <c r="I17" s="38" t="s">
        <v>2</v>
      </c>
    </row>
    <row r="18" spans="1:12" x14ac:dyDescent="0.15">
      <c r="A18" s="39" t="s">
        <v>3</v>
      </c>
      <c r="B18" s="100" t="s">
        <v>103</v>
      </c>
      <c r="C18" s="80"/>
      <c r="D18" s="80"/>
      <c r="E18" s="80"/>
      <c r="F18" s="80"/>
      <c r="G18" s="80"/>
      <c r="H18" s="80"/>
      <c r="I18" s="40">
        <v>1</v>
      </c>
    </row>
    <row r="19" spans="1:12" x14ac:dyDescent="0.15">
      <c r="A19" s="39" t="s">
        <v>4</v>
      </c>
      <c r="B19" s="100" t="s">
        <v>105</v>
      </c>
      <c r="C19" s="80"/>
      <c r="D19" s="80"/>
      <c r="E19" s="80"/>
      <c r="F19" s="80"/>
      <c r="G19" s="80"/>
      <c r="H19" s="80"/>
      <c r="I19" s="40">
        <v>2</v>
      </c>
      <c r="J19" s="3">
        <v>1</v>
      </c>
    </row>
    <row r="20" spans="1:12" x14ac:dyDescent="0.15">
      <c r="A20" s="39" t="s">
        <v>5</v>
      </c>
      <c r="B20" s="100" t="s">
        <v>104</v>
      </c>
      <c r="C20" s="80"/>
      <c r="D20" s="80"/>
      <c r="E20" s="80"/>
      <c r="F20" s="80"/>
      <c r="G20" s="80"/>
      <c r="H20" s="80"/>
      <c r="I20" s="40">
        <v>3</v>
      </c>
      <c r="J20" s="3">
        <v>2</v>
      </c>
    </row>
    <row r="21" spans="1:12" ht="15" x14ac:dyDescent="0.2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">
      <c r="A22" s="69" t="s">
        <v>6</v>
      </c>
      <c r="B22" s="105" t="s">
        <v>71</v>
      </c>
      <c r="C22" s="106"/>
    </row>
    <row r="23" spans="1:12" x14ac:dyDescent="0.15">
      <c r="A23" s="52" t="s">
        <v>123</v>
      </c>
      <c r="B23" s="74">
        <v>3</v>
      </c>
      <c r="C23" s="75"/>
      <c r="D23" s="3"/>
    </row>
    <row r="24" spans="1:12" x14ac:dyDescent="0.15">
      <c r="A24" s="52" t="s">
        <v>124</v>
      </c>
      <c r="B24" s="74">
        <v>3</v>
      </c>
      <c r="C24" s="75"/>
    </row>
    <row r="25" spans="1:12" x14ac:dyDescent="0.15">
      <c r="A25" s="70" t="s">
        <v>122</v>
      </c>
      <c r="B25" s="74">
        <v>2</v>
      </c>
      <c r="C25" s="75"/>
    </row>
    <row r="26" spans="1:12" ht="15" x14ac:dyDescent="0.2">
      <c r="A26" s="41" t="s">
        <v>97</v>
      </c>
      <c r="B26" s="118">
        <f>SUM(B23:C25)</f>
        <v>8</v>
      </c>
      <c r="C26" s="119"/>
    </row>
    <row r="27" spans="1:12" ht="15" x14ac:dyDescent="0.2">
      <c r="B27" s="8"/>
      <c r="C27" s="7"/>
    </row>
    <row r="28" spans="1:12" ht="15" x14ac:dyDescent="0.2">
      <c r="A28" s="110" t="s">
        <v>7</v>
      </c>
      <c r="B28" s="110"/>
      <c r="C28" s="110"/>
      <c r="D28" s="110"/>
      <c r="E28" s="110"/>
      <c r="F28" s="110"/>
      <c r="G28" s="110"/>
      <c r="H28" s="110"/>
      <c r="I28" s="110"/>
    </row>
    <row r="29" spans="1:12" ht="15" x14ac:dyDescent="0.2">
      <c r="A29" s="69" t="s">
        <v>100</v>
      </c>
      <c r="B29" s="110" t="s">
        <v>0</v>
      </c>
      <c r="C29" s="117"/>
      <c r="D29" s="117"/>
      <c r="E29" s="117"/>
      <c r="F29" s="117"/>
      <c r="G29" s="117"/>
      <c r="H29" s="117"/>
      <c r="I29" s="38" t="s">
        <v>2</v>
      </c>
    </row>
    <row r="30" spans="1:12" x14ac:dyDescent="0.15">
      <c r="A30" s="39" t="s">
        <v>3</v>
      </c>
      <c r="B30" s="100" t="s">
        <v>78</v>
      </c>
      <c r="C30" s="80"/>
      <c r="D30" s="80"/>
      <c r="E30" s="80"/>
      <c r="F30" s="80"/>
      <c r="G30" s="80"/>
      <c r="H30" s="80"/>
      <c r="I30" s="40">
        <v>5</v>
      </c>
    </row>
    <row r="31" spans="1:12" x14ac:dyDescent="0.15">
      <c r="A31" s="39" t="s">
        <v>4</v>
      </c>
      <c r="B31" s="100" t="s">
        <v>75</v>
      </c>
      <c r="C31" s="80"/>
      <c r="D31" s="80"/>
      <c r="E31" s="80"/>
      <c r="F31" s="80"/>
      <c r="G31" s="80"/>
      <c r="H31" s="80"/>
      <c r="I31" s="40">
        <v>10</v>
      </c>
      <c r="J31" s="3">
        <v>2.5</v>
      </c>
    </row>
    <row r="32" spans="1:12" x14ac:dyDescent="0.15">
      <c r="A32" s="39" t="s">
        <v>5</v>
      </c>
      <c r="B32" s="100" t="s">
        <v>74</v>
      </c>
      <c r="C32" s="80"/>
      <c r="D32" s="80"/>
      <c r="E32" s="80"/>
      <c r="F32" s="80"/>
      <c r="G32" s="80"/>
      <c r="H32" s="80"/>
      <c r="I32" s="40">
        <v>15</v>
      </c>
      <c r="J32" s="3">
        <v>5</v>
      </c>
    </row>
    <row r="33" spans="1:10" x14ac:dyDescent="0.15">
      <c r="J33" s="3">
        <v>7.5</v>
      </c>
    </row>
    <row r="34" spans="1:10" ht="15" x14ac:dyDescent="0.2">
      <c r="A34" s="69" t="s">
        <v>8</v>
      </c>
      <c r="B34" s="105" t="s">
        <v>72</v>
      </c>
      <c r="C34" s="106"/>
      <c r="D34" s="2"/>
      <c r="E34" s="2"/>
      <c r="H34" s="3"/>
      <c r="I34" s="3"/>
      <c r="J34" s="3">
        <v>10</v>
      </c>
    </row>
    <row r="35" spans="1:10" ht="14" x14ac:dyDescent="0.15">
      <c r="A35" s="128" t="s">
        <v>126</v>
      </c>
      <c r="B35" s="74">
        <v>5</v>
      </c>
      <c r="C35" s="75"/>
      <c r="D35" s="3"/>
      <c r="F35" s="3"/>
      <c r="G35" s="3"/>
      <c r="H35" s="3"/>
      <c r="J35" s="3">
        <v>12.5</v>
      </c>
    </row>
    <row r="36" spans="1:10" ht="14" x14ac:dyDescent="0.15">
      <c r="A36" s="128" t="s">
        <v>127</v>
      </c>
      <c r="B36" s="74">
        <v>5</v>
      </c>
      <c r="C36" s="75"/>
      <c r="F36" s="3"/>
      <c r="G36" s="3"/>
      <c r="H36" s="3"/>
      <c r="J36" s="3">
        <v>15</v>
      </c>
    </row>
    <row r="37" spans="1:10" ht="14" x14ac:dyDescent="0.15">
      <c r="A37" s="128" t="s">
        <v>125</v>
      </c>
      <c r="B37" s="74">
        <v>5</v>
      </c>
      <c r="C37" s="75"/>
      <c r="F37" s="3"/>
      <c r="G37" s="3"/>
      <c r="H37" s="3"/>
    </row>
    <row r="38" spans="1:10" ht="14" x14ac:dyDescent="0.15">
      <c r="A38" s="128" t="s">
        <v>129</v>
      </c>
      <c r="B38" s="74">
        <v>5</v>
      </c>
      <c r="C38" s="75"/>
      <c r="F38" s="3"/>
      <c r="G38" s="3"/>
      <c r="H38" s="3"/>
    </row>
    <row r="39" spans="1:10" ht="14" x14ac:dyDescent="0.15">
      <c r="A39" s="128" t="s">
        <v>128</v>
      </c>
      <c r="B39" s="74">
        <v>5</v>
      </c>
      <c r="C39" s="75"/>
      <c r="F39" s="3"/>
      <c r="G39" s="3"/>
      <c r="H39" s="3"/>
      <c r="I39" s="3"/>
    </row>
    <row r="40" spans="1:10" ht="28" x14ac:dyDescent="0.15">
      <c r="A40" s="128" t="s">
        <v>130</v>
      </c>
      <c r="B40" s="74">
        <v>5</v>
      </c>
      <c r="C40" s="75"/>
      <c r="F40" s="3"/>
      <c r="G40" s="3"/>
      <c r="H40" s="3"/>
    </row>
    <row r="41" spans="1:10" ht="42" x14ac:dyDescent="0.15">
      <c r="A41" s="128" t="s">
        <v>131</v>
      </c>
      <c r="B41" s="74">
        <v>5</v>
      </c>
      <c r="C41" s="75"/>
      <c r="F41" s="3"/>
      <c r="G41" s="3"/>
      <c r="H41" s="3"/>
    </row>
    <row r="42" spans="1:10" ht="42" x14ac:dyDescent="0.15">
      <c r="A42" s="128" t="s">
        <v>132</v>
      </c>
      <c r="B42" s="74">
        <v>5</v>
      </c>
      <c r="C42" s="75"/>
      <c r="F42" s="3"/>
      <c r="G42" s="3"/>
      <c r="H42" s="3"/>
    </row>
    <row r="43" spans="1:10" ht="28" x14ac:dyDescent="0.15">
      <c r="A43" s="128" t="s">
        <v>133</v>
      </c>
      <c r="B43" s="74">
        <v>5</v>
      </c>
      <c r="C43" s="75"/>
      <c r="F43" s="3"/>
      <c r="G43" s="3"/>
      <c r="H43" s="3"/>
    </row>
    <row r="44" spans="1:10" ht="28" x14ac:dyDescent="0.15">
      <c r="A44" s="128" t="s">
        <v>134</v>
      </c>
      <c r="B44" s="74">
        <v>5</v>
      </c>
      <c r="C44" s="75"/>
      <c r="F44" s="3"/>
      <c r="G44" s="3"/>
      <c r="H44" s="3"/>
    </row>
    <row r="45" spans="1:10" ht="28" x14ac:dyDescent="0.15">
      <c r="A45" s="128" t="s">
        <v>135</v>
      </c>
      <c r="B45" s="74">
        <v>5</v>
      </c>
      <c r="C45" s="75"/>
      <c r="D45" s="3"/>
      <c r="E45" s="3"/>
      <c r="H45" s="3"/>
      <c r="I45" s="3"/>
    </row>
    <row r="46" spans="1:10" ht="28" x14ac:dyDescent="0.15">
      <c r="A46" s="128" t="s">
        <v>136</v>
      </c>
      <c r="B46" s="74">
        <v>5</v>
      </c>
      <c r="C46" s="75"/>
      <c r="D46" s="3"/>
      <c r="E46" s="3"/>
      <c r="H46" s="3"/>
      <c r="I46" s="3"/>
    </row>
    <row r="47" spans="1:10" x14ac:dyDescent="0.15">
      <c r="A47" s="41" t="s">
        <v>98</v>
      </c>
      <c r="B47" s="102">
        <f>SUM(B35:B46)</f>
        <v>60</v>
      </c>
      <c r="C47" s="103"/>
      <c r="D47" s="3" t="s">
        <v>9</v>
      </c>
      <c r="E47" s="3"/>
      <c r="F47" s="10"/>
      <c r="G47" s="3"/>
      <c r="H47" s="3"/>
      <c r="I47" s="3"/>
    </row>
    <row r="48" spans="1:10" x14ac:dyDescent="0.15">
      <c r="A48" s="9"/>
      <c r="B48" s="15"/>
      <c r="C48" s="15"/>
      <c r="D48" s="3"/>
      <c r="E48" s="3"/>
      <c r="F48" s="10"/>
      <c r="G48" s="3"/>
      <c r="H48" s="3"/>
      <c r="I48" s="3"/>
    </row>
    <row r="49" spans="1:21" ht="15" x14ac:dyDescent="0.2">
      <c r="A49" s="38" t="s">
        <v>48</v>
      </c>
      <c r="B49" s="118">
        <f>B26+B47</f>
        <v>68</v>
      </c>
      <c r="C49" s="119"/>
    </row>
    <row r="50" spans="1:21" x14ac:dyDescent="0.15">
      <c r="A50" s="9"/>
      <c r="B50" s="9"/>
      <c r="C50" s="9"/>
      <c r="D50" s="9"/>
      <c r="E50" s="9"/>
      <c r="F50" s="9"/>
      <c r="G50" s="9"/>
      <c r="H50" s="9"/>
      <c r="I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ht="15" x14ac:dyDescent="0.2">
      <c r="A51" s="110" t="s">
        <v>57</v>
      </c>
      <c r="B51" s="88"/>
      <c r="C51" s="88"/>
      <c r="D51" s="88"/>
      <c r="E51" s="88"/>
      <c r="F51" s="88"/>
      <c r="G51" s="77"/>
      <c r="H51" s="77"/>
      <c r="I51" s="77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15">
      <c r="A52" s="100" t="s">
        <v>86</v>
      </c>
      <c r="B52" s="80"/>
      <c r="C52" s="80"/>
      <c r="D52" s="80"/>
      <c r="E52" s="80"/>
      <c r="F52" s="80"/>
      <c r="G52" s="80"/>
      <c r="H52" s="80"/>
      <c r="I52" s="80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x14ac:dyDescent="0.15">
      <c r="A53" s="100" t="s">
        <v>87</v>
      </c>
      <c r="B53" s="80"/>
      <c r="C53" s="80"/>
      <c r="D53" s="80"/>
      <c r="E53" s="80"/>
      <c r="F53" s="80"/>
      <c r="G53" s="80"/>
      <c r="H53" s="80"/>
      <c r="I53" s="80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15">
      <c r="A54" s="80" t="s">
        <v>81</v>
      </c>
      <c r="B54" s="80"/>
      <c r="C54" s="80"/>
      <c r="D54" s="80"/>
      <c r="E54" s="80"/>
      <c r="F54" s="80"/>
      <c r="G54" s="80"/>
      <c r="H54" s="80"/>
      <c r="I54" s="80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15">
      <c r="A55" s="80" t="s">
        <v>82</v>
      </c>
      <c r="B55" s="77"/>
      <c r="C55" s="77"/>
      <c r="D55" s="77"/>
      <c r="E55" s="77"/>
      <c r="F55" s="77"/>
      <c r="G55" s="77"/>
      <c r="H55" s="77"/>
      <c r="I55" s="77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ht="15" x14ac:dyDescent="0.2">
      <c r="A56" s="71" t="s">
        <v>117</v>
      </c>
      <c r="B56" s="124" t="s">
        <v>0</v>
      </c>
      <c r="C56" s="124"/>
      <c r="D56" s="124"/>
      <c r="E56" s="124"/>
      <c r="F56" s="42" t="s">
        <v>2</v>
      </c>
      <c r="G56" s="42" t="s">
        <v>10</v>
      </c>
      <c r="H56" s="110" t="s">
        <v>55</v>
      </c>
      <c r="I56" s="110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15">
      <c r="A57" s="40" t="s">
        <v>25</v>
      </c>
      <c r="B57" s="80" t="s">
        <v>93</v>
      </c>
      <c r="C57" s="80"/>
      <c r="D57" s="80"/>
      <c r="E57" s="80"/>
      <c r="F57" s="40">
        <v>2</v>
      </c>
      <c r="G57" s="51">
        <v>5</v>
      </c>
      <c r="H57" s="99">
        <f>F57*G57</f>
        <v>10</v>
      </c>
      <c r="I57" s="9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15">
      <c r="A58" s="40" t="s">
        <v>26</v>
      </c>
      <c r="B58" s="80" t="s">
        <v>11</v>
      </c>
      <c r="C58" s="80"/>
      <c r="D58" s="80"/>
      <c r="E58" s="80"/>
      <c r="F58" s="40">
        <v>1</v>
      </c>
      <c r="G58" s="51">
        <v>5</v>
      </c>
      <c r="H58" s="99">
        <f t="shared" ref="H58:H69" si="0">F58*G58</f>
        <v>5</v>
      </c>
      <c r="I58" s="9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spans="1:21" x14ac:dyDescent="0.15">
      <c r="A59" s="40" t="s">
        <v>27</v>
      </c>
      <c r="B59" s="100" t="s">
        <v>76</v>
      </c>
      <c r="C59" s="80"/>
      <c r="D59" s="80"/>
      <c r="E59" s="80"/>
      <c r="F59" s="40">
        <v>1</v>
      </c>
      <c r="G59" s="51">
        <v>2</v>
      </c>
      <c r="H59" s="99">
        <f t="shared" si="0"/>
        <v>2</v>
      </c>
      <c r="I59" s="9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15">
      <c r="A60" s="40" t="s">
        <v>28</v>
      </c>
      <c r="B60" s="80" t="s">
        <v>12</v>
      </c>
      <c r="C60" s="80"/>
      <c r="D60" s="80"/>
      <c r="E60" s="80"/>
      <c r="F60" s="40">
        <v>1</v>
      </c>
      <c r="G60" s="51">
        <v>4</v>
      </c>
      <c r="H60" s="99">
        <f>F60*G60</f>
        <v>4</v>
      </c>
      <c r="I60" s="9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15">
      <c r="A61" s="40" t="s">
        <v>29</v>
      </c>
      <c r="B61" s="80" t="s">
        <v>91</v>
      </c>
      <c r="C61" s="80"/>
      <c r="D61" s="80"/>
      <c r="E61" s="80"/>
      <c r="F61" s="40">
        <v>1</v>
      </c>
      <c r="G61" s="51">
        <v>0</v>
      </c>
      <c r="H61" s="99">
        <f t="shared" si="0"/>
        <v>0</v>
      </c>
      <c r="I61" s="99"/>
      <c r="K61" s="9"/>
      <c r="L61" s="9"/>
      <c r="M61" s="11"/>
      <c r="N61" s="9"/>
      <c r="O61" s="9"/>
      <c r="P61" s="9"/>
      <c r="Q61" s="9"/>
      <c r="R61" s="9"/>
      <c r="S61" s="9"/>
      <c r="T61" s="9"/>
      <c r="U61" s="9"/>
    </row>
    <row r="62" spans="1:21" x14ac:dyDescent="0.15">
      <c r="A62" s="40" t="s">
        <v>30</v>
      </c>
      <c r="B62" s="80" t="s">
        <v>13</v>
      </c>
      <c r="C62" s="80"/>
      <c r="D62" s="80"/>
      <c r="E62" s="80"/>
      <c r="F62" s="40">
        <v>0.5</v>
      </c>
      <c r="G62" s="51">
        <v>5</v>
      </c>
      <c r="H62" s="99">
        <f t="shared" si="0"/>
        <v>2.5</v>
      </c>
      <c r="I62" s="9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15">
      <c r="A63" s="40" t="s">
        <v>31</v>
      </c>
      <c r="B63" s="80" t="s">
        <v>83</v>
      </c>
      <c r="C63" s="80"/>
      <c r="D63" s="80"/>
      <c r="E63" s="80"/>
      <c r="F63" s="40">
        <v>0.5</v>
      </c>
      <c r="G63" s="51">
        <v>5</v>
      </c>
      <c r="H63" s="99">
        <f t="shared" si="0"/>
        <v>2.5</v>
      </c>
      <c r="I63" s="9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15">
      <c r="A64" s="40" t="s">
        <v>32</v>
      </c>
      <c r="B64" s="80" t="s">
        <v>14</v>
      </c>
      <c r="C64" s="80"/>
      <c r="D64" s="80"/>
      <c r="E64" s="80"/>
      <c r="F64" s="40">
        <v>2</v>
      </c>
      <c r="G64" s="51">
        <v>5</v>
      </c>
      <c r="H64" s="99">
        <f t="shared" si="0"/>
        <v>10</v>
      </c>
      <c r="I64" s="9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15">
      <c r="A65" s="40" t="s">
        <v>33</v>
      </c>
      <c r="B65" s="80" t="s">
        <v>92</v>
      </c>
      <c r="C65" s="80"/>
      <c r="D65" s="80"/>
      <c r="E65" s="80"/>
      <c r="F65" s="40">
        <v>1</v>
      </c>
      <c r="G65" s="51">
        <v>3</v>
      </c>
      <c r="H65" s="99">
        <f t="shared" si="0"/>
        <v>3</v>
      </c>
      <c r="I65" s="9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15">
      <c r="A66" s="40" t="s">
        <v>34</v>
      </c>
      <c r="B66" s="80" t="s">
        <v>15</v>
      </c>
      <c r="C66" s="80"/>
      <c r="D66" s="80"/>
      <c r="E66" s="80"/>
      <c r="F66" s="40">
        <v>1</v>
      </c>
      <c r="G66" s="51">
        <v>4</v>
      </c>
      <c r="H66" s="99">
        <f t="shared" si="0"/>
        <v>4</v>
      </c>
      <c r="I66" s="9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15">
      <c r="A67" s="40" t="s">
        <v>35</v>
      </c>
      <c r="B67" s="80" t="s">
        <v>24</v>
      </c>
      <c r="C67" s="80"/>
      <c r="D67" s="80"/>
      <c r="E67" s="80"/>
      <c r="F67" s="40">
        <v>1</v>
      </c>
      <c r="G67" s="51">
        <v>5</v>
      </c>
      <c r="H67" s="99">
        <f t="shared" si="0"/>
        <v>5</v>
      </c>
      <c r="I67" s="9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15">
      <c r="A68" s="40" t="s">
        <v>36</v>
      </c>
      <c r="B68" s="80" t="s">
        <v>84</v>
      </c>
      <c r="C68" s="80"/>
      <c r="D68" s="80"/>
      <c r="E68" s="80"/>
      <c r="F68" s="40">
        <v>1</v>
      </c>
      <c r="G68" s="51">
        <v>2</v>
      </c>
      <c r="H68" s="99">
        <f t="shared" si="0"/>
        <v>2</v>
      </c>
      <c r="I68" s="9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x14ac:dyDescent="0.15">
      <c r="A69" s="40" t="s">
        <v>37</v>
      </c>
      <c r="B69" s="80" t="s">
        <v>85</v>
      </c>
      <c r="C69" s="80"/>
      <c r="D69" s="80"/>
      <c r="E69" s="80"/>
      <c r="F69" s="40">
        <v>1</v>
      </c>
      <c r="G69" s="51">
        <v>2</v>
      </c>
      <c r="H69" s="99">
        <f t="shared" si="0"/>
        <v>2</v>
      </c>
      <c r="I69" s="9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ht="15" x14ac:dyDescent="0.2">
      <c r="A70" s="125" t="s">
        <v>49</v>
      </c>
      <c r="B70" s="126"/>
      <c r="C70" s="126"/>
      <c r="D70" s="126"/>
      <c r="E70" s="126"/>
      <c r="F70" s="126"/>
      <c r="G70" s="127"/>
      <c r="H70" s="118">
        <f>0.6+(0.01*(SUM(H57:I69)))</f>
        <v>1.1200000000000001</v>
      </c>
      <c r="I70" s="11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15">
      <c r="B71" s="9"/>
      <c r="C71" s="9"/>
      <c r="D71" s="9"/>
      <c r="E71" s="9"/>
      <c r="F71" s="9"/>
      <c r="G71" s="9"/>
      <c r="H71" s="9"/>
      <c r="I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ht="15" x14ac:dyDescent="0.2">
      <c r="A72" s="110" t="s">
        <v>116</v>
      </c>
      <c r="B72" s="88"/>
      <c r="C72" s="88"/>
      <c r="D72" s="88"/>
      <c r="E72" s="77"/>
      <c r="F72" s="77"/>
      <c r="G72" s="77"/>
      <c r="H72" s="77"/>
      <c r="I72" s="77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15">
      <c r="A73" s="100" t="s">
        <v>86</v>
      </c>
      <c r="B73" s="80"/>
      <c r="C73" s="80"/>
      <c r="D73" s="80"/>
      <c r="E73" s="80"/>
      <c r="F73" s="80"/>
      <c r="G73" s="80"/>
      <c r="H73" s="80"/>
      <c r="I73" s="8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15">
      <c r="A74" s="80" t="s">
        <v>111</v>
      </c>
      <c r="B74" s="80"/>
      <c r="C74" s="80"/>
      <c r="D74" s="80"/>
      <c r="E74" s="80"/>
      <c r="F74" s="80"/>
      <c r="G74" s="80"/>
      <c r="H74" s="77"/>
      <c r="I74" s="77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15">
      <c r="A75" s="80" t="s">
        <v>112</v>
      </c>
      <c r="B75" s="80"/>
      <c r="C75" s="80"/>
      <c r="D75" s="80"/>
      <c r="E75" s="80"/>
      <c r="F75" s="80"/>
      <c r="G75" s="80"/>
      <c r="H75" s="77"/>
      <c r="I75" s="77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15">
      <c r="A76" s="80" t="s">
        <v>113</v>
      </c>
      <c r="B76" s="77"/>
      <c r="C76" s="77"/>
      <c r="D76" s="77"/>
      <c r="E76" s="77"/>
      <c r="F76" s="77"/>
      <c r="G76" s="77"/>
      <c r="H76" s="77"/>
      <c r="I76" s="77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ht="15" x14ac:dyDescent="0.2">
      <c r="A77" s="71" t="s">
        <v>118</v>
      </c>
      <c r="B77" s="124" t="s">
        <v>0</v>
      </c>
      <c r="C77" s="80"/>
      <c r="D77" s="80"/>
      <c r="E77" s="80"/>
      <c r="F77" s="80"/>
      <c r="G77" s="42" t="s">
        <v>2</v>
      </c>
      <c r="H77" s="42" t="s">
        <v>10</v>
      </c>
      <c r="I77" s="38" t="s">
        <v>55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15">
      <c r="A78" s="40" t="s">
        <v>38</v>
      </c>
      <c r="B78" s="80" t="s">
        <v>16</v>
      </c>
      <c r="C78" s="80"/>
      <c r="D78" s="80"/>
      <c r="E78" s="80"/>
      <c r="F78" s="80"/>
      <c r="G78" s="40">
        <v>1.5</v>
      </c>
      <c r="H78" s="51">
        <v>3</v>
      </c>
      <c r="I78" s="16">
        <f>G78*H78</f>
        <v>4.5</v>
      </c>
      <c r="J78" s="3">
        <f t="shared" ref="J78:J83" si="1">IF(H78&lt;3,1,0)</f>
        <v>0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15">
      <c r="A79" s="40" t="s">
        <v>39</v>
      </c>
      <c r="B79" s="100" t="s">
        <v>77</v>
      </c>
      <c r="C79" s="80"/>
      <c r="D79" s="80"/>
      <c r="E79" s="80"/>
      <c r="F79" s="80"/>
      <c r="G79" s="40">
        <v>0.5</v>
      </c>
      <c r="H79" s="51">
        <v>4</v>
      </c>
      <c r="I79" s="16">
        <f t="shared" ref="I79:I85" si="2">G79*H79</f>
        <v>2</v>
      </c>
      <c r="J79" s="3">
        <f t="shared" si="1"/>
        <v>0</v>
      </c>
    </row>
    <row r="80" spans="1:21" x14ac:dyDescent="0.15">
      <c r="A80" s="40" t="s">
        <v>40</v>
      </c>
      <c r="B80" s="80" t="s">
        <v>79</v>
      </c>
      <c r="C80" s="80"/>
      <c r="D80" s="80"/>
      <c r="E80" s="80"/>
      <c r="F80" s="80"/>
      <c r="G80" s="40">
        <v>1</v>
      </c>
      <c r="H80" s="51">
        <v>5</v>
      </c>
      <c r="I80" s="16">
        <f t="shared" si="2"/>
        <v>5</v>
      </c>
      <c r="J80" s="3">
        <f t="shared" si="1"/>
        <v>0</v>
      </c>
    </row>
    <row r="81" spans="1:10" x14ac:dyDescent="0.15">
      <c r="A81" s="40" t="s">
        <v>41</v>
      </c>
      <c r="B81" s="80" t="s">
        <v>90</v>
      </c>
      <c r="C81" s="80"/>
      <c r="D81" s="80"/>
      <c r="E81" s="80"/>
      <c r="F81" s="80"/>
      <c r="G81" s="40">
        <v>0.5</v>
      </c>
      <c r="H81" s="51">
        <v>3</v>
      </c>
      <c r="I81" s="16">
        <f t="shared" si="2"/>
        <v>1.5</v>
      </c>
      <c r="J81" s="3">
        <f t="shared" si="1"/>
        <v>0</v>
      </c>
    </row>
    <row r="82" spans="1:10" x14ac:dyDescent="0.15">
      <c r="A82" s="40" t="s">
        <v>42</v>
      </c>
      <c r="B82" s="80" t="s">
        <v>17</v>
      </c>
      <c r="C82" s="80"/>
      <c r="D82" s="80"/>
      <c r="E82" s="80"/>
      <c r="F82" s="80"/>
      <c r="G82" s="40">
        <v>1</v>
      </c>
      <c r="H82" s="51">
        <v>4</v>
      </c>
      <c r="I82" s="16">
        <f t="shared" si="2"/>
        <v>4</v>
      </c>
      <c r="J82" s="3">
        <f t="shared" si="1"/>
        <v>0</v>
      </c>
    </row>
    <row r="83" spans="1:10" x14ac:dyDescent="0.15">
      <c r="A83" s="40" t="s">
        <v>43</v>
      </c>
      <c r="B83" s="120" t="s">
        <v>54</v>
      </c>
      <c r="C83" s="80"/>
      <c r="D83" s="80"/>
      <c r="E83" s="80"/>
      <c r="F83" s="80"/>
      <c r="G83" s="40">
        <v>2</v>
      </c>
      <c r="H83" s="51">
        <v>4</v>
      </c>
      <c r="I83" s="16">
        <f t="shared" si="2"/>
        <v>8</v>
      </c>
      <c r="J83" s="3">
        <f t="shared" si="1"/>
        <v>0</v>
      </c>
    </row>
    <row r="84" spans="1:10" x14ac:dyDescent="0.15">
      <c r="A84" s="40" t="s">
        <v>44</v>
      </c>
      <c r="B84" s="80" t="s">
        <v>18</v>
      </c>
      <c r="C84" s="80"/>
      <c r="D84" s="80"/>
      <c r="E84" s="80"/>
      <c r="F84" s="80"/>
      <c r="G84" s="40">
        <v>-1</v>
      </c>
      <c r="H84" s="51">
        <v>5</v>
      </c>
      <c r="I84" s="16">
        <f t="shared" si="2"/>
        <v>-5</v>
      </c>
      <c r="J84" s="3">
        <f>IF(H84&gt;3,1,0)</f>
        <v>1</v>
      </c>
    </row>
    <row r="85" spans="1:10" x14ac:dyDescent="0.15">
      <c r="A85" s="40" t="s">
        <v>45</v>
      </c>
      <c r="B85" s="80" t="s">
        <v>80</v>
      </c>
      <c r="C85" s="80"/>
      <c r="D85" s="80"/>
      <c r="E85" s="80"/>
      <c r="F85" s="80"/>
      <c r="G85" s="40">
        <v>-1</v>
      </c>
      <c r="H85" s="51">
        <v>2</v>
      </c>
      <c r="I85" s="16">
        <f t="shared" si="2"/>
        <v>-2</v>
      </c>
      <c r="J85" s="3">
        <f>IF(H85&gt;3,1,0)</f>
        <v>0</v>
      </c>
    </row>
    <row r="86" spans="1:10" ht="15" x14ac:dyDescent="0.2">
      <c r="A86" s="121" t="s">
        <v>118</v>
      </c>
      <c r="B86" s="122"/>
      <c r="C86" s="122"/>
      <c r="D86" s="122"/>
      <c r="E86" s="122"/>
      <c r="F86" s="122"/>
      <c r="G86" s="122"/>
      <c r="H86" s="123"/>
      <c r="I86" s="18">
        <f>1.4+(-0.03*(SUM(I78:I85)))</f>
        <v>0.85999999999999988</v>
      </c>
    </row>
    <row r="88" spans="1:10" ht="15" x14ac:dyDescent="0.2">
      <c r="A88" s="42" t="s">
        <v>47</v>
      </c>
      <c r="B88" s="72">
        <f>(B49*H70*I86)</f>
        <v>65.497600000000006</v>
      </c>
    </row>
    <row r="89" spans="1:10" ht="15" x14ac:dyDescent="0.2">
      <c r="A89" s="12"/>
      <c r="B89" s="13"/>
    </row>
    <row r="90" spans="1:10" ht="19" x14ac:dyDescent="0.25">
      <c r="A90" s="115" t="s">
        <v>106</v>
      </c>
      <c r="B90" s="116"/>
      <c r="C90" s="116"/>
      <c r="D90" s="116"/>
      <c r="E90" s="116"/>
      <c r="F90" s="116"/>
      <c r="G90" s="116"/>
      <c r="H90" s="116"/>
      <c r="I90" s="116"/>
    </row>
    <row r="92" spans="1:10" ht="19" x14ac:dyDescent="0.25">
      <c r="A92" s="101" t="s">
        <v>114</v>
      </c>
      <c r="B92" s="101"/>
      <c r="C92" s="101"/>
      <c r="D92" s="101"/>
      <c r="E92" s="101"/>
      <c r="F92" s="101"/>
      <c r="G92" s="101"/>
      <c r="H92" s="101"/>
    </row>
    <row r="93" spans="1:10" ht="15" x14ac:dyDescent="0.2">
      <c r="A93" s="69" t="s">
        <v>70</v>
      </c>
      <c r="B93" s="41" t="s">
        <v>47</v>
      </c>
      <c r="C93" s="43" t="s">
        <v>107</v>
      </c>
      <c r="D93" s="41" t="s">
        <v>108</v>
      </c>
      <c r="E93" s="41" t="s">
        <v>50</v>
      </c>
      <c r="F93" s="41" t="s">
        <v>51</v>
      </c>
      <c r="G93" s="41" t="s">
        <v>109</v>
      </c>
      <c r="H93" s="65" t="s">
        <v>65</v>
      </c>
    </row>
    <row r="94" spans="1:10" ht="15" x14ac:dyDescent="0.2">
      <c r="A94" s="42"/>
      <c r="B94" s="73">
        <f>B88</f>
        <v>65.497600000000006</v>
      </c>
      <c r="C94" s="22">
        <v>20</v>
      </c>
      <c r="D94" s="21">
        <f>B94*C94</f>
        <v>1309.9520000000002</v>
      </c>
      <c r="E94" s="21">
        <f>D94/8</f>
        <v>163.74400000000003</v>
      </c>
      <c r="F94" s="23">
        <f>E94/20</f>
        <v>8.1872000000000007</v>
      </c>
      <c r="G94" s="48">
        <v>15</v>
      </c>
      <c r="H94" s="24">
        <f>G94*D94</f>
        <v>19649.280000000002</v>
      </c>
    </row>
    <row r="95" spans="1:10" ht="15" x14ac:dyDescent="0.2">
      <c r="A95" s="49">
        <v>3</v>
      </c>
      <c r="B95" s="45"/>
      <c r="C95" s="46"/>
      <c r="D95" s="21">
        <f>D94/A95</f>
        <v>436.65066666666672</v>
      </c>
      <c r="E95" s="21">
        <f>D95/8</f>
        <v>54.58133333333334</v>
      </c>
      <c r="F95" s="23">
        <f>E95/20</f>
        <v>2.7290666666666672</v>
      </c>
      <c r="G95" s="44"/>
      <c r="H95" s="40"/>
    </row>
    <row r="96" spans="1:10" x14ac:dyDescent="0.15">
      <c r="A96" s="3"/>
      <c r="B96" s="3"/>
      <c r="C96" s="3"/>
      <c r="D96" s="3"/>
      <c r="E96" s="3"/>
      <c r="F96" s="14"/>
      <c r="G96" s="3"/>
      <c r="H96" s="3"/>
    </row>
    <row r="98" spans="1:9" ht="14" thickBot="1" x14ac:dyDescent="0.2"/>
    <row r="99" spans="1:9" ht="19" x14ac:dyDescent="0.25">
      <c r="A99" s="92" t="s">
        <v>46</v>
      </c>
      <c r="B99" s="93"/>
      <c r="C99" s="93"/>
      <c r="D99" s="93"/>
      <c r="E99" s="93"/>
      <c r="F99" s="93"/>
      <c r="G99" s="93"/>
      <c r="H99" s="93"/>
      <c r="I99" s="94"/>
    </row>
    <row r="100" spans="1:9" ht="15" x14ac:dyDescent="0.2">
      <c r="A100" s="95" t="s">
        <v>19</v>
      </c>
      <c r="B100" s="88"/>
      <c r="C100" s="88"/>
      <c r="D100" s="88"/>
      <c r="E100" s="88"/>
      <c r="F100" s="88"/>
      <c r="G100" s="88"/>
      <c r="H100" s="88"/>
      <c r="I100" s="89"/>
    </row>
    <row r="101" spans="1:9" x14ac:dyDescent="0.15">
      <c r="A101" s="79" t="s">
        <v>119</v>
      </c>
      <c r="B101" s="80"/>
      <c r="C101" s="80"/>
      <c r="D101" s="80"/>
      <c r="E101" s="80"/>
      <c r="F101" s="80"/>
      <c r="G101" s="80"/>
      <c r="H101" s="80"/>
      <c r="I101" s="81"/>
    </row>
    <row r="102" spans="1:9" x14ac:dyDescent="0.15">
      <c r="A102" s="79" t="s">
        <v>120</v>
      </c>
      <c r="B102" s="80"/>
      <c r="C102" s="80"/>
      <c r="D102" s="80"/>
      <c r="E102" s="80"/>
      <c r="F102" s="80"/>
      <c r="G102" s="80"/>
      <c r="H102" s="80"/>
      <c r="I102" s="81"/>
    </row>
    <row r="103" spans="1:9" ht="15" x14ac:dyDescent="0.2">
      <c r="A103" s="96"/>
      <c r="B103" s="97"/>
      <c r="C103" s="97"/>
      <c r="D103" s="97"/>
      <c r="E103" s="97"/>
      <c r="F103" s="98"/>
      <c r="G103" s="82" t="s">
        <v>20</v>
      </c>
      <c r="H103" s="83"/>
      <c r="I103" s="19">
        <f>SUM(J78:J83)</f>
        <v>0</v>
      </c>
    </row>
    <row r="104" spans="1:9" ht="15" x14ac:dyDescent="0.2">
      <c r="A104" s="96"/>
      <c r="B104" s="97"/>
      <c r="C104" s="97"/>
      <c r="D104" s="97"/>
      <c r="E104" s="97"/>
      <c r="F104" s="98"/>
      <c r="G104" s="82" t="s">
        <v>21</v>
      </c>
      <c r="H104" s="83"/>
      <c r="I104" s="19">
        <f>SUM(J84:J85)</f>
        <v>1</v>
      </c>
    </row>
    <row r="105" spans="1:9" ht="15" x14ac:dyDescent="0.2">
      <c r="A105" s="96"/>
      <c r="B105" s="97"/>
      <c r="C105" s="97"/>
      <c r="D105" s="97"/>
      <c r="E105" s="97"/>
      <c r="F105" s="98"/>
      <c r="G105" s="82" t="s">
        <v>22</v>
      </c>
      <c r="H105" s="83"/>
      <c r="I105" s="19">
        <f>I103+I104</f>
        <v>1</v>
      </c>
    </row>
    <row r="106" spans="1:9" ht="15" x14ac:dyDescent="0.2">
      <c r="A106" s="90" t="s">
        <v>89</v>
      </c>
      <c r="B106" s="91"/>
      <c r="C106" s="91"/>
      <c r="D106" s="91"/>
      <c r="E106" s="91"/>
      <c r="F106" s="91"/>
      <c r="G106" s="91"/>
      <c r="H106" s="91"/>
      <c r="I106" s="20">
        <f>C114</f>
        <v>20</v>
      </c>
    </row>
    <row r="107" spans="1:9" ht="15" x14ac:dyDescent="0.2">
      <c r="A107" s="87" t="s">
        <v>115</v>
      </c>
      <c r="B107" s="88"/>
      <c r="C107" s="88"/>
      <c r="D107" s="88"/>
      <c r="E107" s="88"/>
      <c r="F107" s="88"/>
      <c r="G107" s="88"/>
      <c r="H107" s="88"/>
      <c r="I107" s="89"/>
    </row>
    <row r="108" spans="1:9" x14ac:dyDescent="0.15">
      <c r="A108" s="104" t="s">
        <v>23</v>
      </c>
      <c r="B108" s="77"/>
      <c r="C108" s="77"/>
      <c r="D108" s="77"/>
      <c r="E108" s="77"/>
      <c r="F108" s="77"/>
      <c r="G108" s="77"/>
      <c r="H108" s="77"/>
      <c r="I108" s="78"/>
    </row>
    <row r="109" spans="1:9" x14ac:dyDescent="0.15">
      <c r="A109" s="76" t="s">
        <v>101</v>
      </c>
      <c r="B109" s="77"/>
      <c r="C109" s="77"/>
      <c r="D109" s="77"/>
      <c r="E109" s="77"/>
      <c r="F109" s="77"/>
      <c r="G109" s="77"/>
      <c r="H109" s="77"/>
      <c r="I109" s="78"/>
    </row>
    <row r="110" spans="1:9" ht="14" thickBot="1" x14ac:dyDescent="0.2">
      <c r="A110" s="84" t="s">
        <v>102</v>
      </c>
      <c r="B110" s="85"/>
      <c r="C110" s="85"/>
      <c r="D110" s="85"/>
      <c r="E110" s="85"/>
      <c r="F110" s="85"/>
      <c r="G110" s="85"/>
      <c r="H110" s="85"/>
      <c r="I110" s="86"/>
    </row>
    <row r="112" spans="1:9" ht="19" x14ac:dyDescent="0.25">
      <c r="A112" s="101" t="s">
        <v>88</v>
      </c>
      <c r="B112" s="101"/>
      <c r="C112" s="101"/>
      <c r="D112" s="101"/>
      <c r="E112" s="101"/>
      <c r="F112" s="101"/>
      <c r="G112" s="101"/>
      <c r="H112" s="101"/>
    </row>
    <row r="113" spans="1:8" ht="15" x14ac:dyDescent="0.2">
      <c r="A113" s="64" t="s">
        <v>70</v>
      </c>
      <c r="B113" s="41" t="s">
        <v>47</v>
      </c>
      <c r="C113" s="43" t="s">
        <v>110</v>
      </c>
      <c r="D113" s="41" t="s">
        <v>108</v>
      </c>
      <c r="E113" s="41" t="s">
        <v>50</v>
      </c>
      <c r="F113" s="41" t="s">
        <v>51</v>
      </c>
      <c r="G113" s="41" t="s">
        <v>109</v>
      </c>
      <c r="H113" s="65" t="s">
        <v>65</v>
      </c>
    </row>
    <row r="114" spans="1:8" ht="16" thickBot="1" x14ac:dyDescent="0.25">
      <c r="A114" s="42"/>
      <c r="B114" s="73">
        <f>B88</f>
        <v>65.497600000000006</v>
      </c>
      <c r="C114" s="22">
        <f>IF(I105&lt;=2,20,IF(I105&lt;5,28,"Reduzir a complexidade"))</f>
        <v>20</v>
      </c>
      <c r="D114" s="22">
        <f>IF(I105&lt;=2,20*B114,IF(I105&lt;5,28*B114,"-"))</f>
        <v>1309.9520000000002</v>
      </c>
      <c r="E114" s="22">
        <f>IF(I105&lt;=2,20*B114/8,IF(I105&lt;5,28*B114/8,"-"))</f>
        <v>163.74400000000003</v>
      </c>
      <c r="F114" s="25">
        <f>IF(I105&lt;=2,20*B114/20/8,IF(I105&lt;5,28*B114/20/8,"-"))</f>
        <v>8.1872000000000007</v>
      </c>
      <c r="G114" s="27">
        <f>G94</f>
        <v>15</v>
      </c>
      <c r="H114" s="26">
        <f>IF(I105&lt;=2,20*B114*G114,IF(I105&lt;5,28*B114*G114,"-"))</f>
        <v>19649.280000000002</v>
      </c>
    </row>
    <row r="115" spans="1:8" ht="16" thickBot="1" x14ac:dyDescent="0.25">
      <c r="A115" s="67">
        <f>A95</f>
        <v>3</v>
      </c>
      <c r="B115" s="45"/>
      <c r="C115" s="46"/>
      <c r="D115" s="22">
        <f>IF(I105&lt;=2,20*B114/A115,IF(I105&lt;5,28*B114/A115,"-"))</f>
        <v>436.65066666666672</v>
      </c>
      <c r="E115" s="22">
        <f>IF(I105&lt;=2,20*B114/A115/8,IF(I105&lt;5,28*B114/A115/8,"-"))</f>
        <v>54.58133333333334</v>
      </c>
      <c r="F115" s="25">
        <f>IF(I105&lt;=2,20*B114/A115/20/8,IF(I105&lt;5,28*B114/A115/20/8,"-"))</f>
        <v>2.7290666666666672</v>
      </c>
      <c r="G115" s="44"/>
      <c r="H115" s="40"/>
    </row>
    <row r="119" spans="1:8" ht="14" thickBot="1" x14ac:dyDescent="0.2">
      <c r="A119" s="1" t="s">
        <v>66</v>
      </c>
    </row>
    <row r="120" spans="1:8" ht="14" thickBot="1" x14ac:dyDescent="0.2">
      <c r="A120" s="47"/>
      <c r="B120" s="1" t="s">
        <v>52</v>
      </c>
    </row>
    <row r="121" spans="1:8" ht="14" thickBot="1" x14ac:dyDescent="0.2">
      <c r="A121" s="50"/>
      <c r="B121" s="1" t="s">
        <v>53</v>
      </c>
    </row>
    <row r="122" spans="1:8" ht="14" thickBot="1" x14ac:dyDescent="0.2">
      <c r="A122" s="17"/>
      <c r="B122" s="53" t="s">
        <v>58</v>
      </c>
    </row>
  </sheetData>
  <mergeCells count="100">
    <mergeCell ref="B65:E65"/>
    <mergeCell ref="B57:E57"/>
    <mergeCell ref="H57:I57"/>
    <mergeCell ref="A55:I55"/>
    <mergeCell ref="B49:C49"/>
    <mergeCell ref="B25:C25"/>
    <mergeCell ref="B38:C38"/>
    <mergeCell ref="B3:D3"/>
    <mergeCell ref="A90:I90"/>
    <mergeCell ref="A28:I28"/>
    <mergeCell ref="B29:H29"/>
    <mergeCell ref="B26:C26"/>
    <mergeCell ref="B30:H30"/>
    <mergeCell ref="B83:F83"/>
    <mergeCell ref="B84:F84"/>
    <mergeCell ref="B85:F85"/>
    <mergeCell ref="A86:H86"/>
    <mergeCell ref="B79:F79"/>
    <mergeCell ref="B80:F80"/>
    <mergeCell ref="A72:I72"/>
    <mergeCell ref="A73:I73"/>
    <mergeCell ref="A74:I74"/>
    <mergeCell ref="B81:F81"/>
    <mergeCell ref="B20:H20"/>
    <mergeCell ref="B59:E59"/>
    <mergeCell ref="B22:C22"/>
    <mergeCell ref="B39:C39"/>
    <mergeCell ref="B56:E56"/>
    <mergeCell ref="A51:I51"/>
    <mergeCell ref="A52:I52"/>
    <mergeCell ref="A1:I1"/>
    <mergeCell ref="H67:I67"/>
    <mergeCell ref="B62:E62"/>
    <mergeCell ref="H62:I62"/>
    <mergeCell ref="B63:E63"/>
    <mergeCell ref="H63:I63"/>
    <mergeCell ref="B64:E64"/>
    <mergeCell ref="H64:I64"/>
    <mergeCell ref="A16:I16"/>
    <mergeCell ref="B17:H17"/>
    <mergeCell ref="B18:H18"/>
    <mergeCell ref="B19:H19"/>
    <mergeCell ref="B40:C40"/>
    <mergeCell ref="B41:C41"/>
    <mergeCell ref="B42:C42"/>
    <mergeCell ref="B43:C43"/>
    <mergeCell ref="B44:C44"/>
    <mergeCell ref="B45:C45"/>
    <mergeCell ref="B46:C46"/>
    <mergeCell ref="A53:I53"/>
    <mergeCell ref="H56:I56"/>
    <mergeCell ref="A54:I54"/>
    <mergeCell ref="A112:H112"/>
    <mergeCell ref="A92:H92"/>
    <mergeCell ref="B47:C47"/>
    <mergeCell ref="A108:I108"/>
    <mergeCell ref="B34:C34"/>
    <mergeCell ref="H59:I59"/>
    <mergeCell ref="B60:E60"/>
    <mergeCell ref="H60:I60"/>
    <mergeCell ref="B58:E58"/>
    <mergeCell ref="H58:I58"/>
    <mergeCell ref="B82:F82"/>
    <mergeCell ref="A75:I75"/>
    <mergeCell ref="A76:I76"/>
    <mergeCell ref="B77:F77"/>
    <mergeCell ref="B78:F78"/>
    <mergeCell ref="B35:C35"/>
    <mergeCell ref="B36:C36"/>
    <mergeCell ref="B37:C37"/>
    <mergeCell ref="B66:E66"/>
    <mergeCell ref="H66:I66"/>
    <mergeCell ref="B67:E67"/>
    <mergeCell ref="H69:I69"/>
    <mergeCell ref="A70:G70"/>
    <mergeCell ref="H70:I70"/>
    <mergeCell ref="B24:C24"/>
    <mergeCell ref="B23:C23"/>
    <mergeCell ref="A109:I109"/>
    <mergeCell ref="A101:I101"/>
    <mergeCell ref="A102:I102"/>
    <mergeCell ref="G103:H103"/>
    <mergeCell ref="G104:H104"/>
    <mergeCell ref="A110:I110"/>
    <mergeCell ref="G105:H105"/>
    <mergeCell ref="A107:I107"/>
    <mergeCell ref="A106:H106"/>
    <mergeCell ref="A99:I99"/>
    <mergeCell ref="A100:I100"/>
    <mergeCell ref="A103:F103"/>
    <mergeCell ref="A104:F104"/>
    <mergeCell ref="B68:E68"/>
    <mergeCell ref="H68:I68"/>
    <mergeCell ref="B69:E69"/>
    <mergeCell ref="A105:F105"/>
    <mergeCell ref="B31:H31"/>
    <mergeCell ref="B32:H32"/>
    <mergeCell ref="B61:E61"/>
    <mergeCell ref="H61:I61"/>
    <mergeCell ref="H65:I65"/>
  </mergeCells>
  <phoneticPr fontId="0" type="noConversion"/>
  <dataValidations count="4">
    <dataValidation type="list" showInputMessage="1" showErrorMessage="1" sqref="F47:F48" xr:uid="{00000000-0002-0000-0000-000000000000}">
      <formula1>"5,10,15"</formula1>
    </dataValidation>
    <dataValidation type="list" showInputMessage="1" showErrorMessage="1" sqref="B23:B25" xr:uid="{00000000-0002-0000-0000-000001000000}">
      <formula1>$J$18:$J$21</formula1>
    </dataValidation>
    <dataValidation type="list" allowBlank="1" showInputMessage="1" showErrorMessage="1" sqref="B35:B46 C35:C37 C39:C46" xr:uid="{00000000-0002-0000-0000-000002000000}">
      <formula1>$I$30:$I$32</formula1>
    </dataValidation>
    <dataValidation type="list" showInputMessage="1" showErrorMessage="1" sqref="G57:G69 H78:H85" xr:uid="{00000000-0002-0000-0000-000003000000}">
      <formula1>"0,1,2,3,4,5"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5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 Office User</cp:lastModifiedBy>
  <dcterms:created xsi:type="dcterms:W3CDTF">1997-01-10T22:22:50Z</dcterms:created>
  <dcterms:modified xsi:type="dcterms:W3CDTF">2020-05-24T01:44:45Z</dcterms:modified>
</cp:coreProperties>
</file>