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ateusjbarbosa/Documents/Desenvolvimento/Repos/fai.etanois.docs/docs/projeto-final/pfc/apendices/APÊNDICE D - ESTIMATIVA DE TEMPO POR PONTOS DE CASOS DE USO/"/>
    </mc:Choice>
  </mc:AlternateContent>
  <xr:revisionPtr revIDLastSave="0" documentId="13_ncr:1_{0F54D92F-274D-7742-AF94-40ADFFE4F9C7}" xr6:coauthVersionLast="45" xr6:coauthVersionMax="45" xr10:uidLastSave="{00000000-0000-0000-0000-000000000000}"/>
  <bookViews>
    <workbookView xWindow="0" yWindow="0" windowWidth="15960" windowHeight="18000" activeTab="1" xr2:uid="{00000000-000D-0000-FFFF-FFFF00000000}"/>
  </bookViews>
  <sheets>
    <sheet name="PCU-Fase 2" sheetId="2" r:id="rId1"/>
    <sheet name="PCU - Fase 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3" l="1"/>
  <c r="G124" i="3"/>
  <c r="J95" i="3"/>
  <c r="I114" i="3" s="1"/>
  <c r="I95" i="3"/>
  <c r="J94" i="3"/>
  <c r="I94" i="3"/>
  <c r="J93" i="3"/>
  <c r="I93" i="3"/>
  <c r="J92" i="3"/>
  <c r="I92" i="3"/>
  <c r="J91" i="3"/>
  <c r="I91" i="3"/>
  <c r="J90" i="3"/>
  <c r="I90" i="3"/>
  <c r="J89" i="3"/>
  <c r="I113" i="3" s="1"/>
  <c r="I115" i="3" s="1"/>
  <c r="I89" i="3"/>
  <c r="J88" i="3"/>
  <c r="I88" i="3"/>
  <c r="I96" i="3" s="1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B57" i="3"/>
  <c r="B28" i="3"/>
  <c r="B59" i="3" s="1"/>
  <c r="B98" i="3" s="1"/>
  <c r="A137" i="2"/>
  <c r="G136" i="2"/>
  <c r="J107" i="2"/>
  <c r="I107" i="2"/>
  <c r="J106" i="2"/>
  <c r="I126" i="2" s="1"/>
  <c r="I106" i="2"/>
  <c r="J105" i="2"/>
  <c r="I105" i="2"/>
  <c r="J104" i="2"/>
  <c r="I104" i="2"/>
  <c r="J103" i="2"/>
  <c r="I103" i="2"/>
  <c r="J102" i="2"/>
  <c r="I102" i="2"/>
  <c r="J101" i="2"/>
  <c r="I101" i="2"/>
  <c r="J100" i="2"/>
  <c r="I125" i="2" s="1"/>
  <c r="I127" i="2" s="1"/>
  <c r="I100" i="2"/>
  <c r="I108" i="2" s="1"/>
  <c r="H91" i="2"/>
  <c r="H90" i="2"/>
  <c r="H89" i="2"/>
  <c r="H88" i="2"/>
  <c r="H87" i="2"/>
  <c r="H86" i="2"/>
  <c r="H85" i="2"/>
  <c r="H84" i="2"/>
  <c r="H83" i="2"/>
  <c r="H82" i="2"/>
  <c r="H92" i="2" s="1"/>
  <c r="H81" i="2"/>
  <c r="H80" i="2"/>
  <c r="H79" i="2"/>
  <c r="B71" i="2"/>
  <c r="B69" i="2"/>
  <c r="B29" i="2"/>
  <c r="B110" i="2" l="1"/>
  <c r="C136" i="2"/>
  <c r="I128" i="2" s="1"/>
  <c r="D124" i="3"/>
  <c r="C124" i="3"/>
  <c r="I116" i="3" s="1"/>
  <c r="F124" i="3"/>
  <c r="B124" i="3"/>
  <c r="E125" i="3" s="1"/>
  <c r="B104" i="3"/>
  <c r="D104" i="3" s="1"/>
  <c r="E104" i="3" l="1"/>
  <c r="F104" i="3" s="1"/>
  <c r="D105" i="3"/>
  <c r="E105" i="3" s="1"/>
  <c r="F105" i="3" s="1"/>
  <c r="H104" i="3"/>
  <c r="D125" i="3"/>
  <c r="H124" i="3"/>
  <c r="F125" i="3"/>
  <c r="E124" i="3"/>
  <c r="B136" i="2"/>
  <c r="B116" i="2"/>
  <c r="D116" i="2" s="1"/>
  <c r="H136" i="2" l="1"/>
  <c r="D137" i="2"/>
  <c r="E137" i="2"/>
  <c r="D136" i="2"/>
  <c r="F136" i="2"/>
  <c r="E136" i="2"/>
  <c r="F137" i="2"/>
  <c r="H116" i="2"/>
  <c r="E116" i="2"/>
  <c r="F116" i="2" s="1"/>
  <c r="D117" i="2"/>
  <c r="E117" i="2" s="1"/>
  <c r="F117" i="2" s="1"/>
</calcChain>
</file>

<file path=xl/sharedStrings.xml><?xml version="1.0" encoding="utf-8"?>
<sst xmlns="http://schemas.openxmlformats.org/spreadsheetml/2006/main" count="348" uniqueCount="159">
  <si>
    <t>Estimativa de Pontos de Casos de Uso (PCU)</t>
  </si>
  <si>
    <t>Projeto:</t>
  </si>
  <si>
    <t>Etanóis</t>
  </si>
  <si>
    <t>Data:</t>
  </si>
  <si>
    <t>Fase:</t>
  </si>
  <si>
    <t>Sequência de cálculos: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</si>
  <si>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</si>
  <si>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</si>
  <si>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</si>
  <si>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4. Fator de Complexidade Técnica (FCT) = 0,6 + (0,01 * somatório de fatores técnicos)</t>
  </si>
  <si>
    <t>5. Fator de Complexidade Ambiental (FCA) = 1,4 + (-0,03 * somatório de fatores ambientais)</t>
  </si>
  <si>
    <t>6. Total de Pontos de Casos de Uso Ajustados (PCUA) = PCUNA * FCT * FCA</t>
  </si>
  <si>
    <t>Legenda para os campos:</t>
  </si>
  <si>
    <t>Informado</t>
  </si>
  <si>
    <t>Calculado</t>
  </si>
  <si>
    <t>Complexidade do Ator</t>
  </si>
  <si>
    <t>Complexidade</t>
  </si>
  <si>
    <t>Descrição</t>
  </si>
  <si>
    <t>Peso</t>
  </si>
  <si>
    <t>Simples</t>
  </si>
  <si>
    <t>Sistema cuja comunicação é por uma API simples</t>
  </si>
  <si>
    <t>Média</t>
  </si>
  <si>
    <t>Sistema cuja comunicação é por interface via protocolos ou pessoas que interagem por meio de interface de linha de comando</t>
  </si>
  <si>
    <t>Complexa</t>
  </si>
  <si>
    <t>Pessoas que interagem por meio de uma interface gráfica de usuário</t>
  </si>
  <si>
    <t>Atores do Sistema</t>
  </si>
  <si>
    <t>Peso  do Ator</t>
  </si>
  <si>
    <t>Motorista</t>
  </si>
  <si>
    <t>Frentista</t>
  </si>
  <si>
    <t>Gerente</t>
  </si>
  <si>
    <t>PagSeguro</t>
  </si>
  <si>
    <t>Google Maps</t>
  </si>
  <si>
    <t>Servidor SMTP</t>
  </si>
  <si>
    <t>TPANA</t>
  </si>
  <si>
    <t>Complexidade do Caso de Uso</t>
  </si>
  <si>
    <t xml:space="preserve">Complexidade </t>
  </si>
  <si>
    <t>Até 3 transações ou até 4 classes de análise</t>
  </si>
  <si>
    <t>De 4 a 7 transações ou de 5 a 10 classes de análise</t>
  </si>
  <si>
    <t>Mais de 7 transações ou mais de 10 classes de análise</t>
  </si>
  <si>
    <t>Casos de Uso</t>
  </si>
  <si>
    <t>Peso do Caso de Uso</t>
  </si>
  <si>
    <t>Cadastrar Motorista</t>
  </si>
  <si>
    <t>Acessar Motorista</t>
  </si>
  <si>
    <t>Editar Motorista</t>
  </si>
  <si>
    <t>Alterar senha do Motorista</t>
  </si>
  <si>
    <t>Inativar Motorista</t>
  </si>
  <si>
    <t>Cadastrar Posto de Combustível</t>
  </si>
  <si>
    <t>Editar Posto de Combustível</t>
  </si>
  <si>
    <t>Cadastrar serviços do Posto de Combustível</t>
  </si>
  <si>
    <t>Inativar Posto de Combustível</t>
  </si>
  <si>
    <t>Cadastrar combustíveis disponíveis</t>
  </si>
  <si>
    <t>Editar preços dos combustíveis</t>
  </si>
  <si>
    <t>Cadastrar combustível preferido pelo usuário</t>
  </si>
  <si>
    <t>Cadastrar distância máxima de busca por postos de combustível sem rotas</t>
  </si>
  <si>
    <t>Cadastrar distância máxima de busca por postos de combustível com rotas</t>
  </si>
  <si>
    <t>Cadastrar cartão de crédito/débito</t>
  </si>
  <si>
    <t>Mostrar localização do usuário no mapa</t>
  </si>
  <si>
    <t>Mostrar localização dos postos de combustível no mapa</t>
  </si>
  <si>
    <t>Mostrar raio de busca por postos de combustível</t>
  </si>
  <si>
    <t>Listar postos visíveis dentro do raio de busca</t>
  </si>
  <si>
    <t>Mostrar dados do posto</t>
  </si>
  <si>
    <t>Mostrar preços dos combustíveis do posto</t>
  </si>
  <si>
    <t>Mostrar distância do usuário até o posto</t>
  </si>
  <si>
    <t>Traçar rota até o posto de combustível selecionado</t>
  </si>
  <si>
    <t>Traçar rotas entre duas localizações</t>
  </si>
  <si>
    <t>Mostrar todos os postos disponíveis na rota definida</t>
  </si>
  <si>
    <t>Gerar QR Code de pagamento</t>
  </si>
  <si>
    <t>Visualizar repasses de vendas para o Etanóis</t>
  </si>
  <si>
    <t>Realizar pagamento por meio de leitura do QR Code</t>
  </si>
  <si>
    <t>Receber cashback após o pagamento</t>
  </si>
  <si>
    <t>Visualizar Etacoins disponíveis</t>
  </si>
  <si>
    <t>Possuir manual do usuário</t>
  </si>
  <si>
    <t>TPCUNA</t>
  </si>
  <si>
    <t xml:space="preserve"> </t>
  </si>
  <si>
    <t>PCUNA</t>
  </si>
  <si>
    <t>Cálculo do Fator de Complexidade Técnica (FCT)</t>
  </si>
  <si>
    <t>O valor deve ser atribuído em uma escala de 0 a 5.</t>
  </si>
  <si>
    <t>Valor = 0 -&gt; é o grau de complexidade ausente ou não influente</t>
  </si>
  <si>
    <t>Valor = 3 -&gt; é o grau de complexidade de influência média</t>
  </si>
  <si>
    <t>Valor = 5 -&gt; é o grau de complexidade de alta influência</t>
  </si>
  <si>
    <t>FT</t>
  </si>
  <si>
    <t>Valor</t>
  </si>
  <si>
    <t>Subtotal</t>
  </si>
  <si>
    <t>FT1</t>
  </si>
  <si>
    <t>Sistema distribuído</t>
  </si>
  <si>
    <t>FT2</t>
  </si>
  <si>
    <t>Desempenho da aplicação</t>
  </si>
  <si>
    <t>FT3</t>
  </si>
  <si>
    <t>Eficiência do usuário (online)</t>
  </si>
  <si>
    <t>FT4</t>
  </si>
  <si>
    <t>Processamento interno complexo</t>
  </si>
  <si>
    <t>FT5</t>
  </si>
  <si>
    <t>Reuso do código em outras aplicações</t>
  </si>
  <si>
    <t>FT6</t>
  </si>
  <si>
    <t>Facilidade de instalação</t>
  </si>
  <si>
    <t>FT7</t>
  </si>
  <si>
    <t>Facilidade de Uso</t>
  </si>
  <si>
    <t>FT8</t>
  </si>
  <si>
    <t>Portabilidade</t>
  </si>
  <si>
    <t>FT9</t>
  </si>
  <si>
    <t>Facilidade de modificação</t>
  </si>
  <si>
    <t>FT10</t>
  </si>
  <si>
    <t>Concorrência</t>
  </si>
  <si>
    <t>FT11</t>
  </si>
  <si>
    <t>Características especiais de segurança</t>
  </si>
  <si>
    <t>FT12</t>
  </si>
  <si>
    <t>Acesso fornecido para terceiros</t>
  </si>
  <si>
    <t>FT13</t>
  </si>
  <si>
    <t>Treinamentos especiais</t>
  </si>
  <si>
    <t>FCT</t>
  </si>
  <si>
    <t>Cálculo do Fator Ambiental (FA)</t>
  </si>
  <si>
    <t>Valor = 0 -&gt;  mínimo(a)</t>
  </si>
  <si>
    <t>Valor = 3 -&gt;  médio(a)</t>
  </si>
  <si>
    <t>Valor = 5 -&gt;  alto(a)</t>
  </si>
  <si>
    <t>FA</t>
  </si>
  <si>
    <t>FA1</t>
  </si>
  <si>
    <t>Familiaridade com o processo de desenvolvimento do software</t>
  </si>
  <si>
    <t>FA2</t>
  </si>
  <si>
    <t xml:space="preserve">Experiência de desenvolvimento </t>
  </si>
  <si>
    <t>FA3</t>
  </si>
  <si>
    <t>Experiência com Orientação a Objetos</t>
  </si>
  <si>
    <t>FA4</t>
  </si>
  <si>
    <t>Capacidade do líder da análise</t>
  </si>
  <si>
    <t>FA5</t>
  </si>
  <si>
    <t>Motivação</t>
  </si>
  <si>
    <t>FA6</t>
  </si>
  <si>
    <t>Requisitos estáveis</t>
  </si>
  <si>
    <t>FA7</t>
  </si>
  <si>
    <t>Trabalhadores com dedicação parcial</t>
  </si>
  <si>
    <t>FA8</t>
  </si>
  <si>
    <t>Dificuldade da linguagem de programação</t>
  </si>
  <si>
    <t>PCUA</t>
  </si>
  <si>
    <t>Cálculo do esforço em Homem-hora (Hh)</t>
  </si>
  <si>
    <t>Estimativas de Esforço - Segundo  Karner</t>
  </si>
  <si>
    <t>Número de pessoas</t>
  </si>
  <si>
    <t xml:space="preserve">Hh por Ponto </t>
  </si>
  <si>
    <t>Esforço (Hh)</t>
  </si>
  <si>
    <t>Esforço (dias)</t>
  </si>
  <si>
    <t>Esforço (meses)</t>
  </si>
  <si>
    <t>Valor do Hh</t>
  </si>
  <si>
    <t xml:space="preserve">Custo do Desenvolvimento </t>
  </si>
  <si>
    <t>Método Schneider e Winters</t>
  </si>
  <si>
    <t xml:space="preserve">Cálculo de X e Y 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</si>
  <si>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</si>
  <si>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</si>
  <si>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 xml:space="preserve">Total X </t>
  </si>
  <si>
    <t>Total Y</t>
  </si>
  <si>
    <t>Total X + Y</t>
  </si>
  <si>
    <t>Horas por Ponto de Caso de Uso a ser utilizadas</t>
  </si>
  <si>
    <t>Critérios para a determinação do Hh</t>
  </si>
  <si>
    <t>Se X + Y &lt;= 2, usar 20 como unidade de homens/hora</t>
  </si>
  <si>
    <t>Se X + Y &gt;=3 e &lt;= 4, usar 28 como unidade de homens/hora</t>
  </si>
  <si>
    <t>Se X + Y &gt;= 5, deve-se tentar modificar o projeto de forma abaixar o número, pois risco de insucesso é elevado.</t>
  </si>
  <si>
    <t>Estimativas de Esforço - Segundo Schneider e Winters</t>
  </si>
  <si>
    <t>Hh por Ponto</t>
  </si>
  <si>
    <t>Legenda:</t>
  </si>
  <si>
    <t>Conteúdo apenas informacional</t>
  </si>
  <si>
    <t>A ser preenchido pelo usuário</t>
  </si>
  <si>
    <t>Campos calculados automáticamente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</si>
</sst>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R$ &quot;#,##0.00"/>
  </numFmts>
  <fonts count="9" x14ac:knownFonts="1">
    <font>
      <sz val="10"/>
      <color indexed="8"/>
      <name val="Arial"/>
    </font>
    <font>
      <b/>
      <sz val="20"/>
      <color indexed="8"/>
      <name val="Arial"/>
    </font>
    <font>
      <b/>
      <sz val="12"/>
      <color indexed="8"/>
      <name val="Arial"/>
    </font>
    <font>
      <b/>
      <sz val="10"/>
      <color indexed="8"/>
      <name val="Arial"/>
    </font>
    <font>
      <b/>
      <sz val="22"/>
      <color indexed="8"/>
      <name val="Arial"/>
    </font>
    <font>
      <b/>
      <sz val="11"/>
      <color indexed="8"/>
      <name val="Calibri"/>
    </font>
    <font>
      <sz val="11"/>
      <color indexed="16"/>
      <name val="Calibri"/>
    </font>
    <font>
      <u/>
      <sz val="10"/>
      <color indexed="11"/>
      <name val="Arial"/>
    </font>
    <font>
      <b/>
      <sz val="14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52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62">
    <xf numFmtId="0" fontId="0" fillId="0" borderId="0" xfId="0" applyFont="1" applyAlignment="1"/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right"/>
    </xf>
    <xf numFmtId="14" fontId="3" fillId="3" borderId="17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0" fontId="3" fillId="3" borderId="17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49" fontId="3" fillId="2" borderId="21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2" borderId="24" xfId="0" applyFont="1" applyFill="1" applyBorder="1" applyAlignment="1"/>
    <xf numFmtId="0" fontId="3" fillId="2" borderId="25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0" fillId="2" borderId="27" xfId="0" applyFont="1" applyFill="1" applyBorder="1" applyAlignment="1"/>
    <xf numFmtId="49" fontId="0" fillId="2" borderId="19" xfId="0" applyNumberFormat="1" applyFont="1" applyFill="1" applyBorder="1" applyAlignment="1"/>
    <xf numFmtId="0" fontId="0" fillId="2" borderId="28" xfId="0" applyFont="1" applyFill="1" applyBorder="1" applyAlignment="1"/>
    <xf numFmtId="49" fontId="3" fillId="3" borderId="17" xfId="0" applyNumberFormat="1" applyFont="1" applyFill="1" applyBorder="1" applyAlignment="1">
      <alignment horizontal="center"/>
    </xf>
    <xf numFmtId="49" fontId="3" fillId="4" borderId="17" xfId="0" applyNumberFormat="1" applyFont="1" applyFill="1" applyBorder="1" applyAlignment="1">
      <alignment horizontal="center"/>
    </xf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2" borderId="29" xfId="0" applyFont="1" applyFill="1" applyBorder="1" applyAlignment="1"/>
    <xf numFmtId="0" fontId="5" fillId="2" borderId="17" xfId="0" applyFont="1" applyFill="1" applyBorder="1" applyAlignment="1">
      <alignment horizontal="center"/>
    </xf>
    <xf numFmtId="49" fontId="5" fillId="2" borderId="17" xfId="0" applyNumberFormat="1" applyFont="1" applyFill="1" applyBorder="1" applyAlignment="1">
      <alignment horizontal="center"/>
    </xf>
    <xf numFmtId="49" fontId="0" fillId="2" borderId="17" xfId="0" applyNumberFormat="1" applyFont="1" applyFill="1" applyBorder="1" applyAlignment="1">
      <alignment horizontal="left"/>
    </xf>
    <xf numFmtId="0" fontId="0" fillId="2" borderId="17" xfId="0" applyNumberFormat="1" applyFont="1" applyFill="1" applyBorder="1" applyAlignment="1">
      <alignment horizontal="center"/>
    </xf>
    <xf numFmtId="0" fontId="0" fillId="2" borderId="4" xfId="0" applyNumberFormat="1" applyFont="1" applyFill="1" applyBorder="1" applyAlignment="1"/>
    <xf numFmtId="0" fontId="6" fillId="2" borderId="31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center"/>
    </xf>
    <xf numFmtId="0" fontId="0" fillId="2" borderId="5" xfId="0" applyNumberFormat="1" applyFont="1" applyFill="1" applyBorder="1" applyAlignment="1"/>
    <xf numFmtId="0" fontId="6" fillId="2" borderId="5" xfId="0" applyFont="1" applyFill="1" applyBorder="1" applyAlignment="1"/>
    <xf numFmtId="49" fontId="0" fillId="3" borderId="17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0" fontId="0" fillId="2" borderId="31" xfId="0" applyFont="1" applyFill="1" applyBorder="1" applyAlignment="1"/>
    <xf numFmtId="0" fontId="5" fillId="2" borderId="31" xfId="0" applyFont="1" applyFill="1" applyBorder="1" applyAlignment="1"/>
    <xf numFmtId="0" fontId="0" fillId="2" borderId="33" xfId="0" applyFont="1" applyFill="1" applyBorder="1" applyAlignment="1"/>
    <xf numFmtId="0" fontId="0" fillId="2" borderId="32" xfId="0" applyFont="1" applyFill="1" applyBorder="1" applyAlignment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49" fontId="0" fillId="3" borderId="17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/>
    </xf>
    <xf numFmtId="0" fontId="3" fillId="2" borderId="31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49" fontId="0" fillId="2" borderId="17" xfId="0" applyNumberFormat="1" applyFont="1" applyFill="1" applyBorder="1" applyAlignment="1">
      <alignment horizont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/>
    </xf>
    <xf numFmtId="0" fontId="7" fillId="2" borderId="5" xfId="0" applyFont="1" applyFill="1" applyBorder="1" applyAlignment="1"/>
    <xf numFmtId="0" fontId="5" fillId="5" borderId="17" xfId="0" applyNumberFormat="1" applyFont="1" applyFill="1" applyBorder="1" applyAlignment="1">
      <alignment horizontal="center"/>
    </xf>
    <xf numFmtId="2" fontId="5" fillId="5" borderId="17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64" fontId="5" fillId="2" borderId="34" xfId="0" applyNumberFormat="1" applyFont="1" applyFill="1" applyBorder="1" applyAlignment="1">
      <alignment horizontal="center"/>
    </xf>
    <xf numFmtId="0" fontId="0" fillId="2" borderId="35" xfId="0" applyFont="1" applyFill="1" applyBorder="1" applyAlignment="1"/>
    <xf numFmtId="0" fontId="0" fillId="2" borderId="36" xfId="0" applyFont="1" applyFill="1" applyBorder="1" applyAlignment="1"/>
    <xf numFmtId="0" fontId="0" fillId="2" borderId="37" xfId="0" applyFont="1" applyFill="1" applyBorder="1" applyAlignment="1"/>
    <xf numFmtId="0" fontId="0" fillId="2" borderId="38" xfId="0" applyFont="1" applyFill="1" applyBorder="1" applyAlignment="1"/>
    <xf numFmtId="49" fontId="3" fillId="2" borderId="17" xfId="0" applyNumberFormat="1" applyFont="1" applyFill="1" applyBorder="1" applyAlignment="1">
      <alignment horizontal="left"/>
    </xf>
    <xf numFmtId="1" fontId="5" fillId="5" borderId="17" xfId="0" applyNumberFormat="1" applyFont="1" applyFill="1" applyBorder="1" applyAlignment="1">
      <alignment horizontal="center"/>
    </xf>
    <xf numFmtId="165" fontId="3" fillId="5" borderId="17" xfId="0" applyNumberFormat="1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166" fontId="3" fillId="5" borderId="17" xfId="0" applyNumberFormat="1" applyFont="1" applyFill="1" applyBorder="1" applyAlignment="1">
      <alignment horizontal="center"/>
    </xf>
    <xf numFmtId="0" fontId="5" fillId="3" borderId="17" xfId="0" applyNumberFormat="1" applyFont="1" applyFill="1" applyBorder="1" applyAlignment="1">
      <alignment horizontal="center"/>
    </xf>
    <xf numFmtId="1" fontId="5" fillId="2" borderId="17" xfId="0" applyNumberFormat="1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1" fontId="0" fillId="2" borderId="32" xfId="0" applyNumberFormat="1" applyFont="1" applyFill="1" applyBorder="1" applyAlignment="1">
      <alignment horizontal="center"/>
    </xf>
    <xf numFmtId="0" fontId="0" fillId="2" borderId="39" xfId="0" applyFont="1" applyFill="1" applyBorder="1" applyAlignment="1"/>
    <xf numFmtId="0" fontId="5" fillId="5" borderId="43" xfId="0" applyNumberFormat="1" applyFont="1" applyFill="1" applyBorder="1" applyAlignment="1">
      <alignment horizontal="center"/>
    </xf>
    <xf numFmtId="1" fontId="5" fillId="5" borderId="43" xfId="0" applyNumberFormat="1" applyFont="1" applyFill="1" applyBorder="1" applyAlignment="1">
      <alignment horizontal="center"/>
    </xf>
    <xf numFmtId="0" fontId="0" fillId="2" borderId="48" xfId="0" applyFont="1" applyFill="1" applyBorder="1" applyAlignment="1"/>
    <xf numFmtId="0" fontId="0" fillId="2" borderId="49" xfId="0" applyFont="1" applyFill="1" applyBorder="1" applyAlignment="1"/>
    <xf numFmtId="0" fontId="5" fillId="2" borderId="46" xfId="0" applyFont="1" applyFill="1" applyBorder="1" applyAlignment="1">
      <alignment horizontal="center"/>
    </xf>
    <xf numFmtId="165" fontId="5" fillId="5" borderId="17" xfId="0" applyNumberFormat="1" applyFont="1" applyFill="1" applyBorder="1" applyAlignment="1">
      <alignment horizontal="center"/>
    </xf>
    <xf numFmtId="166" fontId="5" fillId="5" borderId="11" xfId="0" applyNumberFormat="1" applyFont="1" applyFill="1" applyBorder="1" applyAlignment="1">
      <alignment horizontal="center"/>
    </xf>
    <xf numFmtId="0" fontId="3" fillId="5" borderId="50" xfId="0" applyNumberFormat="1" applyFont="1" applyFill="1" applyBorder="1" applyAlignment="1">
      <alignment horizontal="center"/>
    </xf>
    <xf numFmtId="49" fontId="0" fillId="2" borderId="39" xfId="0" applyNumberFormat="1" applyFont="1" applyFill="1" applyBorder="1" applyAlignment="1"/>
    <xf numFmtId="0" fontId="0" fillId="2" borderId="51" xfId="0" applyFont="1" applyFill="1" applyBorder="1" applyAlignment="1"/>
    <xf numFmtId="49" fontId="0" fillId="2" borderId="24" xfId="0" applyNumberFormat="1" applyFont="1" applyFill="1" applyBorder="1" applyAlignment="1"/>
    <xf numFmtId="0" fontId="0" fillId="3" borderId="51" xfId="0" applyFont="1" applyFill="1" applyBorder="1" applyAlignment="1"/>
    <xf numFmtId="0" fontId="0" fillId="5" borderId="51" xfId="0" applyFont="1" applyFill="1" applyBorder="1" applyAlignment="1"/>
    <xf numFmtId="0" fontId="0" fillId="0" borderId="0" xfId="0" applyNumberFormat="1" applyFont="1" applyAlignment="1"/>
    <xf numFmtId="49" fontId="3" fillId="3" borderId="11" xfId="0" applyNumberFormat="1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49" fontId="8" fillId="6" borderId="14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49" fontId="5" fillId="2" borderId="17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7" xfId="0" applyFont="1" applyFill="1" applyBorder="1" applyAlignment="1"/>
    <xf numFmtId="0" fontId="5" fillId="5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49" fontId="0" fillId="2" borderId="17" xfId="0" applyNumberFormat="1" applyFont="1" applyFill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49" fontId="5" fillId="2" borderId="11" xfId="0" applyNumberFormat="1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0" fillId="2" borderId="17" xfId="0" applyFont="1" applyFill="1" applyBorder="1" applyAlignment="1"/>
    <xf numFmtId="0" fontId="0" fillId="5" borderId="17" xfId="0" applyNumberFormat="1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5" fillId="2" borderId="30" xfId="0" applyNumberFormat="1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49" fontId="5" fillId="2" borderId="17" xfId="0" applyNumberFormat="1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49" fontId="8" fillId="2" borderId="17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3" fillId="5" borderId="11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49" fontId="0" fillId="2" borderId="42" xfId="0" applyNumberFormat="1" applyFont="1" applyFill="1" applyBorder="1" applyAlignment="1"/>
    <xf numFmtId="0" fontId="0" fillId="2" borderId="43" xfId="0" applyFont="1" applyFill="1" applyBorder="1" applyAlignment="1"/>
    <xf numFmtId="0" fontId="0" fillId="2" borderId="12" xfId="0" applyFont="1" applyFill="1" applyBorder="1" applyAlignment="1">
      <alignment horizontal="right"/>
    </xf>
    <xf numFmtId="0" fontId="0" fillId="2" borderId="13" xfId="0" applyFont="1" applyFill="1" applyBorder="1" applyAlignment="1">
      <alignment horizontal="right"/>
    </xf>
    <xf numFmtId="49" fontId="0" fillId="2" borderId="42" xfId="0" applyNumberFormat="1" applyFont="1" applyFill="1" applyBorder="1" applyAlignment="1">
      <alignment horizontal="left"/>
    </xf>
    <xf numFmtId="0" fontId="0" fillId="2" borderId="43" xfId="0" applyFont="1" applyFill="1" applyBorder="1" applyAlignment="1">
      <alignment horizontal="left"/>
    </xf>
    <xf numFmtId="49" fontId="5" fillId="2" borderId="17" xfId="0" applyNumberFormat="1" applyFont="1" applyFill="1" applyBorder="1" applyAlignment="1">
      <alignment horizontal="right"/>
    </xf>
    <xf numFmtId="0" fontId="0" fillId="2" borderId="17" xfId="0" applyFont="1" applyFill="1" applyBorder="1" applyAlignment="1">
      <alignment horizontal="right"/>
    </xf>
    <xf numFmtId="49" fontId="0" fillId="2" borderId="45" xfId="0" applyNumberFormat="1" applyFont="1" applyFill="1" applyBorder="1" applyAlignment="1"/>
    <xf numFmtId="0" fontId="0" fillId="2" borderId="46" xfId="0" applyFont="1" applyFill="1" applyBorder="1" applyAlignment="1"/>
    <xf numFmtId="0" fontId="0" fillId="2" borderId="47" xfId="0" applyFont="1" applyFill="1" applyBorder="1" applyAlignment="1"/>
    <xf numFmtId="49" fontId="5" fillId="2" borderId="42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49" fontId="3" fillId="2" borderId="42" xfId="0" applyNumberFormat="1" applyFont="1" applyFill="1" applyBorder="1" applyAlignment="1">
      <alignment horizontal="right"/>
    </xf>
    <xf numFmtId="0" fontId="3" fillId="2" borderId="17" xfId="0" applyFont="1" applyFill="1" applyBorder="1" applyAlignment="1">
      <alignment horizontal="right"/>
    </xf>
    <xf numFmtId="49" fontId="8" fillId="2" borderId="40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0" fontId="0" fillId="2" borderId="44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A5B6CA"/>
      <rgbColor rgb="FF92D050"/>
      <rgbColor rgb="FFFF0000"/>
      <rgbColor rgb="FF00FF00"/>
      <rgbColor rgb="FFFFFF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4"/>
  <sheetViews>
    <sheetView showGridLines="0" workbookViewId="0">
      <selection sqref="A1:I1"/>
    </sheetView>
  </sheetViews>
  <sheetFormatPr baseColWidth="10" defaultColWidth="9.1640625" defaultRowHeight="13" customHeight="1" x14ac:dyDescent="0.15"/>
  <cols>
    <col min="1" max="1" width="26.1640625" style="1" customWidth="1"/>
    <col min="2" max="2" width="10.33203125" style="1" customWidth="1"/>
    <col min="3" max="3" width="22.5" style="1" customWidth="1"/>
    <col min="4" max="4" width="11.5" style="1" customWidth="1"/>
    <col min="5" max="5" width="12.83203125" style="1" customWidth="1"/>
    <col min="6" max="6" width="15.1640625" style="1" customWidth="1"/>
    <col min="7" max="7" width="14.83203125" style="1" customWidth="1"/>
    <col min="8" max="8" width="15.83203125" style="1" customWidth="1"/>
    <col min="9" max="9" width="22.5" style="1" customWidth="1"/>
    <col min="10" max="10" width="9.1640625" style="1" hidden="1" customWidth="1"/>
    <col min="11" max="22" width="9.1640625" style="1" customWidth="1"/>
    <col min="23" max="16384" width="9.1640625" style="1"/>
  </cols>
  <sheetData>
    <row r="1" spans="1:21" ht="32.25" customHeight="1" x14ac:dyDescent="0.25">
      <c r="A1" s="126" t="s">
        <v>0</v>
      </c>
      <c r="B1" s="127"/>
      <c r="C1" s="127"/>
      <c r="D1" s="127"/>
      <c r="E1" s="127"/>
      <c r="F1" s="127"/>
      <c r="G1" s="127"/>
      <c r="H1" s="127"/>
      <c r="I1" s="128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3.25" customHeight="1" x14ac:dyDescent="0.25">
      <c r="A2" s="4"/>
      <c r="B2" s="5"/>
      <c r="C2" s="5"/>
      <c r="D2" s="5"/>
      <c r="E2" s="6"/>
      <c r="F2" s="6"/>
      <c r="G2" s="6"/>
      <c r="H2" s="6"/>
      <c r="I2" s="7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28" customHeight="1" x14ac:dyDescent="0.3">
      <c r="A3" s="8" t="s">
        <v>1</v>
      </c>
      <c r="B3" s="106" t="s">
        <v>2</v>
      </c>
      <c r="C3" s="107"/>
      <c r="D3" s="108"/>
      <c r="E3" s="9"/>
      <c r="F3" s="10"/>
      <c r="G3" s="10"/>
      <c r="H3" s="10"/>
      <c r="I3" s="11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28" customHeight="1" x14ac:dyDescent="0.3">
      <c r="A4" s="12"/>
      <c r="B4" s="13"/>
      <c r="C4" s="14"/>
      <c r="D4" s="14"/>
      <c r="E4" s="10"/>
      <c r="F4" s="10"/>
      <c r="G4" s="10"/>
      <c r="H4" s="15"/>
      <c r="I4" s="11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7.25" customHeight="1" x14ac:dyDescent="0.15">
      <c r="A5" s="16" t="s">
        <v>3</v>
      </c>
      <c r="B5" s="17">
        <v>43974</v>
      </c>
      <c r="C5" s="18"/>
      <c r="D5" s="19"/>
      <c r="E5" s="19"/>
      <c r="F5" s="19"/>
      <c r="G5" s="20" t="s">
        <v>4</v>
      </c>
      <c r="H5" s="21">
        <v>2</v>
      </c>
      <c r="I5" s="2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15">
      <c r="A6" s="23" t="s">
        <v>5</v>
      </c>
      <c r="B6" s="14"/>
      <c r="C6" s="24"/>
      <c r="D6" s="24"/>
      <c r="E6" s="24"/>
      <c r="F6" s="24"/>
      <c r="G6" s="24"/>
      <c r="H6" s="14"/>
      <c r="I6" s="25"/>
      <c r="J6" s="26"/>
      <c r="K6" s="26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3.75" customHeight="1" x14ac:dyDescent="0.15">
      <c r="A7" s="27"/>
      <c r="B7" s="28" t="s">
        <v>6</v>
      </c>
      <c r="C7" s="29"/>
      <c r="D7" s="29"/>
      <c r="E7" s="29"/>
      <c r="F7" s="29"/>
      <c r="G7" s="29"/>
      <c r="H7" s="29"/>
      <c r="I7" s="30"/>
      <c r="J7" s="26"/>
      <c r="K7" s="26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3.75" customHeight="1" x14ac:dyDescent="0.15">
      <c r="A8" s="27"/>
      <c r="B8" s="28" t="s">
        <v>7</v>
      </c>
      <c r="C8" s="29"/>
      <c r="D8" s="29"/>
      <c r="E8" s="29"/>
      <c r="F8" s="29"/>
      <c r="G8" s="29"/>
      <c r="H8" s="29"/>
      <c r="I8" s="30"/>
      <c r="J8" s="26"/>
      <c r="K8" s="26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3.75" customHeight="1" x14ac:dyDescent="0.15">
      <c r="A9" s="27"/>
      <c r="B9" s="28" t="s">
        <v>8</v>
      </c>
      <c r="C9" s="29"/>
      <c r="D9" s="29"/>
      <c r="E9" s="29"/>
      <c r="F9" s="29"/>
      <c r="G9" s="29"/>
      <c r="H9" s="29"/>
      <c r="I9" s="30"/>
      <c r="J9" s="26"/>
      <c r="K9" s="26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3.75" customHeight="1" x14ac:dyDescent="0.15">
      <c r="A10" s="27"/>
      <c r="B10" s="31"/>
      <c r="C10" s="29"/>
      <c r="D10" s="29"/>
      <c r="E10" s="29"/>
      <c r="F10" s="29"/>
      <c r="G10" s="29"/>
      <c r="H10" s="29"/>
      <c r="I10" s="30"/>
      <c r="J10" s="26"/>
      <c r="K10" s="26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3.75" customHeight="1" x14ac:dyDescent="0.15">
      <c r="A11" s="27"/>
      <c r="B11" s="28" t="s">
        <v>9</v>
      </c>
      <c r="C11" s="29"/>
      <c r="D11" s="29"/>
      <c r="E11" s="29"/>
      <c r="F11" s="29"/>
      <c r="G11" s="29"/>
      <c r="H11" s="29"/>
      <c r="I11" s="30"/>
      <c r="J11" s="26"/>
      <c r="K11" s="26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3.75" customHeight="1" x14ac:dyDescent="0.15">
      <c r="A12" s="27"/>
      <c r="B12" s="28" t="s">
        <v>10</v>
      </c>
      <c r="C12" s="29"/>
      <c r="D12" s="29"/>
      <c r="E12" s="29"/>
      <c r="F12" s="29"/>
      <c r="G12" s="29"/>
      <c r="H12" s="29"/>
      <c r="I12" s="30"/>
      <c r="J12" s="26"/>
      <c r="K12" s="26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3.75" customHeight="1" x14ac:dyDescent="0.15">
      <c r="A13" s="27"/>
      <c r="B13" s="28" t="s">
        <v>11</v>
      </c>
      <c r="C13" s="29"/>
      <c r="D13" s="29"/>
      <c r="E13" s="29"/>
      <c r="F13" s="29"/>
      <c r="G13" s="29"/>
      <c r="H13" s="29"/>
      <c r="I13" s="30"/>
      <c r="J13" s="26"/>
      <c r="K13" s="26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3.75" customHeight="1" x14ac:dyDescent="0.15">
      <c r="A14" s="27"/>
      <c r="B14" s="31"/>
      <c r="C14" s="29"/>
      <c r="D14" s="32"/>
      <c r="E14" s="32"/>
      <c r="F14" s="29"/>
      <c r="G14" s="29"/>
      <c r="H14" s="29"/>
      <c r="I14" s="30"/>
      <c r="J14" s="26"/>
      <c r="K14" s="26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" customHeight="1" x14ac:dyDescent="0.15">
      <c r="A15" s="33"/>
      <c r="B15" s="34" t="s">
        <v>12</v>
      </c>
      <c r="C15" s="35"/>
      <c r="D15" s="36" t="s">
        <v>13</v>
      </c>
      <c r="E15" s="37" t="s">
        <v>14</v>
      </c>
      <c r="F15" s="38"/>
      <c r="G15" s="39"/>
      <c r="H15" s="39"/>
      <c r="I15" s="40"/>
      <c r="J15" s="26"/>
      <c r="K15" s="26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" customHeight="1" x14ac:dyDescent="0.2">
      <c r="A16" s="129" t="s">
        <v>15</v>
      </c>
      <c r="B16" s="130"/>
      <c r="C16" s="112"/>
      <c r="D16" s="112"/>
      <c r="E16" s="112"/>
      <c r="F16" s="130"/>
      <c r="G16" s="130"/>
      <c r="H16" s="130"/>
      <c r="I16" s="130"/>
      <c r="J16" s="2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 x14ac:dyDescent="0.2">
      <c r="A17" s="42" t="s">
        <v>16</v>
      </c>
      <c r="B17" s="111" t="s">
        <v>17</v>
      </c>
      <c r="C17" s="113"/>
      <c r="D17" s="113"/>
      <c r="E17" s="113"/>
      <c r="F17" s="113"/>
      <c r="G17" s="113"/>
      <c r="H17" s="113"/>
      <c r="I17" s="42" t="s">
        <v>18</v>
      </c>
      <c r="J17" s="2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3.75" customHeight="1" x14ac:dyDescent="0.15">
      <c r="A18" s="43" t="s">
        <v>19</v>
      </c>
      <c r="B18" s="116" t="s">
        <v>20</v>
      </c>
      <c r="C18" s="117"/>
      <c r="D18" s="117"/>
      <c r="E18" s="117"/>
      <c r="F18" s="117"/>
      <c r="G18" s="117"/>
      <c r="H18" s="117"/>
      <c r="I18" s="44">
        <v>1</v>
      </c>
      <c r="J18" s="2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3.75" customHeight="1" x14ac:dyDescent="0.15">
      <c r="A19" s="43" t="s">
        <v>21</v>
      </c>
      <c r="B19" s="116" t="s">
        <v>22</v>
      </c>
      <c r="C19" s="117"/>
      <c r="D19" s="117"/>
      <c r="E19" s="117"/>
      <c r="F19" s="117"/>
      <c r="G19" s="117"/>
      <c r="H19" s="117"/>
      <c r="I19" s="44">
        <v>2</v>
      </c>
      <c r="J19" s="45">
        <v>1</v>
      </c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3.75" customHeight="1" x14ac:dyDescent="0.15">
      <c r="A20" s="43" t="s">
        <v>23</v>
      </c>
      <c r="B20" s="116" t="s">
        <v>24</v>
      </c>
      <c r="C20" s="117"/>
      <c r="D20" s="117"/>
      <c r="E20" s="117"/>
      <c r="F20" s="117"/>
      <c r="G20" s="117"/>
      <c r="H20" s="117"/>
      <c r="I20" s="44">
        <v>3</v>
      </c>
      <c r="J20" s="45">
        <v>2</v>
      </c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" customHeight="1" x14ac:dyDescent="0.2">
      <c r="A21" s="46"/>
      <c r="B21" s="46"/>
      <c r="C21" s="46"/>
      <c r="D21" s="47"/>
      <c r="E21" s="47"/>
      <c r="F21" s="47"/>
      <c r="G21" s="47"/>
      <c r="H21" s="47"/>
      <c r="I21" s="48"/>
      <c r="J21" s="49">
        <v>3</v>
      </c>
      <c r="K21" s="50"/>
      <c r="L21" s="50"/>
      <c r="M21" s="3"/>
      <c r="N21" s="3"/>
      <c r="O21" s="3"/>
      <c r="P21" s="3"/>
      <c r="Q21" s="3"/>
      <c r="R21" s="3"/>
      <c r="S21" s="3"/>
      <c r="T21" s="3"/>
      <c r="U21" s="3"/>
    </row>
    <row r="22" spans="1:21" ht="15" customHeight="1" x14ac:dyDescent="0.2">
      <c r="A22" s="42" t="s">
        <v>25</v>
      </c>
      <c r="B22" s="133" t="s">
        <v>26</v>
      </c>
      <c r="C22" s="134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3.75" customHeight="1" x14ac:dyDescent="0.15">
      <c r="A23" s="51" t="s">
        <v>27</v>
      </c>
      <c r="B23" s="124">
        <v>3</v>
      </c>
      <c r="C23" s="125"/>
      <c r="D23" s="5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3.75" customHeight="1" x14ac:dyDescent="0.15">
      <c r="A24" s="51" t="s">
        <v>28</v>
      </c>
      <c r="B24" s="124">
        <v>3</v>
      </c>
      <c r="C24" s="125"/>
      <c r="D24" s="5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3.75" customHeight="1" x14ac:dyDescent="0.15">
      <c r="A25" s="51" t="s">
        <v>29</v>
      </c>
      <c r="B25" s="124">
        <v>3</v>
      </c>
      <c r="C25" s="125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3.75" customHeight="1" x14ac:dyDescent="0.15">
      <c r="A26" s="51" t="s">
        <v>30</v>
      </c>
      <c r="B26" s="124">
        <v>2</v>
      </c>
      <c r="C26" s="125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3.75" customHeight="1" x14ac:dyDescent="0.15">
      <c r="A27" s="51" t="s">
        <v>31</v>
      </c>
      <c r="B27" s="124">
        <v>2</v>
      </c>
      <c r="C27" s="125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3.75" customHeight="1" x14ac:dyDescent="0.15">
      <c r="A28" s="51" t="s">
        <v>32</v>
      </c>
      <c r="B28" s="124">
        <v>1</v>
      </c>
      <c r="C28" s="125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" customHeight="1" x14ac:dyDescent="0.2">
      <c r="A29" s="53" t="s">
        <v>33</v>
      </c>
      <c r="B29" s="114">
        <f>SUM(B23:C28)</f>
        <v>14</v>
      </c>
      <c r="C29" s="115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" customHeight="1" x14ac:dyDescent="0.2">
      <c r="A30" s="54"/>
      <c r="B30" s="55"/>
      <c r="C30" s="55"/>
      <c r="D30" s="56"/>
      <c r="E30" s="56"/>
      <c r="F30" s="56"/>
      <c r="G30" s="56"/>
      <c r="H30" s="56"/>
      <c r="I30" s="5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" customHeight="1" x14ac:dyDescent="0.2">
      <c r="A31" s="111" t="s">
        <v>34</v>
      </c>
      <c r="B31" s="112"/>
      <c r="C31" s="112"/>
      <c r="D31" s="112"/>
      <c r="E31" s="112"/>
      <c r="F31" s="112"/>
      <c r="G31" s="112"/>
      <c r="H31" s="112"/>
      <c r="I31" s="112"/>
      <c r="J31" s="2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 x14ac:dyDescent="0.2">
      <c r="A32" s="42" t="s">
        <v>35</v>
      </c>
      <c r="B32" s="111" t="s">
        <v>17</v>
      </c>
      <c r="C32" s="113"/>
      <c r="D32" s="113"/>
      <c r="E32" s="113"/>
      <c r="F32" s="113"/>
      <c r="G32" s="113"/>
      <c r="H32" s="113"/>
      <c r="I32" s="42" t="s">
        <v>18</v>
      </c>
      <c r="J32" s="2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3.75" customHeight="1" x14ac:dyDescent="0.15">
      <c r="A33" s="43" t="s">
        <v>19</v>
      </c>
      <c r="B33" s="116" t="s">
        <v>36</v>
      </c>
      <c r="C33" s="117"/>
      <c r="D33" s="117"/>
      <c r="E33" s="117"/>
      <c r="F33" s="117"/>
      <c r="G33" s="117"/>
      <c r="H33" s="117"/>
      <c r="I33" s="44">
        <v>5</v>
      </c>
      <c r="J33" s="2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3.75" customHeight="1" x14ac:dyDescent="0.15">
      <c r="A34" s="43" t="s">
        <v>21</v>
      </c>
      <c r="B34" s="116" t="s">
        <v>37</v>
      </c>
      <c r="C34" s="117"/>
      <c r="D34" s="117"/>
      <c r="E34" s="117"/>
      <c r="F34" s="117"/>
      <c r="G34" s="117"/>
      <c r="H34" s="117"/>
      <c r="I34" s="44">
        <v>10</v>
      </c>
      <c r="J34" s="45">
        <v>2.5</v>
      </c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3.75" customHeight="1" x14ac:dyDescent="0.15">
      <c r="A35" s="43" t="s">
        <v>23</v>
      </c>
      <c r="B35" s="116" t="s">
        <v>38</v>
      </c>
      <c r="C35" s="117"/>
      <c r="D35" s="117"/>
      <c r="E35" s="117"/>
      <c r="F35" s="117"/>
      <c r="G35" s="117"/>
      <c r="H35" s="117"/>
      <c r="I35" s="44">
        <v>15</v>
      </c>
      <c r="J35" s="45">
        <v>5</v>
      </c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3.75" customHeight="1" x14ac:dyDescent="0.15">
      <c r="A36" s="54"/>
      <c r="B36" s="54"/>
      <c r="C36" s="54"/>
      <c r="D36" s="57"/>
      <c r="E36" s="57"/>
      <c r="F36" s="57"/>
      <c r="G36" s="57"/>
      <c r="H36" s="57"/>
      <c r="I36" s="57"/>
      <c r="J36" s="49">
        <v>7.5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5" customHeight="1" x14ac:dyDescent="0.2">
      <c r="A37" s="42" t="s">
        <v>39</v>
      </c>
      <c r="B37" s="133" t="s">
        <v>40</v>
      </c>
      <c r="C37" s="134"/>
      <c r="D37" s="58"/>
      <c r="E37" s="59"/>
      <c r="F37" s="3"/>
      <c r="G37" s="3"/>
      <c r="H37" s="60"/>
      <c r="I37" s="60"/>
      <c r="J37" s="49">
        <v>10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4" customHeight="1" x14ac:dyDescent="0.15">
      <c r="A38" s="61" t="s">
        <v>41</v>
      </c>
      <c r="B38" s="131">
        <v>5</v>
      </c>
      <c r="C38" s="132"/>
      <c r="D38" s="52"/>
      <c r="E38" s="3"/>
      <c r="F38" s="60"/>
      <c r="G38" s="60"/>
      <c r="H38" s="60"/>
      <c r="I38" s="3"/>
      <c r="J38" s="49">
        <v>12.5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4" customHeight="1" x14ac:dyDescent="0.15">
      <c r="A39" s="61" t="s">
        <v>42</v>
      </c>
      <c r="B39" s="131">
        <v>5</v>
      </c>
      <c r="C39" s="132"/>
      <c r="D39" s="2"/>
      <c r="E39" s="3"/>
      <c r="F39" s="60"/>
      <c r="G39" s="60"/>
      <c r="H39" s="60"/>
      <c r="I39" s="3"/>
      <c r="J39" s="49">
        <v>15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4" customHeight="1" x14ac:dyDescent="0.15">
      <c r="A40" s="61" t="s">
        <v>43</v>
      </c>
      <c r="B40" s="131">
        <v>5</v>
      </c>
      <c r="C40" s="132"/>
      <c r="D40" s="2"/>
      <c r="E40" s="3"/>
      <c r="F40" s="60"/>
      <c r="G40" s="60"/>
      <c r="H40" s="6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4" customHeight="1" x14ac:dyDescent="0.15">
      <c r="A41" s="61" t="s">
        <v>44</v>
      </c>
      <c r="B41" s="131">
        <v>5</v>
      </c>
      <c r="C41" s="132"/>
      <c r="D41" s="2"/>
      <c r="E41" s="3"/>
      <c r="F41" s="60"/>
      <c r="G41" s="60"/>
      <c r="H41" s="6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4" customHeight="1" x14ac:dyDescent="0.15">
      <c r="A42" s="61" t="s">
        <v>45</v>
      </c>
      <c r="B42" s="131">
        <v>5</v>
      </c>
      <c r="C42" s="132"/>
      <c r="D42" s="2"/>
      <c r="E42" s="3"/>
      <c r="F42" s="60"/>
      <c r="G42" s="60"/>
      <c r="H42" s="60"/>
      <c r="I42" s="60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28" customHeight="1" x14ac:dyDescent="0.15">
      <c r="A43" s="61" t="s">
        <v>46</v>
      </c>
      <c r="B43" s="131">
        <v>5</v>
      </c>
      <c r="C43" s="132"/>
      <c r="D43" s="2"/>
      <c r="E43" s="3"/>
      <c r="F43" s="60"/>
      <c r="G43" s="60"/>
      <c r="H43" s="60"/>
      <c r="I43" s="60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4" customHeight="1" x14ac:dyDescent="0.15">
      <c r="A44" s="61" t="s">
        <v>47</v>
      </c>
      <c r="B44" s="131">
        <v>5</v>
      </c>
      <c r="C44" s="132"/>
      <c r="D44" s="2"/>
      <c r="E44" s="3"/>
      <c r="F44" s="60"/>
      <c r="G44" s="60"/>
      <c r="H44" s="60"/>
      <c r="I44" s="6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28" customHeight="1" x14ac:dyDescent="0.15">
      <c r="A45" s="61" t="s">
        <v>48</v>
      </c>
      <c r="B45" s="131">
        <v>5</v>
      </c>
      <c r="C45" s="132"/>
      <c r="D45" s="2"/>
      <c r="E45" s="3"/>
      <c r="F45" s="60"/>
      <c r="G45" s="60"/>
      <c r="H45" s="60"/>
      <c r="I45" s="60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4" customHeight="1" x14ac:dyDescent="0.15">
      <c r="A46" s="61" t="s">
        <v>49</v>
      </c>
      <c r="B46" s="131">
        <v>5</v>
      </c>
      <c r="C46" s="132"/>
      <c r="D46" s="2"/>
      <c r="E46" s="3"/>
      <c r="F46" s="60"/>
      <c r="G46" s="60"/>
      <c r="H46" s="60"/>
      <c r="I46" s="60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28" customHeight="1" x14ac:dyDescent="0.15">
      <c r="A47" s="61" t="s">
        <v>50</v>
      </c>
      <c r="B47" s="131">
        <v>5</v>
      </c>
      <c r="C47" s="132"/>
      <c r="D47" s="2"/>
      <c r="E47" s="3"/>
      <c r="F47" s="60"/>
      <c r="G47" s="60"/>
      <c r="H47" s="60"/>
      <c r="I47" s="60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4" customHeight="1" x14ac:dyDescent="0.15">
      <c r="A48" s="61" t="s">
        <v>51</v>
      </c>
      <c r="B48" s="131">
        <v>5</v>
      </c>
      <c r="C48" s="132"/>
      <c r="D48" s="2"/>
      <c r="E48" s="3"/>
      <c r="F48" s="60"/>
      <c r="G48" s="60"/>
      <c r="H48" s="60"/>
      <c r="I48" s="60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28" customHeight="1" x14ac:dyDescent="0.15">
      <c r="A49" s="61" t="s">
        <v>52</v>
      </c>
      <c r="B49" s="131">
        <v>5</v>
      </c>
      <c r="C49" s="132"/>
      <c r="D49" s="2"/>
      <c r="E49" s="3"/>
      <c r="F49" s="60"/>
      <c r="G49" s="60"/>
      <c r="H49" s="6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42" customHeight="1" x14ac:dyDescent="0.15">
      <c r="A50" s="61" t="s">
        <v>53</v>
      </c>
      <c r="B50" s="131">
        <v>5</v>
      </c>
      <c r="C50" s="132"/>
      <c r="D50" s="2"/>
      <c r="E50" s="3"/>
      <c r="F50" s="60"/>
      <c r="G50" s="60"/>
      <c r="H50" s="6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42" customHeight="1" x14ac:dyDescent="0.15">
      <c r="A51" s="61" t="s">
        <v>54</v>
      </c>
      <c r="B51" s="131">
        <v>5</v>
      </c>
      <c r="C51" s="132"/>
      <c r="D51" s="2"/>
      <c r="E51" s="3"/>
      <c r="F51" s="60"/>
      <c r="G51" s="60"/>
      <c r="H51" s="6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28" customHeight="1" x14ac:dyDescent="0.15">
      <c r="A52" s="61" t="s">
        <v>55</v>
      </c>
      <c r="B52" s="131">
        <v>5</v>
      </c>
      <c r="C52" s="132"/>
      <c r="D52" s="2"/>
      <c r="E52" s="3"/>
      <c r="F52" s="60"/>
      <c r="G52" s="60"/>
      <c r="H52" s="6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28" customHeight="1" x14ac:dyDescent="0.15">
      <c r="A53" s="61" t="s">
        <v>56</v>
      </c>
      <c r="B53" s="131">
        <v>5</v>
      </c>
      <c r="C53" s="132"/>
      <c r="D53" s="2"/>
      <c r="E53" s="3"/>
      <c r="F53" s="60"/>
      <c r="G53" s="60"/>
      <c r="H53" s="6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28" customHeight="1" x14ac:dyDescent="0.15">
      <c r="A54" s="61" t="s">
        <v>57</v>
      </c>
      <c r="B54" s="131">
        <v>5</v>
      </c>
      <c r="C54" s="132"/>
      <c r="D54" s="2"/>
      <c r="E54" s="3"/>
      <c r="F54" s="60"/>
      <c r="G54" s="60"/>
      <c r="H54" s="6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28" customHeight="1" x14ac:dyDescent="0.15">
      <c r="A55" s="61" t="s">
        <v>58</v>
      </c>
      <c r="B55" s="131">
        <v>5</v>
      </c>
      <c r="C55" s="132"/>
      <c r="D55" s="2"/>
      <c r="E55" s="3"/>
      <c r="F55" s="60"/>
      <c r="G55" s="60"/>
      <c r="H55" s="6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28" customHeight="1" x14ac:dyDescent="0.15">
      <c r="A56" s="61" t="s">
        <v>59</v>
      </c>
      <c r="B56" s="131">
        <v>5</v>
      </c>
      <c r="C56" s="132"/>
      <c r="D56" s="2"/>
      <c r="E56" s="3"/>
      <c r="F56" s="60"/>
      <c r="G56" s="60"/>
      <c r="H56" s="6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4" customHeight="1" x14ac:dyDescent="0.15">
      <c r="A57" s="61" t="s">
        <v>60</v>
      </c>
      <c r="B57" s="131">
        <v>5</v>
      </c>
      <c r="C57" s="132"/>
      <c r="D57" s="2"/>
      <c r="E57" s="3"/>
      <c r="F57" s="60"/>
      <c r="G57" s="60"/>
      <c r="H57" s="6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28" customHeight="1" x14ac:dyDescent="0.15">
      <c r="A58" s="61" t="s">
        <v>61</v>
      </c>
      <c r="B58" s="131">
        <v>5</v>
      </c>
      <c r="C58" s="132"/>
      <c r="D58" s="2"/>
      <c r="E58" s="3"/>
      <c r="F58" s="60"/>
      <c r="G58" s="60"/>
      <c r="H58" s="6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28" customHeight="1" x14ac:dyDescent="0.15">
      <c r="A59" s="61" t="s">
        <v>62</v>
      </c>
      <c r="B59" s="131">
        <v>5</v>
      </c>
      <c r="C59" s="132"/>
      <c r="D59" s="2"/>
      <c r="E59" s="3"/>
      <c r="F59" s="60"/>
      <c r="G59" s="60"/>
      <c r="H59" s="6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28" customHeight="1" x14ac:dyDescent="0.15">
      <c r="A60" s="61" t="s">
        <v>63</v>
      </c>
      <c r="B60" s="131">
        <v>5</v>
      </c>
      <c r="C60" s="132"/>
      <c r="D60" s="52"/>
      <c r="E60" s="60"/>
      <c r="F60" s="3"/>
      <c r="G60" s="3"/>
      <c r="H60" s="60"/>
      <c r="I60" s="60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28" customHeight="1" x14ac:dyDescent="0.15">
      <c r="A61" s="61" t="s">
        <v>64</v>
      </c>
      <c r="B61" s="131">
        <v>5</v>
      </c>
      <c r="C61" s="132"/>
      <c r="D61" s="52"/>
      <c r="E61" s="60"/>
      <c r="F61" s="3"/>
      <c r="G61" s="3"/>
      <c r="H61" s="60"/>
      <c r="I61" s="60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28" customHeight="1" x14ac:dyDescent="0.15">
      <c r="A62" s="61" t="s">
        <v>65</v>
      </c>
      <c r="B62" s="131">
        <v>5</v>
      </c>
      <c r="C62" s="132"/>
      <c r="D62" s="52"/>
      <c r="E62" s="60"/>
      <c r="F62" s="3"/>
      <c r="G62" s="3"/>
      <c r="H62" s="60"/>
      <c r="I62" s="60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4" customHeight="1" x14ac:dyDescent="0.15">
      <c r="A63" s="61" t="s">
        <v>66</v>
      </c>
      <c r="B63" s="131">
        <v>5</v>
      </c>
      <c r="C63" s="132"/>
      <c r="D63" s="52"/>
      <c r="E63" s="60"/>
      <c r="F63" s="3"/>
      <c r="G63" s="3"/>
      <c r="H63" s="60"/>
      <c r="I63" s="60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28" customHeight="1" x14ac:dyDescent="0.15">
      <c r="A64" s="61" t="s">
        <v>67</v>
      </c>
      <c r="B64" s="131">
        <v>5</v>
      </c>
      <c r="C64" s="132"/>
      <c r="D64" s="52"/>
      <c r="E64" s="60"/>
      <c r="F64" s="3"/>
      <c r="G64" s="3"/>
      <c r="H64" s="60"/>
      <c r="I64" s="60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28" customHeight="1" x14ac:dyDescent="0.15">
      <c r="A65" s="61" t="s">
        <v>68</v>
      </c>
      <c r="B65" s="131">
        <v>5</v>
      </c>
      <c r="C65" s="132"/>
      <c r="D65" s="52"/>
      <c r="E65" s="60"/>
      <c r="F65" s="3"/>
      <c r="G65" s="3"/>
      <c r="H65" s="60"/>
      <c r="I65" s="60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28" customHeight="1" x14ac:dyDescent="0.15">
      <c r="A66" s="61" t="s">
        <v>69</v>
      </c>
      <c r="B66" s="131">
        <v>5</v>
      </c>
      <c r="C66" s="132"/>
      <c r="D66" s="52"/>
      <c r="E66" s="60"/>
      <c r="F66" s="3"/>
      <c r="G66" s="3"/>
      <c r="H66" s="60"/>
      <c r="I66" s="60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4" customHeight="1" x14ac:dyDescent="0.15">
      <c r="A67" s="61" t="s">
        <v>70</v>
      </c>
      <c r="B67" s="131">
        <v>5</v>
      </c>
      <c r="C67" s="132"/>
      <c r="D67" s="52"/>
      <c r="E67" s="60"/>
      <c r="F67" s="3"/>
      <c r="G67" s="3"/>
      <c r="H67" s="60"/>
      <c r="I67" s="60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4" customHeight="1" x14ac:dyDescent="0.15">
      <c r="A68" s="61" t="s">
        <v>71</v>
      </c>
      <c r="B68" s="131">
        <v>5</v>
      </c>
      <c r="C68" s="132"/>
      <c r="D68" s="52"/>
      <c r="E68" s="60"/>
      <c r="F68" s="3"/>
      <c r="G68" s="3"/>
      <c r="H68" s="60"/>
      <c r="I68" s="60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3.75" customHeight="1" x14ac:dyDescent="0.15">
      <c r="A69" s="53" t="s">
        <v>72</v>
      </c>
      <c r="B69" s="139">
        <f>SUM(B38:B68)</f>
        <v>155</v>
      </c>
      <c r="C69" s="140"/>
      <c r="D69" s="62" t="s">
        <v>73</v>
      </c>
      <c r="E69" s="60"/>
      <c r="F69" s="63"/>
      <c r="G69" s="60"/>
      <c r="H69" s="60"/>
      <c r="I69" s="60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3.75" customHeight="1" x14ac:dyDescent="0.15">
      <c r="A70" s="64"/>
      <c r="B70" s="65"/>
      <c r="C70" s="65"/>
      <c r="D70" s="60"/>
      <c r="E70" s="60"/>
      <c r="F70" s="63"/>
      <c r="G70" s="60"/>
      <c r="H70" s="60"/>
      <c r="I70" s="60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5" customHeight="1" x14ac:dyDescent="0.2">
      <c r="A71" s="42" t="s">
        <v>74</v>
      </c>
      <c r="B71" s="114">
        <f>B29+B69</f>
        <v>169</v>
      </c>
      <c r="C71" s="115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3.75" customHeight="1" x14ac:dyDescent="0.15">
      <c r="A72" s="64"/>
      <c r="B72" s="64"/>
      <c r="C72" s="64"/>
      <c r="D72" s="66"/>
      <c r="E72" s="66"/>
      <c r="F72" s="66"/>
      <c r="G72" s="66"/>
      <c r="H72" s="66"/>
      <c r="I72" s="66"/>
      <c r="J72" s="3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</row>
    <row r="73" spans="1:21" ht="15" customHeight="1" x14ac:dyDescent="0.2">
      <c r="A73" s="111" t="s">
        <v>75</v>
      </c>
      <c r="B73" s="112"/>
      <c r="C73" s="112"/>
      <c r="D73" s="112"/>
      <c r="E73" s="112"/>
      <c r="F73" s="112"/>
      <c r="G73" s="121"/>
      <c r="H73" s="121"/>
      <c r="I73" s="121"/>
      <c r="J73" s="2"/>
      <c r="K73" s="68"/>
      <c r="L73" s="67"/>
      <c r="M73" s="67"/>
      <c r="N73" s="67"/>
      <c r="O73" s="67"/>
      <c r="P73" s="67"/>
      <c r="Q73" s="67"/>
      <c r="R73" s="67"/>
      <c r="S73" s="67"/>
      <c r="T73" s="67"/>
      <c r="U73" s="67"/>
    </row>
    <row r="74" spans="1:21" ht="13.75" customHeight="1" x14ac:dyDescent="0.15">
      <c r="A74" s="116" t="s">
        <v>76</v>
      </c>
      <c r="B74" s="117"/>
      <c r="C74" s="117"/>
      <c r="D74" s="117"/>
      <c r="E74" s="117"/>
      <c r="F74" s="117"/>
      <c r="G74" s="117"/>
      <c r="H74" s="117"/>
      <c r="I74" s="117"/>
      <c r="J74" s="2"/>
      <c r="K74" s="68"/>
      <c r="L74" s="67"/>
      <c r="M74" s="67"/>
      <c r="N74" s="67"/>
      <c r="O74" s="67"/>
      <c r="P74" s="67"/>
      <c r="Q74" s="67"/>
      <c r="R74" s="67"/>
      <c r="S74" s="67"/>
      <c r="T74" s="67"/>
      <c r="U74" s="67"/>
    </row>
    <row r="75" spans="1:21" ht="13.75" customHeight="1" x14ac:dyDescent="0.15">
      <c r="A75" s="116" t="s">
        <v>77</v>
      </c>
      <c r="B75" s="117"/>
      <c r="C75" s="117"/>
      <c r="D75" s="117"/>
      <c r="E75" s="117"/>
      <c r="F75" s="117"/>
      <c r="G75" s="117"/>
      <c r="H75" s="117"/>
      <c r="I75" s="117"/>
      <c r="J75" s="2"/>
      <c r="K75" s="68"/>
      <c r="L75" s="67"/>
      <c r="M75" s="67"/>
      <c r="N75" s="67"/>
      <c r="O75" s="67"/>
      <c r="P75" s="67"/>
      <c r="Q75" s="67"/>
      <c r="R75" s="67"/>
      <c r="S75" s="67"/>
      <c r="T75" s="67"/>
      <c r="U75" s="67"/>
    </row>
    <row r="76" spans="1:21" ht="13.75" customHeight="1" x14ac:dyDescent="0.15">
      <c r="A76" s="116" t="s">
        <v>78</v>
      </c>
      <c r="B76" s="117"/>
      <c r="C76" s="117"/>
      <c r="D76" s="117"/>
      <c r="E76" s="117"/>
      <c r="F76" s="117"/>
      <c r="G76" s="117"/>
      <c r="H76" s="117"/>
      <c r="I76" s="117"/>
      <c r="J76" s="2"/>
      <c r="K76" s="68"/>
      <c r="L76" s="67"/>
      <c r="M76" s="67"/>
      <c r="N76" s="67"/>
      <c r="O76" s="67"/>
      <c r="P76" s="67"/>
      <c r="Q76" s="67"/>
      <c r="R76" s="67"/>
      <c r="S76" s="67"/>
      <c r="T76" s="67"/>
      <c r="U76" s="67"/>
    </row>
    <row r="77" spans="1:21" ht="13.75" customHeight="1" x14ac:dyDescent="0.15">
      <c r="A77" s="116" t="s">
        <v>79</v>
      </c>
      <c r="B77" s="121"/>
      <c r="C77" s="121"/>
      <c r="D77" s="121"/>
      <c r="E77" s="121"/>
      <c r="F77" s="121"/>
      <c r="G77" s="121"/>
      <c r="H77" s="121"/>
      <c r="I77" s="121"/>
      <c r="J77" s="2"/>
      <c r="K77" s="68"/>
      <c r="L77" s="67"/>
      <c r="M77" s="67"/>
      <c r="N77" s="67"/>
      <c r="O77" s="67"/>
      <c r="P77" s="67"/>
      <c r="Q77" s="67"/>
      <c r="R77" s="67"/>
      <c r="S77" s="67"/>
      <c r="T77" s="67"/>
      <c r="U77" s="67"/>
    </row>
    <row r="78" spans="1:21" ht="15" customHeight="1" x14ac:dyDescent="0.2">
      <c r="A78" s="42" t="s">
        <v>80</v>
      </c>
      <c r="B78" s="135" t="s">
        <v>17</v>
      </c>
      <c r="C78" s="136"/>
      <c r="D78" s="136"/>
      <c r="E78" s="136"/>
      <c r="F78" s="42" t="s">
        <v>18</v>
      </c>
      <c r="G78" s="42" t="s">
        <v>81</v>
      </c>
      <c r="H78" s="111" t="s">
        <v>82</v>
      </c>
      <c r="I78" s="112"/>
      <c r="J78" s="2"/>
      <c r="K78" s="68"/>
      <c r="L78" s="67"/>
      <c r="M78" s="67"/>
      <c r="N78" s="67"/>
      <c r="O78" s="67"/>
      <c r="P78" s="67"/>
      <c r="Q78" s="67"/>
      <c r="R78" s="67"/>
      <c r="S78" s="67"/>
      <c r="T78" s="67"/>
      <c r="U78" s="67"/>
    </row>
    <row r="79" spans="1:21" ht="13.75" customHeight="1" x14ac:dyDescent="0.15">
      <c r="A79" s="69" t="s">
        <v>83</v>
      </c>
      <c r="B79" s="116" t="s">
        <v>84</v>
      </c>
      <c r="C79" s="117"/>
      <c r="D79" s="117"/>
      <c r="E79" s="117"/>
      <c r="F79" s="44">
        <v>2</v>
      </c>
      <c r="G79" s="70">
        <v>5</v>
      </c>
      <c r="H79" s="122">
        <f t="shared" ref="H79:H91" si="0">F79*G79</f>
        <v>10</v>
      </c>
      <c r="I79" s="123"/>
      <c r="J79" s="2"/>
      <c r="K79" s="68"/>
      <c r="L79" s="67"/>
      <c r="M79" s="67"/>
      <c r="N79" s="67"/>
      <c r="O79" s="67"/>
      <c r="P79" s="67"/>
      <c r="Q79" s="67"/>
      <c r="R79" s="67"/>
      <c r="S79" s="67"/>
      <c r="T79" s="67"/>
      <c r="U79" s="67"/>
    </row>
    <row r="80" spans="1:21" ht="13.75" customHeight="1" x14ac:dyDescent="0.15">
      <c r="A80" s="69" t="s">
        <v>85</v>
      </c>
      <c r="B80" s="116" t="s">
        <v>86</v>
      </c>
      <c r="C80" s="117"/>
      <c r="D80" s="117"/>
      <c r="E80" s="117"/>
      <c r="F80" s="44">
        <v>1</v>
      </c>
      <c r="G80" s="70">
        <v>5</v>
      </c>
      <c r="H80" s="122">
        <f t="shared" si="0"/>
        <v>5</v>
      </c>
      <c r="I80" s="123"/>
      <c r="J80" s="2"/>
      <c r="K80" s="68"/>
      <c r="L80" s="67"/>
      <c r="M80" s="67"/>
      <c r="N80" s="67"/>
      <c r="O80" s="67"/>
      <c r="P80" s="67"/>
      <c r="Q80" s="67"/>
      <c r="R80" s="67"/>
      <c r="S80" s="67"/>
      <c r="T80" s="67"/>
      <c r="U80" s="67"/>
    </row>
    <row r="81" spans="1:21" ht="13.75" customHeight="1" x14ac:dyDescent="0.15">
      <c r="A81" s="69" t="s">
        <v>87</v>
      </c>
      <c r="B81" s="116" t="s">
        <v>88</v>
      </c>
      <c r="C81" s="117"/>
      <c r="D81" s="117"/>
      <c r="E81" s="117"/>
      <c r="F81" s="44">
        <v>1</v>
      </c>
      <c r="G81" s="70">
        <v>2</v>
      </c>
      <c r="H81" s="122">
        <f t="shared" si="0"/>
        <v>2</v>
      </c>
      <c r="I81" s="123"/>
      <c r="J81" s="2"/>
      <c r="K81" s="68"/>
      <c r="L81" s="67"/>
      <c r="M81" s="67"/>
      <c r="N81" s="67"/>
      <c r="O81" s="67"/>
      <c r="P81" s="67"/>
      <c r="Q81" s="67"/>
      <c r="R81" s="67"/>
      <c r="S81" s="67"/>
      <c r="T81" s="67"/>
      <c r="U81" s="67"/>
    </row>
    <row r="82" spans="1:21" ht="13.75" customHeight="1" x14ac:dyDescent="0.15">
      <c r="A82" s="69" t="s">
        <v>89</v>
      </c>
      <c r="B82" s="116" t="s">
        <v>90</v>
      </c>
      <c r="C82" s="117"/>
      <c r="D82" s="117"/>
      <c r="E82" s="117"/>
      <c r="F82" s="44">
        <v>1</v>
      </c>
      <c r="G82" s="70">
        <v>4</v>
      </c>
      <c r="H82" s="122">
        <f t="shared" si="0"/>
        <v>4</v>
      </c>
      <c r="I82" s="123"/>
      <c r="J82" s="2"/>
      <c r="K82" s="68"/>
      <c r="L82" s="67"/>
      <c r="M82" s="67"/>
      <c r="N82" s="67"/>
      <c r="O82" s="67"/>
      <c r="P82" s="67"/>
      <c r="Q82" s="67"/>
      <c r="R82" s="67"/>
      <c r="S82" s="67"/>
      <c r="T82" s="67"/>
      <c r="U82" s="67"/>
    </row>
    <row r="83" spans="1:21" ht="13.75" customHeight="1" x14ac:dyDescent="0.15">
      <c r="A83" s="69" t="s">
        <v>91</v>
      </c>
      <c r="B83" s="116" t="s">
        <v>92</v>
      </c>
      <c r="C83" s="117"/>
      <c r="D83" s="117"/>
      <c r="E83" s="117"/>
      <c r="F83" s="44">
        <v>1</v>
      </c>
      <c r="G83" s="70">
        <v>0</v>
      </c>
      <c r="H83" s="122">
        <f t="shared" si="0"/>
        <v>0</v>
      </c>
      <c r="I83" s="123"/>
      <c r="J83" s="2"/>
      <c r="K83" s="68"/>
      <c r="L83" s="67"/>
      <c r="M83" s="72"/>
      <c r="N83" s="67"/>
      <c r="O83" s="67"/>
      <c r="P83" s="67"/>
      <c r="Q83" s="67"/>
      <c r="R83" s="67"/>
      <c r="S83" s="67"/>
      <c r="T83" s="67"/>
      <c r="U83" s="67"/>
    </row>
    <row r="84" spans="1:21" ht="13.75" customHeight="1" x14ac:dyDescent="0.15">
      <c r="A84" s="69" t="s">
        <v>93</v>
      </c>
      <c r="B84" s="116" t="s">
        <v>94</v>
      </c>
      <c r="C84" s="117"/>
      <c r="D84" s="117"/>
      <c r="E84" s="117"/>
      <c r="F84" s="44">
        <v>0.5</v>
      </c>
      <c r="G84" s="70">
        <v>5</v>
      </c>
      <c r="H84" s="122">
        <f t="shared" si="0"/>
        <v>2.5</v>
      </c>
      <c r="I84" s="123"/>
      <c r="J84" s="2"/>
      <c r="K84" s="68"/>
      <c r="L84" s="67"/>
      <c r="M84" s="67"/>
      <c r="N84" s="67"/>
      <c r="O84" s="67"/>
      <c r="P84" s="67"/>
      <c r="Q84" s="67"/>
      <c r="R84" s="67"/>
      <c r="S84" s="67"/>
      <c r="T84" s="67"/>
      <c r="U84" s="67"/>
    </row>
    <row r="85" spans="1:21" ht="13.75" customHeight="1" x14ac:dyDescent="0.15">
      <c r="A85" s="69" t="s">
        <v>95</v>
      </c>
      <c r="B85" s="116" t="s">
        <v>96</v>
      </c>
      <c r="C85" s="117"/>
      <c r="D85" s="117"/>
      <c r="E85" s="117"/>
      <c r="F85" s="44">
        <v>0.5</v>
      </c>
      <c r="G85" s="70">
        <v>5</v>
      </c>
      <c r="H85" s="122">
        <f t="shared" si="0"/>
        <v>2.5</v>
      </c>
      <c r="I85" s="123"/>
      <c r="J85" s="2"/>
      <c r="K85" s="68"/>
      <c r="L85" s="67"/>
      <c r="M85" s="67"/>
      <c r="N85" s="67"/>
      <c r="O85" s="67"/>
      <c r="P85" s="67"/>
      <c r="Q85" s="67"/>
      <c r="R85" s="67"/>
      <c r="S85" s="67"/>
      <c r="T85" s="67"/>
      <c r="U85" s="67"/>
    </row>
    <row r="86" spans="1:21" ht="13.75" customHeight="1" x14ac:dyDescent="0.15">
      <c r="A86" s="69" t="s">
        <v>97</v>
      </c>
      <c r="B86" s="116" t="s">
        <v>98</v>
      </c>
      <c r="C86" s="117"/>
      <c r="D86" s="117"/>
      <c r="E86" s="117"/>
      <c r="F86" s="44">
        <v>2</v>
      </c>
      <c r="G86" s="70">
        <v>5</v>
      </c>
      <c r="H86" s="122">
        <f t="shared" si="0"/>
        <v>10</v>
      </c>
      <c r="I86" s="123"/>
      <c r="J86" s="2"/>
      <c r="K86" s="68"/>
      <c r="L86" s="67"/>
      <c r="M86" s="67"/>
      <c r="N86" s="67"/>
      <c r="O86" s="67"/>
      <c r="P86" s="67"/>
      <c r="Q86" s="67"/>
      <c r="R86" s="67"/>
      <c r="S86" s="67"/>
      <c r="T86" s="67"/>
      <c r="U86" s="67"/>
    </row>
    <row r="87" spans="1:21" ht="13.75" customHeight="1" x14ac:dyDescent="0.15">
      <c r="A87" s="69" t="s">
        <v>99</v>
      </c>
      <c r="B87" s="116" t="s">
        <v>100</v>
      </c>
      <c r="C87" s="117"/>
      <c r="D87" s="117"/>
      <c r="E87" s="117"/>
      <c r="F87" s="44">
        <v>1</v>
      </c>
      <c r="G87" s="70">
        <v>3</v>
      </c>
      <c r="H87" s="122">
        <f t="shared" si="0"/>
        <v>3</v>
      </c>
      <c r="I87" s="123"/>
      <c r="J87" s="2"/>
      <c r="K87" s="68"/>
      <c r="L87" s="67"/>
      <c r="M87" s="67"/>
      <c r="N87" s="67"/>
      <c r="O87" s="67"/>
      <c r="P87" s="67"/>
      <c r="Q87" s="67"/>
      <c r="R87" s="67"/>
      <c r="S87" s="67"/>
      <c r="T87" s="67"/>
      <c r="U87" s="67"/>
    </row>
    <row r="88" spans="1:21" ht="13.75" customHeight="1" x14ac:dyDescent="0.15">
      <c r="A88" s="69" t="s">
        <v>101</v>
      </c>
      <c r="B88" s="116" t="s">
        <v>102</v>
      </c>
      <c r="C88" s="117"/>
      <c r="D88" s="117"/>
      <c r="E88" s="117"/>
      <c r="F88" s="44">
        <v>1</v>
      </c>
      <c r="G88" s="70">
        <v>4</v>
      </c>
      <c r="H88" s="122">
        <f t="shared" si="0"/>
        <v>4</v>
      </c>
      <c r="I88" s="123"/>
      <c r="J88" s="2"/>
      <c r="K88" s="68"/>
      <c r="L88" s="67"/>
      <c r="M88" s="67"/>
      <c r="N88" s="67"/>
      <c r="O88" s="67"/>
      <c r="P88" s="67"/>
      <c r="Q88" s="67"/>
      <c r="R88" s="67"/>
      <c r="S88" s="67"/>
      <c r="T88" s="67"/>
      <c r="U88" s="67"/>
    </row>
    <row r="89" spans="1:21" ht="13.75" customHeight="1" x14ac:dyDescent="0.15">
      <c r="A89" s="69" t="s">
        <v>103</v>
      </c>
      <c r="B89" s="116" t="s">
        <v>104</v>
      </c>
      <c r="C89" s="117"/>
      <c r="D89" s="117"/>
      <c r="E89" s="117"/>
      <c r="F89" s="44">
        <v>1</v>
      </c>
      <c r="G89" s="70">
        <v>5</v>
      </c>
      <c r="H89" s="122">
        <f t="shared" si="0"/>
        <v>5</v>
      </c>
      <c r="I89" s="123"/>
      <c r="J89" s="2"/>
      <c r="K89" s="68"/>
      <c r="L89" s="67"/>
      <c r="M89" s="67"/>
      <c r="N89" s="67"/>
      <c r="O89" s="67"/>
      <c r="P89" s="67"/>
      <c r="Q89" s="67"/>
      <c r="R89" s="67"/>
      <c r="S89" s="67"/>
      <c r="T89" s="67"/>
      <c r="U89" s="67"/>
    </row>
    <row r="90" spans="1:21" ht="13.75" customHeight="1" x14ac:dyDescent="0.15">
      <c r="A90" s="69" t="s">
        <v>105</v>
      </c>
      <c r="B90" s="116" t="s">
        <v>106</v>
      </c>
      <c r="C90" s="117"/>
      <c r="D90" s="117"/>
      <c r="E90" s="117"/>
      <c r="F90" s="44">
        <v>1</v>
      </c>
      <c r="G90" s="70">
        <v>2</v>
      </c>
      <c r="H90" s="122">
        <f t="shared" si="0"/>
        <v>2</v>
      </c>
      <c r="I90" s="123"/>
      <c r="J90" s="2"/>
      <c r="K90" s="68"/>
      <c r="L90" s="67"/>
      <c r="M90" s="67"/>
      <c r="N90" s="67"/>
      <c r="O90" s="67"/>
      <c r="P90" s="67"/>
      <c r="Q90" s="67"/>
      <c r="R90" s="67"/>
      <c r="S90" s="67"/>
      <c r="T90" s="67"/>
      <c r="U90" s="67"/>
    </row>
    <row r="91" spans="1:21" ht="13.75" customHeight="1" x14ac:dyDescent="0.15">
      <c r="A91" s="69" t="s">
        <v>107</v>
      </c>
      <c r="B91" s="116" t="s">
        <v>108</v>
      </c>
      <c r="C91" s="117"/>
      <c r="D91" s="117"/>
      <c r="E91" s="117"/>
      <c r="F91" s="44">
        <v>1</v>
      </c>
      <c r="G91" s="70">
        <v>2</v>
      </c>
      <c r="H91" s="122">
        <f t="shared" si="0"/>
        <v>2</v>
      </c>
      <c r="I91" s="123"/>
      <c r="J91" s="2"/>
      <c r="K91" s="68"/>
      <c r="L91" s="67"/>
      <c r="M91" s="67"/>
      <c r="N91" s="67"/>
      <c r="O91" s="67"/>
      <c r="P91" s="67"/>
      <c r="Q91" s="67"/>
      <c r="R91" s="67"/>
      <c r="S91" s="67"/>
      <c r="T91" s="67"/>
      <c r="U91" s="67"/>
    </row>
    <row r="92" spans="1:21" ht="15" customHeight="1" x14ac:dyDescent="0.2">
      <c r="A92" s="118" t="s">
        <v>109</v>
      </c>
      <c r="B92" s="143"/>
      <c r="C92" s="143"/>
      <c r="D92" s="143"/>
      <c r="E92" s="143"/>
      <c r="F92" s="143"/>
      <c r="G92" s="144"/>
      <c r="H92" s="114">
        <f>0.6+(0.01*(SUM(H79:I91)))</f>
        <v>1.1200000000000001</v>
      </c>
      <c r="I92" s="115"/>
      <c r="J92" s="2"/>
      <c r="K92" s="68"/>
      <c r="L92" s="67"/>
      <c r="M92" s="67"/>
      <c r="N92" s="67"/>
      <c r="O92" s="67"/>
      <c r="P92" s="67"/>
      <c r="Q92" s="67"/>
      <c r="R92" s="67"/>
      <c r="S92" s="67"/>
      <c r="T92" s="67"/>
      <c r="U92" s="67"/>
    </row>
    <row r="93" spans="1:21" ht="13.75" customHeight="1" x14ac:dyDescent="0.15">
      <c r="A93" s="54"/>
      <c r="B93" s="64"/>
      <c r="C93" s="64"/>
      <c r="D93" s="64"/>
      <c r="E93" s="64"/>
      <c r="F93" s="64"/>
      <c r="G93" s="64"/>
      <c r="H93" s="64"/>
      <c r="I93" s="64"/>
      <c r="J93" s="3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</row>
    <row r="94" spans="1:21" ht="15" customHeight="1" x14ac:dyDescent="0.2">
      <c r="A94" s="111" t="s">
        <v>110</v>
      </c>
      <c r="B94" s="112"/>
      <c r="C94" s="112"/>
      <c r="D94" s="112"/>
      <c r="E94" s="121"/>
      <c r="F94" s="121"/>
      <c r="G94" s="121"/>
      <c r="H94" s="121"/>
      <c r="I94" s="121"/>
      <c r="J94" s="2"/>
      <c r="K94" s="68"/>
      <c r="L94" s="67"/>
      <c r="M94" s="67"/>
      <c r="N94" s="67"/>
      <c r="O94" s="67"/>
      <c r="P94" s="67"/>
      <c r="Q94" s="67"/>
      <c r="R94" s="67"/>
      <c r="S94" s="67"/>
      <c r="T94" s="67"/>
      <c r="U94" s="67"/>
    </row>
    <row r="95" spans="1:21" ht="13.75" customHeight="1" x14ac:dyDescent="0.15">
      <c r="A95" s="116" t="s">
        <v>76</v>
      </c>
      <c r="B95" s="117"/>
      <c r="C95" s="117"/>
      <c r="D95" s="117"/>
      <c r="E95" s="117"/>
      <c r="F95" s="117"/>
      <c r="G95" s="117"/>
      <c r="H95" s="117"/>
      <c r="I95" s="117"/>
      <c r="J95" s="2"/>
      <c r="K95" s="68"/>
      <c r="L95" s="67"/>
      <c r="M95" s="67"/>
      <c r="N95" s="67"/>
      <c r="O95" s="67"/>
      <c r="P95" s="67"/>
      <c r="Q95" s="67"/>
      <c r="R95" s="67"/>
      <c r="S95" s="67"/>
      <c r="T95" s="67"/>
      <c r="U95" s="67"/>
    </row>
    <row r="96" spans="1:21" ht="13.75" customHeight="1" x14ac:dyDescent="0.15">
      <c r="A96" s="116" t="s">
        <v>111</v>
      </c>
      <c r="B96" s="117"/>
      <c r="C96" s="117"/>
      <c r="D96" s="117"/>
      <c r="E96" s="117"/>
      <c r="F96" s="117"/>
      <c r="G96" s="117"/>
      <c r="H96" s="121"/>
      <c r="I96" s="121"/>
      <c r="J96" s="2"/>
      <c r="K96" s="68"/>
      <c r="L96" s="67"/>
      <c r="M96" s="67"/>
      <c r="N96" s="67"/>
      <c r="O96" s="67"/>
      <c r="P96" s="67"/>
      <c r="Q96" s="67"/>
      <c r="R96" s="67"/>
      <c r="S96" s="67"/>
      <c r="T96" s="67"/>
      <c r="U96" s="67"/>
    </row>
    <row r="97" spans="1:21" ht="13.75" customHeight="1" x14ac:dyDescent="0.15">
      <c r="A97" s="116" t="s">
        <v>112</v>
      </c>
      <c r="B97" s="117"/>
      <c r="C97" s="117"/>
      <c r="D97" s="117"/>
      <c r="E97" s="117"/>
      <c r="F97" s="117"/>
      <c r="G97" s="117"/>
      <c r="H97" s="121"/>
      <c r="I97" s="121"/>
      <c r="J97" s="2"/>
      <c r="K97" s="68"/>
      <c r="L97" s="67"/>
      <c r="M97" s="67"/>
      <c r="N97" s="67"/>
      <c r="O97" s="67"/>
      <c r="P97" s="67"/>
      <c r="Q97" s="67"/>
      <c r="R97" s="67"/>
      <c r="S97" s="67"/>
      <c r="T97" s="67"/>
      <c r="U97" s="67"/>
    </row>
    <row r="98" spans="1:21" ht="13.75" customHeight="1" x14ac:dyDescent="0.15">
      <c r="A98" s="116" t="s">
        <v>113</v>
      </c>
      <c r="B98" s="121"/>
      <c r="C98" s="121"/>
      <c r="D98" s="121"/>
      <c r="E98" s="121"/>
      <c r="F98" s="121"/>
      <c r="G98" s="121"/>
      <c r="H98" s="121"/>
      <c r="I98" s="121"/>
      <c r="J98" s="2"/>
      <c r="K98" s="68"/>
      <c r="L98" s="67"/>
      <c r="M98" s="67"/>
      <c r="N98" s="67"/>
      <c r="O98" s="67"/>
      <c r="P98" s="67"/>
      <c r="Q98" s="67"/>
      <c r="R98" s="67"/>
      <c r="S98" s="67"/>
      <c r="T98" s="67"/>
      <c r="U98" s="67"/>
    </row>
    <row r="99" spans="1:21" ht="15" customHeight="1" x14ac:dyDescent="0.2">
      <c r="A99" s="42" t="s">
        <v>114</v>
      </c>
      <c r="B99" s="135" t="s">
        <v>17</v>
      </c>
      <c r="C99" s="117"/>
      <c r="D99" s="117"/>
      <c r="E99" s="117"/>
      <c r="F99" s="117"/>
      <c r="G99" s="42" t="s">
        <v>18</v>
      </c>
      <c r="H99" s="42" t="s">
        <v>81</v>
      </c>
      <c r="I99" s="42" t="s">
        <v>82</v>
      </c>
      <c r="J99" s="2"/>
      <c r="K99" s="68"/>
      <c r="L99" s="67"/>
      <c r="M99" s="67"/>
      <c r="N99" s="67"/>
      <c r="O99" s="67"/>
      <c r="P99" s="67"/>
      <c r="Q99" s="67"/>
      <c r="R99" s="67"/>
      <c r="S99" s="67"/>
      <c r="T99" s="67"/>
      <c r="U99" s="67"/>
    </row>
    <row r="100" spans="1:21" ht="13.75" customHeight="1" x14ac:dyDescent="0.15">
      <c r="A100" s="69" t="s">
        <v>115</v>
      </c>
      <c r="B100" s="116" t="s">
        <v>116</v>
      </c>
      <c r="C100" s="117"/>
      <c r="D100" s="117"/>
      <c r="E100" s="117"/>
      <c r="F100" s="117"/>
      <c r="G100" s="44">
        <v>1.5</v>
      </c>
      <c r="H100" s="70">
        <v>3</v>
      </c>
      <c r="I100" s="71">
        <f t="shared" ref="I100:I107" si="1">G100*H100</f>
        <v>4.5</v>
      </c>
      <c r="J100" s="45">
        <f t="shared" ref="J100:J105" si="2">IF(H100&lt;3,1,0)</f>
        <v>0</v>
      </c>
      <c r="K100" s="68"/>
      <c r="L100" s="67"/>
      <c r="M100" s="67"/>
      <c r="N100" s="67"/>
      <c r="O100" s="67"/>
      <c r="P100" s="67"/>
      <c r="Q100" s="67"/>
      <c r="R100" s="67"/>
      <c r="S100" s="67"/>
      <c r="T100" s="67"/>
      <c r="U100" s="67"/>
    </row>
    <row r="101" spans="1:21" ht="13.75" customHeight="1" x14ac:dyDescent="0.15">
      <c r="A101" s="69" t="s">
        <v>117</v>
      </c>
      <c r="B101" s="116" t="s">
        <v>118</v>
      </c>
      <c r="C101" s="117"/>
      <c r="D101" s="117"/>
      <c r="E101" s="117"/>
      <c r="F101" s="117"/>
      <c r="G101" s="44">
        <v>0.5</v>
      </c>
      <c r="H101" s="70">
        <v>4</v>
      </c>
      <c r="I101" s="71">
        <f t="shared" si="1"/>
        <v>2</v>
      </c>
      <c r="J101" s="45">
        <f t="shared" si="2"/>
        <v>0</v>
      </c>
      <c r="K101" s="2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3.75" customHeight="1" x14ac:dyDescent="0.15">
      <c r="A102" s="69" t="s">
        <v>119</v>
      </c>
      <c r="B102" s="116" t="s">
        <v>120</v>
      </c>
      <c r="C102" s="117"/>
      <c r="D102" s="117"/>
      <c r="E102" s="117"/>
      <c r="F102" s="117"/>
      <c r="G102" s="44">
        <v>1</v>
      </c>
      <c r="H102" s="70">
        <v>5</v>
      </c>
      <c r="I102" s="71">
        <f t="shared" si="1"/>
        <v>5</v>
      </c>
      <c r="J102" s="45">
        <f t="shared" si="2"/>
        <v>0</v>
      </c>
      <c r="K102" s="2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3.75" customHeight="1" x14ac:dyDescent="0.15">
      <c r="A103" s="69" t="s">
        <v>121</v>
      </c>
      <c r="B103" s="116" t="s">
        <v>122</v>
      </c>
      <c r="C103" s="117"/>
      <c r="D103" s="117"/>
      <c r="E103" s="117"/>
      <c r="F103" s="117"/>
      <c r="G103" s="44">
        <v>0.5</v>
      </c>
      <c r="H103" s="70">
        <v>3</v>
      </c>
      <c r="I103" s="71">
        <f t="shared" si="1"/>
        <v>1.5</v>
      </c>
      <c r="J103" s="45">
        <f t="shared" si="2"/>
        <v>0</v>
      </c>
      <c r="K103" s="2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3.75" customHeight="1" x14ac:dyDescent="0.15">
      <c r="A104" s="69" t="s">
        <v>123</v>
      </c>
      <c r="B104" s="116" t="s">
        <v>124</v>
      </c>
      <c r="C104" s="117"/>
      <c r="D104" s="117"/>
      <c r="E104" s="117"/>
      <c r="F104" s="117"/>
      <c r="G104" s="44">
        <v>1</v>
      </c>
      <c r="H104" s="70">
        <v>4</v>
      </c>
      <c r="I104" s="71">
        <f t="shared" si="1"/>
        <v>4</v>
      </c>
      <c r="J104" s="45">
        <f t="shared" si="2"/>
        <v>0</v>
      </c>
      <c r="K104" s="2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3.75" customHeight="1" x14ac:dyDescent="0.15">
      <c r="A105" s="69" t="s">
        <v>125</v>
      </c>
      <c r="B105" s="116" t="s">
        <v>126</v>
      </c>
      <c r="C105" s="117"/>
      <c r="D105" s="117"/>
      <c r="E105" s="117"/>
      <c r="F105" s="117"/>
      <c r="G105" s="44">
        <v>2</v>
      </c>
      <c r="H105" s="70">
        <v>4</v>
      </c>
      <c r="I105" s="71">
        <f t="shared" si="1"/>
        <v>8</v>
      </c>
      <c r="J105" s="45">
        <f t="shared" si="2"/>
        <v>0</v>
      </c>
      <c r="K105" s="2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3.75" customHeight="1" x14ac:dyDescent="0.15">
      <c r="A106" s="69" t="s">
        <v>127</v>
      </c>
      <c r="B106" s="116" t="s">
        <v>128</v>
      </c>
      <c r="C106" s="117"/>
      <c r="D106" s="117"/>
      <c r="E106" s="117"/>
      <c r="F106" s="117"/>
      <c r="G106" s="44">
        <v>-1</v>
      </c>
      <c r="H106" s="70">
        <v>5</v>
      </c>
      <c r="I106" s="71">
        <f t="shared" si="1"/>
        <v>-5</v>
      </c>
      <c r="J106" s="45">
        <f>IF(H106&gt;3,1,0)</f>
        <v>1</v>
      </c>
      <c r="K106" s="2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3.75" customHeight="1" x14ac:dyDescent="0.15">
      <c r="A107" s="69" t="s">
        <v>129</v>
      </c>
      <c r="B107" s="116" t="s">
        <v>130</v>
      </c>
      <c r="C107" s="117"/>
      <c r="D107" s="117"/>
      <c r="E107" s="117"/>
      <c r="F107" s="117"/>
      <c r="G107" s="44">
        <v>-1</v>
      </c>
      <c r="H107" s="70">
        <v>2</v>
      </c>
      <c r="I107" s="71">
        <f t="shared" si="1"/>
        <v>-2</v>
      </c>
      <c r="J107" s="45">
        <f>IF(H107&gt;3,1,0)</f>
        <v>0</v>
      </c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5" customHeight="1" x14ac:dyDescent="0.2">
      <c r="A108" s="118" t="s">
        <v>114</v>
      </c>
      <c r="B108" s="119"/>
      <c r="C108" s="119"/>
      <c r="D108" s="119"/>
      <c r="E108" s="119"/>
      <c r="F108" s="119"/>
      <c r="G108" s="119"/>
      <c r="H108" s="120"/>
      <c r="I108" s="73">
        <f>1.4+(-0.03*(SUM(I100:I107)))</f>
        <v>0.85999999999999988</v>
      </c>
      <c r="J108" s="2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3.75" customHeight="1" x14ac:dyDescent="0.15">
      <c r="A109" s="54"/>
      <c r="B109" s="54"/>
      <c r="C109" s="57"/>
      <c r="D109" s="57"/>
      <c r="E109" s="57"/>
      <c r="F109" s="57"/>
      <c r="G109" s="57"/>
      <c r="H109" s="57"/>
      <c r="I109" s="5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5" customHeight="1" x14ac:dyDescent="0.2">
      <c r="A110" s="42" t="s">
        <v>131</v>
      </c>
      <c r="B110" s="74">
        <f>(B71*H92*I108)</f>
        <v>162.7808</v>
      </c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5" customHeight="1" x14ac:dyDescent="0.2">
      <c r="A111" s="75"/>
      <c r="B111" s="76"/>
      <c r="C111" s="77"/>
      <c r="D111" s="77"/>
      <c r="E111" s="77"/>
      <c r="F111" s="77"/>
      <c r="G111" s="77"/>
      <c r="H111" s="77"/>
      <c r="I111" s="7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9" customHeight="1" x14ac:dyDescent="0.25">
      <c r="A112" s="109" t="s">
        <v>132</v>
      </c>
      <c r="B112" s="110"/>
      <c r="C112" s="110"/>
      <c r="D112" s="110"/>
      <c r="E112" s="110"/>
      <c r="F112" s="110"/>
      <c r="G112" s="110"/>
      <c r="H112" s="110"/>
      <c r="I112" s="110"/>
      <c r="J112" s="78"/>
      <c r="K112" s="78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3.75" customHeight="1" x14ac:dyDescent="0.15">
      <c r="A113" s="79"/>
      <c r="B113" s="79"/>
      <c r="C113" s="79"/>
      <c r="D113" s="79"/>
      <c r="E113" s="79"/>
      <c r="F113" s="79"/>
      <c r="G113" s="79"/>
      <c r="H113" s="79"/>
      <c r="I113" s="80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9" customHeight="1" x14ac:dyDescent="0.25">
      <c r="A114" s="137" t="s">
        <v>133</v>
      </c>
      <c r="B114" s="138"/>
      <c r="C114" s="138"/>
      <c r="D114" s="138"/>
      <c r="E114" s="138"/>
      <c r="F114" s="138"/>
      <c r="G114" s="138"/>
      <c r="H114" s="138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5" customHeight="1" x14ac:dyDescent="0.2">
      <c r="A115" s="42" t="s">
        <v>134</v>
      </c>
      <c r="B115" s="53" t="s">
        <v>131</v>
      </c>
      <c r="C115" s="53" t="s">
        <v>135</v>
      </c>
      <c r="D115" s="53" t="s">
        <v>136</v>
      </c>
      <c r="E115" s="53" t="s">
        <v>137</v>
      </c>
      <c r="F115" s="53" t="s">
        <v>138</v>
      </c>
      <c r="G115" s="53" t="s">
        <v>139</v>
      </c>
      <c r="H115" s="81" t="s">
        <v>140</v>
      </c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5" customHeight="1" x14ac:dyDescent="0.2">
      <c r="A116" s="41"/>
      <c r="B116" s="74">
        <f>B110</f>
        <v>162.7808</v>
      </c>
      <c r="C116" s="82">
        <v>20</v>
      </c>
      <c r="D116" s="82">
        <f>B116*C116</f>
        <v>3255.616</v>
      </c>
      <c r="E116" s="82">
        <f>D116/8</f>
        <v>406.952</v>
      </c>
      <c r="F116" s="83">
        <f>E116/20</f>
        <v>20.3476</v>
      </c>
      <c r="G116" s="84">
        <v>15</v>
      </c>
      <c r="H116" s="85">
        <f>G116*D116</f>
        <v>48834.239999999998</v>
      </c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5" customHeight="1" x14ac:dyDescent="0.2">
      <c r="A117" s="86">
        <v>3</v>
      </c>
      <c r="B117" s="87"/>
      <c r="C117" s="87"/>
      <c r="D117" s="82">
        <f>D116/A117</f>
        <v>1085.2053333333333</v>
      </c>
      <c r="E117" s="82">
        <f>D117/8</f>
        <v>135.65066666666667</v>
      </c>
      <c r="F117" s="83">
        <f>E117/20</f>
        <v>6.7825333333333333</v>
      </c>
      <c r="G117" s="88"/>
      <c r="H117" s="88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3.75" customHeight="1" x14ac:dyDescent="0.15">
      <c r="A118" s="89"/>
      <c r="B118" s="89"/>
      <c r="C118" s="89"/>
      <c r="D118" s="89"/>
      <c r="E118" s="89"/>
      <c r="F118" s="90"/>
      <c r="G118" s="89"/>
      <c r="H118" s="8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3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4" customHeight="1" x14ac:dyDescent="0.15">
      <c r="A120" s="91"/>
      <c r="B120" s="91"/>
      <c r="C120" s="91"/>
      <c r="D120" s="91"/>
      <c r="E120" s="91"/>
      <c r="F120" s="91"/>
      <c r="G120" s="91"/>
      <c r="H120" s="91"/>
      <c r="I120" s="9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9" customHeight="1" x14ac:dyDescent="0.25">
      <c r="A121" s="156" t="s">
        <v>141</v>
      </c>
      <c r="B121" s="157"/>
      <c r="C121" s="157"/>
      <c r="D121" s="157"/>
      <c r="E121" s="157"/>
      <c r="F121" s="157"/>
      <c r="G121" s="157"/>
      <c r="H121" s="157"/>
      <c r="I121" s="158"/>
      <c r="J121" s="26"/>
      <c r="K121" s="26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5" customHeight="1" x14ac:dyDescent="0.2">
      <c r="A122" s="152" t="s">
        <v>142</v>
      </c>
      <c r="B122" s="112"/>
      <c r="C122" s="112"/>
      <c r="D122" s="112"/>
      <c r="E122" s="112"/>
      <c r="F122" s="112"/>
      <c r="G122" s="112"/>
      <c r="H122" s="112"/>
      <c r="I122" s="153"/>
      <c r="J122" s="26"/>
      <c r="K122" s="26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3.75" customHeight="1" x14ac:dyDescent="0.15">
      <c r="A123" s="145" t="s">
        <v>143</v>
      </c>
      <c r="B123" s="117"/>
      <c r="C123" s="117"/>
      <c r="D123" s="117"/>
      <c r="E123" s="117"/>
      <c r="F123" s="117"/>
      <c r="G123" s="117"/>
      <c r="H123" s="117"/>
      <c r="I123" s="146"/>
      <c r="J123" s="26"/>
      <c r="K123" s="26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3.75" customHeight="1" x14ac:dyDescent="0.15">
      <c r="A124" s="145" t="s">
        <v>144</v>
      </c>
      <c r="B124" s="117"/>
      <c r="C124" s="117"/>
      <c r="D124" s="117"/>
      <c r="E124" s="117"/>
      <c r="F124" s="117"/>
      <c r="G124" s="117"/>
      <c r="H124" s="117"/>
      <c r="I124" s="146"/>
      <c r="J124" s="26"/>
      <c r="K124" s="26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5" customHeight="1" x14ac:dyDescent="0.2">
      <c r="A125" s="159"/>
      <c r="B125" s="160"/>
      <c r="C125" s="160"/>
      <c r="D125" s="160"/>
      <c r="E125" s="160"/>
      <c r="F125" s="161"/>
      <c r="G125" s="147" t="s">
        <v>145</v>
      </c>
      <c r="H125" s="148"/>
      <c r="I125" s="92">
        <f>SUM(J100:J105)</f>
        <v>0</v>
      </c>
      <c r="J125" s="26"/>
      <c r="K125" s="26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5" customHeight="1" x14ac:dyDescent="0.2">
      <c r="A126" s="159"/>
      <c r="B126" s="160"/>
      <c r="C126" s="160"/>
      <c r="D126" s="160"/>
      <c r="E126" s="160"/>
      <c r="F126" s="161"/>
      <c r="G126" s="147" t="s">
        <v>146</v>
      </c>
      <c r="H126" s="148"/>
      <c r="I126" s="92">
        <f>SUM(J106:J107)</f>
        <v>1</v>
      </c>
      <c r="J126" s="26"/>
      <c r="K126" s="26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5" customHeight="1" x14ac:dyDescent="0.2">
      <c r="A127" s="159"/>
      <c r="B127" s="160"/>
      <c r="C127" s="160"/>
      <c r="D127" s="160"/>
      <c r="E127" s="160"/>
      <c r="F127" s="161"/>
      <c r="G127" s="147" t="s">
        <v>147</v>
      </c>
      <c r="H127" s="148"/>
      <c r="I127" s="92">
        <f>I125+I126</f>
        <v>1</v>
      </c>
      <c r="J127" s="26"/>
      <c r="K127" s="26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5" customHeight="1" x14ac:dyDescent="0.2">
      <c r="A128" s="154" t="s">
        <v>148</v>
      </c>
      <c r="B128" s="155"/>
      <c r="C128" s="155"/>
      <c r="D128" s="155"/>
      <c r="E128" s="155"/>
      <c r="F128" s="155"/>
      <c r="G128" s="155"/>
      <c r="H128" s="155"/>
      <c r="I128" s="93">
        <f>C136</f>
        <v>20</v>
      </c>
      <c r="J128" s="26"/>
      <c r="K128" s="26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5" customHeight="1" x14ac:dyDescent="0.2">
      <c r="A129" s="152" t="s">
        <v>149</v>
      </c>
      <c r="B129" s="112"/>
      <c r="C129" s="112"/>
      <c r="D129" s="112"/>
      <c r="E129" s="112"/>
      <c r="F129" s="112"/>
      <c r="G129" s="112"/>
      <c r="H129" s="112"/>
      <c r="I129" s="153"/>
      <c r="J129" s="26"/>
      <c r="K129" s="26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3.75" customHeight="1" x14ac:dyDescent="0.15">
      <c r="A130" s="141" t="s">
        <v>150</v>
      </c>
      <c r="B130" s="121"/>
      <c r="C130" s="121"/>
      <c r="D130" s="121"/>
      <c r="E130" s="121"/>
      <c r="F130" s="121"/>
      <c r="G130" s="121"/>
      <c r="H130" s="121"/>
      <c r="I130" s="142"/>
      <c r="J130" s="26"/>
      <c r="K130" s="26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3.75" customHeight="1" x14ac:dyDescent="0.15">
      <c r="A131" s="141" t="s">
        <v>151</v>
      </c>
      <c r="B131" s="121"/>
      <c r="C131" s="121"/>
      <c r="D131" s="121"/>
      <c r="E131" s="121"/>
      <c r="F131" s="121"/>
      <c r="G131" s="121"/>
      <c r="H131" s="121"/>
      <c r="I131" s="142"/>
      <c r="J131" s="26"/>
      <c r="K131" s="26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4" customHeight="1" x14ac:dyDescent="0.15">
      <c r="A132" s="149" t="s">
        <v>152</v>
      </c>
      <c r="B132" s="150"/>
      <c r="C132" s="150"/>
      <c r="D132" s="150"/>
      <c r="E132" s="150"/>
      <c r="F132" s="150"/>
      <c r="G132" s="150"/>
      <c r="H132" s="150"/>
      <c r="I132" s="151"/>
      <c r="J132" s="26"/>
      <c r="K132" s="26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4.25" customHeight="1" x14ac:dyDescent="0.15">
      <c r="A133" s="94"/>
      <c r="B133" s="94"/>
      <c r="C133" s="94"/>
      <c r="D133" s="94"/>
      <c r="E133" s="94"/>
      <c r="F133" s="94"/>
      <c r="G133" s="94"/>
      <c r="H133" s="94"/>
      <c r="I133" s="9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9" customHeight="1" x14ac:dyDescent="0.25">
      <c r="A134" s="137" t="s">
        <v>153</v>
      </c>
      <c r="B134" s="138"/>
      <c r="C134" s="138"/>
      <c r="D134" s="138"/>
      <c r="E134" s="138"/>
      <c r="F134" s="138"/>
      <c r="G134" s="138"/>
      <c r="H134" s="138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5" customHeight="1" x14ac:dyDescent="0.2">
      <c r="A135" s="42" t="s">
        <v>134</v>
      </c>
      <c r="B135" s="53" t="s">
        <v>131</v>
      </c>
      <c r="C135" s="53" t="s">
        <v>154</v>
      </c>
      <c r="D135" s="53" t="s">
        <v>136</v>
      </c>
      <c r="E135" s="53" t="s">
        <v>137</v>
      </c>
      <c r="F135" s="53" t="s">
        <v>138</v>
      </c>
      <c r="G135" s="53" t="s">
        <v>139</v>
      </c>
      <c r="H135" s="81" t="s">
        <v>140</v>
      </c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6" customHeight="1" x14ac:dyDescent="0.2">
      <c r="A136" s="96"/>
      <c r="B136" s="74">
        <f>B110</f>
        <v>162.7808</v>
      </c>
      <c r="C136" s="82">
        <f>IF(I127&lt;=2,20,IF(I127&lt;5,28,"Reduzir a complexidade"))</f>
        <v>20</v>
      </c>
      <c r="D136" s="82">
        <f>IF(I127&lt;=2,20*B136,IF(I127&lt;5,28*B136,"-"))</f>
        <v>3255.616</v>
      </c>
      <c r="E136" s="82">
        <f>IF(I127&lt;=2,20*B136/8,IF(I127&lt;5,28*B136/8,"-"))</f>
        <v>406.952</v>
      </c>
      <c r="F136" s="97">
        <f>IF(I127&lt;=2,20*B136/20/8,IF(I127&lt;5,28*B136/20/8,"-"))</f>
        <v>20.3476</v>
      </c>
      <c r="G136" s="85">
        <f>G116</f>
        <v>15</v>
      </c>
      <c r="H136" s="98">
        <f>IF(I127&lt;=2,20*B136*G136,IF(I127&lt;5,28*B136*G136,"-"))</f>
        <v>48834.239999999998</v>
      </c>
      <c r="I136" s="7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6" customHeight="1" x14ac:dyDescent="0.2">
      <c r="A137" s="99">
        <f>A117</f>
        <v>3</v>
      </c>
      <c r="B137" s="87"/>
      <c r="C137" s="87"/>
      <c r="D137" s="82">
        <f>IF(I127&lt;=2,20*B136/A137,IF(I127&lt;5,28*B136/A137,"-"))</f>
        <v>1085.2053333333333</v>
      </c>
      <c r="E137" s="82">
        <f>IF(I127&lt;=2,20*B136/A137/8,IF(I127&lt;5,28*B136/A137/8,"-"))</f>
        <v>135.65066666666667</v>
      </c>
      <c r="F137" s="97">
        <f>IF(I127&lt;=2,20*B136/A137/20/8,IF(I127&lt;5,28*B136/A137/20/8,"-"))</f>
        <v>6.7825333333333333</v>
      </c>
      <c r="G137" s="88"/>
      <c r="H137" s="88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4.25" customHeight="1" x14ac:dyDescent="0.15">
      <c r="A138" s="95"/>
      <c r="B138" s="57"/>
      <c r="C138" s="57"/>
      <c r="D138" s="57"/>
      <c r="E138" s="57"/>
      <c r="F138" s="57"/>
      <c r="G138" s="57"/>
      <c r="H138" s="57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3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3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4" customHeight="1" x14ac:dyDescent="0.15">
      <c r="A141" s="100" t="s">
        <v>155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4" customHeight="1" x14ac:dyDescent="0.15">
      <c r="A142" s="101"/>
      <c r="B142" s="102" t="s">
        <v>156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4" customHeight="1" x14ac:dyDescent="0.15">
      <c r="A143" s="103"/>
      <c r="B143" s="102" t="s">
        <v>157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4" customHeight="1" x14ac:dyDescent="0.15">
      <c r="A144" s="104"/>
      <c r="B144" s="102" t="s">
        <v>158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</sheetData>
  <mergeCells count="122">
    <mergeCell ref="B66:C66"/>
    <mergeCell ref="B67:C67"/>
    <mergeCell ref="B24:C24"/>
    <mergeCell ref="B26:C26"/>
    <mergeCell ref="B43:C43"/>
    <mergeCell ref="B44:C44"/>
    <mergeCell ref="B45:C45"/>
    <mergeCell ref="B48:C48"/>
    <mergeCell ref="B52:C52"/>
    <mergeCell ref="B55:C55"/>
    <mergeCell ref="B56:C56"/>
    <mergeCell ref="B57:C57"/>
    <mergeCell ref="B58:C58"/>
    <mergeCell ref="B59:C59"/>
    <mergeCell ref="B62:C62"/>
    <mergeCell ref="B27:C27"/>
    <mergeCell ref="B41:C41"/>
    <mergeCell ref="A132:I132"/>
    <mergeCell ref="G127:H127"/>
    <mergeCell ref="A129:I129"/>
    <mergeCell ref="A128:H128"/>
    <mergeCell ref="A121:I121"/>
    <mergeCell ref="A122:I122"/>
    <mergeCell ref="A125:F125"/>
    <mergeCell ref="A126:F126"/>
    <mergeCell ref="A127:F127"/>
    <mergeCell ref="A131:I131"/>
    <mergeCell ref="A123:I123"/>
    <mergeCell ref="A124:I124"/>
    <mergeCell ref="G125:H125"/>
    <mergeCell ref="G126:H126"/>
    <mergeCell ref="B90:E90"/>
    <mergeCell ref="H90:I90"/>
    <mergeCell ref="B91:E91"/>
    <mergeCell ref="B34:H34"/>
    <mergeCell ref="B35:H35"/>
    <mergeCell ref="B83:E83"/>
    <mergeCell ref="H83:I83"/>
    <mergeCell ref="B40:C40"/>
    <mergeCell ref="B88:E88"/>
    <mergeCell ref="H88:I88"/>
    <mergeCell ref="B89:E89"/>
    <mergeCell ref="H91:I91"/>
    <mergeCell ref="H87:I87"/>
    <mergeCell ref="B46:C46"/>
    <mergeCell ref="B47:C47"/>
    <mergeCell ref="B68:C68"/>
    <mergeCell ref="B63:C63"/>
    <mergeCell ref="B64:C64"/>
    <mergeCell ref="B65:C65"/>
    <mergeCell ref="A134:H134"/>
    <mergeCell ref="A114:H114"/>
    <mergeCell ref="B69:C69"/>
    <mergeCell ref="A130:I130"/>
    <mergeCell ref="B37:C37"/>
    <mergeCell ref="H81:I81"/>
    <mergeCell ref="B82:E82"/>
    <mergeCell ref="H82:I82"/>
    <mergeCell ref="B80:E80"/>
    <mergeCell ref="H80:I80"/>
    <mergeCell ref="B104:F104"/>
    <mergeCell ref="A97:I97"/>
    <mergeCell ref="A98:I98"/>
    <mergeCell ref="B99:F99"/>
    <mergeCell ref="B100:F100"/>
    <mergeCell ref="B38:C38"/>
    <mergeCell ref="A96:I96"/>
    <mergeCell ref="B103:F103"/>
    <mergeCell ref="B60:C60"/>
    <mergeCell ref="B61:C61"/>
    <mergeCell ref="A75:I75"/>
    <mergeCell ref="H78:I78"/>
    <mergeCell ref="A76:I76"/>
    <mergeCell ref="B39:C39"/>
    <mergeCell ref="A1:I1"/>
    <mergeCell ref="H89:I89"/>
    <mergeCell ref="B84:E84"/>
    <mergeCell ref="H84:I84"/>
    <mergeCell ref="B85:E85"/>
    <mergeCell ref="H85:I85"/>
    <mergeCell ref="B86:E86"/>
    <mergeCell ref="H86:I86"/>
    <mergeCell ref="A16:I16"/>
    <mergeCell ref="B17:H17"/>
    <mergeCell ref="B18:H18"/>
    <mergeCell ref="B19:H19"/>
    <mergeCell ref="B49:C49"/>
    <mergeCell ref="B50:C50"/>
    <mergeCell ref="B51:C51"/>
    <mergeCell ref="B53:C53"/>
    <mergeCell ref="B20:H20"/>
    <mergeCell ref="B81:E81"/>
    <mergeCell ref="B22:C22"/>
    <mergeCell ref="B42:C42"/>
    <mergeCell ref="B78:E78"/>
    <mergeCell ref="A73:I73"/>
    <mergeCell ref="A74:I74"/>
    <mergeCell ref="B54:C54"/>
    <mergeCell ref="B3:D3"/>
    <mergeCell ref="A112:I112"/>
    <mergeCell ref="A31:I31"/>
    <mergeCell ref="B32:H32"/>
    <mergeCell ref="B29:C29"/>
    <mergeCell ref="B33:H33"/>
    <mergeCell ref="B105:F105"/>
    <mergeCell ref="B106:F106"/>
    <mergeCell ref="B107:F107"/>
    <mergeCell ref="A108:H108"/>
    <mergeCell ref="B101:F101"/>
    <mergeCell ref="B102:F102"/>
    <mergeCell ref="A94:I94"/>
    <mergeCell ref="A95:I95"/>
    <mergeCell ref="B87:E87"/>
    <mergeCell ref="B79:E79"/>
    <mergeCell ref="H79:I79"/>
    <mergeCell ref="A77:I77"/>
    <mergeCell ref="B71:C71"/>
    <mergeCell ref="B28:C28"/>
    <mergeCell ref="A92:G92"/>
    <mergeCell ref="H92:I92"/>
    <mergeCell ref="B25:C25"/>
    <mergeCell ref="B23:C23"/>
  </mergeCells>
  <dataValidations count="3">
    <dataValidation type="list" allowBlank="1" showInputMessage="1" showErrorMessage="1" sqref="B23:B28" xr:uid="{00000000-0002-0000-0100-000000000000}">
      <formula1>"1,2,3"</formula1>
    </dataValidation>
    <dataValidation type="list" allowBlank="1" showInputMessage="1" showErrorMessage="1" sqref="B38:C40 B41:B53 C42 C49:C51 C53 B54:C54 B55:B68 C60:C61 F69:F70" xr:uid="{00000000-0002-0000-0100-000001000000}">
      <formula1>"5,10,15"</formula1>
    </dataValidation>
    <dataValidation type="list" allowBlank="1" showInputMessage="1" showErrorMessage="1" sqref="G79:G91 H100:H107" xr:uid="{00000000-0002-0000-0100-000002000000}">
      <formula1>"0,1,2,3,4,5"</formula1>
    </dataValidation>
  </dataValidations>
  <pageMargins left="0.78740200000000005" right="0.78740200000000005" top="0.98425200000000002" bottom="0.98425200000000002" header="0.49212600000000001" footer="0.49212600000000001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32"/>
  <sheetViews>
    <sheetView showGridLines="0" tabSelected="1" workbookViewId="0">
      <selection activeCell="D129" sqref="D129"/>
    </sheetView>
  </sheetViews>
  <sheetFormatPr baseColWidth="10" defaultColWidth="9.1640625" defaultRowHeight="13.5" customHeight="1" x14ac:dyDescent="0.15"/>
  <cols>
    <col min="1" max="1" width="26.1640625" style="105" customWidth="1"/>
    <col min="2" max="2" width="10.33203125" style="105" customWidth="1"/>
    <col min="3" max="3" width="22.5" style="105" customWidth="1"/>
    <col min="4" max="4" width="11.5" style="105" customWidth="1"/>
    <col min="5" max="5" width="12.83203125" style="105" customWidth="1"/>
    <col min="6" max="6" width="15.1640625" style="105" customWidth="1"/>
    <col min="7" max="7" width="14.83203125" style="105" customWidth="1"/>
    <col min="8" max="8" width="15.83203125" style="105" customWidth="1"/>
    <col min="9" max="9" width="22.5" style="105" customWidth="1"/>
    <col min="10" max="10" width="9.1640625" style="105" hidden="1" customWidth="1"/>
    <col min="11" max="22" width="9.1640625" style="105" customWidth="1"/>
    <col min="23" max="16384" width="9.1640625" style="105"/>
  </cols>
  <sheetData>
    <row r="1" spans="1:21" ht="32.25" customHeight="1" x14ac:dyDescent="0.25">
      <c r="A1" s="126" t="s">
        <v>0</v>
      </c>
      <c r="B1" s="127"/>
      <c r="C1" s="127"/>
      <c r="D1" s="127"/>
      <c r="E1" s="127"/>
      <c r="F1" s="127"/>
      <c r="G1" s="127"/>
      <c r="H1" s="127"/>
      <c r="I1" s="128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3.25" customHeight="1" x14ac:dyDescent="0.25">
      <c r="A2" s="4"/>
      <c r="B2" s="5"/>
      <c r="C2" s="5"/>
      <c r="D2" s="5"/>
      <c r="E2" s="6"/>
      <c r="F2" s="6"/>
      <c r="G2" s="6"/>
      <c r="H2" s="6"/>
      <c r="I2" s="7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28" customHeight="1" x14ac:dyDescent="0.3">
      <c r="A3" s="8" t="s">
        <v>1</v>
      </c>
      <c r="B3" s="106" t="s">
        <v>2</v>
      </c>
      <c r="C3" s="107"/>
      <c r="D3" s="108"/>
      <c r="E3" s="9"/>
      <c r="F3" s="10"/>
      <c r="G3" s="10"/>
      <c r="H3" s="10"/>
      <c r="I3" s="11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28" customHeight="1" x14ac:dyDescent="0.3">
      <c r="A4" s="12"/>
      <c r="B4" s="13"/>
      <c r="C4" s="14"/>
      <c r="D4" s="14"/>
      <c r="E4" s="10"/>
      <c r="F4" s="10"/>
      <c r="G4" s="10"/>
      <c r="H4" s="15"/>
      <c r="I4" s="11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7.25" customHeight="1" x14ac:dyDescent="0.15">
      <c r="A5" s="16" t="s">
        <v>3</v>
      </c>
      <c r="B5" s="17">
        <v>44096</v>
      </c>
      <c r="C5" s="18"/>
      <c r="D5" s="19"/>
      <c r="E5" s="19"/>
      <c r="F5" s="19"/>
      <c r="G5" s="20" t="s">
        <v>4</v>
      </c>
      <c r="H5" s="21">
        <v>3</v>
      </c>
      <c r="I5" s="2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15">
      <c r="A6" s="23" t="s">
        <v>5</v>
      </c>
      <c r="B6" s="14"/>
      <c r="C6" s="24"/>
      <c r="D6" s="24"/>
      <c r="E6" s="24"/>
      <c r="F6" s="24"/>
      <c r="G6" s="24"/>
      <c r="H6" s="14"/>
      <c r="I6" s="25"/>
      <c r="J6" s="26"/>
      <c r="K6" s="26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3.75" customHeight="1" x14ac:dyDescent="0.15">
      <c r="A7" s="27"/>
      <c r="B7" s="28" t="s">
        <v>6</v>
      </c>
      <c r="C7" s="29"/>
      <c r="D7" s="29"/>
      <c r="E7" s="29"/>
      <c r="F7" s="29"/>
      <c r="G7" s="29"/>
      <c r="H7" s="29"/>
      <c r="I7" s="30"/>
      <c r="J7" s="26"/>
      <c r="K7" s="26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3.75" customHeight="1" x14ac:dyDescent="0.15">
      <c r="A8" s="27"/>
      <c r="B8" s="28" t="s">
        <v>7</v>
      </c>
      <c r="C8" s="29"/>
      <c r="D8" s="29"/>
      <c r="E8" s="29"/>
      <c r="F8" s="29"/>
      <c r="G8" s="29"/>
      <c r="H8" s="29"/>
      <c r="I8" s="30"/>
      <c r="J8" s="26"/>
      <c r="K8" s="26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3.75" customHeight="1" x14ac:dyDescent="0.15">
      <c r="A9" s="27"/>
      <c r="B9" s="28" t="s">
        <v>8</v>
      </c>
      <c r="C9" s="29"/>
      <c r="D9" s="29"/>
      <c r="E9" s="29"/>
      <c r="F9" s="29"/>
      <c r="G9" s="29"/>
      <c r="H9" s="29"/>
      <c r="I9" s="30"/>
      <c r="J9" s="26"/>
      <c r="K9" s="26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3.75" customHeight="1" x14ac:dyDescent="0.15">
      <c r="A10" s="27"/>
      <c r="B10" s="31"/>
      <c r="C10" s="29"/>
      <c r="D10" s="29"/>
      <c r="E10" s="29"/>
      <c r="F10" s="29"/>
      <c r="G10" s="29"/>
      <c r="H10" s="29"/>
      <c r="I10" s="30"/>
      <c r="J10" s="26"/>
      <c r="K10" s="26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3.75" customHeight="1" x14ac:dyDescent="0.15">
      <c r="A11" s="27"/>
      <c r="B11" s="28" t="s">
        <v>9</v>
      </c>
      <c r="C11" s="29"/>
      <c r="D11" s="29"/>
      <c r="E11" s="29"/>
      <c r="F11" s="29"/>
      <c r="G11" s="29"/>
      <c r="H11" s="29"/>
      <c r="I11" s="30"/>
      <c r="J11" s="26"/>
      <c r="K11" s="26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3.75" customHeight="1" x14ac:dyDescent="0.15">
      <c r="A12" s="27"/>
      <c r="B12" s="28" t="s">
        <v>10</v>
      </c>
      <c r="C12" s="29"/>
      <c r="D12" s="29"/>
      <c r="E12" s="29"/>
      <c r="F12" s="29"/>
      <c r="G12" s="29"/>
      <c r="H12" s="29"/>
      <c r="I12" s="30"/>
      <c r="J12" s="26"/>
      <c r="K12" s="26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3.75" customHeight="1" x14ac:dyDescent="0.15">
      <c r="A13" s="27"/>
      <c r="B13" s="28" t="s">
        <v>11</v>
      </c>
      <c r="C13" s="29"/>
      <c r="D13" s="29"/>
      <c r="E13" s="29"/>
      <c r="F13" s="29"/>
      <c r="G13" s="29"/>
      <c r="H13" s="29"/>
      <c r="I13" s="30"/>
      <c r="J13" s="26"/>
      <c r="K13" s="26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3.75" customHeight="1" x14ac:dyDescent="0.15">
      <c r="A14" s="27"/>
      <c r="B14" s="31"/>
      <c r="C14" s="29"/>
      <c r="D14" s="32"/>
      <c r="E14" s="32"/>
      <c r="F14" s="29"/>
      <c r="G14" s="29"/>
      <c r="H14" s="29"/>
      <c r="I14" s="30"/>
      <c r="J14" s="26"/>
      <c r="K14" s="26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" customHeight="1" x14ac:dyDescent="0.15">
      <c r="A15" s="33"/>
      <c r="B15" s="34" t="s">
        <v>12</v>
      </c>
      <c r="C15" s="35"/>
      <c r="D15" s="36" t="s">
        <v>13</v>
      </c>
      <c r="E15" s="37" t="s">
        <v>14</v>
      </c>
      <c r="F15" s="38"/>
      <c r="G15" s="39"/>
      <c r="H15" s="39"/>
      <c r="I15" s="40"/>
      <c r="J15" s="26"/>
      <c r="K15" s="26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" customHeight="1" x14ac:dyDescent="0.2">
      <c r="A16" s="129" t="s">
        <v>15</v>
      </c>
      <c r="B16" s="130"/>
      <c r="C16" s="112"/>
      <c r="D16" s="112"/>
      <c r="E16" s="112"/>
      <c r="F16" s="130"/>
      <c r="G16" s="130"/>
      <c r="H16" s="130"/>
      <c r="I16" s="130"/>
      <c r="J16" s="2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 x14ac:dyDescent="0.2">
      <c r="A17" s="42" t="s">
        <v>16</v>
      </c>
      <c r="B17" s="111" t="s">
        <v>17</v>
      </c>
      <c r="C17" s="113"/>
      <c r="D17" s="113"/>
      <c r="E17" s="113"/>
      <c r="F17" s="113"/>
      <c r="G17" s="113"/>
      <c r="H17" s="113"/>
      <c r="I17" s="42" t="s">
        <v>18</v>
      </c>
      <c r="J17" s="2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3.75" customHeight="1" x14ac:dyDescent="0.15">
      <c r="A18" s="43" t="s">
        <v>19</v>
      </c>
      <c r="B18" s="116" t="s">
        <v>20</v>
      </c>
      <c r="C18" s="117"/>
      <c r="D18" s="117"/>
      <c r="E18" s="117"/>
      <c r="F18" s="117"/>
      <c r="G18" s="117"/>
      <c r="H18" s="117"/>
      <c r="I18" s="44">
        <v>1</v>
      </c>
      <c r="J18" s="2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3.75" customHeight="1" x14ac:dyDescent="0.15">
      <c r="A19" s="43" t="s">
        <v>21</v>
      </c>
      <c r="B19" s="116" t="s">
        <v>22</v>
      </c>
      <c r="C19" s="117"/>
      <c r="D19" s="117"/>
      <c r="E19" s="117"/>
      <c r="F19" s="117"/>
      <c r="G19" s="117"/>
      <c r="H19" s="117"/>
      <c r="I19" s="44">
        <v>2</v>
      </c>
      <c r="J19" s="45">
        <v>1</v>
      </c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3.75" customHeight="1" x14ac:dyDescent="0.15">
      <c r="A20" s="43" t="s">
        <v>23</v>
      </c>
      <c r="B20" s="116" t="s">
        <v>24</v>
      </c>
      <c r="C20" s="117"/>
      <c r="D20" s="117"/>
      <c r="E20" s="117"/>
      <c r="F20" s="117"/>
      <c r="G20" s="117"/>
      <c r="H20" s="117"/>
      <c r="I20" s="44">
        <v>3</v>
      </c>
      <c r="J20" s="45">
        <v>2</v>
      </c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" customHeight="1" x14ac:dyDescent="0.2">
      <c r="A21" s="46"/>
      <c r="B21" s="46"/>
      <c r="C21" s="46"/>
      <c r="D21" s="47"/>
      <c r="E21" s="47"/>
      <c r="F21" s="47"/>
      <c r="G21" s="47"/>
      <c r="H21" s="47"/>
      <c r="I21" s="48"/>
      <c r="J21" s="49">
        <v>3</v>
      </c>
      <c r="K21" s="50"/>
      <c r="L21" s="50"/>
      <c r="M21" s="3"/>
      <c r="N21" s="3"/>
      <c r="O21" s="3"/>
      <c r="P21" s="3"/>
      <c r="Q21" s="3"/>
      <c r="R21" s="3"/>
      <c r="S21" s="3"/>
      <c r="T21" s="3"/>
      <c r="U21" s="3"/>
    </row>
    <row r="22" spans="1:21" ht="15" customHeight="1" x14ac:dyDescent="0.2">
      <c r="A22" s="42" t="s">
        <v>25</v>
      </c>
      <c r="B22" s="133" t="s">
        <v>26</v>
      </c>
      <c r="C22" s="134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3.75" customHeight="1" x14ac:dyDescent="0.15">
      <c r="A23" s="51" t="s">
        <v>27</v>
      </c>
      <c r="B23" s="124">
        <v>3</v>
      </c>
      <c r="C23" s="125"/>
      <c r="D23" s="5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3.75" customHeight="1" x14ac:dyDescent="0.15">
      <c r="A24" s="51" t="s">
        <v>28</v>
      </c>
      <c r="B24" s="124">
        <v>3</v>
      </c>
      <c r="C24" s="125"/>
      <c r="D24" s="5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3.75" customHeight="1" x14ac:dyDescent="0.15">
      <c r="A25" s="51" t="s">
        <v>29</v>
      </c>
      <c r="B25" s="124">
        <v>3</v>
      </c>
      <c r="C25" s="125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3.75" customHeight="1" x14ac:dyDescent="0.15">
      <c r="A26" s="51" t="s">
        <v>31</v>
      </c>
      <c r="B26" s="124">
        <v>2</v>
      </c>
      <c r="C26" s="125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3.75" customHeight="1" x14ac:dyDescent="0.15">
      <c r="A27" s="51" t="s">
        <v>32</v>
      </c>
      <c r="B27" s="124">
        <v>1</v>
      </c>
      <c r="C27" s="125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" customHeight="1" x14ac:dyDescent="0.2">
      <c r="A28" s="53" t="s">
        <v>33</v>
      </c>
      <c r="B28" s="114">
        <f>SUM(B23:C27)</f>
        <v>12</v>
      </c>
      <c r="C28" s="115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" customHeight="1" x14ac:dyDescent="0.2">
      <c r="A29" s="54"/>
      <c r="B29" s="55"/>
      <c r="C29" s="55"/>
      <c r="D29" s="56"/>
      <c r="E29" s="56"/>
      <c r="F29" s="56"/>
      <c r="G29" s="56"/>
      <c r="H29" s="56"/>
      <c r="I29" s="5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" customHeight="1" x14ac:dyDescent="0.2">
      <c r="A30" s="111" t="s">
        <v>34</v>
      </c>
      <c r="B30" s="112"/>
      <c r="C30" s="112"/>
      <c r="D30" s="112"/>
      <c r="E30" s="112"/>
      <c r="F30" s="112"/>
      <c r="G30" s="112"/>
      <c r="H30" s="112"/>
      <c r="I30" s="112"/>
      <c r="J30" s="2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" customHeight="1" x14ac:dyDescent="0.2">
      <c r="A31" s="42" t="s">
        <v>35</v>
      </c>
      <c r="B31" s="111" t="s">
        <v>17</v>
      </c>
      <c r="C31" s="113"/>
      <c r="D31" s="113"/>
      <c r="E31" s="113"/>
      <c r="F31" s="113"/>
      <c r="G31" s="113"/>
      <c r="H31" s="113"/>
      <c r="I31" s="42" t="s">
        <v>18</v>
      </c>
      <c r="J31" s="2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3.75" customHeight="1" x14ac:dyDescent="0.15">
      <c r="A32" s="43" t="s">
        <v>19</v>
      </c>
      <c r="B32" s="116" t="s">
        <v>36</v>
      </c>
      <c r="C32" s="117"/>
      <c r="D32" s="117"/>
      <c r="E32" s="117"/>
      <c r="F32" s="117"/>
      <c r="G32" s="117"/>
      <c r="H32" s="117"/>
      <c r="I32" s="44">
        <v>5</v>
      </c>
      <c r="J32" s="2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3.75" customHeight="1" x14ac:dyDescent="0.15">
      <c r="A33" s="43" t="s">
        <v>21</v>
      </c>
      <c r="B33" s="116" t="s">
        <v>37</v>
      </c>
      <c r="C33" s="117"/>
      <c r="D33" s="117"/>
      <c r="E33" s="117"/>
      <c r="F33" s="117"/>
      <c r="G33" s="117"/>
      <c r="H33" s="117"/>
      <c r="I33" s="44">
        <v>10</v>
      </c>
      <c r="J33" s="45">
        <v>2.5</v>
      </c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3.75" customHeight="1" x14ac:dyDescent="0.15">
      <c r="A34" s="43" t="s">
        <v>23</v>
      </c>
      <c r="B34" s="116" t="s">
        <v>38</v>
      </c>
      <c r="C34" s="117"/>
      <c r="D34" s="117"/>
      <c r="E34" s="117"/>
      <c r="F34" s="117"/>
      <c r="G34" s="117"/>
      <c r="H34" s="117"/>
      <c r="I34" s="44">
        <v>15</v>
      </c>
      <c r="J34" s="45">
        <v>5</v>
      </c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3.75" customHeight="1" x14ac:dyDescent="0.15">
      <c r="A35" s="54"/>
      <c r="B35" s="54"/>
      <c r="C35" s="54"/>
      <c r="D35" s="57"/>
      <c r="E35" s="57"/>
      <c r="F35" s="57"/>
      <c r="G35" s="57"/>
      <c r="H35" s="57"/>
      <c r="I35" s="57"/>
      <c r="J35" s="49">
        <v>7.5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5" customHeight="1" x14ac:dyDescent="0.2">
      <c r="A36" s="42" t="s">
        <v>39</v>
      </c>
      <c r="B36" s="133" t="s">
        <v>40</v>
      </c>
      <c r="C36" s="134"/>
      <c r="D36" s="58"/>
      <c r="E36" s="59"/>
      <c r="F36" s="3"/>
      <c r="G36" s="3"/>
      <c r="H36" s="60"/>
      <c r="I36" s="60"/>
      <c r="J36" s="49">
        <v>10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28" customHeight="1" x14ac:dyDescent="0.15">
      <c r="A37" s="61" t="s">
        <v>46</v>
      </c>
      <c r="B37" s="131">
        <v>5</v>
      </c>
      <c r="C37" s="132"/>
      <c r="D37" s="2"/>
      <c r="E37" s="3"/>
      <c r="F37" s="60"/>
      <c r="G37" s="60"/>
      <c r="H37" s="60"/>
      <c r="I37" s="6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4" customHeight="1" x14ac:dyDescent="0.15">
      <c r="A38" s="61" t="s">
        <v>47</v>
      </c>
      <c r="B38" s="131">
        <v>5</v>
      </c>
      <c r="C38" s="132"/>
      <c r="D38" s="2"/>
      <c r="E38" s="3"/>
      <c r="F38" s="60"/>
      <c r="G38" s="60"/>
      <c r="H38" s="60"/>
      <c r="I38" s="6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28" customHeight="1" x14ac:dyDescent="0.15">
      <c r="A39" s="61" t="s">
        <v>48</v>
      </c>
      <c r="B39" s="131">
        <v>5</v>
      </c>
      <c r="C39" s="132"/>
      <c r="D39" s="2"/>
      <c r="E39" s="3"/>
      <c r="F39" s="60"/>
      <c r="G39" s="60"/>
      <c r="H39" s="60"/>
      <c r="I39" s="60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4" customHeight="1" x14ac:dyDescent="0.15">
      <c r="A40" s="61" t="s">
        <v>49</v>
      </c>
      <c r="B40" s="131">
        <v>5</v>
      </c>
      <c r="C40" s="132"/>
      <c r="D40" s="2"/>
      <c r="E40" s="3"/>
      <c r="F40" s="60"/>
      <c r="G40" s="60"/>
      <c r="H40" s="60"/>
      <c r="I40" s="6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28" customHeight="1" x14ac:dyDescent="0.15">
      <c r="A41" s="61" t="s">
        <v>50</v>
      </c>
      <c r="B41" s="131">
        <v>5</v>
      </c>
      <c r="C41" s="132"/>
      <c r="D41" s="2"/>
      <c r="E41" s="3"/>
      <c r="F41" s="60"/>
      <c r="G41" s="60"/>
      <c r="H41" s="60"/>
      <c r="I41" s="60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4" customHeight="1" x14ac:dyDescent="0.15">
      <c r="A42" s="61" t="s">
        <v>51</v>
      </c>
      <c r="B42" s="131">
        <v>5</v>
      </c>
      <c r="C42" s="132"/>
      <c r="D42" s="2"/>
      <c r="E42" s="3"/>
      <c r="F42" s="60"/>
      <c r="G42" s="60"/>
      <c r="H42" s="60"/>
      <c r="I42" s="60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28" customHeight="1" x14ac:dyDescent="0.15">
      <c r="A43" s="61" t="s">
        <v>52</v>
      </c>
      <c r="B43" s="131">
        <v>5</v>
      </c>
      <c r="C43" s="132"/>
      <c r="D43" s="2"/>
      <c r="E43" s="3"/>
      <c r="F43" s="60"/>
      <c r="G43" s="60"/>
      <c r="H43" s="6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42" customHeight="1" x14ac:dyDescent="0.15">
      <c r="A44" s="61" t="s">
        <v>53</v>
      </c>
      <c r="B44" s="131">
        <v>5</v>
      </c>
      <c r="C44" s="132"/>
      <c r="D44" s="2"/>
      <c r="E44" s="3"/>
      <c r="F44" s="60"/>
      <c r="G44" s="60"/>
      <c r="H44" s="6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42" customHeight="1" x14ac:dyDescent="0.15">
      <c r="A45" s="61" t="s">
        <v>54</v>
      </c>
      <c r="B45" s="131">
        <v>5</v>
      </c>
      <c r="C45" s="132"/>
      <c r="D45" s="2"/>
      <c r="E45" s="3"/>
      <c r="F45" s="60"/>
      <c r="G45" s="60"/>
      <c r="H45" s="6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28" customHeight="1" x14ac:dyDescent="0.15">
      <c r="A46" s="61" t="s">
        <v>56</v>
      </c>
      <c r="B46" s="131">
        <v>5</v>
      </c>
      <c r="C46" s="132"/>
      <c r="D46" s="2"/>
      <c r="E46" s="3"/>
      <c r="F46" s="60"/>
      <c r="G46" s="60"/>
      <c r="H46" s="6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28" customHeight="1" x14ac:dyDescent="0.15">
      <c r="A47" s="61" t="s">
        <v>57</v>
      </c>
      <c r="B47" s="131">
        <v>5</v>
      </c>
      <c r="C47" s="132"/>
      <c r="D47" s="2"/>
      <c r="E47" s="3"/>
      <c r="F47" s="60"/>
      <c r="G47" s="60"/>
      <c r="H47" s="60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28" customHeight="1" x14ac:dyDescent="0.15">
      <c r="A48" s="61" t="s">
        <v>58</v>
      </c>
      <c r="B48" s="131">
        <v>5</v>
      </c>
      <c r="C48" s="132"/>
      <c r="D48" s="2"/>
      <c r="E48" s="3"/>
      <c r="F48" s="60"/>
      <c r="G48" s="60"/>
      <c r="H48" s="6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28" customHeight="1" x14ac:dyDescent="0.15">
      <c r="A49" s="61" t="s">
        <v>59</v>
      </c>
      <c r="B49" s="131">
        <v>5</v>
      </c>
      <c r="C49" s="132"/>
      <c r="D49" s="2"/>
      <c r="E49" s="3"/>
      <c r="F49" s="60"/>
      <c r="G49" s="60"/>
      <c r="H49" s="6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4" customHeight="1" x14ac:dyDescent="0.15">
      <c r="A50" s="61" t="s">
        <v>60</v>
      </c>
      <c r="B50" s="131">
        <v>5</v>
      </c>
      <c r="C50" s="132"/>
      <c r="D50" s="2"/>
      <c r="E50" s="3"/>
      <c r="F50" s="60"/>
      <c r="G50" s="60"/>
      <c r="H50" s="6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28" customHeight="1" x14ac:dyDescent="0.15">
      <c r="A51" s="61" t="s">
        <v>61</v>
      </c>
      <c r="B51" s="131">
        <v>5</v>
      </c>
      <c r="C51" s="132"/>
      <c r="D51" s="2"/>
      <c r="E51" s="3"/>
      <c r="F51" s="60"/>
      <c r="G51" s="60"/>
      <c r="H51" s="6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28" customHeight="1" x14ac:dyDescent="0.15">
      <c r="A52" s="61" t="s">
        <v>62</v>
      </c>
      <c r="B52" s="131">
        <v>5</v>
      </c>
      <c r="C52" s="132"/>
      <c r="D52" s="2"/>
      <c r="E52" s="3"/>
      <c r="F52" s="60"/>
      <c r="G52" s="60"/>
      <c r="H52" s="6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28" customHeight="1" x14ac:dyDescent="0.15">
      <c r="A53" s="61" t="s">
        <v>63</v>
      </c>
      <c r="B53" s="131">
        <v>5</v>
      </c>
      <c r="C53" s="132"/>
      <c r="D53" s="52"/>
      <c r="E53" s="60"/>
      <c r="F53" s="3"/>
      <c r="G53" s="3"/>
      <c r="H53" s="60"/>
      <c r="I53" s="60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28" customHeight="1" x14ac:dyDescent="0.15">
      <c r="A54" s="61" t="s">
        <v>64</v>
      </c>
      <c r="B54" s="131">
        <v>5</v>
      </c>
      <c r="C54" s="132"/>
      <c r="D54" s="52"/>
      <c r="E54" s="60"/>
      <c r="F54" s="3"/>
      <c r="G54" s="3"/>
      <c r="H54" s="60"/>
      <c r="I54" s="60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4" customHeight="1" x14ac:dyDescent="0.15">
      <c r="A55" s="61" t="s">
        <v>70</v>
      </c>
      <c r="B55" s="131">
        <v>5</v>
      </c>
      <c r="C55" s="132"/>
      <c r="D55" s="52"/>
      <c r="E55" s="60"/>
      <c r="F55" s="3"/>
      <c r="G55" s="3"/>
      <c r="H55" s="60"/>
      <c r="I55" s="6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4" customHeight="1" x14ac:dyDescent="0.15">
      <c r="A56" s="61" t="s">
        <v>71</v>
      </c>
      <c r="B56" s="131">
        <v>5</v>
      </c>
      <c r="C56" s="132"/>
      <c r="D56" s="52"/>
      <c r="E56" s="60"/>
      <c r="F56" s="3"/>
      <c r="G56" s="3"/>
      <c r="H56" s="60"/>
      <c r="I56" s="6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3.75" customHeight="1" x14ac:dyDescent="0.15">
      <c r="A57" s="53" t="s">
        <v>72</v>
      </c>
      <c r="B57" s="139">
        <f>SUM(B37:B56)</f>
        <v>100</v>
      </c>
      <c r="C57" s="140"/>
      <c r="D57" s="62" t="s">
        <v>73</v>
      </c>
      <c r="E57" s="60"/>
      <c r="F57" s="63"/>
      <c r="G57" s="60"/>
      <c r="H57" s="60"/>
      <c r="I57" s="6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3.75" customHeight="1" x14ac:dyDescent="0.15">
      <c r="A58" s="64"/>
      <c r="B58" s="65"/>
      <c r="C58" s="65"/>
      <c r="D58" s="60"/>
      <c r="E58" s="60"/>
      <c r="F58" s="63"/>
      <c r="G58" s="60"/>
      <c r="H58" s="60"/>
      <c r="I58" s="6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5" customHeight="1" x14ac:dyDescent="0.2">
      <c r="A59" s="42" t="s">
        <v>74</v>
      </c>
      <c r="B59" s="114">
        <f>B28+B57</f>
        <v>112</v>
      </c>
      <c r="C59" s="115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3.75" customHeight="1" x14ac:dyDescent="0.15">
      <c r="A60" s="64"/>
      <c r="B60" s="64"/>
      <c r="C60" s="64"/>
      <c r="D60" s="66"/>
      <c r="E60" s="66"/>
      <c r="F60" s="66"/>
      <c r="G60" s="66"/>
      <c r="H60" s="66"/>
      <c r="I60" s="66"/>
      <c r="J60" s="3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</row>
    <row r="61" spans="1:21" ht="15" customHeight="1" x14ac:dyDescent="0.2">
      <c r="A61" s="111" t="s">
        <v>75</v>
      </c>
      <c r="B61" s="112"/>
      <c r="C61" s="112"/>
      <c r="D61" s="112"/>
      <c r="E61" s="112"/>
      <c r="F61" s="112"/>
      <c r="G61" s="121"/>
      <c r="H61" s="121"/>
      <c r="I61" s="121"/>
      <c r="J61" s="2"/>
      <c r="K61" s="68"/>
      <c r="L61" s="67"/>
      <c r="M61" s="67"/>
      <c r="N61" s="67"/>
      <c r="O61" s="67"/>
      <c r="P61" s="67"/>
      <c r="Q61" s="67"/>
      <c r="R61" s="67"/>
      <c r="S61" s="67"/>
      <c r="T61" s="67"/>
      <c r="U61" s="67"/>
    </row>
    <row r="62" spans="1:21" ht="13.75" customHeight="1" x14ac:dyDescent="0.15">
      <c r="A62" s="116" t="s">
        <v>76</v>
      </c>
      <c r="B62" s="117"/>
      <c r="C62" s="117"/>
      <c r="D62" s="117"/>
      <c r="E62" s="117"/>
      <c r="F62" s="117"/>
      <c r="G62" s="117"/>
      <c r="H62" s="117"/>
      <c r="I62" s="117"/>
      <c r="J62" s="2"/>
      <c r="K62" s="68"/>
      <c r="L62" s="67"/>
      <c r="M62" s="67"/>
      <c r="N62" s="67"/>
      <c r="O62" s="67"/>
      <c r="P62" s="67"/>
      <c r="Q62" s="67"/>
      <c r="R62" s="67"/>
      <c r="S62" s="67"/>
      <c r="T62" s="67"/>
      <c r="U62" s="67"/>
    </row>
    <row r="63" spans="1:21" ht="13.75" customHeight="1" x14ac:dyDescent="0.15">
      <c r="A63" s="116" t="s">
        <v>77</v>
      </c>
      <c r="B63" s="117"/>
      <c r="C63" s="117"/>
      <c r="D63" s="117"/>
      <c r="E63" s="117"/>
      <c r="F63" s="117"/>
      <c r="G63" s="117"/>
      <c r="H63" s="117"/>
      <c r="I63" s="117"/>
      <c r="J63" s="2"/>
      <c r="K63" s="68"/>
      <c r="L63" s="67"/>
      <c r="M63" s="67"/>
      <c r="N63" s="67"/>
      <c r="O63" s="67"/>
      <c r="P63" s="67"/>
      <c r="Q63" s="67"/>
      <c r="R63" s="67"/>
      <c r="S63" s="67"/>
      <c r="T63" s="67"/>
      <c r="U63" s="67"/>
    </row>
    <row r="64" spans="1:21" ht="13.75" customHeight="1" x14ac:dyDescent="0.15">
      <c r="A64" s="116" t="s">
        <v>78</v>
      </c>
      <c r="B64" s="117"/>
      <c r="C64" s="117"/>
      <c r="D64" s="117"/>
      <c r="E64" s="117"/>
      <c r="F64" s="117"/>
      <c r="G64" s="117"/>
      <c r="H64" s="117"/>
      <c r="I64" s="117"/>
      <c r="J64" s="2"/>
      <c r="K64" s="68"/>
      <c r="L64" s="67"/>
      <c r="M64" s="67"/>
      <c r="N64" s="67"/>
      <c r="O64" s="67"/>
      <c r="P64" s="67"/>
      <c r="Q64" s="67"/>
      <c r="R64" s="67"/>
      <c r="S64" s="67"/>
      <c r="T64" s="67"/>
      <c r="U64" s="67"/>
    </row>
    <row r="65" spans="1:21" ht="13.75" customHeight="1" x14ac:dyDescent="0.15">
      <c r="A65" s="116" t="s">
        <v>79</v>
      </c>
      <c r="B65" s="121"/>
      <c r="C65" s="121"/>
      <c r="D65" s="121"/>
      <c r="E65" s="121"/>
      <c r="F65" s="121"/>
      <c r="G65" s="121"/>
      <c r="H65" s="121"/>
      <c r="I65" s="121"/>
      <c r="J65" s="2"/>
      <c r="K65" s="68"/>
      <c r="L65" s="67"/>
      <c r="M65" s="67"/>
      <c r="N65" s="67"/>
      <c r="O65" s="67"/>
      <c r="P65" s="67"/>
      <c r="Q65" s="67"/>
      <c r="R65" s="67"/>
      <c r="S65" s="67"/>
      <c r="T65" s="67"/>
      <c r="U65" s="67"/>
    </row>
    <row r="66" spans="1:21" ht="15" customHeight="1" x14ac:dyDescent="0.2">
      <c r="A66" s="42" t="s">
        <v>80</v>
      </c>
      <c r="B66" s="135" t="s">
        <v>17</v>
      </c>
      <c r="C66" s="136"/>
      <c r="D66" s="136"/>
      <c r="E66" s="136"/>
      <c r="F66" s="42" t="s">
        <v>18</v>
      </c>
      <c r="G66" s="42" t="s">
        <v>81</v>
      </c>
      <c r="H66" s="111" t="s">
        <v>82</v>
      </c>
      <c r="I66" s="112"/>
      <c r="J66" s="2"/>
      <c r="K66" s="68"/>
      <c r="L66" s="67"/>
      <c r="M66" s="67"/>
      <c r="N66" s="67"/>
      <c r="O66" s="67"/>
      <c r="P66" s="67"/>
      <c r="Q66" s="67"/>
      <c r="R66" s="67"/>
      <c r="S66" s="67"/>
      <c r="T66" s="67"/>
      <c r="U66" s="67"/>
    </row>
    <row r="67" spans="1:21" ht="13.75" customHeight="1" x14ac:dyDescent="0.15">
      <c r="A67" s="69" t="s">
        <v>83</v>
      </c>
      <c r="B67" s="116" t="s">
        <v>84</v>
      </c>
      <c r="C67" s="117"/>
      <c r="D67" s="117"/>
      <c r="E67" s="117"/>
      <c r="F67" s="44">
        <v>2</v>
      </c>
      <c r="G67" s="70">
        <v>5</v>
      </c>
      <c r="H67" s="122">
        <f t="shared" ref="H67:H79" si="0">F67*G67</f>
        <v>10</v>
      </c>
      <c r="I67" s="123"/>
      <c r="J67" s="2"/>
      <c r="K67" s="68"/>
      <c r="L67" s="67"/>
      <c r="M67" s="67"/>
      <c r="N67" s="67"/>
      <c r="O67" s="67"/>
      <c r="P67" s="67"/>
      <c r="Q67" s="67"/>
      <c r="R67" s="67"/>
      <c r="S67" s="67"/>
      <c r="T67" s="67"/>
      <c r="U67" s="67"/>
    </row>
    <row r="68" spans="1:21" ht="13.75" customHeight="1" x14ac:dyDescent="0.15">
      <c r="A68" s="69" t="s">
        <v>85</v>
      </c>
      <c r="B68" s="116" t="s">
        <v>86</v>
      </c>
      <c r="C68" s="117"/>
      <c r="D68" s="117"/>
      <c r="E68" s="117"/>
      <c r="F68" s="44">
        <v>1</v>
      </c>
      <c r="G68" s="70">
        <v>5</v>
      </c>
      <c r="H68" s="122">
        <f t="shared" si="0"/>
        <v>5</v>
      </c>
      <c r="I68" s="123"/>
      <c r="J68" s="2"/>
      <c r="K68" s="68"/>
      <c r="L68" s="67"/>
      <c r="M68" s="67"/>
      <c r="N68" s="67"/>
      <c r="O68" s="67"/>
      <c r="P68" s="67"/>
      <c r="Q68" s="67"/>
      <c r="R68" s="67"/>
      <c r="S68" s="67"/>
      <c r="T68" s="67"/>
      <c r="U68" s="67"/>
    </row>
    <row r="69" spans="1:21" ht="13.75" customHeight="1" x14ac:dyDescent="0.15">
      <c r="A69" s="69" t="s">
        <v>87</v>
      </c>
      <c r="B69" s="116" t="s">
        <v>88</v>
      </c>
      <c r="C69" s="117"/>
      <c r="D69" s="117"/>
      <c r="E69" s="117"/>
      <c r="F69" s="44">
        <v>1</v>
      </c>
      <c r="G69" s="70">
        <v>2</v>
      </c>
      <c r="H69" s="122">
        <f t="shared" si="0"/>
        <v>2</v>
      </c>
      <c r="I69" s="123"/>
      <c r="J69" s="2"/>
      <c r="K69" s="68"/>
      <c r="L69" s="67"/>
      <c r="M69" s="67"/>
      <c r="N69" s="67"/>
      <c r="O69" s="67"/>
      <c r="P69" s="67"/>
      <c r="Q69" s="67"/>
      <c r="R69" s="67"/>
      <c r="S69" s="67"/>
      <c r="T69" s="67"/>
      <c r="U69" s="67"/>
    </row>
    <row r="70" spans="1:21" ht="13.75" customHeight="1" x14ac:dyDescent="0.15">
      <c r="A70" s="69" t="s">
        <v>89</v>
      </c>
      <c r="B70" s="116" t="s">
        <v>90</v>
      </c>
      <c r="C70" s="117"/>
      <c r="D70" s="117"/>
      <c r="E70" s="117"/>
      <c r="F70" s="44">
        <v>1</v>
      </c>
      <c r="G70" s="70">
        <v>4</v>
      </c>
      <c r="H70" s="122">
        <f t="shared" si="0"/>
        <v>4</v>
      </c>
      <c r="I70" s="123"/>
      <c r="J70" s="2"/>
      <c r="K70" s="68"/>
      <c r="L70" s="67"/>
      <c r="M70" s="67"/>
      <c r="N70" s="67"/>
      <c r="O70" s="67"/>
      <c r="P70" s="67"/>
      <c r="Q70" s="67"/>
      <c r="R70" s="67"/>
      <c r="S70" s="67"/>
      <c r="T70" s="67"/>
      <c r="U70" s="67"/>
    </row>
    <row r="71" spans="1:21" ht="13.75" customHeight="1" x14ac:dyDescent="0.15">
      <c r="A71" s="69" t="s">
        <v>91</v>
      </c>
      <c r="B71" s="116" t="s">
        <v>92</v>
      </c>
      <c r="C71" s="117"/>
      <c r="D71" s="117"/>
      <c r="E71" s="117"/>
      <c r="F71" s="44">
        <v>1</v>
      </c>
      <c r="G71" s="70">
        <v>0</v>
      </c>
      <c r="H71" s="122">
        <f t="shared" si="0"/>
        <v>0</v>
      </c>
      <c r="I71" s="123"/>
      <c r="J71" s="2"/>
      <c r="K71" s="68"/>
      <c r="L71" s="67"/>
      <c r="M71" s="72"/>
      <c r="N71" s="67"/>
      <c r="O71" s="67"/>
      <c r="P71" s="67"/>
      <c r="Q71" s="67"/>
      <c r="R71" s="67"/>
      <c r="S71" s="67"/>
      <c r="T71" s="67"/>
      <c r="U71" s="67"/>
    </row>
    <row r="72" spans="1:21" ht="13.75" customHeight="1" x14ac:dyDescent="0.15">
      <c r="A72" s="69" t="s">
        <v>93</v>
      </c>
      <c r="B72" s="116" t="s">
        <v>94</v>
      </c>
      <c r="C72" s="117"/>
      <c r="D72" s="117"/>
      <c r="E72" s="117"/>
      <c r="F72" s="44">
        <v>0.5</v>
      </c>
      <c r="G72" s="70">
        <v>5</v>
      </c>
      <c r="H72" s="122">
        <f t="shared" si="0"/>
        <v>2.5</v>
      </c>
      <c r="I72" s="123"/>
      <c r="J72" s="2"/>
      <c r="K72" s="68"/>
      <c r="L72" s="67"/>
      <c r="M72" s="67"/>
      <c r="N72" s="67"/>
      <c r="O72" s="67"/>
      <c r="P72" s="67"/>
      <c r="Q72" s="67"/>
      <c r="R72" s="67"/>
      <c r="S72" s="67"/>
      <c r="T72" s="67"/>
      <c r="U72" s="67"/>
    </row>
    <row r="73" spans="1:21" ht="13.75" customHeight="1" x14ac:dyDescent="0.15">
      <c r="A73" s="69" t="s">
        <v>95</v>
      </c>
      <c r="B73" s="116" t="s">
        <v>96</v>
      </c>
      <c r="C73" s="117"/>
      <c r="D73" s="117"/>
      <c r="E73" s="117"/>
      <c r="F73" s="44">
        <v>0.5</v>
      </c>
      <c r="G73" s="70">
        <v>5</v>
      </c>
      <c r="H73" s="122">
        <f t="shared" si="0"/>
        <v>2.5</v>
      </c>
      <c r="I73" s="123"/>
      <c r="J73" s="2"/>
      <c r="K73" s="68"/>
      <c r="L73" s="67"/>
      <c r="M73" s="67"/>
      <c r="N73" s="67"/>
      <c r="O73" s="67"/>
      <c r="P73" s="67"/>
      <c r="Q73" s="67"/>
      <c r="R73" s="67"/>
      <c r="S73" s="67"/>
      <c r="T73" s="67"/>
      <c r="U73" s="67"/>
    </row>
    <row r="74" spans="1:21" ht="13.75" customHeight="1" x14ac:dyDescent="0.15">
      <c r="A74" s="69" t="s">
        <v>97</v>
      </c>
      <c r="B74" s="116" t="s">
        <v>98</v>
      </c>
      <c r="C74" s="117"/>
      <c r="D74" s="117"/>
      <c r="E74" s="117"/>
      <c r="F74" s="44">
        <v>2</v>
      </c>
      <c r="G74" s="70">
        <v>5</v>
      </c>
      <c r="H74" s="122">
        <f t="shared" si="0"/>
        <v>10</v>
      </c>
      <c r="I74" s="123"/>
      <c r="J74" s="2"/>
      <c r="K74" s="68"/>
      <c r="L74" s="67"/>
      <c r="M74" s="67"/>
      <c r="N74" s="67"/>
      <c r="O74" s="67"/>
      <c r="P74" s="67"/>
      <c r="Q74" s="67"/>
      <c r="R74" s="67"/>
      <c r="S74" s="67"/>
      <c r="T74" s="67"/>
      <c r="U74" s="67"/>
    </row>
    <row r="75" spans="1:21" ht="13.75" customHeight="1" x14ac:dyDescent="0.15">
      <c r="A75" s="69" t="s">
        <v>99</v>
      </c>
      <c r="B75" s="116" t="s">
        <v>100</v>
      </c>
      <c r="C75" s="117"/>
      <c r="D75" s="117"/>
      <c r="E75" s="117"/>
      <c r="F75" s="44">
        <v>1</v>
      </c>
      <c r="G75" s="70">
        <v>3</v>
      </c>
      <c r="H75" s="122">
        <f t="shared" si="0"/>
        <v>3</v>
      </c>
      <c r="I75" s="123"/>
      <c r="J75" s="2"/>
      <c r="K75" s="68"/>
      <c r="L75" s="67"/>
      <c r="M75" s="67"/>
      <c r="N75" s="67"/>
      <c r="O75" s="67"/>
      <c r="P75" s="67"/>
      <c r="Q75" s="67"/>
      <c r="R75" s="67"/>
      <c r="S75" s="67"/>
      <c r="T75" s="67"/>
      <c r="U75" s="67"/>
    </row>
    <row r="76" spans="1:21" ht="13.75" customHeight="1" x14ac:dyDescent="0.15">
      <c r="A76" s="69" t="s">
        <v>101</v>
      </c>
      <c r="B76" s="116" t="s">
        <v>102</v>
      </c>
      <c r="C76" s="117"/>
      <c r="D76" s="117"/>
      <c r="E76" s="117"/>
      <c r="F76" s="44">
        <v>1</v>
      </c>
      <c r="G76" s="70">
        <v>4</v>
      </c>
      <c r="H76" s="122">
        <f t="shared" si="0"/>
        <v>4</v>
      </c>
      <c r="I76" s="123"/>
      <c r="J76" s="2"/>
      <c r="K76" s="68"/>
      <c r="L76" s="67"/>
      <c r="M76" s="67"/>
      <c r="N76" s="67"/>
      <c r="O76" s="67"/>
      <c r="P76" s="67"/>
      <c r="Q76" s="67"/>
      <c r="R76" s="67"/>
      <c r="S76" s="67"/>
      <c r="T76" s="67"/>
      <c r="U76" s="67"/>
    </row>
    <row r="77" spans="1:21" ht="13.75" customHeight="1" x14ac:dyDescent="0.15">
      <c r="A77" s="69" t="s">
        <v>103</v>
      </c>
      <c r="B77" s="116" t="s">
        <v>104</v>
      </c>
      <c r="C77" s="117"/>
      <c r="D77" s="117"/>
      <c r="E77" s="117"/>
      <c r="F77" s="44">
        <v>1</v>
      </c>
      <c r="G77" s="70">
        <v>5</v>
      </c>
      <c r="H77" s="122">
        <f t="shared" si="0"/>
        <v>5</v>
      </c>
      <c r="I77" s="123"/>
      <c r="J77" s="2"/>
      <c r="K77" s="68"/>
      <c r="L77" s="67"/>
      <c r="M77" s="67"/>
      <c r="N77" s="67"/>
      <c r="O77" s="67"/>
      <c r="P77" s="67"/>
      <c r="Q77" s="67"/>
      <c r="R77" s="67"/>
      <c r="S77" s="67"/>
      <c r="T77" s="67"/>
      <c r="U77" s="67"/>
    </row>
    <row r="78" spans="1:21" ht="13.75" customHeight="1" x14ac:dyDescent="0.15">
      <c r="A78" s="69" t="s">
        <v>105</v>
      </c>
      <c r="B78" s="116" t="s">
        <v>106</v>
      </c>
      <c r="C78" s="117"/>
      <c r="D78" s="117"/>
      <c r="E78" s="117"/>
      <c r="F78" s="44">
        <v>1</v>
      </c>
      <c r="G78" s="70">
        <v>2</v>
      </c>
      <c r="H78" s="122">
        <f t="shared" si="0"/>
        <v>2</v>
      </c>
      <c r="I78" s="123"/>
      <c r="J78" s="2"/>
      <c r="K78" s="68"/>
      <c r="L78" s="67"/>
      <c r="M78" s="67"/>
      <c r="N78" s="67"/>
      <c r="O78" s="67"/>
      <c r="P78" s="67"/>
      <c r="Q78" s="67"/>
      <c r="R78" s="67"/>
      <c r="S78" s="67"/>
      <c r="T78" s="67"/>
      <c r="U78" s="67"/>
    </row>
    <row r="79" spans="1:21" ht="13.75" customHeight="1" x14ac:dyDescent="0.15">
      <c r="A79" s="69" t="s">
        <v>107</v>
      </c>
      <c r="B79" s="116" t="s">
        <v>108</v>
      </c>
      <c r="C79" s="117"/>
      <c r="D79" s="117"/>
      <c r="E79" s="117"/>
      <c r="F79" s="44">
        <v>1</v>
      </c>
      <c r="G79" s="70">
        <v>2</v>
      </c>
      <c r="H79" s="122">
        <f t="shared" si="0"/>
        <v>2</v>
      </c>
      <c r="I79" s="123"/>
      <c r="J79" s="2"/>
      <c r="K79" s="68"/>
      <c r="L79" s="67"/>
      <c r="M79" s="67"/>
      <c r="N79" s="67"/>
      <c r="O79" s="67"/>
      <c r="P79" s="67"/>
      <c r="Q79" s="67"/>
      <c r="R79" s="67"/>
      <c r="S79" s="67"/>
      <c r="T79" s="67"/>
      <c r="U79" s="67"/>
    </row>
    <row r="80" spans="1:21" ht="15" customHeight="1" x14ac:dyDescent="0.2">
      <c r="A80" s="118" t="s">
        <v>109</v>
      </c>
      <c r="B80" s="143"/>
      <c r="C80" s="143"/>
      <c r="D80" s="143"/>
      <c r="E80" s="143"/>
      <c r="F80" s="143"/>
      <c r="G80" s="144"/>
      <c r="H80" s="114">
        <f>0.6+(0.01*(SUM(H67:I79)))</f>
        <v>1.1200000000000001</v>
      </c>
      <c r="I80" s="115"/>
      <c r="J80" s="2"/>
      <c r="K80" s="68"/>
      <c r="L80" s="67"/>
      <c r="M80" s="67"/>
      <c r="N80" s="67"/>
      <c r="O80" s="67"/>
      <c r="P80" s="67"/>
      <c r="Q80" s="67"/>
      <c r="R80" s="67"/>
      <c r="S80" s="67"/>
      <c r="T80" s="67"/>
      <c r="U80" s="67"/>
    </row>
    <row r="81" spans="1:21" ht="13.75" customHeight="1" x14ac:dyDescent="0.15">
      <c r="A81" s="54"/>
      <c r="B81" s="64"/>
      <c r="C81" s="64"/>
      <c r="D81" s="64"/>
      <c r="E81" s="64"/>
      <c r="F81" s="64"/>
      <c r="G81" s="64"/>
      <c r="H81" s="64"/>
      <c r="I81" s="64"/>
      <c r="J81" s="3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</row>
    <row r="82" spans="1:21" ht="15" customHeight="1" x14ac:dyDescent="0.2">
      <c r="A82" s="111" t="s">
        <v>110</v>
      </c>
      <c r="B82" s="112"/>
      <c r="C82" s="112"/>
      <c r="D82" s="112"/>
      <c r="E82" s="121"/>
      <c r="F82" s="121"/>
      <c r="G82" s="121"/>
      <c r="H82" s="121"/>
      <c r="I82" s="121"/>
      <c r="J82" s="2"/>
      <c r="K82" s="68"/>
      <c r="L82" s="67"/>
      <c r="M82" s="67"/>
      <c r="N82" s="67"/>
      <c r="O82" s="67"/>
      <c r="P82" s="67"/>
      <c r="Q82" s="67"/>
      <c r="R82" s="67"/>
      <c r="S82" s="67"/>
      <c r="T82" s="67"/>
      <c r="U82" s="67"/>
    </row>
    <row r="83" spans="1:21" ht="13.75" customHeight="1" x14ac:dyDescent="0.15">
      <c r="A83" s="116" t="s">
        <v>76</v>
      </c>
      <c r="B83" s="117"/>
      <c r="C83" s="117"/>
      <c r="D83" s="117"/>
      <c r="E83" s="117"/>
      <c r="F83" s="117"/>
      <c r="G83" s="117"/>
      <c r="H83" s="117"/>
      <c r="I83" s="117"/>
      <c r="J83" s="2"/>
      <c r="K83" s="68"/>
      <c r="L83" s="67"/>
      <c r="M83" s="67"/>
      <c r="N83" s="67"/>
      <c r="O83" s="67"/>
      <c r="P83" s="67"/>
      <c r="Q83" s="67"/>
      <c r="R83" s="67"/>
      <c r="S83" s="67"/>
      <c r="T83" s="67"/>
      <c r="U83" s="67"/>
    </row>
    <row r="84" spans="1:21" ht="13.75" customHeight="1" x14ac:dyDescent="0.15">
      <c r="A84" s="116" t="s">
        <v>111</v>
      </c>
      <c r="B84" s="117"/>
      <c r="C84" s="117"/>
      <c r="D84" s="117"/>
      <c r="E84" s="117"/>
      <c r="F84" s="117"/>
      <c r="G84" s="117"/>
      <c r="H84" s="121"/>
      <c r="I84" s="121"/>
      <c r="J84" s="2"/>
      <c r="K84" s="68"/>
      <c r="L84" s="67"/>
      <c r="M84" s="67"/>
      <c r="N84" s="67"/>
      <c r="O84" s="67"/>
      <c r="P84" s="67"/>
      <c r="Q84" s="67"/>
      <c r="R84" s="67"/>
      <c r="S84" s="67"/>
      <c r="T84" s="67"/>
      <c r="U84" s="67"/>
    </row>
    <row r="85" spans="1:21" ht="13.75" customHeight="1" x14ac:dyDescent="0.15">
      <c r="A85" s="116" t="s">
        <v>112</v>
      </c>
      <c r="B85" s="117"/>
      <c r="C85" s="117"/>
      <c r="D85" s="117"/>
      <c r="E85" s="117"/>
      <c r="F85" s="117"/>
      <c r="G85" s="117"/>
      <c r="H85" s="121"/>
      <c r="I85" s="121"/>
      <c r="J85" s="2"/>
      <c r="K85" s="68"/>
      <c r="L85" s="67"/>
      <c r="M85" s="67"/>
      <c r="N85" s="67"/>
      <c r="O85" s="67"/>
      <c r="P85" s="67"/>
      <c r="Q85" s="67"/>
      <c r="R85" s="67"/>
      <c r="S85" s="67"/>
      <c r="T85" s="67"/>
      <c r="U85" s="67"/>
    </row>
    <row r="86" spans="1:21" ht="13.75" customHeight="1" x14ac:dyDescent="0.15">
      <c r="A86" s="116" t="s">
        <v>113</v>
      </c>
      <c r="B86" s="121"/>
      <c r="C86" s="121"/>
      <c r="D86" s="121"/>
      <c r="E86" s="121"/>
      <c r="F86" s="121"/>
      <c r="G86" s="121"/>
      <c r="H86" s="121"/>
      <c r="I86" s="121"/>
      <c r="J86" s="2"/>
      <c r="K86" s="68"/>
      <c r="L86" s="67"/>
      <c r="M86" s="67"/>
      <c r="N86" s="67"/>
      <c r="O86" s="67"/>
      <c r="P86" s="67"/>
      <c r="Q86" s="67"/>
      <c r="R86" s="67"/>
      <c r="S86" s="67"/>
      <c r="T86" s="67"/>
      <c r="U86" s="67"/>
    </row>
    <row r="87" spans="1:21" ht="15" customHeight="1" x14ac:dyDescent="0.2">
      <c r="A87" s="42" t="s">
        <v>114</v>
      </c>
      <c r="B87" s="135" t="s">
        <v>17</v>
      </c>
      <c r="C87" s="117"/>
      <c r="D87" s="117"/>
      <c r="E87" s="117"/>
      <c r="F87" s="117"/>
      <c r="G87" s="42" t="s">
        <v>18</v>
      </c>
      <c r="H87" s="42" t="s">
        <v>81</v>
      </c>
      <c r="I87" s="42" t="s">
        <v>82</v>
      </c>
      <c r="J87" s="2"/>
      <c r="K87" s="68"/>
      <c r="L87" s="67"/>
      <c r="M87" s="67"/>
      <c r="N87" s="67"/>
      <c r="O87" s="67"/>
      <c r="P87" s="67"/>
      <c r="Q87" s="67"/>
      <c r="R87" s="67"/>
      <c r="S87" s="67"/>
      <c r="T87" s="67"/>
      <c r="U87" s="67"/>
    </row>
    <row r="88" spans="1:21" ht="13.75" customHeight="1" x14ac:dyDescent="0.15">
      <c r="A88" s="69" t="s">
        <v>115</v>
      </c>
      <c r="B88" s="116" t="s">
        <v>116</v>
      </c>
      <c r="C88" s="117"/>
      <c r="D88" s="117"/>
      <c r="E88" s="117"/>
      <c r="F88" s="117"/>
      <c r="G88" s="44">
        <v>1.5</v>
      </c>
      <c r="H88" s="70">
        <v>3</v>
      </c>
      <c r="I88" s="71">
        <f t="shared" ref="I88:I95" si="1">G88*H88</f>
        <v>4.5</v>
      </c>
      <c r="J88" s="45">
        <f t="shared" ref="J88:J93" si="2">IF(H88&lt;3,1,0)</f>
        <v>0</v>
      </c>
      <c r="K88" s="68"/>
      <c r="L88" s="67"/>
      <c r="M88" s="67"/>
      <c r="N88" s="67"/>
      <c r="O88" s="67"/>
      <c r="P88" s="67"/>
      <c r="Q88" s="67"/>
      <c r="R88" s="67"/>
      <c r="S88" s="67"/>
      <c r="T88" s="67"/>
      <c r="U88" s="67"/>
    </row>
    <row r="89" spans="1:21" ht="13.75" customHeight="1" x14ac:dyDescent="0.15">
      <c r="A89" s="69" t="s">
        <v>117</v>
      </c>
      <c r="B89" s="116" t="s">
        <v>118</v>
      </c>
      <c r="C89" s="117"/>
      <c r="D89" s="117"/>
      <c r="E89" s="117"/>
      <c r="F89" s="117"/>
      <c r="G89" s="44">
        <v>0.5</v>
      </c>
      <c r="H89" s="70">
        <v>4</v>
      </c>
      <c r="I89" s="71">
        <f t="shared" si="1"/>
        <v>2</v>
      </c>
      <c r="J89" s="45">
        <f t="shared" si="2"/>
        <v>0</v>
      </c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3.75" customHeight="1" x14ac:dyDescent="0.15">
      <c r="A90" s="69" t="s">
        <v>119</v>
      </c>
      <c r="B90" s="116" t="s">
        <v>120</v>
      </c>
      <c r="C90" s="117"/>
      <c r="D90" s="117"/>
      <c r="E90" s="117"/>
      <c r="F90" s="117"/>
      <c r="G90" s="44">
        <v>1</v>
      </c>
      <c r="H90" s="70">
        <v>5</v>
      </c>
      <c r="I90" s="71">
        <f t="shared" si="1"/>
        <v>5</v>
      </c>
      <c r="J90" s="45">
        <f t="shared" si="2"/>
        <v>0</v>
      </c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3.75" customHeight="1" x14ac:dyDescent="0.15">
      <c r="A91" s="69" t="s">
        <v>121</v>
      </c>
      <c r="B91" s="116" t="s">
        <v>122</v>
      </c>
      <c r="C91" s="117"/>
      <c r="D91" s="117"/>
      <c r="E91" s="117"/>
      <c r="F91" s="117"/>
      <c r="G91" s="44">
        <v>0.5</v>
      </c>
      <c r="H91" s="70">
        <v>3</v>
      </c>
      <c r="I91" s="71">
        <f t="shared" si="1"/>
        <v>1.5</v>
      </c>
      <c r="J91" s="45">
        <f t="shared" si="2"/>
        <v>0</v>
      </c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3.75" customHeight="1" x14ac:dyDescent="0.15">
      <c r="A92" s="69" t="s">
        <v>123</v>
      </c>
      <c r="B92" s="116" t="s">
        <v>124</v>
      </c>
      <c r="C92" s="117"/>
      <c r="D92" s="117"/>
      <c r="E92" s="117"/>
      <c r="F92" s="117"/>
      <c r="G92" s="44">
        <v>1</v>
      </c>
      <c r="H92" s="70">
        <v>4</v>
      </c>
      <c r="I92" s="71">
        <f t="shared" si="1"/>
        <v>4</v>
      </c>
      <c r="J92" s="45">
        <f t="shared" si="2"/>
        <v>0</v>
      </c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3.75" customHeight="1" x14ac:dyDescent="0.15">
      <c r="A93" s="69" t="s">
        <v>125</v>
      </c>
      <c r="B93" s="116" t="s">
        <v>126</v>
      </c>
      <c r="C93" s="117"/>
      <c r="D93" s="117"/>
      <c r="E93" s="117"/>
      <c r="F93" s="117"/>
      <c r="G93" s="44">
        <v>2</v>
      </c>
      <c r="H93" s="70">
        <v>4</v>
      </c>
      <c r="I93" s="71">
        <f t="shared" si="1"/>
        <v>8</v>
      </c>
      <c r="J93" s="45">
        <f t="shared" si="2"/>
        <v>0</v>
      </c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3.75" customHeight="1" x14ac:dyDescent="0.15">
      <c r="A94" s="69" t="s">
        <v>127</v>
      </c>
      <c r="B94" s="116" t="s">
        <v>128</v>
      </c>
      <c r="C94" s="117"/>
      <c r="D94" s="117"/>
      <c r="E94" s="117"/>
      <c r="F94" s="117"/>
      <c r="G94" s="44">
        <v>-1</v>
      </c>
      <c r="H94" s="70">
        <v>5</v>
      </c>
      <c r="I94" s="71">
        <f t="shared" si="1"/>
        <v>-5</v>
      </c>
      <c r="J94" s="45">
        <f>IF(H94&gt;3,1,0)</f>
        <v>1</v>
      </c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3.75" customHeight="1" x14ac:dyDescent="0.15">
      <c r="A95" s="69" t="s">
        <v>129</v>
      </c>
      <c r="B95" s="116" t="s">
        <v>130</v>
      </c>
      <c r="C95" s="117"/>
      <c r="D95" s="117"/>
      <c r="E95" s="117"/>
      <c r="F95" s="117"/>
      <c r="G95" s="44">
        <v>-1</v>
      </c>
      <c r="H95" s="70">
        <v>2</v>
      </c>
      <c r="I95" s="71">
        <f t="shared" si="1"/>
        <v>-2</v>
      </c>
      <c r="J95" s="45">
        <f>IF(H95&gt;3,1,0)</f>
        <v>0</v>
      </c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5" customHeight="1" x14ac:dyDescent="0.2">
      <c r="A96" s="118" t="s">
        <v>114</v>
      </c>
      <c r="B96" s="119"/>
      <c r="C96" s="119"/>
      <c r="D96" s="119"/>
      <c r="E96" s="119"/>
      <c r="F96" s="119"/>
      <c r="G96" s="119"/>
      <c r="H96" s="120"/>
      <c r="I96" s="73">
        <f>1.4+(-0.03*(SUM(I88:I95)))</f>
        <v>0.85999999999999988</v>
      </c>
      <c r="J96" s="2"/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3.75" customHeight="1" x14ac:dyDescent="0.15">
      <c r="A97" s="54"/>
      <c r="B97" s="54"/>
      <c r="C97" s="57"/>
      <c r="D97" s="57"/>
      <c r="E97" s="57"/>
      <c r="F97" s="57"/>
      <c r="G97" s="57"/>
      <c r="H97" s="57"/>
      <c r="I97" s="5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5" customHeight="1" x14ac:dyDescent="0.2">
      <c r="A98" s="42" t="s">
        <v>131</v>
      </c>
      <c r="B98" s="74">
        <f>(B59*H80*I96)</f>
        <v>107.8784</v>
      </c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5" customHeight="1" x14ac:dyDescent="0.2">
      <c r="A99" s="75"/>
      <c r="B99" s="76"/>
      <c r="C99" s="77"/>
      <c r="D99" s="77"/>
      <c r="E99" s="77"/>
      <c r="F99" s="77"/>
      <c r="G99" s="77"/>
      <c r="H99" s="77"/>
      <c r="I99" s="7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9" customHeight="1" x14ac:dyDescent="0.25">
      <c r="A100" s="109" t="s">
        <v>132</v>
      </c>
      <c r="B100" s="110"/>
      <c r="C100" s="110"/>
      <c r="D100" s="110"/>
      <c r="E100" s="110"/>
      <c r="F100" s="110"/>
      <c r="G100" s="110"/>
      <c r="H100" s="110"/>
      <c r="I100" s="110"/>
      <c r="J100" s="78"/>
      <c r="K100" s="78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3.75" customHeight="1" x14ac:dyDescent="0.15">
      <c r="A101" s="79"/>
      <c r="B101" s="79"/>
      <c r="C101" s="79"/>
      <c r="D101" s="79"/>
      <c r="E101" s="79"/>
      <c r="F101" s="79"/>
      <c r="G101" s="79"/>
      <c r="H101" s="79"/>
      <c r="I101" s="80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9" customHeight="1" x14ac:dyDescent="0.25">
      <c r="A102" s="137" t="s">
        <v>133</v>
      </c>
      <c r="B102" s="138"/>
      <c r="C102" s="138"/>
      <c r="D102" s="138"/>
      <c r="E102" s="138"/>
      <c r="F102" s="138"/>
      <c r="G102" s="138"/>
      <c r="H102" s="138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5" customHeight="1" x14ac:dyDescent="0.2">
      <c r="A103" s="42" t="s">
        <v>134</v>
      </c>
      <c r="B103" s="53" t="s">
        <v>131</v>
      </c>
      <c r="C103" s="53" t="s">
        <v>135</v>
      </c>
      <c r="D103" s="53" t="s">
        <v>136</v>
      </c>
      <c r="E103" s="53" t="s">
        <v>137</v>
      </c>
      <c r="F103" s="53" t="s">
        <v>138</v>
      </c>
      <c r="G103" s="53" t="s">
        <v>139</v>
      </c>
      <c r="H103" s="81" t="s">
        <v>140</v>
      </c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5" customHeight="1" x14ac:dyDescent="0.2">
      <c r="A104" s="41"/>
      <c r="B104" s="74">
        <f>B98</f>
        <v>107.8784</v>
      </c>
      <c r="C104" s="82">
        <v>20</v>
      </c>
      <c r="D104" s="82">
        <f>B104*C104</f>
        <v>2157.5680000000002</v>
      </c>
      <c r="E104" s="82">
        <f>D104/8</f>
        <v>269.69600000000003</v>
      </c>
      <c r="F104" s="83">
        <f>E104/20</f>
        <v>13.484800000000002</v>
      </c>
      <c r="G104" s="84">
        <v>15</v>
      </c>
      <c r="H104" s="85">
        <f>G104*D104</f>
        <v>32363.520000000004</v>
      </c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5" customHeight="1" x14ac:dyDescent="0.2">
      <c r="A105" s="86">
        <v>3</v>
      </c>
      <c r="B105" s="87"/>
      <c r="C105" s="87"/>
      <c r="D105" s="82">
        <f>D104/A105</f>
        <v>719.18933333333337</v>
      </c>
      <c r="E105" s="82">
        <f>D105/8</f>
        <v>89.898666666666671</v>
      </c>
      <c r="F105" s="83">
        <f>E105/20</f>
        <v>4.4949333333333339</v>
      </c>
      <c r="G105" s="88"/>
      <c r="H105" s="88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3.75" customHeight="1" x14ac:dyDescent="0.15">
      <c r="A106" s="89"/>
      <c r="B106" s="89"/>
      <c r="C106" s="89"/>
      <c r="D106" s="89"/>
      <c r="E106" s="89"/>
      <c r="F106" s="90"/>
      <c r="G106" s="89"/>
      <c r="H106" s="8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3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4" customHeight="1" x14ac:dyDescent="0.15">
      <c r="A108" s="91"/>
      <c r="B108" s="91"/>
      <c r="C108" s="91"/>
      <c r="D108" s="91"/>
      <c r="E108" s="91"/>
      <c r="F108" s="91"/>
      <c r="G108" s="91"/>
      <c r="H108" s="91"/>
      <c r="I108" s="9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9" customHeight="1" x14ac:dyDescent="0.25">
      <c r="A109" s="156" t="s">
        <v>141</v>
      </c>
      <c r="B109" s="157"/>
      <c r="C109" s="157"/>
      <c r="D109" s="157"/>
      <c r="E109" s="157"/>
      <c r="F109" s="157"/>
      <c r="G109" s="157"/>
      <c r="H109" s="157"/>
      <c r="I109" s="158"/>
      <c r="J109" s="26"/>
      <c r="K109" s="26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5" customHeight="1" x14ac:dyDescent="0.2">
      <c r="A110" s="152" t="s">
        <v>142</v>
      </c>
      <c r="B110" s="112"/>
      <c r="C110" s="112"/>
      <c r="D110" s="112"/>
      <c r="E110" s="112"/>
      <c r="F110" s="112"/>
      <c r="G110" s="112"/>
      <c r="H110" s="112"/>
      <c r="I110" s="153"/>
      <c r="J110" s="26"/>
      <c r="K110" s="26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3.75" customHeight="1" x14ac:dyDescent="0.15">
      <c r="A111" s="145" t="s">
        <v>143</v>
      </c>
      <c r="B111" s="117"/>
      <c r="C111" s="117"/>
      <c r="D111" s="117"/>
      <c r="E111" s="117"/>
      <c r="F111" s="117"/>
      <c r="G111" s="117"/>
      <c r="H111" s="117"/>
      <c r="I111" s="146"/>
      <c r="J111" s="26"/>
      <c r="K111" s="26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3.75" customHeight="1" x14ac:dyDescent="0.15">
      <c r="A112" s="145" t="s">
        <v>144</v>
      </c>
      <c r="B112" s="117"/>
      <c r="C112" s="117"/>
      <c r="D112" s="117"/>
      <c r="E112" s="117"/>
      <c r="F112" s="117"/>
      <c r="G112" s="117"/>
      <c r="H112" s="117"/>
      <c r="I112" s="146"/>
      <c r="J112" s="26"/>
      <c r="K112" s="26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5" customHeight="1" x14ac:dyDescent="0.2">
      <c r="A113" s="159"/>
      <c r="B113" s="160"/>
      <c r="C113" s="160"/>
      <c r="D113" s="160"/>
      <c r="E113" s="160"/>
      <c r="F113" s="161"/>
      <c r="G113" s="147" t="s">
        <v>145</v>
      </c>
      <c r="H113" s="148"/>
      <c r="I113" s="92">
        <f>SUM(J88:J93)</f>
        <v>0</v>
      </c>
      <c r="J113" s="26"/>
      <c r="K113" s="26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5" customHeight="1" x14ac:dyDescent="0.2">
      <c r="A114" s="159"/>
      <c r="B114" s="160"/>
      <c r="C114" s="160"/>
      <c r="D114" s="160"/>
      <c r="E114" s="160"/>
      <c r="F114" s="161"/>
      <c r="G114" s="147" t="s">
        <v>146</v>
      </c>
      <c r="H114" s="148"/>
      <c r="I114" s="92">
        <f>SUM(J94:J95)</f>
        <v>1</v>
      </c>
      <c r="J114" s="26"/>
      <c r="K114" s="26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5" customHeight="1" x14ac:dyDescent="0.2">
      <c r="A115" s="159"/>
      <c r="B115" s="160"/>
      <c r="C115" s="160"/>
      <c r="D115" s="160"/>
      <c r="E115" s="160"/>
      <c r="F115" s="161"/>
      <c r="G115" s="147" t="s">
        <v>147</v>
      </c>
      <c r="H115" s="148"/>
      <c r="I115" s="92">
        <f>I113+I114</f>
        <v>1</v>
      </c>
      <c r="J115" s="26"/>
      <c r="K115" s="26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5" customHeight="1" x14ac:dyDescent="0.2">
      <c r="A116" s="154" t="s">
        <v>148</v>
      </c>
      <c r="B116" s="155"/>
      <c r="C116" s="155"/>
      <c r="D116" s="155"/>
      <c r="E116" s="155"/>
      <c r="F116" s="155"/>
      <c r="G116" s="155"/>
      <c r="H116" s="155"/>
      <c r="I116" s="93">
        <f>C124</f>
        <v>20</v>
      </c>
      <c r="J116" s="26"/>
      <c r="K116" s="26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5" customHeight="1" x14ac:dyDescent="0.2">
      <c r="A117" s="152" t="s">
        <v>149</v>
      </c>
      <c r="B117" s="112"/>
      <c r="C117" s="112"/>
      <c r="D117" s="112"/>
      <c r="E117" s="112"/>
      <c r="F117" s="112"/>
      <c r="G117" s="112"/>
      <c r="H117" s="112"/>
      <c r="I117" s="153"/>
      <c r="J117" s="26"/>
      <c r="K117" s="26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3.75" customHeight="1" x14ac:dyDescent="0.15">
      <c r="A118" s="141" t="s">
        <v>150</v>
      </c>
      <c r="B118" s="121"/>
      <c r="C118" s="121"/>
      <c r="D118" s="121"/>
      <c r="E118" s="121"/>
      <c r="F118" s="121"/>
      <c r="G118" s="121"/>
      <c r="H118" s="121"/>
      <c r="I118" s="142"/>
      <c r="J118" s="26"/>
      <c r="K118" s="26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3.75" customHeight="1" x14ac:dyDescent="0.15">
      <c r="A119" s="141" t="s">
        <v>151</v>
      </c>
      <c r="B119" s="121"/>
      <c r="C119" s="121"/>
      <c r="D119" s="121"/>
      <c r="E119" s="121"/>
      <c r="F119" s="121"/>
      <c r="G119" s="121"/>
      <c r="H119" s="121"/>
      <c r="I119" s="142"/>
      <c r="J119" s="26"/>
      <c r="K119" s="26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4" customHeight="1" x14ac:dyDescent="0.15">
      <c r="A120" s="149" t="s">
        <v>152</v>
      </c>
      <c r="B120" s="150"/>
      <c r="C120" s="150"/>
      <c r="D120" s="150"/>
      <c r="E120" s="150"/>
      <c r="F120" s="150"/>
      <c r="G120" s="150"/>
      <c r="H120" s="150"/>
      <c r="I120" s="151"/>
      <c r="J120" s="26"/>
      <c r="K120" s="26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4.25" customHeight="1" x14ac:dyDescent="0.15">
      <c r="A121" s="94"/>
      <c r="B121" s="94"/>
      <c r="C121" s="94"/>
      <c r="D121" s="94"/>
      <c r="E121" s="94"/>
      <c r="F121" s="94"/>
      <c r="G121" s="94"/>
      <c r="H121" s="94"/>
      <c r="I121" s="9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9" customHeight="1" x14ac:dyDescent="0.25">
      <c r="A122" s="137" t="s">
        <v>153</v>
      </c>
      <c r="B122" s="138"/>
      <c r="C122" s="138"/>
      <c r="D122" s="138"/>
      <c r="E122" s="138"/>
      <c r="F122" s="138"/>
      <c r="G122" s="138"/>
      <c r="H122" s="138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5" customHeight="1" x14ac:dyDescent="0.2">
      <c r="A123" s="42" t="s">
        <v>134</v>
      </c>
      <c r="B123" s="53" t="s">
        <v>131</v>
      </c>
      <c r="C123" s="53" t="s">
        <v>154</v>
      </c>
      <c r="D123" s="53" t="s">
        <v>136</v>
      </c>
      <c r="E123" s="53" t="s">
        <v>137</v>
      </c>
      <c r="F123" s="53" t="s">
        <v>138</v>
      </c>
      <c r="G123" s="53" t="s">
        <v>139</v>
      </c>
      <c r="H123" s="81" t="s">
        <v>140</v>
      </c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6" customHeight="1" x14ac:dyDescent="0.2">
      <c r="A124" s="96"/>
      <c r="B124" s="74">
        <f>B98</f>
        <v>107.8784</v>
      </c>
      <c r="C124" s="82">
        <f>IF(I115&lt;=2,20,IF(I115&lt;5,28,"Reduzir a complexidade"))</f>
        <v>20</v>
      </c>
      <c r="D124" s="82">
        <f>IF(I115&lt;=2,20*B124,IF(I115&lt;5,28*B124,"-"))</f>
        <v>2157.5680000000002</v>
      </c>
      <c r="E124" s="82">
        <f>IF(I115&lt;=2,20*B124/8,IF(I115&lt;5,28*B124/8,"-"))</f>
        <v>269.69600000000003</v>
      </c>
      <c r="F124" s="97">
        <f>IF(I115&lt;=2,20*B124/20/8,IF(I115&lt;5,28*B124/20/8,"-"))</f>
        <v>13.484800000000002</v>
      </c>
      <c r="G124" s="85">
        <f>G104</f>
        <v>15</v>
      </c>
      <c r="H124" s="98">
        <f>IF(I115&lt;=2,20*B124*G124,IF(I115&lt;5,28*B124*G124,"-"))</f>
        <v>32363.520000000004</v>
      </c>
      <c r="I124" s="7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6" customHeight="1" x14ac:dyDescent="0.2">
      <c r="A125" s="99">
        <f>A105</f>
        <v>3</v>
      </c>
      <c r="B125" s="87"/>
      <c r="C125" s="87"/>
      <c r="D125" s="82">
        <f>IF(I115&lt;=2,20*B124/A125,IF(I115&lt;5,28*B124/A125,"-"))</f>
        <v>719.18933333333337</v>
      </c>
      <c r="E125" s="82">
        <f>IF(I115&lt;=2,20*B124/A125/8,IF(I115&lt;5,28*B124/A125/8,"-"))</f>
        <v>89.898666666666671</v>
      </c>
      <c r="F125" s="97">
        <f>IF(I115&lt;=2,20*B124/A125/20/8,IF(I115&lt;5,28*B124/A125/20/8,"-"))</f>
        <v>4.4949333333333339</v>
      </c>
      <c r="G125" s="88"/>
      <c r="H125" s="88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4.25" customHeight="1" x14ac:dyDescent="0.15">
      <c r="A126" s="95"/>
      <c r="B126" s="57"/>
      <c r="C126" s="57"/>
      <c r="D126" s="57"/>
      <c r="E126" s="57"/>
      <c r="F126" s="57"/>
      <c r="G126" s="57"/>
      <c r="H126" s="57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3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3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4" customHeight="1" x14ac:dyDescent="0.15">
      <c r="A129" s="100" t="s">
        <v>155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4" customHeight="1" x14ac:dyDescent="0.15">
      <c r="A130" s="101"/>
      <c r="B130" s="102" t="s">
        <v>156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4" customHeight="1" x14ac:dyDescent="0.15">
      <c r="A131" s="103"/>
      <c r="B131" s="102" t="s">
        <v>157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4" customHeight="1" x14ac:dyDescent="0.15">
      <c r="A132" s="104"/>
      <c r="B132" s="102" t="s">
        <v>158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</sheetData>
  <mergeCells count="110">
    <mergeCell ref="B49:C49"/>
    <mergeCell ref="B50:C50"/>
    <mergeCell ref="B51:C51"/>
    <mergeCell ref="B52:C52"/>
    <mergeCell ref="B26:C26"/>
    <mergeCell ref="A120:I120"/>
    <mergeCell ref="G115:H115"/>
    <mergeCell ref="A117:I117"/>
    <mergeCell ref="A116:H116"/>
    <mergeCell ref="A109:I109"/>
    <mergeCell ref="A110:I110"/>
    <mergeCell ref="A113:F113"/>
    <mergeCell ref="A114:F114"/>
    <mergeCell ref="A115:F115"/>
    <mergeCell ref="A119:I119"/>
    <mergeCell ref="A111:I111"/>
    <mergeCell ref="A112:I112"/>
    <mergeCell ref="G113:H113"/>
    <mergeCell ref="G114:H114"/>
    <mergeCell ref="B78:E78"/>
    <mergeCell ref="H78:I78"/>
    <mergeCell ref="B79:E79"/>
    <mergeCell ref="B33:H33"/>
    <mergeCell ref="B34:H34"/>
    <mergeCell ref="B71:E71"/>
    <mergeCell ref="H71:I71"/>
    <mergeCell ref="B76:E76"/>
    <mergeCell ref="H76:I76"/>
    <mergeCell ref="B77:E77"/>
    <mergeCell ref="H79:I79"/>
    <mergeCell ref="H75:I75"/>
    <mergeCell ref="B40:C40"/>
    <mergeCell ref="B41:C41"/>
    <mergeCell ref="B56:C56"/>
    <mergeCell ref="B55:C55"/>
    <mergeCell ref="B37:C37"/>
    <mergeCell ref="B38:C38"/>
    <mergeCell ref="B39:C39"/>
    <mergeCell ref="A122:H122"/>
    <mergeCell ref="A102:H102"/>
    <mergeCell ref="B57:C57"/>
    <mergeCell ref="A118:I118"/>
    <mergeCell ref="B36:C36"/>
    <mergeCell ref="H69:I69"/>
    <mergeCell ref="B70:E70"/>
    <mergeCell ref="H70:I70"/>
    <mergeCell ref="B68:E68"/>
    <mergeCell ref="H68:I68"/>
    <mergeCell ref="B92:F92"/>
    <mergeCell ref="A85:I85"/>
    <mergeCell ref="A86:I86"/>
    <mergeCell ref="B87:F87"/>
    <mergeCell ref="B88:F88"/>
    <mergeCell ref="A84:I84"/>
    <mergeCell ref="B91:F91"/>
    <mergeCell ref="B53:C53"/>
    <mergeCell ref="B54:C54"/>
    <mergeCell ref="A63:I63"/>
    <mergeCell ref="H66:I66"/>
    <mergeCell ref="A64:I64"/>
    <mergeCell ref="A80:G80"/>
    <mergeCell ref="H80:I80"/>
    <mergeCell ref="A1:I1"/>
    <mergeCell ref="H77:I77"/>
    <mergeCell ref="B72:E72"/>
    <mergeCell ref="H72:I72"/>
    <mergeCell ref="B73:E73"/>
    <mergeCell ref="H73:I73"/>
    <mergeCell ref="B74:E74"/>
    <mergeCell ref="H74:I74"/>
    <mergeCell ref="A16:I16"/>
    <mergeCell ref="B17:H17"/>
    <mergeCell ref="B18:H18"/>
    <mergeCell ref="B19:H19"/>
    <mergeCell ref="B43:C43"/>
    <mergeCell ref="B44:C44"/>
    <mergeCell ref="B45:C45"/>
    <mergeCell ref="B46:C46"/>
    <mergeCell ref="B20:H20"/>
    <mergeCell ref="B69:E69"/>
    <mergeCell ref="B22:C22"/>
    <mergeCell ref="B66:E66"/>
    <mergeCell ref="A61:I61"/>
    <mergeCell ref="A62:I62"/>
    <mergeCell ref="B47:C47"/>
    <mergeCell ref="B25:C25"/>
    <mergeCell ref="B3:D3"/>
    <mergeCell ref="A100:I100"/>
    <mergeCell ref="A30:I30"/>
    <mergeCell ref="B31:H31"/>
    <mergeCell ref="B28:C28"/>
    <mergeCell ref="B32:H32"/>
    <mergeCell ref="B93:F93"/>
    <mergeCell ref="B94:F94"/>
    <mergeCell ref="B95:F95"/>
    <mergeCell ref="A96:H96"/>
    <mergeCell ref="B89:F89"/>
    <mergeCell ref="B90:F90"/>
    <mergeCell ref="A82:I82"/>
    <mergeCell ref="A83:I83"/>
    <mergeCell ref="B75:E75"/>
    <mergeCell ref="B67:E67"/>
    <mergeCell ref="H67:I67"/>
    <mergeCell ref="A65:I65"/>
    <mergeCell ref="B59:C59"/>
    <mergeCell ref="B27:C27"/>
    <mergeCell ref="B23:C23"/>
    <mergeCell ref="B24:C24"/>
    <mergeCell ref="B42:C42"/>
    <mergeCell ref="B48:C48"/>
  </mergeCells>
  <dataValidations count="3">
    <dataValidation type="list" allowBlank="1" showInputMessage="1" showErrorMessage="1" sqref="B23:B27" xr:uid="{00000000-0002-0000-0200-000000000000}">
      <formula1>"1,2,3"</formula1>
    </dataValidation>
    <dataValidation type="list" allowBlank="1" showInputMessage="1" showErrorMessage="1" sqref="B37:B56 C43:C47 C53:C54 F57:F58" xr:uid="{00000000-0002-0000-0200-000001000000}">
      <formula1>"5,10,15"</formula1>
    </dataValidation>
    <dataValidation type="list" allowBlank="1" showInputMessage="1" showErrorMessage="1" sqref="G67:G79 H88:H95" xr:uid="{00000000-0002-0000-0200-000002000000}">
      <formula1>"0,1,2,3,4,5"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PCU-Fase 2</vt:lpstr>
      <vt:lpstr>PCU - Fase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2020-10-10T21:50:31Z</dcterms:modified>
</cp:coreProperties>
</file>