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A2/"/>
    </mc:Choice>
  </mc:AlternateContent>
  <xr:revisionPtr revIDLastSave="3558" documentId="8_{2CBCBE27-361D-46EA-B762-636DF9DF6350}" xr6:coauthVersionLast="47" xr6:coauthVersionMax="47" xr10:uidLastSave="{C6E0A443-8C02-4505-BAF6-9FA655544FA2}"/>
  <bookViews>
    <workbookView xWindow="-108" yWindow="-108" windowWidth="23256" windowHeight="12456" activeTab="5" xr2:uid="{D5AD8CED-80E0-4744-9F72-11939C7265F4}"/>
  </bookViews>
  <sheets>
    <sheet name="Solution 6" sheetId="1" r:id="rId1"/>
    <sheet name="Solution 5" sheetId="10" r:id="rId2"/>
    <sheet name="Solution 4" sheetId="3" r:id="rId3"/>
    <sheet name="Solution 3" sheetId="9" r:id="rId4"/>
    <sheet name="Solution 2" sheetId="8" r:id="rId5"/>
    <sheet name="Solution 1" sheetId="5" r:id="rId6"/>
  </sheets>
  <definedNames>
    <definedName name="solver_adj" localSheetId="5" hidden="1">'Solution 1'!$B$15:$G$16</definedName>
    <definedName name="solver_adj" localSheetId="4" hidden="1">'Solution 2'!$B$15:$G$16</definedName>
    <definedName name="solver_adj" localSheetId="3" hidden="1">'Solution 3'!$B$15:$G$16</definedName>
    <definedName name="solver_adj" localSheetId="2" hidden="1">'Solution 4'!$B$15:$G$16</definedName>
    <definedName name="solver_adj" localSheetId="1" hidden="1">'Solution 5'!$B$15:$G$16</definedName>
    <definedName name="solver_adj" localSheetId="0" hidden="1">'Solution 6'!$B$15:$G$16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5" hidden="1">'Solution 1'!$A$20</definedName>
    <definedName name="solver_lhs1" localSheetId="4" hidden="1">'Solution 2'!$A$20</definedName>
    <definedName name="solver_lhs1" localSheetId="3" hidden="1">'Solution 3'!$A$20</definedName>
    <definedName name="solver_lhs1" localSheetId="2" hidden="1">'Solution 4'!$A$20</definedName>
    <definedName name="solver_lhs1" localSheetId="1" hidden="1">'Solution 5'!$A$20</definedName>
    <definedName name="solver_lhs1" localSheetId="0" hidden="1">'Solution 6'!$A$20</definedName>
    <definedName name="solver_lhs2" localSheetId="5" hidden="1">'Solution 1'!$A$21</definedName>
    <definedName name="solver_lhs2" localSheetId="4" hidden="1">'Solution 2'!$A$21</definedName>
    <definedName name="solver_lhs2" localSheetId="3" hidden="1">'Solution 3'!$A$21</definedName>
    <definedName name="solver_lhs2" localSheetId="2" hidden="1">'Solution 4'!$A$21</definedName>
    <definedName name="solver_lhs2" localSheetId="1" hidden="1">'Solution 5'!$A$21</definedName>
    <definedName name="solver_lhs2" localSheetId="0" hidden="1">'Solution 6'!$A$21</definedName>
    <definedName name="solver_lhs3" localSheetId="5" hidden="1">'Solution 1'!$A$22</definedName>
    <definedName name="solver_lhs3" localSheetId="4" hidden="1">'Solution 2'!$A$22</definedName>
    <definedName name="solver_lhs3" localSheetId="3" hidden="1">'Solution 3'!$A$22</definedName>
    <definedName name="solver_lhs3" localSheetId="2" hidden="1">'Solution 4'!$A$22</definedName>
    <definedName name="solver_lhs3" localSheetId="1" hidden="1">'Solution 5'!$A$22</definedName>
    <definedName name="solver_lhs3" localSheetId="0" hidden="1">'Solution 6'!$A$22</definedName>
    <definedName name="solver_lhs4" localSheetId="5" hidden="1">'Solution 1'!$A$23</definedName>
    <definedName name="solver_lhs4" localSheetId="4" hidden="1">'Solution 2'!$A$23</definedName>
    <definedName name="solver_lhs4" localSheetId="3" hidden="1">'Solution 3'!$A$23</definedName>
    <definedName name="solver_lhs4" localSheetId="2" hidden="1">'Solution 4'!$A$23</definedName>
    <definedName name="solver_lhs4" localSheetId="1" hidden="1">'Solution 5'!$A$23</definedName>
    <definedName name="solver_lhs4" localSheetId="0" hidden="1">'Solution 6'!$A$23</definedName>
    <definedName name="solver_lhs5" localSheetId="5" hidden="1">'Solution 1'!$A$24</definedName>
    <definedName name="solver_lhs5" localSheetId="4" hidden="1">'Solution 2'!$A$24</definedName>
    <definedName name="solver_lhs5" localSheetId="3" hidden="1">'Solution 3'!$A$24</definedName>
    <definedName name="solver_lhs5" localSheetId="2" hidden="1">'Solution 4'!$A$24</definedName>
    <definedName name="solver_lhs5" localSheetId="1" hidden="1">'Solution 5'!$A$24</definedName>
    <definedName name="solver_lhs5" localSheetId="0" hidden="1">'Solution 6'!$A$24</definedName>
    <definedName name="solver_lhs6" localSheetId="5" hidden="1">'Solution 1'!$A$25</definedName>
    <definedName name="solver_lhs6" localSheetId="4" hidden="1">'Solution 2'!$A$25</definedName>
    <definedName name="solver_lhs6" localSheetId="3" hidden="1">'Solution 3'!$A$25</definedName>
    <definedName name="solver_lhs6" localSheetId="2" hidden="1">'Solution 4'!$A$25</definedName>
    <definedName name="solver_lhs6" localSheetId="1" hidden="1">'Solution 5'!$A$25</definedName>
    <definedName name="solver_lhs6" localSheetId="0" hidden="1">'Solution 6'!$A$25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5" hidden="1">6</definedName>
    <definedName name="solver_num" localSheetId="4" hidden="1">6</definedName>
    <definedName name="solver_num" localSheetId="3" hidden="1">6</definedName>
    <definedName name="solver_num" localSheetId="2" hidden="1">6</definedName>
    <definedName name="solver_num" localSheetId="1" hidden="1">6</definedName>
    <definedName name="solver_num" localSheetId="0" hidden="1">6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5" hidden="1">'Solution 1'!$A$10</definedName>
    <definedName name="solver_opt" localSheetId="4" hidden="1">'Solution 2'!$A$10</definedName>
    <definedName name="solver_opt" localSheetId="3" hidden="1">'Solution 3'!$A$10</definedName>
    <definedName name="solver_opt" localSheetId="2" hidden="1">'Solution 4'!$A$10</definedName>
    <definedName name="solver_opt" localSheetId="1" hidden="1">'Solution 5'!$A$10</definedName>
    <definedName name="solver_opt" localSheetId="0" hidden="1">'Solution 6'!$A$10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5" hidden="1">2</definedName>
    <definedName name="solver_rel1" localSheetId="4" hidden="1">2</definedName>
    <definedName name="solver_rel1" localSheetId="3" hidden="1">2</definedName>
    <definedName name="solver_rel1" localSheetId="2" hidden="1">2</definedName>
    <definedName name="solver_rel1" localSheetId="1" hidden="1">2</definedName>
    <definedName name="solver_rel1" localSheetId="0" hidden="1">2</definedName>
    <definedName name="solver_rel2" localSheetId="5" hidden="1">2</definedName>
    <definedName name="solver_rel2" localSheetId="4" hidden="1">2</definedName>
    <definedName name="solver_rel2" localSheetId="3" hidden="1">2</definedName>
    <definedName name="solver_rel2" localSheetId="2" hidden="1">2</definedName>
    <definedName name="solver_rel2" localSheetId="1" hidden="1">2</definedName>
    <definedName name="solver_rel2" localSheetId="0" hidden="1">2</definedName>
    <definedName name="solver_rel3" localSheetId="5" hidden="1">2</definedName>
    <definedName name="solver_rel3" localSheetId="4" hidden="1">2</definedName>
    <definedName name="solver_rel3" localSheetId="3" hidden="1">2</definedName>
    <definedName name="solver_rel3" localSheetId="2" hidden="1">2</definedName>
    <definedName name="solver_rel3" localSheetId="1" hidden="1">2</definedName>
    <definedName name="solver_rel3" localSheetId="0" hidden="1">2</definedName>
    <definedName name="solver_rel4" localSheetId="5" hidden="1">2</definedName>
    <definedName name="solver_rel4" localSheetId="4" hidden="1">2</definedName>
    <definedName name="solver_rel4" localSheetId="3" hidden="1">2</definedName>
    <definedName name="solver_rel4" localSheetId="2" hidden="1">2</definedName>
    <definedName name="solver_rel4" localSheetId="1" hidden="1">2</definedName>
    <definedName name="solver_rel4" localSheetId="0" hidden="1">2</definedName>
    <definedName name="solver_rel5" localSheetId="5" hidden="1">2</definedName>
    <definedName name="solver_rel5" localSheetId="4" hidden="1">2</definedName>
    <definedName name="solver_rel5" localSheetId="3" hidden="1">2</definedName>
    <definedName name="solver_rel5" localSheetId="2" hidden="1">2</definedName>
    <definedName name="solver_rel5" localSheetId="1" hidden="1">2</definedName>
    <definedName name="solver_rel5" localSheetId="0" hidden="1">2</definedName>
    <definedName name="solver_rel6" localSheetId="5" hidden="1">2</definedName>
    <definedName name="solver_rel6" localSheetId="4" hidden="1">2</definedName>
    <definedName name="solver_rel6" localSheetId="3" hidden="1">2</definedName>
    <definedName name="solver_rel6" localSheetId="2" hidden="1">2</definedName>
    <definedName name="solver_rel6" localSheetId="1" hidden="1">2</definedName>
    <definedName name="solver_rel6" localSheetId="0" hidden="1">2</definedName>
    <definedName name="solver_rhs1" localSheetId="5" hidden="1">'Solution 1'!$C$20</definedName>
    <definedName name="solver_rhs1" localSheetId="4" hidden="1">'Solution 2'!$C$20</definedName>
    <definedName name="solver_rhs1" localSheetId="3" hidden="1">'Solution 3'!$C$20</definedName>
    <definedName name="solver_rhs1" localSheetId="2" hidden="1">'Solution 4'!$C$20</definedName>
    <definedName name="solver_rhs1" localSheetId="1" hidden="1">'Solution 5'!$C$20</definedName>
    <definedName name="solver_rhs1" localSheetId="0" hidden="1">'Solution 6'!$C$20</definedName>
    <definedName name="solver_rhs2" localSheetId="5" hidden="1">'Solution 1'!$C$21</definedName>
    <definedName name="solver_rhs2" localSheetId="4" hidden="1">'Solution 2'!$C$21</definedName>
    <definedName name="solver_rhs2" localSheetId="3" hidden="1">'Solution 3'!$C$21</definedName>
    <definedName name="solver_rhs2" localSheetId="2" hidden="1">'Solution 4'!$C$21</definedName>
    <definedName name="solver_rhs2" localSheetId="1" hidden="1">'Solution 5'!$C$21</definedName>
    <definedName name="solver_rhs2" localSheetId="0" hidden="1">'Solution 6'!$C$21</definedName>
    <definedName name="solver_rhs3" localSheetId="5" hidden="1">'Solution 1'!$C$22</definedName>
    <definedName name="solver_rhs3" localSheetId="4" hidden="1">'Solution 2'!$C$22</definedName>
    <definedName name="solver_rhs3" localSheetId="3" hidden="1">'Solution 3'!$C$22</definedName>
    <definedName name="solver_rhs3" localSheetId="2" hidden="1">'Solution 4'!$C$22</definedName>
    <definedName name="solver_rhs3" localSheetId="1" hidden="1">'Solution 5'!$C$22</definedName>
    <definedName name="solver_rhs3" localSheetId="0" hidden="1">'Solution 6'!$C$22</definedName>
    <definedName name="solver_rhs4" localSheetId="5" hidden="1">'Solution 1'!$C$23</definedName>
    <definedName name="solver_rhs4" localSheetId="4" hidden="1">'Solution 2'!$C$23</definedName>
    <definedName name="solver_rhs4" localSheetId="3" hidden="1">'Solution 3'!$C$23</definedName>
    <definedName name="solver_rhs4" localSheetId="2" hidden="1">'Solution 4'!$C$23</definedName>
    <definedName name="solver_rhs4" localSheetId="1" hidden="1">'Solution 5'!$C$23</definedName>
    <definedName name="solver_rhs4" localSheetId="0" hidden="1">'Solution 6'!$C$23</definedName>
    <definedName name="solver_rhs5" localSheetId="5" hidden="1">'Solution 1'!$C$24</definedName>
    <definedName name="solver_rhs5" localSheetId="4" hidden="1">'Solution 2'!$C$24</definedName>
    <definedName name="solver_rhs5" localSheetId="3" hidden="1">'Solution 3'!$C$24</definedName>
    <definedName name="solver_rhs5" localSheetId="2" hidden="1">'Solution 4'!$C$24</definedName>
    <definedName name="solver_rhs5" localSheetId="1" hidden="1">'Solution 5'!$C$24</definedName>
    <definedName name="solver_rhs5" localSheetId="0" hidden="1">'Solution 6'!$C$24</definedName>
    <definedName name="solver_rhs6" localSheetId="5" hidden="1">'Solution 1'!$C$25</definedName>
    <definedName name="solver_rhs6" localSheetId="4" hidden="1">'Solution 2'!$C$25</definedName>
    <definedName name="solver_rhs6" localSheetId="3" hidden="1">'Solution 3'!$C$25</definedName>
    <definedName name="solver_rhs6" localSheetId="2" hidden="1">'Solution 4'!$C$25</definedName>
    <definedName name="solver_rhs6" localSheetId="1" hidden="1">'Solution 5'!$C$25</definedName>
    <definedName name="solver_rhs6" localSheetId="0" hidden="1">'Solution 6'!$C$25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B4" i="5"/>
  <c r="F4" i="10"/>
  <c r="A24" i="10"/>
  <c r="E9" i="10"/>
  <c r="E4" i="10"/>
  <c r="D4" i="10"/>
  <c r="G17" i="10"/>
  <c r="A25" i="10" s="1"/>
  <c r="F17" i="10"/>
  <c r="E17" i="10"/>
  <c r="A23" i="10" s="1"/>
  <c r="D17" i="10"/>
  <c r="A22" i="10" s="1"/>
  <c r="C17" i="10"/>
  <c r="A21" i="10" s="1"/>
  <c r="B17" i="10"/>
  <c r="A20" i="10" s="1"/>
  <c r="G4" i="10"/>
  <c r="C4" i="10"/>
  <c r="B4" i="10"/>
  <c r="A22" i="9"/>
  <c r="E9" i="9"/>
  <c r="D4" i="9"/>
  <c r="C4" i="9"/>
  <c r="G17" i="9"/>
  <c r="A25" i="9" s="1"/>
  <c r="F17" i="9"/>
  <c r="A24" i="9" s="1"/>
  <c r="E17" i="9"/>
  <c r="A23" i="9" s="1"/>
  <c r="D17" i="9"/>
  <c r="C17" i="9"/>
  <c r="A21" i="9" s="1"/>
  <c r="B17" i="9"/>
  <c r="A20" i="9" s="1"/>
  <c r="G4" i="9"/>
  <c r="E4" i="9"/>
  <c r="B4" i="9"/>
  <c r="E9" i="8"/>
  <c r="C4" i="8"/>
  <c r="B4" i="8"/>
  <c r="E4" i="8"/>
  <c r="G17" i="8"/>
  <c r="A25" i="8" s="1"/>
  <c r="F17" i="8"/>
  <c r="A24" i="8" s="1"/>
  <c r="E17" i="8"/>
  <c r="A23" i="8" s="1"/>
  <c r="D17" i="8"/>
  <c r="A22" i="8" s="1"/>
  <c r="C17" i="8"/>
  <c r="A21" i="8" s="1"/>
  <c r="B17" i="8"/>
  <c r="A20" i="8" s="1"/>
  <c r="G4" i="8"/>
  <c r="E4" i="5"/>
  <c r="G17" i="5"/>
  <c r="A25" i="5" s="1"/>
  <c r="F17" i="5"/>
  <c r="A24" i="5" s="1"/>
  <c r="E17" i="5"/>
  <c r="A23" i="5" s="1"/>
  <c r="D17" i="5"/>
  <c r="A22" i="5" s="1"/>
  <c r="C17" i="5"/>
  <c r="A21" i="5" s="1"/>
  <c r="B17" i="5"/>
  <c r="A20" i="5" s="1"/>
  <c r="G4" i="5"/>
  <c r="E4" i="3"/>
  <c r="G4" i="3"/>
  <c r="A23" i="3"/>
  <c r="E9" i="3"/>
  <c r="G17" i="3"/>
  <c r="A25" i="3" s="1"/>
  <c r="F17" i="3"/>
  <c r="A24" i="3" s="1"/>
  <c r="E17" i="3"/>
  <c r="D17" i="3"/>
  <c r="A22" i="3" s="1"/>
  <c r="C17" i="3"/>
  <c r="A21" i="3" s="1"/>
  <c r="B17" i="3"/>
  <c r="A20" i="3" s="1"/>
  <c r="E9" i="1"/>
  <c r="A10" i="1" s="1"/>
  <c r="A25" i="1"/>
  <c r="C17" i="1"/>
  <c r="A21" i="1" s="1"/>
  <c r="D17" i="1"/>
  <c r="A22" i="1" s="1"/>
  <c r="E17" i="1"/>
  <c r="A23" i="1" s="1"/>
  <c r="F17" i="1"/>
  <c r="A24" i="1" s="1"/>
  <c r="G17" i="1"/>
  <c r="B17" i="1"/>
  <c r="A20" i="1" s="1"/>
  <c r="G4" i="1"/>
  <c r="A10" i="10" l="1"/>
  <c r="A10" i="9"/>
  <c r="A10" i="8"/>
  <c r="A10" i="5"/>
  <c r="A10" i="3"/>
</calcChain>
</file>

<file path=xl/sharedStrings.xml><?xml version="1.0" encoding="utf-8"?>
<sst xmlns="http://schemas.openxmlformats.org/spreadsheetml/2006/main" count="132" uniqueCount="16">
  <si>
    <t>Origin</t>
  </si>
  <si>
    <t>Central Warehouse</t>
  </si>
  <si>
    <t>New Warehouse (6)</t>
  </si>
  <si>
    <t>Model</t>
  </si>
  <si>
    <t>Constrains</t>
  </si>
  <si>
    <t>=</t>
  </si>
  <si>
    <t>Total</t>
  </si>
  <si>
    <t>Handling Cost ($)</t>
  </si>
  <si>
    <t>Customers ($/ton)</t>
  </si>
  <si>
    <t>Minimize Total Cost ($)</t>
  </si>
  <si>
    <t>Customers (tons)</t>
  </si>
  <si>
    <t>New Warehouse (4)</t>
  </si>
  <si>
    <t>New Warehouse (1)</t>
  </si>
  <si>
    <t>New Warehouse (2)</t>
  </si>
  <si>
    <t>New Warehouse (3)</t>
  </si>
  <si>
    <t>New Warehouse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</si>
</sst>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3A35-A906-4448-8CD4-1DA717048A12}">
  <dimension ref="A2:G25"/>
  <sheetViews>
    <sheetView workbookViewId="0">
      <selection activeCell="I14" sqref="I14"/>
    </sheetView>
  </sheetViews>
  <sheetFormatPr defaultRowHeight="14.4" x14ac:dyDescent="0.3"/>
  <cols>
    <col min="1" max="1" width="19" bestFit="1" customWidth="1"/>
    <col min="2" max="3" width="5" bestFit="1" customWidth="1"/>
    <col min="4" max="4" width="17" bestFit="1" customWidth="1"/>
    <col min="5" max="5" width="7" bestFit="1" customWidth="1"/>
    <col min="6" max="6" width="12" bestFit="1" customWidth="1"/>
    <col min="7" max="7" width="16.77734375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 t="s">
        <v>2</v>
      </c>
    </row>
    <row r="4" spans="1:7" x14ac:dyDescent="0.3">
      <c r="A4" s="1" t="s">
        <v>1</v>
      </c>
      <c r="B4" s="2">
        <v>349</v>
      </c>
      <c r="C4" s="2">
        <v>463</v>
      </c>
      <c r="D4" s="2">
        <v>814</v>
      </c>
      <c r="E4" s="2">
        <v>705</v>
      </c>
      <c r="F4" s="2">
        <v>460</v>
      </c>
      <c r="G4" s="2">
        <f>215*0.6</f>
        <v>129</v>
      </c>
    </row>
    <row r="5" spans="1:7" x14ac:dyDescent="0.3">
      <c r="A5" s="1" t="s">
        <v>2</v>
      </c>
      <c r="B5" s="2">
        <v>391</v>
      </c>
      <c r="C5" s="2">
        <v>307</v>
      </c>
      <c r="D5" s="2">
        <v>674</v>
      </c>
      <c r="E5" s="2">
        <v>500</v>
      </c>
      <c r="F5" s="2">
        <v>251</v>
      </c>
      <c r="G5" s="2">
        <v>0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2</v>
      </c>
      <c r="E9" s="2">
        <f>20*G15</f>
        <v>262000</v>
      </c>
    </row>
    <row r="10" spans="1:7" x14ac:dyDescent="0.3">
      <c r="A10" s="6">
        <f>(SUMPRODUCT(B4:G4,B15:G15))+(SUMPRODUCT(B5:G5,B16:G16))+E9</f>
        <v>9126500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 t="s">
        <v>2</v>
      </c>
    </row>
    <row r="15" spans="1:7" x14ac:dyDescent="0.3">
      <c r="A15" s="1" t="s">
        <v>1</v>
      </c>
      <c r="B15" s="3">
        <v>1500</v>
      </c>
      <c r="C15" s="3">
        <v>0</v>
      </c>
      <c r="D15" s="3">
        <v>3000</v>
      </c>
      <c r="E15" s="3">
        <v>0</v>
      </c>
      <c r="F15" s="3">
        <v>7.1054273576010019E-15</v>
      </c>
      <c r="G15" s="3">
        <v>13100</v>
      </c>
    </row>
    <row r="16" spans="1:7" x14ac:dyDescent="0.3">
      <c r="A16" s="1" t="s">
        <v>2</v>
      </c>
      <c r="B16" s="3">
        <v>0</v>
      </c>
      <c r="C16" s="3">
        <v>2299.9999999999995</v>
      </c>
      <c r="D16" s="3">
        <v>0</v>
      </c>
      <c r="E16" s="3">
        <v>5500</v>
      </c>
      <c r="F16" s="3">
        <v>3000</v>
      </c>
      <c r="G16" s="3">
        <v>0</v>
      </c>
    </row>
    <row r="17" spans="1:7" x14ac:dyDescent="0.3">
      <c r="A17" s="1" t="s">
        <v>6</v>
      </c>
      <c r="B17" s="2">
        <f>SUM(B15,B16)</f>
        <v>1500</v>
      </c>
      <c r="C17" s="2">
        <f t="shared" ref="C17:G17" si="0">SUM(C15,C16)</f>
        <v>2299.9999999999995</v>
      </c>
      <c r="D17" s="2">
        <f t="shared" si="0"/>
        <v>3000</v>
      </c>
      <c r="E17" s="2">
        <f t="shared" si="0"/>
        <v>5500</v>
      </c>
      <c r="F17" s="2">
        <f t="shared" si="0"/>
        <v>3000</v>
      </c>
      <c r="G17" s="2">
        <f t="shared" si="0"/>
        <v>13100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</f>
        <v>1500</v>
      </c>
      <c r="B20" s="2" t="s">
        <v>5</v>
      </c>
      <c r="C20" s="2">
        <v>1500</v>
      </c>
    </row>
    <row r="21" spans="1:7" x14ac:dyDescent="0.3">
      <c r="A21" s="2">
        <f>C17</f>
        <v>2299.9999999999995</v>
      </c>
      <c r="B21" s="2" t="s">
        <v>5</v>
      </c>
      <c r="C21" s="2">
        <v>2300</v>
      </c>
    </row>
    <row r="22" spans="1:7" x14ac:dyDescent="0.3">
      <c r="A22" s="2">
        <f>D17</f>
        <v>3000</v>
      </c>
      <c r="B22" s="2" t="s">
        <v>5</v>
      </c>
      <c r="C22" s="2">
        <v>3000</v>
      </c>
    </row>
    <row r="23" spans="1:7" x14ac:dyDescent="0.3">
      <c r="A23" s="2">
        <f>E17</f>
        <v>5500</v>
      </c>
      <c r="B23" s="2" t="s">
        <v>5</v>
      </c>
      <c r="C23" s="2">
        <v>5500</v>
      </c>
    </row>
    <row r="24" spans="1:7" x14ac:dyDescent="0.3">
      <c r="A24" s="2">
        <f>F17</f>
        <v>3000</v>
      </c>
      <c r="B24" s="2" t="s">
        <v>5</v>
      </c>
      <c r="C24" s="2">
        <v>3000</v>
      </c>
    </row>
    <row r="25" spans="1:7" x14ac:dyDescent="0.3">
      <c r="A25" s="2">
        <f>G15-(SUM(B16:F16))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A13:A14"/>
    <mergeCell ref="B13:G13"/>
    <mergeCell ref="D8:E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14ED-6DF0-47BD-AE25-7900495668C9}">
  <dimension ref="A2:G25"/>
  <sheetViews>
    <sheetView workbookViewId="0">
      <selection activeCell="B13" sqref="B13:G13"/>
    </sheetView>
  </sheetViews>
  <sheetFormatPr defaultRowHeight="14.4" x14ac:dyDescent="0.3"/>
  <cols>
    <col min="1" max="1" width="19" bestFit="1" customWidth="1"/>
    <col min="2" max="3" width="5" bestFit="1" customWidth="1"/>
    <col min="4" max="4" width="17" bestFit="1" customWidth="1"/>
    <col min="5" max="5" width="6" bestFit="1" customWidth="1"/>
    <col min="6" max="6" width="17" bestFit="1" customWidth="1"/>
    <col min="7" max="7" width="6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>
        <v>1</v>
      </c>
      <c r="C3" s="1">
        <v>2</v>
      </c>
      <c r="D3" s="1">
        <v>3</v>
      </c>
      <c r="E3" s="1">
        <v>4</v>
      </c>
      <c r="F3" s="1" t="s">
        <v>15</v>
      </c>
      <c r="G3" s="1">
        <v>6</v>
      </c>
    </row>
    <row r="4" spans="1:7" x14ac:dyDescent="0.3">
      <c r="A4" s="1" t="s">
        <v>1</v>
      </c>
      <c r="B4" s="2">
        <f>349</f>
        <v>349</v>
      </c>
      <c r="C4" s="2">
        <f>463</f>
        <v>463</v>
      </c>
      <c r="D4" s="2">
        <f>814</f>
        <v>814</v>
      </c>
      <c r="E4" s="2">
        <f>705</f>
        <v>705</v>
      </c>
      <c r="F4" s="2">
        <f>460*0.6</f>
        <v>276</v>
      </c>
      <c r="G4" s="2">
        <f>215</f>
        <v>215</v>
      </c>
    </row>
    <row r="5" spans="1:7" x14ac:dyDescent="0.3">
      <c r="A5" s="1" t="s">
        <v>15</v>
      </c>
      <c r="B5" s="2">
        <v>601</v>
      </c>
      <c r="C5" s="2">
        <v>350</v>
      </c>
      <c r="D5" s="2">
        <v>663</v>
      </c>
      <c r="E5" s="2">
        <v>357</v>
      </c>
      <c r="F5" s="2">
        <v>0</v>
      </c>
      <c r="G5" s="2">
        <v>251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15</v>
      </c>
      <c r="E9" s="2">
        <f>22*F15</f>
        <v>303600.00000000006</v>
      </c>
    </row>
    <row r="10" spans="1:7" x14ac:dyDescent="0.3">
      <c r="A10" s="6">
        <f>(SUMPRODUCT(B4:G4,B15:G15))+(SUMPRODUCT(B5:G5,B16:G16))+E9</f>
        <v>9887900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>
        <v>1</v>
      </c>
      <c r="C14" s="1">
        <v>2</v>
      </c>
      <c r="D14" s="1">
        <v>3</v>
      </c>
      <c r="E14" s="1">
        <v>4</v>
      </c>
      <c r="F14" s="1" t="s">
        <v>15</v>
      </c>
      <c r="G14" s="1">
        <v>6</v>
      </c>
    </row>
    <row r="15" spans="1:7" x14ac:dyDescent="0.3">
      <c r="A15" s="1" t="s">
        <v>1</v>
      </c>
      <c r="B15" s="3">
        <v>1500</v>
      </c>
      <c r="C15" s="3">
        <v>0</v>
      </c>
      <c r="D15" s="3">
        <v>0</v>
      </c>
      <c r="E15" s="3">
        <v>0</v>
      </c>
      <c r="F15" s="3">
        <v>13800.000000000004</v>
      </c>
      <c r="G15" s="3">
        <v>2300</v>
      </c>
    </row>
    <row r="16" spans="1:7" x14ac:dyDescent="0.3">
      <c r="A16" s="1" t="s">
        <v>15</v>
      </c>
      <c r="B16" s="3">
        <v>0</v>
      </c>
      <c r="C16" s="3">
        <v>2300</v>
      </c>
      <c r="D16" s="3">
        <v>3000.0000000000005</v>
      </c>
      <c r="E16" s="3">
        <v>5500.0000000000009</v>
      </c>
      <c r="F16" s="3">
        <v>0</v>
      </c>
      <c r="G16" s="3">
        <v>0</v>
      </c>
    </row>
    <row r="17" spans="1:7" x14ac:dyDescent="0.3">
      <c r="A17" s="1" t="s">
        <v>6</v>
      </c>
      <c r="B17" s="2">
        <f>SUM(B15,B16)</f>
        <v>1500</v>
      </c>
      <c r="C17" s="2">
        <f t="shared" ref="C17:G17" si="0">SUM(C15,C16)</f>
        <v>2300</v>
      </c>
      <c r="D17" s="2">
        <f t="shared" si="0"/>
        <v>3000.0000000000005</v>
      </c>
      <c r="E17" s="2">
        <f t="shared" si="0"/>
        <v>5500.0000000000009</v>
      </c>
      <c r="F17" s="2">
        <f t="shared" si="0"/>
        <v>13800.000000000004</v>
      </c>
      <c r="G17" s="2">
        <f t="shared" si="0"/>
        <v>2300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</f>
        <v>1500</v>
      </c>
      <c r="B20" s="2" t="s">
        <v>5</v>
      </c>
      <c r="C20" s="2">
        <v>1500</v>
      </c>
    </row>
    <row r="21" spans="1:7" x14ac:dyDescent="0.3">
      <c r="A21" s="2">
        <f>C17</f>
        <v>2300</v>
      </c>
      <c r="B21" s="2" t="s">
        <v>5</v>
      </c>
      <c r="C21" s="2">
        <v>2300</v>
      </c>
    </row>
    <row r="22" spans="1:7" x14ac:dyDescent="0.3">
      <c r="A22" s="2">
        <f>D17</f>
        <v>3000.0000000000005</v>
      </c>
      <c r="B22" s="2" t="s">
        <v>5</v>
      </c>
      <c r="C22" s="2">
        <v>3000</v>
      </c>
    </row>
    <row r="23" spans="1:7" x14ac:dyDescent="0.3">
      <c r="A23" s="2">
        <f>E17</f>
        <v>5500.0000000000009</v>
      </c>
      <c r="B23" s="2" t="s">
        <v>5</v>
      </c>
      <c r="C23" s="2">
        <v>5500</v>
      </c>
    </row>
    <row r="24" spans="1:7" x14ac:dyDescent="0.3">
      <c r="A24" s="2">
        <f>F15-(SUM(B16:G16))</f>
        <v>3000.0000000000036</v>
      </c>
      <c r="B24" s="2" t="s">
        <v>5</v>
      </c>
      <c r="C24" s="2">
        <v>3000</v>
      </c>
    </row>
    <row r="25" spans="1:7" x14ac:dyDescent="0.3">
      <c r="A25" s="2">
        <f>G17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D8:E8"/>
    <mergeCell ref="A13:A14"/>
    <mergeCell ref="B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FF69-6D4C-437D-A27E-E4DB5BC5AD2D}">
  <dimension ref="A2:G25"/>
  <sheetViews>
    <sheetView workbookViewId="0">
      <selection activeCell="E12" sqref="E12"/>
    </sheetView>
  </sheetViews>
  <sheetFormatPr defaultRowHeight="14.4" x14ac:dyDescent="0.3"/>
  <cols>
    <col min="1" max="1" width="19" bestFit="1" customWidth="1"/>
    <col min="2" max="3" width="5" bestFit="1" customWidth="1"/>
    <col min="4" max="5" width="17" bestFit="1" customWidth="1"/>
    <col min="6" max="6" width="5" bestFit="1" customWidth="1"/>
    <col min="7" max="7" width="6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>
        <v>1</v>
      </c>
      <c r="C3" s="1">
        <v>2</v>
      </c>
      <c r="D3" s="1">
        <v>3</v>
      </c>
      <c r="E3" s="1" t="s">
        <v>11</v>
      </c>
      <c r="F3" s="1">
        <v>5</v>
      </c>
      <c r="G3" s="1">
        <v>6</v>
      </c>
    </row>
    <row r="4" spans="1:7" x14ac:dyDescent="0.3">
      <c r="A4" s="1" t="s">
        <v>1</v>
      </c>
      <c r="B4" s="2">
        <v>349</v>
      </c>
      <c r="C4" s="2">
        <v>463</v>
      </c>
      <c r="D4" s="2">
        <v>814</v>
      </c>
      <c r="E4" s="2">
        <f>705*0.6</f>
        <v>423</v>
      </c>
      <c r="F4" s="2">
        <v>460</v>
      </c>
      <c r="G4" s="2">
        <f>215</f>
        <v>215</v>
      </c>
    </row>
    <row r="5" spans="1:7" x14ac:dyDescent="0.3">
      <c r="A5" s="1" t="s">
        <v>11</v>
      </c>
      <c r="B5" s="2">
        <v>663</v>
      </c>
      <c r="C5" s="2">
        <v>301</v>
      </c>
      <c r="D5" s="2">
        <v>383</v>
      </c>
      <c r="E5" s="2">
        <v>0</v>
      </c>
      <c r="F5" s="2">
        <v>357</v>
      </c>
      <c r="G5" s="2">
        <v>500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2</v>
      </c>
      <c r="E9" s="2">
        <f>20*E15</f>
        <v>110000</v>
      </c>
    </row>
    <row r="10" spans="1:7" x14ac:dyDescent="0.3">
      <c r="A10" s="6">
        <f>(SUMPRODUCT(B4:G4,B15:G15))+(SUMPRODUCT(B5:G5,B16:G16))+E9</f>
        <v>8341400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>
        <v>1</v>
      </c>
      <c r="C14" s="1">
        <v>2</v>
      </c>
      <c r="D14" s="1">
        <v>3</v>
      </c>
      <c r="E14" s="1" t="s">
        <v>11</v>
      </c>
      <c r="F14" s="1">
        <v>5</v>
      </c>
      <c r="G14" s="1">
        <v>6</v>
      </c>
    </row>
    <row r="15" spans="1:7" x14ac:dyDescent="0.3">
      <c r="A15" s="1" t="s">
        <v>1</v>
      </c>
      <c r="B15" s="3">
        <v>1500</v>
      </c>
      <c r="C15" s="3">
        <v>2300</v>
      </c>
      <c r="D15" s="3">
        <v>3000</v>
      </c>
      <c r="E15" s="3">
        <v>5500</v>
      </c>
      <c r="F15" s="3">
        <v>3000</v>
      </c>
      <c r="G15" s="3">
        <v>2300</v>
      </c>
    </row>
    <row r="16" spans="1:7" x14ac:dyDescent="0.3">
      <c r="A16" s="1" t="s">
        <v>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1" t="s">
        <v>6</v>
      </c>
      <c r="B17" s="2">
        <f>SUM(B15,B16)</f>
        <v>1500</v>
      </c>
      <c r="C17" s="2">
        <f t="shared" ref="C17:G17" si="0">SUM(C15,C16)</f>
        <v>2300</v>
      </c>
      <c r="D17" s="2">
        <f t="shared" si="0"/>
        <v>3000</v>
      </c>
      <c r="E17" s="2">
        <f t="shared" si="0"/>
        <v>5500</v>
      </c>
      <c r="F17" s="2">
        <f t="shared" si="0"/>
        <v>3000</v>
      </c>
      <c r="G17" s="2">
        <f t="shared" si="0"/>
        <v>2300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</f>
        <v>1500</v>
      </c>
      <c r="B20" s="2" t="s">
        <v>5</v>
      </c>
      <c r="C20" s="2">
        <v>1500</v>
      </c>
    </row>
    <row r="21" spans="1:7" x14ac:dyDescent="0.3">
      <c r="A21" s="2">
        <f>C17</f>
        <v>2300</v>
      </c>
      <c r="B21" s="2" t="s">
        <v>5</v>
      </c>
      <c r="C21" s="2">
        <v>2300</v>
      </c>
    </row>
    <row r="22" spans="1:7" x14ac:dyDescent="0.3">
      <c r="A22" s="2">
        <f>D17</f>
        <v>3000</v>
      </c>
      <c r="B22" s="2" t="s">
        <v>5</v>
      </c>
      <c r="C22" s="2">
        <v>3000</v>
      </c>
    </row>
    <row r="23" spans="1:7" x14ac:dyDescent="0.3">
      <c r="A23" s="2">
        <f>E15-(SUM(B16:G16))</f>
        <v>5500</v>
      </c>
      <c r="B23" s="2" t="s">
        <v>5</v>
      </c>
      <c r="C23" s="2">
        <v>5500</v>
      </c>
    </row>
    <row r="24" spans="1:7" x14ac:dyDescent="0.3">
      <c r="A24" s="2">
        <f>F17</f>
        <v>3000</v>
      </c>
      <c r="B24" s="2" t="s">
        <v>5</v>
      </c>
      <c r="C24" s="2">
        <v>3000</v>
      </c>
    </row>
    <row r="25" spans="1:7" x14ac:dyDescent="0.3">
      <c r="A25" s="2">
        <f>G17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D8:E8"/>
    <mergeCell ref="A13:A14"/>
    <mergeCell ref="B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A85B-FB90-42B4-AB91-C30C5C0BD2C1}">
  <dimension ref="A2:G25"/>
  <sheetViews>
    <sheetView workbookViewId="0">
      <selection activeCell="D25" sqref="D25"/>
    </sheetView>
  </sheetViews>
  <sheetFormatPr defaultRowHeight="14.4" x14ac:dyDescent="0.3"/>
  <cols>
    <col min="1" max="1" width="19" bestFit="1" customWidth="1"/>
    <col min="2" max="3" width="5" bestFit="1" customWidth="1"/>
    <col min="4" max="4" width="17" bestFit="1" customWidth="1"/>
    <col min="5" max="5" width="6" bestFit="1" customWidth="1"/>
    <col min="6" max="6" width="5" bestFit="1" customWidth="1"/>
    <col min="7" max="7" width="6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>
        <v>1</v>
      </c>
      <c r="C3" s="1">
        <v>2</v>
      </c>
      <c r="D3" s="1" t="s">
        <v>14</v>
      </c>
      <c r="E3" s="1">
        <v>4</v>
      </c>
      <c r="F3" s="1">
        <v>5</v>
      </c>
      <c r="G3" s="1">
        <v>6</v>
      </c>
    </row>
    <row r="4" spans="1:7" x14ac:dyDescent="0.3">
      <c r="A4" s="1" t="s">
        <v>1</v>
      </c>
      <c r="B4" s="2">
        <f>349</f>
        <v>349</v>
      </c>
      <c r="C4" s="2">
        <f>463</f>
        <v>463</v>
      </c>
      <c r="D4" s="2">
        <f>814*0.6</f>
        <v>488.4</v>
      </c>
      <c r="E4" s="2">
        <f>705</f>
        <v>705</v>
      </c>
      <c r="F4" s="2">
        <v>460</v>
      </c>
      <c r="G4" s="2">
        <f>215</f>
        <v>215</v>
      </c>
    </row>
    <row r="5" spans="1:7" x14ac:dyDescent="0.3">
      <c r="A5" s="1" t="s">
        <v>14</v>
      </c>
      <c r="B5" s="2">
        <v>594</v>
      </c>
      <c r="C5" s="2">
        <v>367</v>
      </c>
      <c r="D5" s="2">
        <v>0</v>
      </c>
      <c r="E5" s="2">
        <v>383</v>
      </c>
      <c r="F5" s="2">
        <v>663</v>
      </c>
      <c r="G5" s="2">
        <v>674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14</v>
      </c>
      <c r="E9" s="2">
        <f>15*D15</f>
        <v>45000</v>
      </c>
    </row>
    <row r="10" spans="1:7" x14ac:dyDescent="0.3">
      <c r="A10" s="6">
        <f>(SUMPRODUCT(B4:G4,B15:G15))+(SUMPRODUCT(B5:G5,B16:G16))+E9</f>
        <v>8850600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>
        <v>1</v>
      </c>
      <c r="C14" s="1">
        <v>2</v>
      </c>
      <c r="D14" s="1" t="s">
        <v>14</v>
      </c>
      <c r="E14" s="1">
        <v>4</v>
      </c>
      <c r="F14" s="1">
        <v>5</v>
      </c>
      <c r="G14" s="1">
        <v>6</v>
      </c>
    </row>
    <row r="15" spans="1:7" x14ac:dyDescent="0.3">
      <c r="A15" s="1" t="s">
        <v>1</v>
      </c>
      <c r="B15" s="3">
        <v>1500</v>
      </c>
      <c r="C15" s="3">
        <v>2300</v>
      </c>
      <c r="D15" s="3">
        <v>3000</v>
      </c>
      <c r="E15" s="3">
        <v>5500</v>
      </c>
      <c r="F15" s="3">
        <v>3000</v>
      </c>
      <c r="G15" s="3">
        <v>2300</v>
      </c>
    </row>
    <row r="16" spans="1:7" x14ac:dyDescent="0.3">
      <c r="A16" s="1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1" t="s">
        <v>6</v>
      </c>
      <c r="B17" s="2">
        <f>SUM(B15,B16)</f>
        <v>1500</v>
      </c>
      <c r="C17" s="2">
        <f t="shared" ref="C17:G17" si="0">SUM(C15,C16)</f>
        <v>2300</v>
      </c>
      <c r="D17" s="2">
        <f t="shared" si="0"/>
        <v>3000</v>
      </c>
      <c r="E17" s="2">
        <f t="shared" si="0"/>
        <v>5500</v>
      </c>
      <c r="F17" s="2">
        <f t="shared" si="0"/>
        <v>3000</v>
      </c>
      <c r="G17" s="2">
        <f t="shared" si="0"/>
        <v>2300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</f>
        <v>1500</v>
      </c>
      <c r="B20" s="2" t="s">
        <v>5</v>
      </c>
      <c r="C20" s="2">
        <v>1500</v>
      </c>
    </row>
    <row r="21" spans="1:7" x14ac:dyDescent="0.3">
      <c r="A21" s="2">
        <f>C17</f>
        <v>2300</v>
      </c>
      <c r="B21" s="2" t="s">
        <v>5</v>
      </c>
      <c r="C21" s="2">
        <v>2300</v>
      </c>
    </row>
    <row r="22" spans="1:7" x14ac:dyDescent="0.3">
      <c r="A22" s="2">
        <f>D15-(SUM(B16:G16))</f>
        <v>3000</v>
      </c>
      <c r="B22" s="2" t="s">
        <v>5</v>
      </c>
      <c r="C22" s="2">
        <v>3000</v>
      </c>
    </row>
    <row r="23" spans="1:7" x14ac:dyDescent="0.3">
      <c r="A23" s="2">
        <f>E17</f>
        <v>5500</v>
      </c>
      <c r="B23" s="2" t="s">
        <v>5</v>
      </c>
      <c r="C23" s="2">
        <v>5500</v>
      </c>
    </row>
    <row r="24" spans="1:7" x14ac:dyDescent="0.3">
      <c r="A24" s="2">
        <f>F17</f>
        <v>3000</v>
      </c>
      <c r="B24" s="2" t="s">
        <v>5</v>
      </c>
      <c r="C24" s="2">
        <v>3000</v>
      </c>
    </row>
    <row r="25" spans="1:7" x14ac:dyDescent="0.3">
      <c r="A25" s="2">
        <f>G17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D8:E8"/>
    <mergeCell ref="A13:A14"/>
    <mergeCell ref="B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C81-CBE7-44B9-98F4-AB4B82A3343F}">
  <dimension ref="A2:G25"/>
  <sheetViews>
    <sheetView workbookViewId="0">
      <selection activeCell="I16" sqref="I16"/>
    </sheetView>
  </sheetViews>
  <sheetFormatPr defaultRowHeight="14.4" x14ac:dyDescent="0.3"/>
  <cols>
    <col min="1" max="1" width="19" bestFit="1" customWidth="1"/>
    <col min="2" max="2" width="5" bestFit="1" customWidth="1"/>
    <col min="3" max="4" width="17" bestFit="1" customWidth="1"/>
    <col min="5" max="5" width="6" bestFit="1" customWidth="1"/>
    <col min="7" max="7" width="6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>
        <v>1</v>
      </c>
      <c r="C3" s="1" t="s">
        <v>13</v>
      </c>
      <c r="D3" s="1">
        <v>3</v>
      </c>
      <c r="E3" s="1">
        <v>4</v>
      </c>
      <c r="F3" s="1">
        <v>5</v>
      </c>
      <c r="G3" s="1">
        <v>6</v>
      </c>
    </row>
    <row r="4" spans="1:7" x14ac:dyDescent="0.3">
      <c r="A4" s="1" t="s">
        <v>1</v>
      </c>
      <c r="B4" s="2">
        <f>349</f>
        <v>349</v>
      </c>
      <c r="C4" s="2">
        <f>463*0.6</f>
        <v>277.8</v>
      </c>
      <c r="D4" s="2">
        <v>814</v>
      </c>
      <c r="E4" s="2">
        <f>705</f>
        <v>705</v>
      </c>
      <c r="F4" s="2">
        <v>460</v>
      </c>
      <c r="G4" s="2">
        <f>215</f>
        <v>215</v>
      </c>
    </row>
    <row r="5" spans="1:7" x14ac:dyDescent="0.3">
      <c r="A5" s="1" t="s">
        <v>13</v>
      </c>
      <c r="B5" s="2">
        <v>362</v>
      </c>
      <c r="C5" s="2">
        <v>0</v>
      </c>
      <c r="D5" s="2">
        <v>367</v>
      </c>
      <c r="E5" s="2">
        <v>301</v>
      </c>
      <c r="F5" s="2">
        <v>350</v>
      </c>
      <c r="G5" s="2">
        <v>307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13</v>
      </c>
      <c r="E9" s="2">
        <f>15*C15</f>
        <v>162000.00000000006</v>
      </c>
    </row>
    <row r="10" spans="1:7" x14ac:dyDescent="0.3">
      <c r="A10" s="6">
        <f>(SUMPRODUCT(B4:G4,B15:G15))+(SUMPRODUCT(B5:G5,B16:G16))+E9</f>
        <v>8316740.0000000019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>
        <v>1</v>
      </c>
      <c r="C14" s="1" t="s">
        <v>13</v>
      </c>
      <c r="D14" s="1">
        <v>3</v>
      </c>
      <c r="E14" s="1">
        <v>4</v>
      </c>
      <c r="F14" s="1">
        <v>5</v>
      </c>
      <c r="G14" s="1">
        <v>6</v>
      </c>
    </row>
    <row r="15" spans="1:7" x14ac:dyDescent="0.3">
      <c r="A15" s="1" t="s">
        <v>1</v>
      </c>
      <c r="B15" s="3">
        <v>1500</v>
      </c>
      <c r="C15" s="3">
        <v>10800.000000000004</v>
      </c>
      <c r="D15" s="3">
        <v>0</v>
      </c>
      <c r="E15" s="3">
        <v>0</v>
      </c>
      <c r="F15" s="3">
        <v>3000</v>
      </c>
      <c r="G15" s="3">
        <v>2300</v>
      </c>
    </row>
    <row r="16" spans="1:7" x14ac:dyDescent="0.3">
      <c r="A16" s="1" t="s">
        <v>13</v>
      </c>
      <c r="B16" s="3">
        <v>0</v>
      </c>
      <c r="C16" s="3">
        <v>0</v>
      </c>
      <c r="D16" s="3">
        <v>3000.0000000000009</v>
      </c>
      <c r="E16" s="3">
        <v>5500.0000000000009</v>
      </c>
      <c r="F16" s="3">
        <v>0</v>
      </c>
      <c r="G16" s="3">
        <v>0</v>
      </c>
    </row>
    <row r="17" spans="1:7" x14ac:dyDescent="0.3">
      <c r="A17" s="1" t="s">
        <v>6</v>
      </c>
      <c r="B17" s="2">
        <f>SUM(B15,B16)</f>
        <v>1500</v>
      </c>
      <c r="C17" s="2">
        <f t="shared" ref="C17:G17" si="0">SUM(C15,C16)</f>
        <v>10800.000000000004</v>
      </c>
      <c r="D17" s="2">
        <f t="shared" si="0"/>
        <v>3000.0000000000009</v>
      </c>
      <c r="E17" s="2">
        <f t="shared" si="0"/>
        <v>5500.0000000000009</v>
      </c>
      <c r="F17" s="2">
        <f t="shared" si="0"/>
        <v>3000</v>
      </c>
      <c r="G17" s="2">
        <f t="shared" si="0"/>
        <v>2300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</f>
        <v>1500</v>
      </c>
      <c r="B20" s="2" t="s">
        <v>5</v>
      </c>
      <c r="C20" s="2">
        <v>1500</v>
      </c>
    </row>
    <row r="21" spans="1:7" x14ac:dyDescent="0.3">
      <c r="A21" s="2">
        <f>C17-(SUM(B16:G16))</f>
        <v>2300.0000000000018</v>
      </c>
      <c r="B21" s="2" t="s">
        <v>5</v>
      </c>
      <c r="C21" s="2">
        <v>2300</v>
      </c>
    </row>
    <row r="22" spans="1:7" x14ac:dyDescent="0.3">
      <c r="A22" s="2">
        <f>D17</f>
        <v>3000.0000000000009</v>
      </c>
      <c r="B22" s="2" t="s">
        <v>5</v>
      </c>
      <c r="C22" s="2">
        <v>3000</v>
      </c>
    </row>
    <row r="23" spans="1:7" x14ac:dyDescent="0.3">
      <c r="A23" s="2">
        <f>E17</f>
        <v>5500.0000000000009</v>
      </c>
      <c r="B23" s="2" t="s">
        <v>5</v>
      </c>
      <c r="C23" s="2">
        <v>5500</v>
      </c>
    </row>
    <row r="24" spans="1:7" x14ac:dyDescent="0.3">
      <c r="A24" s="2">
        <f>F17</f>
        <v>3000</v>
      </c>
      <c r="B24" s="2" t="s">
        <v>5</v>
      </c>
      <c r="C24" s="2">
        <v>3000</v>
      </c>
    </row>
    <row r="25" spans="1:7" x14ac:dyDescent="0.3">
      <c r="A25" s="2">
        <f>G17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D8:E8"/>
    <mergeCell ref="A13:A14"/>
    <mergeCell ref="B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F4C8-3426-406F-BDA5-F75D23E4857F}">
  <dimension ref="A2:G25"/>
  <sheetViews>
    <sheetView tabSelected="1" workbookViewId="0">
      <selection activeCell="A20" sqref="A20"/>
    </sheetView>
  </sheetViews>
  <sheetFormatPr defaultRowHeight="14.4" x14ac:dyDescent="0.3"/>
  <cols>
    <col min="1" max="1" width="19" bestFit="1" customWidth="1"/>
    <col min="2" max="2" width="17" bestFit="1" customWidth="1"/>
    <col min="3" max="3" width="5" bestFit="1" customWidth="1"/>
    <col min="4" max="4" width="17" bestFit="1" customWidth="1"/>
    <col min="5" max="5" width="6" bestFit="1" customWidth="1"/>
    <col min="6" max="6" width="5" bestFit="1" customWidth="1"/>
    <col min="7" max="7" width="6" bestFit="1" customWidth="1"/>
  </cols>
  <sheetData>
    <row r="2" spans="1:7" x14ac:dyDescent="0.3">
      <c r="A2" s="8" t="s">
        <v>0</v>
      </c>
      <c r="B2" s="7" t="s">
        <v>8</v>
      </c>
      <c r="C2" s="7"/>
      <c r="D2" s="7"/>
      <c r="E2" s="7"/>
      <c r="F2" s="7"/>
      <c r="G2" s="7"/>
    </row>
    <row r="3" spans="1:7" x14ac:dyDescent="0.3">
      <c r="A3" s="8"/>
      <c r="B3" s="1" t="s">
        <v>12</v>
      </c>
      <c r="C3" s="1">
        <v>2</v>
      </c>
      <c r="D3" s="1">
        <v>3</v>
      </c>
      <c r="E3" s="1">
        <v>4</v>
      </c>
      <c r="F3" s="1">
        <v>5</v>
      </c>
      <c r="G3" s="1">
        <v>6</v>
      </c>
    </row>
    <row r="4" spans="1:7" x14ac:dyDescent="0.3">
      <c r="A4" s="1" t="s">
        <v>1</v>
      </c>
      <c r="B4" s="2">
        <f>349*0.6</f>
        <v>209.4</v>
      </c>
      <c r="C4" s="2">
        <v>463</v>
      </c>
      <c r="D4" s="2">
        <v>814</v>
      </c>
      <c r="E4" s="2">
        <f>705</f>
        <v>705</v>
      </c>
      <c r="F4" s="2">
        <v>460</v>
      </c>
      <c r="G4" s="2">
        <f>215</f>
        <v>215</v>
      </c>
    </row>
    <row r="5" spans="1:7" x14ac:dyDescent="0.3">
      <c r="A5" s="1" t="s">
        <v>12</v>
      </c>
      <c r="B5" s="2">
        <v>0</v>
      </c>
      <c r="C5" s="2">
        <v>362</v>
      </c>
      <c r="D5" s="2">
        <v>594</v>
      </c>
      <c r="E5" s="2">
        <v>663</v>
      </c>
      <c r="F5" s="2">
        <v>601</v>
      </c>
      <c r="G5" s="2">
        <v>391</v>
      </c>
    </row>
    <row r="8" spans="1:7" x14ac:dyDescent="0.3">
      <c r="A8" s="4" t="s">
        <v>3</v>
      </c>
      <c r="D8" s="7" t="s">
        <v>7</v>
      </c>
      <c r="E8" s="7"/>
    </row>
    <row r="9" spans="1:7" x14ac:dyDescent="0.3">
      <c r="A9" s="5" t="s">
        <v>9</v>
      </c>
      <c r="D9" s="1" t="s">
        <v>12</v>
      </c>
      <c r="E9" s="2">
        <f>20*B15</f>
        <v>30000.000000000018</v>
      </c>
    </row>
    <row r="10" spans="1:7" x14ac:dyDescent="0.3">
      <c r="A10" s="6">
        <f>(SUMPRODUCT(B4:G4,B15:G15))+(SUMPRODUCT(B5:G5,B16:G16))+E9</f>
        <v>9603000</v>
      </c>
    </row>
    <row r="13" spans="1:7" x14ac:dyDescent="0.3">
      <c r="A13" s="8" t="s">
        <v>0</v>
      </c>
      <c r="B13" s="7" t="s">
        <v>10</v>
      </c>
      <c r="C13" s="7"/>
      <c r="D13" s="7"/>
      <c r="E13" s="7"/>
      <c r="F13" s="7"/>
      <c r="G13" s="7"/>
    </row>
    <row r="14" spans="1:7" x14ac:dyDescent="0.3">
      <c r="A14" s="8"/>
      <c r="B14" s="1" t="s">
        <v>12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</row>
    <row r="15" spans="1:7" x14ac:dyDescent="0.3">
      <c r="A15" s="1" t="s">
        <v>1</v>
      </c>
      <c r="B15" s="3">
        <v>1500.0000000000009</v>
      </c>
      <c r="C15" s="3">
        <v>2299.9999999999995</v>
      </c>
      <c r="D15" s="3">
        <v>3000.0000000000005</v>
      </c>
      <c r="E15" s="3">
        <v>5500.0000000000009</v>
      </c>
      <c r="F15" s="3">
        <v>3000</v>
      </c>
      <c r="G15" s="3">
        <v>2300</v>
      </c>
    </row>
    <row r="16" spans="1:7" x14ac:dyDescent="0.3">
      <c r="A16" s="1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1" t="s">
        <v>6</v>
      </c>
      <c r="B17" s="2">
        <f>SUM(B15,B16)</f>
        <v>1500.0000000000009</v>
      </c>
      <c r="C17" s="2">
        <f t="shared" ref="C17:G17" si="0">SUM(C15,C16)</f>
        <v>2299.9999999999995</v>
      </c>
      <c r="D17" s="2">
        <f t="shared" si="0"/>
        <v>3000.0000000000005</v>
      </c>
      <c r="E17" s="2">
        <f t="shared" si="0"/>
        <v>5500.0000000000009</v>
      </c>
      <c r="F17" s="2">
        <f t="shared" si="0"/>
        <v>3000</v>
      </c>
      <c r="G17" s="2">
        <f t="shared" si="0"/>
        <v>2300</v>
      </c>
    </row>
    <row r="19" spans="1:7" x14ac:dyDescent="0.3">
      <c r="A19" s="7" t="s">
        <v>4</v>
      </c>
      <c r="B19" s="7"/>
      <c r="C19" s="7"/>
    </row>
    <row r="20" spans="1:7" x14ac:dyDescent="0.3">
      <c r="A20" s="2">
        <f>B17-(SUM(B16:G16))</f>
        <v>1500.0000000000009</v>
      </c>
      <c r="B20" s="2" t="s">
        <v>5</v>
      </c>
      <c r="C20" s="2">
        <v>1500</v>
      </c>
    </row>
    <row r="21" spans="1:7" x14ac:dyDescent="0.3">
      <c r="A21" s="2">
        <f>C17</f>
        <v>2299.9999999999995</v>
      </c>
      <c r="B21" s="2" t="s">
        <v>5</v>
      </c>
      <c r="C21" s="2">
        <v>2300</v>
      </c>
    </row>
    <row r="22" spans="1:7" x14ac:dyDescent="0.3">
      <c r="A22" s="2">
        <f>D17</f>
        <v>3000.0000000000005</v>
      </c>
      <c r="B22" s="2" t="s">
        <v>5</v>
      </c>
      <c r="C22" s="2">
        <v>3000</v>
      </c>
    </row>
    <row r="23" spans="1:7" x14ac:dyDescent="0.3">
      <c r="A23" s="2">
        <f>E17</f>
        <v>5500.0000000000009</v>
      </c>
      <c r="B23" s="2" t="s">
        <v>5</v>
      </c>
      <c r="C23" s="2">
        <v>5500</v>
      </c>
    </row>
    <row r="24" spans="1:7" x14ac:dyDescent="0.3">
      <c r="A24" s="2">
        <f>F17</f>
        <v>3000</v>
      </c>
      <c r="B24" s="2" t="s">
        <v>5</v>
      </c>
      <c r="C24" s="2">
        <v>3000</v>
      </c>
    </row>
    <row r="25" spans="1:7" x14ac:dyDescent="0.3">
      <c r="A25" s="2">
        <f>G17</f>
        <v>2300</v>
      </c>
      <c r="B25" s="2" t="s">
        <v>5</v>
      </c>
      <c r="C25" s="2">
        <v>2300</v>
      </c>
    </row>
  </sheetData>
  <mergeCells count="6">
    <mergeCell ref="A19:C19"/>
    <mergeCell ref="A2:A3"/>
    <mergeCell ref="B2:G2"/>
    <mergeCell ref="D8:E8"/>
    <mergeCell ref="A13:A14"/>
    <mergeCell ref="B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 6</vt:lpstr>
      <vt:lpstr>Solution 5</vt:lpstr>
      <vt:lpstr>Solution 4</vt:lpstr>
      <vt:lpstr>Solution 3</vt:lpstr>
      <vt:lpstr>Solution 2</vt:lpstr>
      <vt:lpstr>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Gomes</dc:creator>
  <cp:lastModifiedBy>Mateus Gomes</cp:lastModifiedBy>
  <dcterms:created xsi:type="dcterms:W3CDTF">2025-01-28T21:22:19Z</dcterms:created>
  <dcterms:modified xsi:type="dcterms:W3CDTF">2025-01-29T16:44:01Z</dcterms:modified>
</cp:coreProperties>
</file>