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Hult\Optimization_\"/>
    </mc:Choice>
  </mc:AlternateContent>
  <xr:revisionPtr revIDLastSave="0" documentId="13_ncr:1_{1207DF64-ED07-46DA-83B5-622861A22122}" xr6:coauthVersionLast="47" xr6:coauthVersionMax="47" xr10:uidLastSave="{00000000-0000-0000-0000-000000000000}"/>
  <bookViews>
    <workbookView xWindow="35897" yWindow="-103" windowWidth="29006" windowHeight="15686" xr2:uid="{00000000-000D-0000-FFFF-FFFF00000000}"/>
  </bookViews>
  <sheets>
    <sheet name="Solution" sheetId="1" r:id="rId1"/>
    <sheet name="Sensitivity Report " sheetId="2" r:id="rId2"/>
  </sheets>
  <definedNames>
    <definedName name="anscount" hidden="1">4</definedName>
    <definedName name="lssolver_est" localSheetId="0" hidden="1">2</definedName>
    <definedName name="lssolver_itr" localSheetId="0" hidden="1">0</definedName>
    <definedName name="lssolver_neg" localSheetId="0" hidden="1">0</definedName>
    <definedName name="lssolver_piv" localSheetId="0" hidden="1">0</definedName>
    <definedName name="lssolver_pre" localSheetId="0" hidden="1">0</definedName>
    <definedName name="lssolver_red" localSheetId="0" hidden="1">0</definedName>
    <definedName name="lssolver_rep" localSheetId="0" hidden="1">2</definedName>
    <definedName name="lssolver_scl" localSheetId="0" hidden="1">0</definedName>
    <definedName name="lssolver_sho" localSheetId="0" hidden="1">2</definedName>
    <definedName name="lssolver_sol" localSheetId="0" hidden="1">0</definedName>
    <definedName name="lssolver_tim" localSheetId="0" hidden="1">0</definedName>
    <definedName name="lssolver_tol" localSheetId="0" hidden="1">0</definedName>
    <definedName name="qpsolver_itr" localSheetId="0" hidden="1">100</definedName>
    <definedName name="qpsolver_lin" localSheetId="0" hidden="1">1</definedName>
    <definedName name="qpsolver_neg" localSheetId="0" hidden="1">1</definedName>
    <definedName name="qpsolver_piv" localSheetId="0" hidden="1">0.000001</definedName>
    <definedName name="qpsolver_pre" localSheetId="0" hidden="1">0.00000001</definedName>
    <definedName name="qpsolver_red" localSheetId="0" hidden="1">0.000001</definedName>
    <definedName name="qpsolver_rep" localSheetId="0" hidden="1">2</definedName>
    <definedName name="qpsolver_scl" localSheetId="0" hidden="1">2</definedName>
    <definedName name="qpsolver_sho" localSheetId="0" hidden="1">2</definedName>
    <definedName name="qpsolver_tim" localSheetId="0" hidden="1">100</definedName>
    <definedName name="qpsolver_tol" localSheetId="0" hidden="1">0.05</definedName>
    <definedName name="sencount" hidden="1">20</definedName>
    <definedName name="solver_adj" localSheetId="0" hidden="1">Solution!$A$17:$L$17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Solution!$G$21:$G$28</definedName>
    <definedName name="solver_lin" localSheetId="0" hidden="1">1</definedName>
    <definedName name="solver_neg" localSheetId="0" hidden="1">1</definedName>
    <definedName name="solver_num" localSheetId="0" hidden="1">1</definedName>
    <definedName name="solver_nwt" localSheetId="0" hidden="1">1</definedName>
    <definedName name="solver_opt" localSheetId="0" hidden="1">Solution!$B$20</definedName>
    <definedName name="solver_piv" localSheetId="0" hidden="1">0.000001</definedName>
    <definedName name="solver_pre" localSheetId="0" hidden="1">0.000001</definedName>
    <definedName name="solver_red" localSheetId="0" hidden="1">0.000001</definedName>
    <definedName name="solver_rel1" localSheetId="0" hidden="1">2</definedName>
    <definedName name="solver_rep" localSheetId="0" hidden="1">2</definedName>
    <definedName name="solver_rhs1" localSheetId="0" hidden="1">Solution!$I$21:$I$28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ssolver_drv" localSheetId="0" hidden="1">1</definedName>
    <definedName name="sssolver_est" localSheetId="0" hidden="1">1</definedName>
    <definedName name="sssolver_itr" localSheetId="0" hidden="1">100</definedName>
    <definedName name="sssolver_lin" localSheetId="0" hidden="1">2</definedName>
    <definedName name="sssolver_neg" localSheetId="0" hidden="1">1</definedName>
    <definedName name="sssolver_nwt" localSheetId="0" hidden="1">1</definedName>
    <definedName name="sssolver_pre" localSheetId="0" hidden="1">0.00000001</definedName>
    <definedName name="sssolver_rep" localSheetId="0" hidden="1">2</definedName>
    <definedName name="sssolver_scl" localSheetId="0" hidden="1">2</definedName>
    <definedName name="sssolver_sho" localSheetId="0" hidden="1">2</definedName>
    <definedName name="sssolver_tim" localSheetId="0" hidden="1">100</definedName>
    <definedName name="sssolver_tol" localSheetId="0" hidden="1">0.05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  <c r="E21" i="1"/>
  <c r="G21" i="1"/>
  <c r="F21" i="1"/>
  <c r="I21" i="1"/>
  <c r="E22" i="1"/>
  <c r="G22" i="1"/>
  <c r="F22" i="1"/>
  <c r="I22" i="1"/>
  <c r="E23" i="1"/>
  <c r="F23" i="1"/>
  <c r="G23" i="1"/>
  <c r="I23" i="1"/>
  <c r="G24" i="1"/>
  <c r="I24" i="1"/>
  <c r="E25" i="1"/>
  <c r="G25" i="1"/>
  <c r="F25" i="1"/>
  <c r="I25" i="1"/>
  <c r="E26" i="1"/>
  <c r="G26" i="1"/>
  <c r="F26" i="1"/>
  <c r="I26" i="1"/>
  <c r="E27" i="1"/>
  <c r="G27" i="1"/>
  <c r="F27" i="1"/>
  <c r="I27" i="1"/>
  <c r="G28" i="1"/>
  <c r="I28" i="1"/>
</calcChain>
</file>

<file path=xl/sharedStrings.xml><?xml version="1.0" encoding="utf-8"?>
<sst xmlns="http://schemas.openxmlformats.org/spreadsheetml/2006/main" count="119" uniqueCount="88">
  <si>
    <t>Cash</t>
  </si>
  <si>
    <t>Year</t>
  </si>
  <si>
    <t>Rqmt.</t>
  </si>
  <si>
    <t>Bond</t>
  </si>
  <si>
    <t>Price ($1000)</t>
  </si>
  <si>
    <t>Rate</t>
  </si>
  <si>
    <t>Years to Maturity</t>
  </si>
  <si>
    <t>Annual Savings Multiple</t>
  </si>
  <si>
    <t>Model</t>
  </si>
  <si>
    <t>F</t>
  </si>
  <si>
    <t>B1</t>
  </si>
  <si>
    <t>B2</t>
  </si>
  <si>
    <t>B3</t>
  </si>
  <si>
    <t>S1</t>
  </si>
  <si>
    <t>S2</t>
  </si>
  <si>
    <t>S3</t>
  </si>
  <si>
    <t>S4</t>
  </si>
  <si>
    <t>S5</t>
  </si>
  <si>
    <t>S6</t>
  </si>
  <si>
    <t>S7</t>
  </si>
  <si>
    <t>S8</t>
  </si>
  <si>
    <t>Cash Flow</t>
  </si>
  <si>
    <t>Net Cash</t>
  </si>
  <si>
    <t>Min Funds</t>
  </si>
  <si>
    <t>Constraints</t>
  </si>
  <si>
    <t>In</t>
  </si>
  <si>
    <t>Out</t>
  </si>
  <si>
    <t>Flow</t>
  </si>
  <si>
    <t>Year 1</t>
  </si>
  <si>
    <t>=</t>
  </si>
  <si>
    <t>Year 2</t>
  </si>
  <si>
    <t>Year 3</t>
  </si>
  <si>
    <t>Year 4</t>
  </si>
  <si>
    <t>Year 5</t>
  </si>
  <si>
    <t>Year 6</t>
  </si>
  <si>
    <t>Year 7</t>
  </si>
  <si>
    <t>Year 8</t>
  </si>
  <si>
    <t>Microsoft Excel 8.0 Sensitivity Report</t>
  </si>
  <si>
    <t>Worksheet: [Hewlitt.xls]Solution</t>
  </si>
  <si>
    <t>Report Created: 9/7/97 12:43:22 PM</t>
  </si>
  <si>
    <t>Adjustable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</si>
  <si>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</si>
  <si>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</si>
  <si>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</si>
  <si>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</si>
  <si>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</si>
  <si>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</si>
  <si>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</si>
  <si>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</si>
  <si>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</si>
  <si>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</si>
  <si>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</si>
  <si>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</si>
  <si>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</si>
  <si>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</si>
  <si>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</si>
  <si>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$A$17</t>
  </si>
  <si>
    <t>$B$17</t>
  </si>
  <si>
    <t>$C$17</t>
  </si>
  <si>
    <t>$D$17</t>
  </si>
  <si>
    <t>$E$17</t>
  </si>
  <si>
    <t>$F$17</t>
  </si>
  <si>
    <t>$G$17</t>
  </si>
  <si>
    <t>$H$17</t>
  </si>
  <si>
    <t>$I$17</t>
  </si>
  <si>
    <t>$J$17</t>
  </si>
  <si>
    <t>$K$17</t>
  </si>
  <si>
    <t>$L$17</t>
  </si>
  <si>
    <t>$G$21</t>
  </si>
  <si>
    <t>Year 1 Flow</t>
  </si>
  <si>
    <t>$G$22</t>
  </si>
  <si>
    <t>Year 2 Flow</t>
  </si>
  <si>
    <t>$G$23</t>
  </si>
  <si>
    <t>Year 3 Flow</t>
  </si>
  <si>
    <t>$G$24</t>
  </si>
  <si>
    <t>Year 4 Flow</t>
  </si>
  <si>
    <t>$G$25</t>
  </si>
  <si>
    <t>Year 5 Flow</t>
  </si>
  <si>
    <t>$G$26</t>
  </si>
  <si>
    <t>Year 6 Flow</t>
  </si>
  <si>
    <t>$G$27</t>
  </si>
  <si>
    <t>Year 7 Flow</t>
  </si>
  <si>
    <t>$G$28</t>
  </si>
  <si>
    <t>Year 8 Flow</t>
  </si>
  <si>
    <t>Data for the problem:</t>
  </si>
  <si>
    <t xml:space="preserve">Session 3- Example 2.2 Financial Planning. Hewlitt Corporation Cash Requirements </t>
  </si>
  <si>
    <t>Exercise: please fill in and write the formulae for the four cells with green color background: E24, F24, E28, F28. Then, apply solver and check your results.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</si>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</sst>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70" formatCode="0.0"/>
  </numFmts>
  <fonts count="13" x14ac:knownFonts="1">
    <font>
      <sz val="10"/>
      <name val="Arial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8"/>
      <name val="Times New Roman"/>
      <family val="1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8"/>
      <color rgb="FFFF0000"/>
      <name val="Times New Roman"/>
      <family val="1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0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Continuous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2" borderId="0" xfId="0" applyFont="1" applyFill="1"/>
    <xf numFmtId="0" fontId="8" fillId="3" borderId="0" xfId="0" applyFont="1" applyFill="1"/>
    <xf numFmtId="0" fontId="0" fillId="3" borderId="0" xfId="0" applyFill="1"/>
    <xf numFmtId="0" fontId="7" fillId="4" borderId="0" xfId="0" applyFont="1" applyFill="1"/>
    <xf numFmtId="0" fontId="6" fillId="4" borderId="0" xfId="0" applyFont="1" applyFill="1"/>
    <xf numFmtId="2" fontId="6" fillId="0" borderId="0" xfId="0" applyNumberFormat="1" applyFont="1"/>
    <xf numFmtId="0" fontId="1" fillId="5" borderId="0" xfId="0" applyFont="1" applyFill="1"/>
    <xf numFmtId="2" fontId="6" fillId="5" borderId="0" xfId="0" applyNumberFormat="1" applyFont="1" applyFill="1"/>
    <xf numFmtId="0" fontId="6" fillId="5" borderId="0" xfId="0" applyFont="1" applyFill="1"/>
    <xf numFmtId="1" fontId="6" fillId="6" borderId="10" xfId="0" applyNumberFormat="1" applyFont="1" applyFill="1" applyBorder="1"/>
    <xf numFmtId="1" fontId="6" fillId="6" borderId="11" xfId="0" applyNumberFormat="1" applyFont="1" applyFill="1" applyBorder="1"/>
    <xf numFmtId="0" fontId="6" fillId="6" borderId="11" xfId="0" applyFont="1" applyFill="1" applyBorder="1"/>
    <xf numFmtId="0" fontId="6" fillId="6" borderId="12" xfId="0" applyFont="1" applyFill="1" applyBorder="1"/>
    <xf numFmtId="0" fontId="6" fillId="0" borderId="14" xfId="0" applyFont="1" applyBorder="1" applyAlignment="1">
      <alignment horizontal="center"/>
    </xf>
    <xf numFmtId="0" fontId="9" fillId="5" borderId="0" xfId="0" applyFont="1" applyFill="1"/>
    <xf numFmtId="0" fontId="6" fillId="7" borderId="0" xfId="0" applyFont="1" applyFill="1"/>
    <xf numFmtId="0" fontId="10" fillId="0" borderId="0" xfId="0" applyFont="1" applyAlignment="1">
      <alignment horizontal="center"/>
    </xf>
    <xf numFmtId="0" fontId="11" fillId="0" borderId="13" xfId="0" applyFont="1" applyBorder="1" applyAlignment="1">
      <alignment horizontal="center"/>
    </xf>
    <xf numFmtId="165" fontId="3" fillId="0" borderId="3" xfId="0" applyNumberFormat="1" applyFont="1" applyBorder="1"/>
    <xf numFmtId="166" fontId="3" fillId="0" borderId="3" xfId="0" applyNumberFormat="1" applyFont="1" applyBorder="1"/>
    <xf numFmtId="2" fontId="3" fillId="0" borderId="3" xfId="0" applyNumberFormat="1" applyFont="1" applyBorder="1"/>
    <xf numFmtId="165" fontId="3" fillId="0" borderId="4" xfId="0" applyNumberFormat="1" applyFont="1" applyBorder="1"/>
    <xf numFmtId="170" fontId="3" fillId="0" borderId="3" xfId="0" applyNumberFormat="1" applyFont="1" applyBorder="1"/>
    <xf numFmtId="170" fontId="3" fillId="0" borderId="4" xfId="0" applyNumberFormat="1" applyFont="1" applyBorder="1"/>
    <xf numFmtId="0" fontId="12" fillId="0" borderId="3" xfId="0" applyFont="1" applyBorder="1"/>
    <xf numFmtId="2" fontId="1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82657</xdr:colOff>
      <xdr:row>26</xdr:row>
      <xdr:rowOff>17434</xdr:rowOff>
    </xdr:from>
    <xdr:to>
      <xdr:col>2</xdr:col>
      <xdr:colOff>644737</xdr:colOff>
      <xdr:row>29</xdr:row>
      <xdr:rowOff>130794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14AFD13-02C5-411B-B043-448D87A19611}"/>
                </a:ext>
              </a:extLst>
            </xdr14:cNvPr>
            <xdr14:cNvContentPartPr/>
          </xdr14:nvContentPartPr>
          <xdr14:nvPr macro=""/>
          <xdr14:xfrm>
            <a:off x="963720" y="5172840"/>
            <a:ext cx="1324080" cy="7027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214AFD13-02C5-411B-B043-448D87A1961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54718" y="5163845"/>
              <a:ext cx="1341725" cy="72035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04:41:14.39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1952,'70'-38,"-51"29,31-20,-6 3,264-132,-162 79,83-39,-161 91,-27 12,0-3,43-25,-58 29,1 1,52-17,21-10,123-92,-109 61,70-36,339-141,-148 96,-327 130,58-38,-22 11,6-6,126-99,-139 96,-60 45,91-64,-95 68</inkml:trace>
  <inkml:trace contextRef="#ctx0" brushRef="#br0" timeOffset="2173.5">3027 0,'368'0,"-342"2,0 1,-1 1,1 1,28 10,21 4,-71-18,-1 0,0-1,0 1,0 0,-1 1,1-1,0 0,0 1,-1-1,5 4,-6-3,1 0,-1-1,0 1,1 0,-1 0,0 0,0 0,0 0,-1 0,1 0,0 0,-1 0,1 0,-1 0,0 0,0 4,-2 117,-1-39,3-64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8"/>
  <sheetViews>
    <sheetView tabSelected="1" zoomScale="80" zoomScaleNormal="80" workbookViewId="0">
      <selection activeCell="T14" sqref="T14"/>
    </sheetView>
  </sheetViews>
  <sheetFormatPr defaultColWidth="9.15234375" defaultRowHeight="15.45" x14ac:dyDescent="0.4"/>
  <cols>
    <col min="1" max="1" width="12.3046875" style="1" customWidth="1"/>
    <col min="2" max="2" width="10.69140625" style="1" customWidth="1"/>
    <col min="3" max="3" width="13.3046875" style="1" bestFit="1" customWidth="1"/>
    <col min="4" max="4" width="14.4609375" style="1" customWidth="1"/>
    <col min="5" max="5" width="10.765625" style="1" customWidth="1"/>
    <col min="6" max="6" width="11.4609375" style="1" customWidth="1"/>
    <col min="7" max="7" width="10.4609375" style="1" customWidth="1"/>
    <col min="8" max="8" width="10.765625" style="1" customWidth="1"/>
    <col min="9" max="9" width="9.4609375" style="1" customWidth="1"/>
    <col min="10" max="12" width="9.15234375" style="1"/>
    <col min="13" max="13" width="9.15234375" style="1" customWidth="1"/>
    <col min="14" max="16384" width="9.15234375" style="1"/>
  </cols>
  <sheetData>
    <row r="1" spans="1:12" ht="17.600000000000001" x14ac:dyDescent="0.4">
      <c r="A1" s="8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4">
      <c r="A2" s="24" t="s">
        <v>84</v>
      </c>
      <c r="B2" s="25"/>
      <c r="C2" s="25"/>
      <c r="D2" s="25"/>
      <c r="E2" s="25"/>
      <c r="F2" s="24"/>
      <c r="G2" s="25"/>
      <c r="H2" s="25"/>
      <c r="I2" s="25"/>
      <c r="J2" s="25"/>
      <c r="K2" s="27"/>
      <c r="L2" s="27"/>
    </row>
    <row r="3" spans="1:12" x14ac:dyDescent="0.4">
      <c r="A3" s="9"/>
      <c r="B3" s="10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4">
      <c r="A4" s="10" t="s">
        <v>1</v>
      </c>
      <c r="B4" s="10" t="s">
        <v>2</v>
      </c>
      <c r="C4" s="9"/>
      <c r="D4" s="9"/>
      <c r="E4" s="11" t="s">
        <v>3</v>
      </c>
      <c r="F4" s="11"/>
      <c r="G4" s="11"/>
      <c r="H4" s="9"/>
      <c r="I4" s="9"/>
      <c r="J4" s="9"/>
      <c r="K4" s="9"/>
      <c r="L4" s="9"/>
    </row>
    <row r="5" spans="1:12" ht="15.9" thickBot="1" x14ac:dyDescent="0.45">
      <c r="A5" s="12">
        <v>1</v>
      </c>
      <c r="B5" s="9">
        <v>430</v>
      </c>
      <c r="C5" s="9"/>
      <c r="D5" s="9"/>
      <c r="E5" s="12">
        <v>1</v>
      </c>
      <c r="F5" s="12">
        <v>2</v>
      </c>
      <c r="G5" s="9">
        <v>3</v>
      </c>
      <c r="H5" s="13"/>
      <c r="I5" s="9"/>
      <c r="J5" s="9"/>
      <c r="K5" s="9"/>
      <c r="L5" s="9"/>
    </row>
    <row r="6" spans="1:12" x14ac:dyDescent="0.4">
      <c r="A6" s="12">
        <v>2</v>
      </c>
      <c r="B6" s="9">
        <v>210</v>
      </c>
      <c r="C6" s="9"/>
      <c r="D6" s="14" t="s">
        <v>4</v>
      </c>
      <c r="E6" s="15">
        <v>1.1499999999999999</v>
      </c>
      <c r="F6" s="16">
        <v>1</v>
      </c>
      <c r="G6" s="17">
        <v>1.35</v>
      </c>
      <c r="H6" s="9"/>
      <c r="I6" s="9"/>
      <c r="J6" s="9"/>
      <c r="K6" s="9"/>
      <c r="L6" s="9"/>
    </row>
    <row r="7" spans="1:12" x14ac:dyDescent="0.4">
      <c r="A7" s="12">
        <v>3</v>
      </c>
      <c r="B7" s="9">
        <v>222</v>
      </c>
      <c r="C7" s="9"/>
      <c r="D7" s="14" t="s">
        <v>5</v>
      </c>
      <c r="E7" s="18">
        <v>8.8749999999999996E-2</v>
      </c>
      <c r="F7" s="9">
        <v>5.5E-2</v>
      </c>
      <c r="G7" s="19">
        <v>0.11749999999999999</v>
      </c>
      <c r="H7" s="9"/>
      <c r="I7" s="9"/>
      <c r="J7" s="9"/>
      <c r="K7" s="9"/>
      <c r="L7" s="9"/>
    </row>
    <row r="8" spans="1:12" ht="15.9" thickBot="1" x14ac:dyDescent="0.45">
      <c r="A8" s="12">
        <v>4</v>
      </c>
      <c r="B8" s="9">
        <v>231</v>
      </c>
      <c r="C8" s="9"/>
      <c r="D8" s="14" t="s">
        <v>6</v>
      </c>
      <c r="E8" s="20">
        <v>5</v>
      </c>
      <c r="F8" s="21">
        <v>6</v>
      </c>
      <c r="G8" s="22">
        <v>7</v>
      </c>
      <c r="H8" s="9"/>
      <c r="I8" s="9"/>
      <c r="J8" s="9"/>
      <c r="K8" s="9"/>
      <c r="L8" s="9"/>
    </row>
    <row r="9" spans="1:12" x14ac:dyDescent="0.4">
      <c r="A9" s="12">
        <v>5</v>
      </c>
      <c r="B9" s="9">
        <v>240</v>
      </c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4">
      <c r="A10" s="12">
        <v>6</v>
      </c>
      <c r="B10" s="9">
        <v>195</v>
      </c>
      <c r="C10" s="9"/>
      <c r="D10" s="9"/>
      <c r="E10" s="14" t="s">
        <v>7</v>
      </c>
      <c r="F10" s="9">
        <v>1.04</v>
      </c>
      <c r="G10" s="9"/>
      <c r="H10" s="9"/>
      <c r="I10" s="9"/>
      <c r="J10" s="9"/>
      <c r="K10" s="9"/>
      <c r="L10" s="9"/>
    </row>
    <row r="11" spans="1:12" x14ac:dyDescent="0.4">
      <c r="A11" s="12">
        <v>7</v>
      </c>
      <c r="B11" s="9">
        <v>225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4">
      <c r="A12" s="12">
        <v>8</v>
      </c>
      <c r="B12" s="9">
        <v>255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4">
      <c r="A14" s="26" t="s">
        <v>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2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4">
      <c r="A16" s="36" t="s">
        <v>9</v>
      </c>
      <c r="B16" s="36" t="s">
        <v>10</v>
      </c>
      <c r="C16" s="36" t="s">
        <v>11</v>
      </c>
      <c r="D16" s="36" t="s">
        <v>12</v>
      </c>
      <c r="E16" s="36" t="s">
        <v>13</v>
      </c>
      <c r="F16" s="36" t="s">
        <v>14</v>
      </c>
      <c r="G16" s="36" t="s">
        <v>15</v>
      </c>
      <c r="H16" s="36" t="s">
        <v>16</v>
      </c>
      <c r="I16" s="36" t="s">
        <v>17</v>
      </c>
      <c r="J16" s="36" t="s">
        <v>18</v>
      </c>
      <c r="K16" s="36" t="s">
        <v>19</v>
      </c>
      <c r="L16" s="36" t="s">
        <v>20</v>
      </c>
    </row>
    <row r="17" spans="1:21" ht="15.9" thickBot="1" x14ac:dyDescent="0.45">
      <c r="A17" s="32"/>
      <c r="B17" s="33"/>
      <c r="C17" s="33"/>
      <c r="D17" s="33"/>
      <c r="E17" s="33"/>
      <c r="F17" s="33"/>
      <c r="G17" s="33"/>
      <c r="H17" s="33"/>
      <c r="I17" s="34"/>
      <c r="J17" s="34"/>
      <c r="K17" s="34"/>
      <c r="L17" s="35"/>
    </row>
    <row r="18" spans="1:21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21" x14ac:dyDescent="0.4">
      <c r="A19" s="9"/>
      <c r="B19" s="9"/>
      <c r="C19" s="9"/>
      <c r="D19" s="9"/>
      <c r="E19" s="11" t="s">
        <v>21</v>
      </c>
      <c r="F19" s="11"/>
      <c r="G19" s="10" t="s">
        <v>22</v>
      </c>
      <c r="H19" s="9"/>
      <c r="I19" s="10" t="s">
        <v>0</v>
      </c>
      <c r="J19" s="9"/>
      <c r="K19" s="9"/>
      <c r="L19" s="9"/>
    </row>
    <row r="20" spans="1:21" x14ac:dyDescent="0.4">
      <c r="A20" s="13" t="s">
        <v>23</v>
      </c>
      <c r="B20" s="38">
        <f>A17</f>
        <v>0</v>
      </c>
      <c r="C20" s="9"/>
      <c r="D20" s="13" t="s">
        <v>24</v>
      </c>
      <c r="E20" s="40" t="s">
        <v>25</v>
      </c>
      <c r="F20" s="40" t="s">
        <v>26</v>
      </c>
      <c r="G20" s="10" t="s">
        <v>27</v>
      </c>
      <c r="H20" s="9"/>
      <c r="I20" s="10" t="s">
        <v>2</v>
      </c>
      <c r="J20" s="9"/>
      <c r="K20" s="9"/>
      <c r="L20" s="9"/>
    </row>
    <row r="21" spans="1:21" x14ac:dyDescent="0.4">
      <c r="A21" s="9"/>
      <c r="B21" s="9"/>
      <c r="C21" s="9"/>
      <c r="D21" s="12" t="s">
        <v>28</v>
      </c>
      <c r="E21" s="28">
        <f>A17</f>
        <v>0</v>
      </c>
      <c r="F21" s="28">
        <f>SUMPRODUCT(E6:G6,B17:D17)+E17</f>
        <v>0</v>
      </c>
      <c r="G21" s="23">
        <f t="shared" ref="G21:G28" si="0">E21-F21</f>
        <v>0</v>
      </c>
      <c r="H21" s="39" t="s">
        <v>29</v>
      </c>
      <c r="I21" s="23">
        <f t="shared" ref="I21:I28" si="1">B5</f>
        <v>430</v>
      </c>
      <c r="J21" s="9"/>
      <c r="K21" s="9"/>
      <c r="L21" s="9"/>
    </row>
    <row r="22" spans="1:21" x14ac:dyDescent="0.4">
      <c r="A22" s="9"/>
      <c r="B22" s="9"/>
      <c r="C22" s="9"/>
      <c r="D22" s="12" t="s">
        <v>30</v>
      </c>
      <c r="E22" s="28">
        <f>SUMPRODUCT($E$7:$G$7,$B$17:$D$17)+$F$10*E17</f>
        <v>0</v>
      </c>
      <c r="F22" s="28">
        <f>F17</f>
        <v>0</v>
      </c>
      <c r="G22" s="23">
        <f t="shared" si="0"/>
        <v>0</v>
      </c>
      <c r="H22" s="39" t="s">
        <v>29</v>
      </c>
      <c r="I22" s="23">
        <f t="shared" si="1"/>
        <v>210</v>
      </c>
      <c r="J22" s="9"/>
      <c r="K22" s="9"/>
      <c r="L22" s="9"/>
    </row>
    <row r="23" spans="1:21" x14ac:dyDescent="0.4">
      <c r="A23" s="9"/>
      <c r="B23" s="9"/>
      <c r="C23" s="9"/>
      <c r="D23" s="12" t="s">
        <v>31</v>
      </c>
      <c r="E23" s="28">
        <f>SUMPRODUCT($E$7:$G$7,$B$17:$D$17)+$F$10*F17</f>
        <v>0</v>
      </c>
      <c r="F23" s="28">
        <f>G17</f>
        <v>0</v>
      </c>
      <c r="G23" s="23">
        <f t="shared" si="0"/>
        <v>0</v>
      </c>
      <c r="H23" s="39" t="s">
        <v>29</v>
      </c>
      <c r="I23" s="23">
        <f t="shared" si="1"/>
        <v>222</v>
      </c>
      <c r="J23" s="9"/>
      <c r="K23" s="9"/>
      <c r="L23" s="9"/>
    </row>
    <row r="24" spans="1:21" x14ac:dyDescent="0.4">
      <c r="A24" s="9"/>
      <c r="B24" s="9"/>
      <c r="C24" s="9"/>
      <c r="D24" s="12" t="s">
        <v>32</v>
      </c>
      <c r="E24" s="30"/>
      <c r="F24" s="30"/>
      <c r="G24" s="23">
        <f t="shared" si="0"/>
        <v>0</v>
      </c>
      <c r="H24" s="39" t="s">
        <v>29</v>
      </c>
      <c r="I24" s="23">
        <f t="shared" si="1"/>
        <v>231</v>
      </c>
      <c r="J24" s="9"/>
      <c r="K24" s="9"/>
      <c r="L24" s="9"/>
    </row>
    <row r="25" spans="1:21" x14ac:dyDescent="0.4">
      <c r="A25" s="9"/>
      <c r="B25" s="9"/>
      <c r="C25" s="9"/>
      <c r="D25" s="12" t="s">
        <v>33</v>
      </c>
      <c r="E25" s="9">
        <f>SUMPRODUCT($E$7:$G$7,$B$17:$D$17)+$F$10*H17</f>
        <v>0</v>
      </c>
      <c r="F25" s="9">
        <f>I17</f>
        <v>0</v>
      </c>
      <c r="G25" s="23">
        <f t="shared" si="0"/>
        <v>0</v>
      </c>
      <c r="H25" s="39" t="s">
        <v>29</v>
      </c>
      <c r="I25" s="23">
        <f t="shared" si="1"/>
        <v>240</v>
      </c>
      <c r="J25" s="9"/>
      <c r="K25" s="9"/>
      <c r="L25" s="9"/>
    </row>
    <row r="26" spans="1:21" x14ac:dyDescent="0.4">
      <c r="A26" s="9"/>
      <c r="B26" s="9"/>
      <c r="C26" s="9"/>
      <c r="D26" s="12" t="s">
        <v>34</v>
      </c>
      <c r="E26" s="9">
        <f>(1+E7)*B17+F7*C17+G7*D17+F10*I17</f>
        <v>0</v>
      </c>
      <c r="F26" s="9">
        <f>J17</f>
        <v>0</v>
      </c>
      <c r="G26" s="23">
        <f t="shared" si="0"/>
        <v>0</v>
      </c>
      <c r="H26" s="39" t="s">
        <v>29</v>
      </c>
      <c r="I26" s="23">
        <f t="shared" si="1"/>
        <v>195</v>
      </c>
      <c r="J26" s="9"/>
      <c r="K26" s="9"/>
      <c r="L26" s="9"/>
    </row>
    <row r="27" spans="1:21" x14ac:dyDescent="0.4">
      <c r="A27" s="9"/>
      <c r="B27" s="9"/>
      <c r="C27" s="9"/>
      <c r="D27" s="12" t="s">
        <v>35</v>
      </c>
      <c r="E27" s="9">
        <f>(1+F7)*C17+G7*D17+F10*J17</f>
        <v>0</v>
      </c>
      <c r="F27" s="9">
        <f>K17</f>
        <v>0</v>
      </c>
      <c r="G27" s="23">
        <f t="shared" si="0"/>
        <v>0</v>
      </c>
      <c r="H27" s="39" t="s">
        <v>29</v>
      </c>
      <c r="I27" s="23">
        <f t="shared" si="1"/>
        <v>225</v>
      </c>
      <c r="J27" s="9"/>
      <c r="K27" s="9"/>
      <c r="L27" s="9"/>
    </row>
    <row r="28" spans="1:21" x14ac:dyDescent="0.4">
      <c r="A28" s="9"/>
      <c r="B28" s="9"/>
      <c r="C28" s="9"/>
      <c r="D28" s="12" t="s">
        <v>36</v>
      </c>
      <c r="E28" s="31"/>
      <c r="F28" s="31"/>
      <c r="G28" s="23">
        <f t="shared" si="0"/>
        <v>0</v>
      </c>
      <c r="H28" s="39" t="s">
        <v>29</v>
      </c>
      <c r="I28" s="23">
        <f t="shared" si="1"/>
        <v>255</v>
      </c>
      <c r="J28" s="9"/>
      <c r="K28" s="9"/>
      <c r="L28" s="9"/>
    </row>
    <row r="29" spans="1:21" x14ac:dyDescent="0.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21" ht="35.25" customHeight="1" x14ac:dyDescent="0.55000000000000004">
      <c r="B30" s="37" t="s">
        <v>86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58" spans="16:16" x14ac:dyDescent="0.4">
      <c r="P58" s="1" t="s">
        <v>87</v>
      </c>
    </row>
  </sheetData>
  <printOptions horizontalCentered="1" headings="1" gridLines="1"/>
  <pageMargins left="0.75" right="0.75" top="1" bottom="1" header="0.5" footer="3.61"/>
  <pageSetup scale="73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showGridLines="0" workbookViewId="0">
      <selection activeCell="L19" sqref="L19"/>
    </sheetView>
  </sheetViews>
  <sheetFormatPr defaultColWidth="9.15234375" defaultRowHeight="12.9" x14ac:dyDescent="0.35"/>
  <cols>
    <col min="1" max="1" width="2.3046875" style="3" customWidth="1"/>
    <col min="2" max="2" width="6.4609375" style="3" bestFit="1" customWidth="1"/>
    <col min="3" max="3" width="10.84375" style="3" bestFit="1" customWidth="1"/>
    <col min="4" max="5" width="12" style="3" bestFit="1" customWidth="1"/>
    <col min="6" max="6" width="10.69140625" style="3" bestFit="1" customWidth="1"/>
    <col min="7" max="8" width="12" style="3" bestFit="1" customWidth="1"/>
    <col min="9" max="16384" width="9.15234375" style="3"/>
  </cols>
  <sheetData>
    <row r="1" spans="1:8" x14ac:dyDescent="0.35">
      <c r="A1" s="2" t="s">
        <v>37</v>
      </c>
    </row>
    <row r="2" spans="1:8" x14ac:dyDescent="0.35">
      <c r="A2" s="2" t="s">
        <v>38</v>
      </c>
    </row>
    <row r="3" spans="1:8" x14ac:dyDescent="0.35">
      <c r="A3" s="2" t="s">
        <v>39</v>
      </c>
    </row>
    <row r="6" spans="1:8" ht="13.3" thickBot="1" x14ac:dyDescent="0.4">
      <c r="A6" s="3" t="s">
        <v>40</v>
      </c>
    </row>
    <row r="7" spans="1:8" x14ac:dyDescent="0.35">
      <c r="B7" s="4"/>
      <c r="C7" s="4"/>
      <c r="D7" s="4" t="s">
        <v>43</v>
      </c>
      <c r="E7" s="4" t="s">
        <v>45</v>
      </c>
      <c r="F7" s="4" t="s">
        <v>47</v>
      </c>
      <c r="G7" s="4" t="s">
        <v>49</v>
      </c>
      <c r="H7" s="4" t="s">
        <v>49</v>
      </c>
    </row>
    <row r="8" spans="1:8" ht="13.3" thickBot="1" x14ac:dyDescent="0.4">
      <c r="B8" s="5" t="s">
        <v>41</v>
      </c>
      <c r="C8" s="5" t="s">
        <v>42</v>
      </c>
      <c r="D8" s="5" t="s">
        <v>44</v>
      </c>
      <c r="E8" s="5" t="s">
        <v>46</v>
      </c>
      <c r="F8" s="5" t="s">
        <v>48</v>
      </c>
      <c r="G8" s="5" t="s">
        <v>50</v>
      </c>
      <c r="H8" s="5" t="s">
        <v>51</v>
      </c>
    </row>
    <row r="9" spans="1:8" x14ac:dyDescent="0.35">
      <c r="B9" s="6" t="s">
        <v>56</v>
      </c>
      <c r="C9" s="47" t="s">
        <v>9</v>
      </c>
      <c r="D9" s="48">
        <v>1728.7938549412029</v>
      </c>
      <c r="E9" s="6">
        <v>0</v>
      </c>
      <c r="F9" s="6">
        <v>0.99999999999971168</v>
      </c>
      <c r="G9" s="6">
        <v>1E+30</v>
      </c>
      <c r="H9" s="6">
        <v>0.99999999999970868</v>
      </c>
    </row>
    <row r="10" spans="1:8" x14ac:dyDescent="0.35">
      <c r="B10" s="6" t="s">
        <v>57</v>
      </c>
      <c r="C10" s="6" t="s">
        <v>10</v>
      </c>
      <c r="D10" s="43">
        <v>144.98814955895313</v>
      </c>
      <c r="E10" s="6">
        <v>0</v>
      </c>
      <c r="F10" s="6">
        <v>0</v>
      </c>
      <c r="G10" s="41">
        <v>6.7026338641826944E-2</v>
      </c>
      <c r="H10" s="41">
        <v>1.3026775413112514E-2</v>
      </c>
    </row>
    <row r="11" spans="1:8" x14ac:dyDescent="0.35">
      <c r="B11" s="6" t="s">
        <v>58</v>
      </c>
      <c r="C11" s="6" t="s">
        <v>11</v>
      </c>
      <c r="D11" s="43">
        <v>187.85584783231016</v>
      </c>
      <c r="E11" s="6">
        <v>0</v>
      </c>
      <c r="F11" s="6">
        <v>0</v>
      </c>
      <c r="G11" s="41">
        <v>1.2795530879344263E-2</v>
      </c>
      <c r="H11" s="41">
        <v>2.0273773668587847E-2</v>
      </c>
    </row>
    <row r="12" spans="1:8" x14ac:dyDescent="0.35">
      <c r="B12" s="6" t="s">
        <v>59</v>
      </c>
      <c r="C12" s="6" t="s">
        <v>12</v>
      </c>
      <c r="D12" s="43">
        <v>228.18791946308727</v>
      </c>
      <c r="E12" s="6">
        <v>0</v>
      </c>
      <c r="F12" s="6">
        <v>0</v>
      </c>
      <c r="G12" s="41">
        <v>2.2906851273538809E-2</v>
      </c>
      <c r="H12" s="41">
        <v>0.74966302166338239</v>
      </c>
    </row>
    <row r="13" spans="1:8" x14ac:dyDescent="0.35">
      <c r="B13" s="6" t="s">
        <v>60</v>
      </c>
      <c r="C13" s="6" t="s">
        <v>13</v>
      </c>
      <c r="D13" s="43">
        <v>636.14794384092897</v>
      </c>
      <c r="E13" s="6">
        <v>0</v>
      </c>
      <c r="F13" s="6">
        <v>0</v>
      </c>
      <c r="G13" s="41">
        <v>0.10955990686907205</v>
      </c>
      <c r="H13" s="41">
        <v>5.5073860370580249E-2</v>
      </c>
    </row>
    <row r="14" spans="1:8" x14ac:dyDescent="0.35">
      <c r="B14" s="6" t="s">
        <v>61</v>
      </c>
      <c r="C14" s="6" t="s">
        <v>14</v>
      </c>
      <c r="D14" s="43">
        <v>501.60571203561312</v>
      </c>
      <c r="E14" s="6">
        <v>0</v>
      </c>
      <c r="F14" s="6">
        <v>0</v>
      </c>
      <c r="G14" s="41">
        <v>0.14330736467927821</v>
      </c>
      <c r="H14" s="41">
        <v>5.6948823369878568E-2</v>
      </c>
    </row>
    <row r="15" spans="1:8" x14ac:dyDescent="0.35">
      <c r="B15" s="6" t="s">
        <v>62</v>
      </c>
      <c r="C15" s="6" t="s">
        <v>15</v>
      </c>
      <c r="D15" s="43">
        <v>349.68179095808455</v>
      </c>
      <c r="E15" s="6">
        <v>0</v>
      </c>
      <c r="F15" s="6">
        <v>0</v>
      </c>
      <c r="G15" s="41">
        <v>0.2108541994663668</v>
      </c>
      <c r="H15" s="41">
        <v>5.9039182257969176E-2</v>
      </c>
    </row>
    <row r="16" spans="1:8" x14ac:dyDescent="0.35">
      <c r="B16" s="6" t="s">
        <v>63</v>
      </c>
      <c r="C16" s="6" t="s">
        <v>16</v>
      </c>
      <c r="D16" s="43">
        <v>182.6809130374549</v>
      </c>
      <c r="E16" s="6">
        <v>0</v>
      </c>
      <c r="F16" s="6">
        <v>0</v>
      </c>
      <c r="G16" s="41">
        <v>0.41359862200624414</v>
      </c>
      <c r="H16" s="41">
        <v>6.138240368657933E-2</v>
      </c>
    </row>
    <row r="17" spans="1:8" x14ac:dyDescent="0.35">
      <c r="B17" s="6" t="s">
        <v>64</v>
      </c>
      <c r="C17" s="6" t="s">
        <v>17</v>
      </c>
      <c r="D17" s="6">
        <v>0</v>
      </c>
      <c r="E17" s="41">
        <v>6.4025159298982004E-2</v>
      </c>
      <c r="F17" s="6">
        <v>0</v>
      </c>
      <c r="G17" s="6">
        <v>1E+30</v>
      </c>
      <c r="H17" s="41">
        <v>6.4025159298982004E-2</v>
      </c>
    </row>
    <row r="18" spans="1:8" x14ac:dyDescent="0.35">
      <c r="B18" s="6" t="s">
        <v>65</v>
      </c>
      <c r="C18" s="6" t="s">
        <v>18</v>
      </c>
      <c r="D18" s="6">
        <v>0</v>
      </c>
      <c r="E18" s="41">
        <v>1.2613603899885603E-2</v>
      </c>
      <c r="F18" s="6">
        <v>0</v>
      </c>
      <c r="G18" s="6">
        <v>1E+30</v>
      </c>
      <c r="H18" s="41">
        <v>1.2613603899885603E-2</v>
      </c>
    </row>
    <row r="19" spans="1:8" x14ac:dyDescent="0.35">
      <c r="B19" s="6" t="s">
        <v>66</v>
      </c>
      <c r="C19" s="6" t="s">
        <v>19</v>
      </c>
      <c r="D19" s="6">
        <v>0</v>
      </c>
      <c r="E19" s="41">
        <v>2.1318232952312041E-2</v>
      </c>
      <c r="F19" s="6">
        <v>0</v>
      </c>
      <c r="G19" s="6">
        <v>1E+30</v>
      </c>
      <c r="H19" s="41">
        <v>2.1318232952312041E-2</v>
      </c>
    </row>
    <row r="20" spans="1:8" ht="13.3" thickBot="1" x14ac:dyDescent="0.4">
      <c r="B20" s="7" t="s">
        <v>67</v>
      </c>
      <c r="C20" s="7" t="s">
        <v>20</v>
      </c>
      <c r="D20" s="7">
        <v>0</v>
      </c>
      <c r="E20" s="44">
        <v>0.67083939298998374</v>
      </c>
      <c r="F20" s="7">
        <v>0</v>
      </c>
      <c r="G20" s="7">
        <v>1E+30</v>
      </c>
      <c r="H20" s="44">
        <v>0.67083939298998374</v>
      </c>
    </row>
    <row r="22" spans="1:8" ht="13.3" thickBot="1" x14ac:dyDescent="0.4">
      <c r="A22" s="3" t="s">
        <v>24</v>
      </c>
    </row>
    <row r="23" spans="1:8" x14ac:dyDescent="0.35">
      <c r="B23" s="4"/>
      <c r="C23" s="4"/>
      <c r="D23" s="4" t="s">
        <v>43</v>
      </c>
      <c r="E23" s="4" t="s">
        <v>52</v>
      </c>
      <c r="F23" s="4" t="s">
        <v>54</v>
      </c>
      <c r="G23" s="4" t="s">
        <v>49</v>
      </c>
      <c r="H23" s="4" t="s">
        <v>49</v>
      </c>
    </row>
    <row r="24" spans="1:8" ht="13.3" thickBot="1" x14ac:dyDescent="0.4">
      <c r="B24" s="5" t="s">
        <v>41</v>
      </c>
      <c r="C24" s="5" t="s">
        <v>42</v>
      </c>
      <c r="D24" s="5" t="s">
        <v>44</v>
      </c>
      <c r="E24" s="5" t="s">
        <v>53</v>
      </c>
      <c r="F24" s="5" t="s">
        <v>55</v>
      </c>
      <c r="G24" s="5" t="s">
        <v>50</v>
      </c>
      <c r="H24" s="5" t="s">
        <v>51</v>
      </c>
    </row>
    <row r="25" spans="1:8" x14ac:dyDescent="0.35">
      <c r="B25" s="6" t="s">
        <v>68</v>
      </c>
      <c r="C25" s="6" t="s">
        <v>69</v>
      </c>
      <c r="D25" s="6">
        <v>430</v>
      </c>
      <c r="E25" s="6">
        <v>1</v>
      </c>
      <c r="F25" s="6">
        <v>430</v>
      </c>
      <c r="G25" s="6">
        <v>1E+30</v>
      </c>
      <c r="H25" s="42">
        <v>1728.7938549407043</v>
      </c>
    </row>
    <row r="26" spans="1:8" x14ac:dyDescent="0.35">
      <c r="B26" s="6" t="s">
        <v>70</v>
      </c>
      <c r="C26" s="6" t="s">
        <v>71</v>
      </c>
      <c r="D26" s="6">
        <v>210</v>
      </c>
      <c r="E26" s="41">
        <v>0.96153846154123734</v>
      </c>
      <c r="F26" s="6">
        <v>210</v>
      </c>
      <c r="G26" s="6">
        <v>1E+30</v>
      </c>
      <c r="H26" s="42">
        <v>661.59386159370115</v>
      </c>
    </row>
    <row r="27" spans="1:8" x14ac:dyDescent="0.35">
      <c r="B27" s="6" t="s">
        <v>72</v>
      </c>
      <c r="C27" s="6" t="s">
        <v>73</v>
      </c>
      <c r="D27" s="6">
        <v>222</v>
      </c>
      <c r="E27" s="41">
        <v>0.92455621301969515</v>
      </c>
      <c r="F27" s="6">
        <v>222</v>
      </c>
      <c r="G27" s="6">
        <v>1E+30</v>
      </c>
      <c r="H27" s="42">
        <v>521.66994051731308</v>
      </c>
    </row>
    <row r="28" spans="1:8" x14ac:dyDescent="0.35">
      <c r="B28" s="6" t="s">
        <v>74</v>
      </c>
      <c r="C28" s="6" t="s">
        <v>75</v>
      </c>
      <c r="D28" s="6">
        <v>231</v>
      </c>
      <c r="E28" s="41">
        <v>0.8889963586748959</v>
      </c>
      <c r="F28" s="6">
        <v>231</v>
      </c>
      <c r="G28" s="6">
        <v>1E+30</v>
      </c>
      <c r="H28" s="42">
        <v>363.66906259559067</v>
      </c>
    </row>
    <row r="29" spans="1:8" x14ac:dyDescent="0.35">
      <c r="B29" s="6" t="s">
        <v>76</v>
      </c>
      <c r="C29" s="6" t="s">
        <v>77</v>
      </c>
      <c r="D29" s="6">
        <v>240</v>
      </c>
      <c r="E29" s="41">
        <v>0.85480419103273531</v>
      </c>
      <c r="F29" s="6">
        <v>240</v>
      </c>
      <c r="G29" s="6">
        <v>1E+30</v>
      </c>
      <c r="H29" s="42">
        <v>189.98814955921262</v>
      </c>
    </row>
    <row r="30" spans="1:8" x14ac:dyDescent="0.35">
      <c r="B30" s="6" t="s">
        <v>78</v>
      </c>
      <c r="C30" s="6" t="s">
        <v>79</v>
      </c>
      <c r="D30" s="6">
        <v>195</v>
      </c>
      <c r="E30" s="41">
        <v>0.76036445360207794</v>
      </c>
      <c r="F30" s="6">
        <v>195</v>
      </c>
      <c r="G30" s="45">
        <v>2149.9276474529925</v>
      </c>
      <c r="H30" s="42">
        <v>157.85584783230888</v>
      </c>
    </row>
    <row r="31" spans="1:8" x14ac:dyDescent="0.35">
      <c r="B31" s="6" t="s">
        <v>80</v>
      </c>
      <c r="C31" s="6" t="s">
        <v>81</v>
      </c>
      <c r="D31" s="6">
        <v>225</v>
      </c>
      <c r="E31" s="41">
        <v>0.71899120164778474</v>
      </c>
      <c r="F31" s="6">
        <v>225</v>
      </c>
      <c r="G31" s="45">
        <v>3027.9621720201849</v>
      </c>
      <c r="H31" s="42">
        <v>198.18791946306649</v>
      </c>
    </row>
    <row r="32" spans="1:8" ht="13.3" thickBot="1" x14ac:dyDescent="0.4">
      <c r="B32" s="7" t="s">
        <v>82</v>
      </c>
      <c r="C32" s="7" t="s">
        <v>83</v>
      </c>
      <c r="D32" s="7">
        <v>255</v>
      </c>
      <c r="E32" s="44">
        <v>0.67083939298678052</v>
      </c>
      <c r="F32" s="7">
        <v>255</v>
      </c>
      <c r="G32" s="46">
        <v>1583.8819148900923</v>
      </c>
      <c r="H32" s="7">
        <v>255.00000000022285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Sensitivity Report 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OMAR ROMERO-HERNANDEZ</cp:lastModifiedBy>
  <dcterms:created xsi:type="dcterms:W3CDTF">1997-09-03T17:34:02Z</dcterms:created>
  <dcterms:modified xsi:type="dcterms:W3CDTF">2025-01-21T00:28:13Z</dcterms:modified>
</cp:coreProperties>
</file>