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slpl-my.sharepoint.com/personal/bartsmo430_student_polsl_pl/Documents/"/>
    </mc:Choice>
  </mc:AlternateContent>
  <xr:revisionPtr revIDLastSave="0" documentId="8_{8C3C0671-6031-46BA-B2BA-D6B6769F1CA0}" xr6:coauthVersionLast="47" xr6:coauthVersionMax="47" xr10:uidLastSave="{00000000-0000-0000-0000-000000000000}"/>
  <bookViews>
    <workbookView xWindow="-120" yWindow="-120" windowWidth="29040" windowHeight="15840" xr2:uid="{663AD449-F432-49FD-B75D-9793601BFBA3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9" i="1" l="1"/>
  <c r="N18" i="1"/>
  <c r="N17" i="1"/>
  <c r="V4" i="1"/>
  <c r="U4" i="1"/>
  <c r="V5" i="1"/>
  <c r="U5" i="1"/>
  <c r="T5" i="1"/>
  <c r="T4" i="1"/>
  <c r="J11" i="1" s="1"/>
  <c r="J28" i="1"/>
  <c r="J19" i="1"/>
  <c r="J10" i="1"/>
  <c r="K9" i="1"/>
  <c r="K27" i="1"/>
  <c r="K18" i="1"/>
  <c r="J15" i="1"/>
  <c r="J16" i="1" s="1"/>
  <c r="J17" i="1" s="1"/>
  <c r="J18" i="1" s="1"/>
  <c r="J24" i="1"/>
  <c r="J25" i="1" s="1"/>
  <c r="J26" i="1" s="1"/>
  <c r="J27" i="1" s="1"/>
  <c r="J6" i="1"/>
  <c r="J7" i="1" s="1"/>
  <c r="J8" i="1" s="1"/>
  <c r="J9" i="1" s="1"/>
  <c r="G13" i="1"/>
  <c r="G9" i="1"/>
  <c r="G5" i="1"/>
  <c r="J20" i="1" l="1"/>
  <c r="J29" i="1"/>
  <c r="K6" i="1"/>
  <c r="K7" i="1"/>
  <c r="K15" i="1"/>
  <c r="K16" i="1"/>
  <c r="K24" i="1"/>
  <c r="K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tc={5EB97C15-D070-4A7C-993C-56E12FD30660}</author>
    <author>tc={A9B73400-EEEE-4617-8D9C-6785D3771646}</author>
  </authors>
  <commentList>
    <comment ref="J7" authorId="0" shapeId="0" xr:uid="{5EB97C15-D070-4A7C-993C-56E12FD30660}">
      <text>
        <t>[Threaded comment]
Your version of Excel allows you to read this threaded comment; however, any edits to it will get removed if the file is opened in a newer version of Excel. Learn more: https://go.microsoft.com/fwlink/?linkid=870924
Comment:
    Wzór do sprawdzenia ale generalnie wydaje się oki
Reply:
    mamy 50% szansy, albo dobrze albo nie</t>
      </text>
    </comment>
    <comment ref="M13" authorId="1" shapeId="0" xr:uid="{A9B73400-EEEE-4617-8D9C-6785D3771646}">
      <text>
        <t>[Threaded comment]
Your version of Excel allows you to read this threaded comment; however, any edits to it will get removed if the file is opened in a newer version of Excel. Learn more: https://go.microsoft.com/fwlink/?linkid=870924
Comment:
    zajebiście długa komórka, znowu</t>
      </text>
    </comment>
  </commentList>
</comments>
</file>

<file path=xl/sharedStrings.xml><?xml version="1.0" encoding="utf-8"?>
<sst xmlns="http://schemas.openxmlformats.org/spreadsheetml/2006/main" count="63" uniqueCount="31">
  <si>
    <t>szerokość wiązki</t>
  </si>
  <si>
    <t>podziałka stolika</t>
  </si>
  <si>
    <t>Radiany</t>
  </si>
  <si>
    <t>szkło</t>
  </si>
  <si>
    <t>woda</t>
  </si>
  <si>
    <t>gliceryna</t>
  </si>
  <si>
    <t>gamma1</t>
  </si>
  <si>
    <t>gamma2</t>
  </si>
  <si>
    <t>gamma = 1/2(g1 - g2)</t>
  </si>
  <si>
    <t>E1</t>
  </si>
  <si>
    <t>E2</t>
  </si>
  <si>
    <t>1/2(E1 - E2)</t>
  </si>
  <si>
    <t>Szkło</t>
  </si>
  <si>
    <t>φ</t>
  </si>
  <si>
    <t>pochodna po φ</t>
  </si>
  <si>
    <t>Statystyka</t>
  </si>
  <si>
    <t>δ</t>
  </si>
  <si>
    <t>pochodna po δ</t>
  </si>
  <si>
    <t>Średnia arytmetyczna</t>
  </si>
  <si>
    <t>Odchylenie standardowe</t>
  </si>
  <si>
    <t>Niepewność statystyczna serii pomiarowej ua</t>
  </si>
  <si>
    <t>Niepewność całkowita</t>
  </si>
  <si>
    <t>Współczynnik załamania dla pryzmatu</t>
  </si>
  <si>
    <t>Niepewność ub</t>
  </si>
  <si>
    <t>Niepewność współczynnika</t>
  </si>
  <si>
    <t>Woda</t>
  </si>
  <si>
    <t>Współczynnik studenta Fishera dla 3 pomiarów</t>
  </si>
  <si>
    <t>Zmierzona wartość współczynnika załamania n</t>
  </si>
  <si>
    <t>Wartość tablicowa n0</t>
  </si>
  <si>
    <t>Gliceryna</t>
  </si>
  <si>
    <t>u(n)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</si>
</sst>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>
    <font>
      <sz val="11"/>
      <color theme="1"/>
      <name val="Calibri"/>
      <family val="2"/>
      <charset val="238"/>
      <scheme val="minor"/>
    </font>
    <font>
      <sz val="11"/>
      <color rgb="FF444444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8CBAD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quotePrefix="1" applyFont="1"/>
    <xf numFmtId="0" fontId="1" fillId="0" borderId="5" xfId="0" quotePrefix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Łukasz Pyszny (lp303249)" id="{24141D9B-2036-4D9E-A1F8-D334ADCB7B49}" userId="Łukasz Pyszny (lp303249)" providerId="None"/>
  <person displayName="Gość" id="{9BD2B0F3-5FFE-457F-AC96-AC1960B6CFC3}" userId="S::urn:spo:anon#7b4bd1f64d3b7afec53b7edba87c5288c4f10ebb1734dcd55d24c2f99c0e0fb4::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7" dT="2022-05-20T20:37:01.03" personId="{9BD2B0F3-5FFE-457F-AC96-AC1960B6CFC3}" id="{5EB97C15-D070-4A7C-993C-56E12FD30660}">
    <text>Wzór do sprawdzenia ale generalnie wydaje się oki</text>
  </threadedComment>
  <threadedComment ref="J7" dT="2022-05-22T23:07:25.76" personId="{24141D9B-2036-4D9E-A1F8-D334ADCB7B49}" id="{DBC9926E-60C5-4CFE-B183-38F5582DE431}" parentId="{5EB97C15-D070-4A7C-993C-56E12FD30660}">
    <text>mamy 50% szansy, albo dobrze albo nie</text>
  </threadedComment>
  <threadedComment ref="M13" dT="2022-05-22T23:11:37.19" personId="{24141D9B-2036-4D9E-A1F8-D334ADCB7B49}" id="{A9B73400-EEEE-4617-8D9C-6785D3771646}">
    <text>zajebiście długa komórka, znowu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CDB3E-089E-4F63-8CE0-9A0C358EF3C5}">
  <dimension ref="A2:V29"/>
  <sheetViews>
    <sheetView tabSelected="1" topLeftCell="E1" workbookViewId="0">
      <selection activeCell="O25" sqref="O25:P28"/>
    </sheetView>
  </sheetViews>
  <sheetFormatPr defaultRowHeight="15"/>
  <cols>
    <col min="2" max="2" width="14.5703125" bestFit="1" customWidth="1"/>
    <col min="4" max="4" width="18.28515625" bestFit="1" customWidth="1"/>
    <col min="7" max="7" width="10.42578125" bestFit="1" customWidth="1"/>
    <col min="9" max="9" width="41.42578125" bestFit="1" customWidth="1"/>
    <col min="13" max="13" width="16.7109375" customWidth="1"/>
    <col min="14" max="14" width="45.5703125" customWidth="1"/>
    <col min="15" max="15" width="20.140625" bestFit="1" customWidth="1"/>
    <col min="16" max="16" width="9.28515625" bestFit="1" customWidth="1"/>
  </cols>
  <sheetData>
    <row r="2" spans="1:22">
      <c r="B2" s="20" t="s">
        <v>0</v>
      </c>
      <c r="C2" s="20"/>
      <c r="N2" s="14"/>
      <c r="O2" s="14"/>
    </row>
    <row r="3" spans="1:22">
      <c r="B3" s="20" t="s">
        <v>1</v>
      </c>
      <c r="C3" s="20"/>
      <c r="M3" s="11" t="s">
        <v>2</v>
      </c>
      <c r="N3" s="9" t="s">
        <v>3</v>
      </c>
      <c r="O3" s="9" t="s">
        <v>4</v>
      </c>
      <c r="P3" s="9" t="s">
        <v>5</v>
      </c>
      <c r="R3" s="24"/>
      <c r="S3" s="24"/>
      <c r="T3" s="9" t="s">
        <v>3</v>
      </c>
      <c r="U3" s="9" t="s">
        <v>4</v>
      </c>
      <c r="V3" s="9" t="s">
        <v>5</v>
      </c>
    </row>
    <row r="4" spans="1:22" ht="14.45" customHeight="1">
      <c r="A4" s="2" t="s">
        <v>3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I4" s="25" t="s">
        <v>12</v>
      </c>
      <c r="J4" s="25"/>
      <c r="K4" s="25"/>
      <c r="M4" s="9" t="s">
        <v>13</v>
      </c>
      <c r="N4" s="3">
        <v>1.0501</v>
      </c>
      <c r="O4" s="3">
        <v>1.1996</v>
      </c>
      <c r="P4" s="3">
        <v>1.1321000000000001</v>
      </c>
      <c r="R4" s="23" t="s">
        <v>14</v>
      </c>
      <c r="S4" s="23"/>
      <c r="T4" s="3">
        <f>(SIN(N4/2)*COS(0.5*(N4+N5))-COS(N4/2)*SIN(0.5*(N4+N5)))/2*(SIN(N4/2))^2</f>
        <v>-4.1056223936388206E-2</v>
      </c>
      <c r="U4" s="3">
        <f>(SIN(O4/2)*COS(0.5*(O4+O5))-COS(O4/2)*SIN(0.5*(O4+O5)))/2*(SIN(O4/2))^2</f>
        <v>-4.6579893653803245E-2</v>
      </c>
      <c r="V4" s="3">
        <f>(SIN(P4/2)*COS(0.5*(P4+P5))-COS(P4/2)*SIN(0.5*(P4+P5)))/2*(SIN(P4/2))^2</f>
        <v>-2.8486648803732396E-2</v>
      </c>
    </row>
    <row r="5" spans="1:22">
      <c r="A5" s="1">
        <v>1</v>
      </c>
      <c r="B5" s="1">
        <v>241</v>
      </c>
      <c r="C5" s="1">
        <v>118</v>
      </c>
      <c r="D5" s="1">
        <v>61.5</v>
      </c>
      <c r="E5" s="17">
        <v>217.3</v>
      </c>
      <c r="F5" s="17">
        <v>141</v>
      </c>
      <c r="G5" s="17">
        <f>1/2*(E5-F5)</f>
        <v>38.150000000000006</v>
      </c>
      <c r="I5" s="3" t="s">
        <v>15</v>
      </c>
      <c r="J5" s="3" t="s">
        <v>13</v>
      </c>
      <c r="K5" s="3" t="s">
        <v>16</v>
      </c>
      <c r="M5" s="9" t="s">
        <v>16</v>
      </c>
      <c r="N5" s="3">
        <v>0.66584299999999996</v>
      </c>
      <c r="O5" s="3">
        <v>0.59341200000000005</v>
      </c>
      <c r="P5" s="3">
        <v>0.398808</v>
      </c>
      <c r="R5" s="23" t="s">
        <v>17</v>
      </c>
      <c r="S5" s="23"/>
      <c r="T5" s="3">
        <f>(COS(0.5*(N4+N5)))/2*SIN(N4/2)</f>
        <v>0.163904135771853</v>
      </c>
      <c r="U5" s="3">
        <f>(COS(0.5*(O4+O5)))/2*SIN(O4/2)</f>
        <v>0.17621378688986555</v>
      </c>
      <c r="V5" s="3">
        <f>(COS(0.5*(P4+P5)))/2*SIN(P4/2)</f>
        <v>0.19335519288245617</v>
      </c>
    </row>
    <row r="6" spans="1:22">
      <c r="A6" s="1">
        <v>2</v>
      </c>
      <c r="B6" s="1">
        <v>240</v>
      </c>
      <c r="C6" s="1">
        <v>125</v>
      </c>
      <c r="D6" s="1">
        <v>57.5</v>
      </c>
      <c r="E6" s="18"/>
      <c r="F6" s="18"/>
      <c r="G6" s="18"/>
      <c r="I6" s="3" t="s">
        <v>18</v>
      </c>
      <c r="J6" s="3">
        <f>(D5+D6+D7)/3</f>
        <v>60.166666666666664</v>
      </c>
      <c r="K6" s="3">
        <f>G5</f>
        <v>38.150000000000006</v>
      </c>
    </row>
    <row r="7" spans="1:22">
      <c r="A7" s="1">
        <v>3</v>
      </c>
      <c r="B7" s="1">
        <v>241.3</v>
      </c>
      <c r="C7" s="1">
        <v>118.3</v>
      </c>
      <c r="D7" s="1">
        <v>61.5</v>
      </c>
      <c r="E7" s="19"/>
      <c r="F7" s="19"/>
      <c r="G7" s="19"/>
      <c r="I7" s="3" t="s">
        <v>19</v>
      </c>
      <c r="J7" s="3">
        <f>(((D5-J6)^2+(D6-J6)^2+(D7-J6)^2)/J6)^(1/2)</f>
        <v>0.42105263157894735</v>
      </c>
      <c r="K7" s="3">
        <f>((G5-K6)^2)/K6</f>
        <v>0</v>
      </c>
    </row>
    <row r="8" spans="1:22">
      <c r="A8" s="2" t="s">
        <v>4</v>
      </c>
      <c r="B8" s="2"/>
      <c r="C8" s="2"/>
      <c r="D8" s="2"/>
      <c r="E8" s="2"/>
      <c r="F8" s="2"/>
      <c r="G8" s="2"/>
      <c r="I8" s="3" t="s">
        <v>20</v>
      </c>
      <c r="J8" s="3">
        <f>J7*M14</f>
        <v>0.55621052631578938</v>
      </c>
      <c r="K8" s="3">
        <v>0</v>
      </c>
    </row>
    <row r="9" spans="1:22">
      <c r="A9" s="1">
        <v>1</v>
      </c>
      <c r="B9" s="1">
        <v>241.3</v>
      </c>
      <c r="C9" s="1">
        <v>116.3</v>
      </c>
      <c r="D9" s="1">
        <v>62.5</v>
      </c>
      <c r="E9" s="17">
        <v>213</v>
      </c>
      <c r="F9" s="17">
        <v>145</v>
      </c>
      <c r="G9" s="17">
        <f>1/2*(E9-F9)</f>
        <v>34</v>
      </c>
      <c r="I9" s="3" t="s">
        <v>21</v>
      </c>
      <c r="J9" s="3">
        <f>SQRT((J8)^2+(0.33)^2)</f>
        <v>0.64673808422303958</v>
      </c>
      <c r="K9" s="3">
        <f>SQRT((K8)^2+(0.33)^2)</f>
        <v>0.33</v>
      </c>
    </row>
    <row r="10" spans="1:22">
      <c r="A10" s="1">
        <v>2</v>
      </c>
      <c r="B10" s="1">
        <v>239</v>
      </c>
      <c r="C10" s="1">
        <v>117.6</v>
      </c>
      <c r="D10" s="1">
        <v>60.7</v>
      </c>
      <c r="E10" s="18"/>
      <c r="F10" s="18"/>
      <c r="G10" s="18"/>
      <c r="I10" s="3" t="s">
        <v>22</v>
      </c>
      <c r="J10" s="21">
        <f>SIN(1/2*(N4+N5))/SIN(1/2*N4)</f>
        <v>1.5092430361830136</v>
      </c>
      <c r="K10" s="22"/>
      <c r="M10" s="9" t="s">
        <v>23</v>
      </c>
    </row>
    <row r="11" spans="1:22">
      <c r="A11" s="1">
        <v>3</v>
      </c>
      <c r="B11" s="1">
        <v>262</v>
      </c>
      <c r="C11" s="1">
        <v>96</v>
      </c>
      <c r="D11" s="1">
        <v>83</v>
      </c>
      <c r="E11" s="19"/>
      <c r="F11" s="19"/>
      <c r="G11" s="19"/>
      <c r="I11" s="3" t="s">
        <v>24</v>
      </c>
      <c r="J11" s="21">
        <f>SQRT((T4*0.33)^2+(T5*0.33)^2)</f>
        <v>5.5759434358697367E-2</v>
      </c>
      <c r="K11" s="22"/>
      <c r="M11" s="3">
        <v>0.33</v>
      </c>
    </row>
    <row r="12" spans="1:22">
      <c r="A12" s="2" t="s">
        <v>5</v>
      </c>
      <c r="B12" s="2"/>
      <c r="C12" s="2"/>
      <c r="D12" s="2"/>
      <c r="E12" s="2"/>
      <c r="F12" s="2"/>
      <c r="G12" s="2"/>
    </row>
    <row r="13" spans="1:22">
      <c r="A13" s="1">
        <v>1</v>
      </c>
      <c r="B13" s="1">
        <v>244</v>
      </c>
      <c r="C13" s="1">
        <v>117.3</v>
      </c>
      <c r="D13" s="1">
        <v>63.3</v>
      </c>
      <c r="E13" s="17">
        <v>202</v>
      </c>
      <c r="F13" s="17">
        <v>156.30000000000001</v>
      </c>
      <c r="G13" s="17">
        <f>1/2*(E13-F13)</f>
        <v>22.849999999999994</v>
      </c>
      <c r="I13" s="25" t="s">
        <v>25</v>
      </c>
      <c r="J13" s="25"/>
      <c r="K13" s="25"/>
      <c r="M13" s="9" t="s">
        <v>26</v>
      </c>
    </row>
    <row r="14" spans="1:22">
      <c r="A14" s="1">
        <v>2</v>
      </c>
      <c r="B14" s="1">
        <v>241.6</v>
      </c>
      <c r="C14" s="1">
        <v>103</v>
      </c>
      <c r="D14" s="1">
        <v>69.3</v>
      </c>
      <c r="E14" s="18"/>
      <c r="F14" s="18"/>
      <c r="G14" s="18"/>
      <c r="I14" s="3" t="s">
        <v>15</v>
      </c>
      <c r="J14" s="3" t="s">
        <v>13</v>
      </c>
      <c r="K14" s="3" t="s">
        <v>16</v>
      </c>
      <c r="M14" s="3">
        <v>1.321</v>
      </c>
    </row>
    <row r="15" spans="1:22">
      <c r="A15" s="1">
        <v>3</v>
      </c>
      <c r="B15" s="1">
        <v>242</v>
      </c>
      <c r="C15" s="1">
        <v>118</v>
      </c>
      <c r="D15" s="1">
        <v>62</v>
      </c>
      <c r="E15" s="19"/>
      <c r="F15" s="19"/>
      <c r="G15" s="19"/>
      <c r="I15" s="3" t="s">
        <v>18</v>
      </c>
      <c r="J15" s="3">
        <f>(D9+D10+D11)/3</f>
        <v>68.733333333333334</v>
      </c>
      <c r="K15" s="6">
        <f>G9</f>
        <v>34</v>
      </c>
    </row>
    <row r="16" spans="1:22">
      <c r="I16" s="3" t="s">
        <v>19</v>
      </c>
      <c r="J16" s="4">
        <f>(((D9-J15)^2+(D10-J15)^2+(D11-J15)^2)/J15)^(1/2)</f>
        <v>2.1131659700721106</v>
      </c>
      <c r="K16" s="5">
        <f>((G9-K15)^2)/K15</f>
        <v>0</v>
      </c>
      <c r="M16" s="3"/>
      <c r="N16" s="9" t="s">
        <v>27</v>
      </c>
      <c r="O16" s="13" t="s">
        <v>28</v>
      </c>
    </row>
    <row r="17" spans="9:16">
      <c r="I17" s="3" t="s">
        <v>20</v>
      </c>
      <c r="J17" s="3">
        <f>J16*M14</f>
        <v>2.7914922464652578</v>
      </c>
      <c r="K17" s="10">
        <v>0</v>
      </c>
      <c r="M17" s="9" t="s">
        <v>12</v>
      </c>
      <c r="N17" s="12">
        <f>J10</f>
        <v>1.5092430361830136</v>
      </c>
      <c r="O17" s="3">
        <v>1.52</v>
      </c>
    </row>
    <row r="18" spans="9:16">
      <c r="I18" s="3" t="s">
        <v>21</v>
      </c>
      <c r="J18" s="8">
        <f>SQRT((J17)^2+(0.33)^2)</f>
        <v>2.8109302663132096</v>
      </c>
      <c r="K18" s="5">
        <f>SQRT((K17)^2+(0.33)^2)</f>
        <v>0.33</v>
      </c>
      <c r="M18" s="9" t="s">
        <v>25</v>
      </c>
      <c r="N18" s="12">
        <f>J19</f>
        <v>1.3838467834624679</v>
      </c>
      <c r="O18" s="3">
        <v>1.4731000000000001</v>
      </c>
    </row>
    <row r="19" spans="9:16">
      <c r="I19" s="3" t="s">
        <v>22</v>
      </c>
      <c r="J19" s="21">
        <f>SIN(1/2*(O4+O5))/SIN(1/2*O4)</f>
        <v>1.3838467834624679</v>
      </c>
      <c r="K19" s="22"/>
      <c r="M19" s="9" t="s">
        <v>29</v>
      </c>
      <c r="N19" s="12">
        <f>J28</f>
        <v>1.2919287960047905</v>
      </c>
      <c r="O19" s="3">
        <v>1.333</v>
      </c>
    </row>
    <row r="20" spans="9:16">
      <c r="I20" s="3" t="s">
        <v>24</v>
      </c>
      <c r="J20" s="21">
        <f>SQRT((U4*0.33)^2+(U5*0.33)^2)</f>
        <v>6.0147861860702666E-2</v>
      </c>
      <c r="K20" s="22"/>
    </row>
    <row r="22" spans="9:16">
      <c r="I22" s="25" t="s">
        <v>29</v>
      </c>
      <c r="J22" s="25"/>
      <c r="K22" s="25"/>
    </row>
    <row r="23" spans="9:16">
      <c r="I23" s="3" t="s">
        <v>15</v>
      </c>
      <c r="J23" s="3" t="s">
        <v>13</v>
      </c>
      <c r="K23" s="3" t="s">
        <v>16</v>
      </c>
    </row>
    <row r="24" spans="9:16">
      <c r="I24" s="3" t="s">
        <v>18</v>
      </c>
      <c r="J24" s="6">
        <f>(D13+D14+D15)/3</f>
        <v>64.86666666666666</v>
      </c>
      <c r="K24" s="6">
        <f>G13</f>
        <v>22.849999999999994</v>
      </c>
    </row>
    <row r="25" spans="9:16">
      <c r="I25" s="8" t="s">
        <v>19</v>
      </c>
      <c r="J25" s="5">
        <f>(((D13-J24)^2+(D14-J24)^2+(D15-J24)^2)/J24)^(1/2)</f>
        <v>0.68375662655484126</v>
      </c>
      <c r="K25" s="5">
        <f>((G13-K24)^2)/K24</f>
        <v>0</v>
      </c>
      <c r="O25" s="15"/>
      <c r="P25" s="16" t="s">
        <v>30</v>
      </c>
    </row>
    <row r="26" spans="9:16">
      <c r="I26" s="3" t="s">
        <v>20</v>
      </c>
      <c r="J26" s="7">
        <f>J25*M14</f>
        <v>0.90324250367894532</v>
      </c>
      <c r="K26" s="7">
        <v>0</v>
      </c>
      <c r="O26" s="16" t="s">
        <v>3</v>
      </c>
      <c r="P26" s="15">
        <v>5.6000000000000001E-2</v>
      </c>
    </row>
    <row r="27" spans="9:16">
      <c r="I27" s="3" t="s">
        <v>21</v>
      </c>
      <c r="J27" s="3">
        <f>SQRT((J26)^2+(0.33)^2)</f>
        <v>0.96163767628572538</v>
      </c>
      <c r="K27" s="3">
        <f>SQRT((K26)^2+(0.33)^2)</f>
        <v>0.33</v>
      </c>
      <c r="O27" s="16" t="s">
        <v>4</v>
      </c>
      <c r="P27" s="15">
        <v>0.06</v>
      </c>
    </row>
    <row r="28" spans="9:16">
      <c r="I28" s="3" t="s">
        <v>22</v>
      </c>
      <c r="J28" s="21">
        <f>SIN(1/2*(P4+P5))/SIN(1/2*P4)</f>
        <v>1.2919287960047905</v>
      </c>
      <c r="K28" s="22"/>
      <c r="O28" s="16" t="s">
        <v>5</v>
      </c>
      <c r="P28" s="15">
        <v>6.4000000000000001E-2</v>
      </c>
    </row>
    <row r="29" spans="9:16">
      <c r="I29" s="3" t="s">
        <v>24</v>
      </c>
      <c r="J29" s="21">
        <f>SQRT((V4*0.33)^2+(V5*0.33)^2)</f>
        <v>6.4495981917190373E-2</v>
      </c>
      <c r="K29" s="22"/>
    </row>
  </sheetData>
  <mergeCells count="23">
    <mergeCell ref="J28:K28"/>
    <mergeCell ref="J29:K29"/>
    <mergeCell ref="R4:S4"/>
    <mergeCell ref="R5:S5"/>
    <mergeCell ref="R3:S3"/>
    <mergeCell ref="I4:K4"/>
    <mergeCell ref="I22:K22"/>
    <mergeCell ref="I13:K13"/>
    <mergeCell ref="J10:K10"/>
    <mergeCell ref="J11:K11"/>
    <mergeCell ref="J19:K19"/>
    <mergeCell ref="J20:K20"/>
    <mergeCell ref="B2:C2"/>
    <mergeCell ref="B3:C3"/>
    <mergeCell ref="E5:E7"/>
    <mergeCell ref="F5:F7"/>
    <mergeCell ref="E9:E11"/>
    <mergeCell ref="F9:F11"/>
    <mergeCell ref="E13:E15"/>
    <mergeCell ref="F13:F15"/>
    <mergeCell ref="G5:G7"/>
    <mergeCell ref="G9:G11"/>
    <mergeCell ref="G13:G15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1B6FD94D2A4AA47AFE1F6F6DB252FE9" ma:contentTypeVersion="7" ma:contentTypeDescription="Utwórz nowy dokument." ma:contentTypeScope="" ma:versionID="4a3e1ed0d935a868c97d64bccfed0bd3">
  <xsd:schema xmlns:xsd="http://www.w3.org/2001/XMLSchema" xmlns:xs="http://www.w3.org/2001/XMLSchema" xmlns:p="http://schemas.microsoft.com/office/2006/metadata/properties" xmlns:ns3="4807c664-fab7-4e2f-85c9-fc80cc29c763" xmlns:ns4="2d4e7520-f4b1-4176-ba5b-ef2035b4956e" targetNamespace="http://schemas.microsoft.com/office/2006/metadata/properties" ma:root="true" ma:fieldsID="f975ff4aa25ff6804ec6925bc96a78ee" ns3:_="" ns4:_="">
    <xsd:import namespace="4807c664-fab7-4e2f-85c9-fc80cc29c763"/>
    <xsd:import namespace="2d4e7520-f4b1-4176-ba5b-ef2035b4956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07c664-fab7-4e2f-85c9-fc80cc29c7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4e7520-f4b1-4176-ba5b-ef2035b4956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AD1D91-E902-4D17-921A-D335C31D8987}"/>
</file>

<file path=customXml/itemProps2.xml><?xml version="1.0" encoding="utf-8"?>
<ds:datastoreItem xmlns:ds="http://schemas.openxmlformats.org/officeDocument/2006/customXml" ds:itemID="{5D5601EE-64B3-4386-84DA-059D2A82EDE8}"/>
</file>

<file path=customXml/itemProps3.xml><?xml version="1.0" encoding="utf-8"?>
<ds:datastoreItem xmlns:ds="http://schemas.openxmlformats.org/officeDocument/2006/customXml" ds:itemID="{016CA7F9-677C-46A5-892F-7755DF820D1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Barti _</dc:creator>
  <cp:keywords/>
  <dc:description/>
  <cp:lastModifiedBy/>
  <cp:revision/>
  <dcterms:created xsi:type="dcterms:W3CDTF">2022-05-20T18:10:23Z</dcterms:created>
  <dcterms:modified xsi:type="dcterms:W3CDTF">2022-05-23T00:00:41Z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0x01010061B6FD94D2A4AA47AFE1F6F6DB252FE9</vt:lpwstr>
  </property>
</Properties>
</file>