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STUDIA\Fizyka II\przysp ziemskie\"/>
    </mc:Choice>
  </mc:AlternateContent>
  <xr:revisionPtr revIDLastSave="0" documentId="13_ncr:1_{A3FD0AB5-B38C-42A0-97ED-929A19A39CF1}" xr6:coauthVersionLast="47" xr6:coauthVersionMax="47" xr10:uidLastSave="{00000000-0000-0000-0000-000000000000}"/>
  <bookViews>
    <workbookView xWindow="1560" yWindow="-110" windowWidth="17750" windowHeight="11020" xr2:uid="{B799BA33-3AEC-4EDF-9CFF-F3C11124C48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X12" i="1"/>
  <c r="X13" i="1"/>
  <c r="S13" i="1"/>
  <c r="S12" i="1"/>
  <c r="N13" i="1"/>
  <c r="N12" i="1"/>
  <c r="I13" i="1"/>
  <c r="D13" i="1"/>
  <c r="I12" i="1"/>
  <c r="D12" i="1"/>
  <c r="V13" i="1"/>
  <c r="X14" i="1" l="1"/>
  <c r="D31" i="1" s="1"/>
  <c r="V16" i="1"/>
  <c r="M24" i="1" s="1"/>
  <c r="V14" i="1"/>
  <c r="D24" i="1" s="1"/>
  <c r="V12" i="1"/>
  <c r="Q13" i="1"/>
  <c r="Q12" i="1"/>
  <c r="L13" i="1"/>
  <c r="L12" i="1"/>
  <c r="G13" i="1"/>
  <c r="G12" i="1"/>
  <c r="B13" i="1"/>
  <c r="B12" i="1"/>
  <c r="C20" i="1" l="1"/>
  <c r="C27" i="1"/>
  <c r="C22" i="1"/>
  <c r="C24" i="1"/>
  <c r="L14" i="1"/>
  <c r="D22" i="1" s="1"/>
  <c r="C23" i="1"/>
  <c r="Q14" i="1"/>
  <c r="D23" i="1" s="1"/>
  <c r="C21" i="1"/>
  <c r="G14" i="1"/>
  <c r="D21" i="1" s="1"/>
  <c r="B14" i="1"/>
  <c r="D20" i="1" s="1"/>
  <c r="L16" i="1" l="1"/>
  <c r="M22" i="1" s="1"/>
  <c r="N14" i="1"/>
  <c r="D29" i="1" s="1"/>
  <c r="C30" i="1"/>
  <c r="Q15" i="1"/>
  <c r="L23" i="1" s="1"/>
  <c r="L15" i="1"/>
  <c r="L22" i="1" s="1"/>
  <c r="C29" i="1"/>
  <c r="C31" i="1"/>
  <c r="V15" i="1"/>
  <c r="L24" i="1" s="1"/>
  <c r="S14" i="1"/>
  <c r="D30" i="1" s="1"/>
  <c r="Q16" i="1"/>
  <c r="B15" i="1"/>
  <c r="L20" i="1" s="1"/>
  <c r="G23" i="1" a="1"/>
  <c r="H24" i="1" s="1"/>
  <c r="G16" i="1"/>
  <c r="I14" i="1"/>
  <c r="D28" i="1" s="1"/>
  <c r="G15" i="1"/>
  <c r="L21" i="1" s="1"/>
  <c r="C28" i="1"/>
  <c r="D14" i="1"/>
  <c r="D27" i="1" s="1"/>
  <c r="B16" i="1"/>
  <c r="M20" i="1" s="1"/>
  <c r="M23" i="1" l="1"/>
  <c r="M21" i="1"/>
  <c r="G23" i="1"/>
  <c r="H23" i="1"/>
  <c r="G24" i="1"/>
  <c r="F31" i="1" l="1"/>
  <c r="G27" i="1"/>
  <c r="G31" i="1" s="1"/>
</calcChain>
</file>

<file path=xl/sharedStrings.xml><?xml version="1.0" encoding="utf-8"?>
<sst xmlns="http://schemas.openxmlformats.org/spreadsheetml/2006/main" count="81" uniqueCount="42">
  <si>
    <t>Lp.</t>
  </si>
  <si>
    <t>t1 [s]</t>
  </si>
  <si>
    <t>t2 [s]</t>
  </si>
  <si>
    <t>t3 [s]</t>
  </si>
  <si>
    <t>t5 [s]</t>
  </si>
  <si>
    <t>h1 [m]</t>
  </si>
  <si>
    <t>h2 [m]</t>
  </si>
  <si>
    <t>h3 [m]</t>
  </si>
  <si>
    <t>h4 [m]</t>
  </si>
  <si>
    <t>h5 [m]</t>
  </si>
  <si>
    <t>h_śr</t>
  </si>
  <si>
    <t>t_śr</t>
  </si>
  <si>
    <t>u(t_śr)</t>
  </si>
  <si>
    <t>u(h_śr)</t>
  </si>
  <si>
    <t>t_śr^2</t>
  </si>
  <si>
    <t>u(t_śr^2)</t>
  </si>
  <si>
    <t>uc(t_śr)</t>
  </si>
  <si>
    <t>uc(h_śr)</t>
  </si>
  <si>
    <t>lp.</t>
  </si>
  <si>
    <t>Pomiary 1</t>
  </si>
  <si>
    <t>Pomiary 2</t>
  </si>
  <si>
    <t>Pomiary 3</t>
  </si>
  <si>
    <t>Pomiary 4</t>
  </si>
  <si>
    <t>Pomiary 5</t>
  </si>
  <si>
    <t>Wartość tablicowa przysp. ziemskiego</t>
  </si>
  <si>
    <t>|g-g_t| &lt; U(g)</t>
  </si>
  <si>
    <t>g [m/s^2]</t>
  </si>
  <si>
    <t>u(g) [m/s^2]</t>
  </si>
  <si>
    <t>h_śr [m]</t>
  </si>
  <si>
    <t>t_śr^2 [s]</t>
  </si>
  <si>
    <t>u(t_śr^2)  [s]</t>
  </si>
  <si>
    <t>u(h_śr)  [m]</t>
  </si>
  <si>
    <t>uc(h_śr)  [m]</t>
  </si>
  <si>
    <t>uc(t_śr)  [s]</t>
  </si>
  <si>
    <t>U(g) [m/s^2]</t>
  </si>
  <si>
    <t>|g-gt| [m/s^2]</t>
  </si>
  <si>
    <t>g_t  [m/s^2]</t>
  </si>
  <si>
    <t>Regresja liniowa</t>
  </si>
  <si>
    <t>b [s2]</t>
  </si>
  <si>
    <t>u(b) [s2]</t>
  </si>
  <si>
    <t>a [s^2/m]</t>
  </si>
  <si>
    <t>u(a) [s^2/m]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</si>
</sst>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4" xfId="4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2" xfId="4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5">
    <cellStyle name="20% — akcent 1" xfId="1" builtinId="30"/>
    <cellStyle name="40% — akcent 3" xfId="4" builtinId="39"/>
    <cellStyle name="Dobry" xfId="2" builtinId="26"/>
    <cellStyle name="Neutralny" xfId="3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wykres zależności t</a:t>
            </a:r>
            <a:r>
              <a:rPr lang="pl-PL" sz="1200"/>
              <a:t>śr</a:t>
            </a:r>
            <a:r>
              <a:rPr lang="pl-PL" sz="1600"/>
              <a:t>^2 = f(h</a:t>
            </a:r>
            <a:r>
              <a:rPr lang="pl-PL" sz="1200"/>
              <a:t>śr</a:t>
            </a:r>
            <a:r>
              <a:rPr lang="pl-PL" sz="1600"/>
              <a:t>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Arkusz1!$C$20:$C$24</c:f>
              <c:numCache>
                <c:formatCode>0.000</c:formatCode>
                <c:ptCount val="5"/>
                <c:pt idx="0">
                  <c:v>0.74050000000000005</c:v>
                </c:pt>
                <c:pt idx="1">
                  <c:v>0.48049999999999998</c:v>
                </c:pt>
                <c:pt idx="2">
                  <c:v>0.91087499999999999</c:v>
                </c:pt>
                <c:pt idx="3" formatCode="0.00">
                  <c:v>1.321</c:v>
                </c:pt>
                <c:pt idx="4" formatCode="0.00">
                  <c:v>1.750375</c:v>
                </c:pt>
              </c:numCache>
            </c:numRef>
          </c:xVal>
          <c:yVal>
            <c:numRef>
              <c:f>Arkusz1!$D$20:$D$24</c:f>
              <c:numCache>
                <c:formatCode>0.00</c:formatCode>
                <c:ptCount val="5"/>
                <c:pt idx="0" formatCode="0.000">
                  <c:v>0.14411514062500003</c:v>
                </c:pt>
                <c:pt idx="1">
                  <c:v>0.10216014062499999</c:v>
                </c:pt>
                <c:pt idx="2">
                  <c:v>0.18554556250000001</c:v>
                </c:pt>
                <c:pt idx="3">
                  <c:v>0.25857224999999995</c:v>
                </c:pt>
                <c:pt idx="4">
                  <c:v>0.34795251562500007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5-4729-9523-58D147CB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60896"/>
        <c:axId val="531755648"/>
      </c:scatterChart>
      <c:valAx>
        <c:axId val="53176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h</a:t>
                </a:r>
                <a:r>
                  <a:rPr lang="pl-PL" sz="1100"/>
                  <a:t>śr</a:t>
                </a:r>
                <a:r>
                  <a:rPr lang="pl-PL" sz="1600"/>
                  <a:t>, m</a:t>
                </a:r>
                <a:endParaRPr lang="pl-PL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1755648"/>
        <c:crosses val="autoZero"/>
        <c:crossBetween val="midCat"/>
      </c:valAx>
      <c:valAx>
        <c:axId val="5317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t^2,</a:t>
                </a:r>
                <a:r>
                  <a:rPr lang="pl-PL" sz="1400" baseline="0"/>
                  <a:t> s2</a:t>
                </a:r>
                <a:endParaRPr lang="pl-PL" sz="1400"/>
              </a:p>
            </c:rich>
          </c:tx>
          <c:layout>
            <c:manualLayout>
              <c:xMode val="edge"/>
              <c:yMode val="edge"/>
              <c:x val="1.9430950728660652E-2"/>
              <c:y val="0.375194574666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176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7711</xdr:colOff>
      <xdr:row>17</xdr:row>
      <xdr:rowOff>180521</xdr:rowOff>
    </xdr:from>
    <xdr:to>
      <xdr:col>23</xdr:col>
      <xdr:colOff>335644</xdr:colOff>
      <xdr:row>37</xdr:row>
      <xdr:rowOff>15421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A0C0A1E-BE35-4FBE-B1D6-8BC91B35C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0CD3-6171-440E-923D-2B1F76C798A8}">
  <dimension ref="A1:X40"/>
  <sheetViews>
    <sheetView tabSelected="1" topLeftCell="A15" zoomScale="85" zoomScaleNormal="85" workbookViewId="0">
      <selection activeCell="I27" sqref="I27"/>
    </sheetView>
  </sheetViews>
  <sheetFormatPr defaultRowHeight="14.5" x14ac:dyDescent="0.35"/>
  <cols>
    <col min="1" max="1" width="8.7265625" style="1"/>
    <col min="2" max="2" width="9.26953125" style="1" bestFit="1" customWidth="1"/>
    <col min="3" max="3" width="10.54296875" style="1" customWidth="1"/>
    <col min="4" max="4" width="12.54296875" style="1" customWidth="1"/>
    <col min="5" max="5" width="9.7265625" style="1" customWidth="1"/>
    <col min="6" max="6" width="12.81640625" style="1" customWidth="1"/>
    <col min="7" max="7" width="12.26953125" style="1" customWidth="1"/>
    <col min="8" max="8" width="11" style="1" customWidth="1"/>
    <col min="9" max="11" width="8.7265625" style="1"/>
    <col min="12" max="12" width="11.81640625" style="1" customWidth="1"/>
    <col min="13" max="13" width="11.6328125" style="1" customWidth="1"/>
    <col min="14" max="15" width="8.7265625" style="1"/>
    <col min="16" max="16" width="11.1796875" style="1" customWidth="1"/>
    <col min="17" max="22" width="8.7265625" style="1"/>
    <col min="23" max="23" width="13.36328125" style="1" customWidth="1"/>
    <col min="24" max="16384" width="8.7265625" style="1"/>
  </cols>
  <sheetData>
    <row r="1" spans="1:24" x14ac:dyDescent="0.35">
      <c r="B1" s="15" t="s">
        <v>19</v>
      </c>
      <c r="C1" s="15"/>
      <c r="D1" s="15"/>
      <c r="G1" s="20" t="s">
        <v>20</v>
      </c>
      <c r="H1" s="21"/>
      <c r="I1" s="22"/>
      <c r="L1" s="20" t="s">
        <v>21</v>
      </c>
      <c r="M1" s="21"/>
      <c r="N1" s="22"/>
      <c r="Q1" s="20" t="s">
        <v>22</v>
      </c>
      <c r="R1" s="21"/>
      <c r="S1" s="22"/>
      <c r="V1" s="20" t="s">
        <v>23</v>
      </c>
      <c r="W1" s="21"/>
      <c r="X1" s="22"/>
    </row>
    <row r="2" spans="1:24" x14ac:dyDescent="0.35">
      <c r="B2" s="2" t="s">
        <v>0</v>
      </c>
      <c r="C2" s="3" t="s">
        <v>5</v>
      </c>
      <c r="D2" s="2" t="s">
        <v>1</v>
      </c>
      <c r="G2" s="2" t="s">
        <v>0</v>
      </c>
      <c r="H2" s="3" t="s">
        <v>6</v>
      </c>
      <c r="I2" s="3" t="s">
        <v>2</v>
      </c>
      <c r="L2" s="2" t="s">
        <v>0</v>
      </c>
      <c r="M2" s="3" t="s">
        <v>7</v>
      </c>
      <c r="N2" s="3" t="s">
        <v>3</v>
      </c>
      <c r="Q2" s="2" t="s">
        <v>0</v>
      </c>
      <c r="R2" s="3" t="s">
        <v>8</v>
      </c>
      <c r="S2" s="3" t="s">
        <v>3</v>
      </c>
      <c r="V2" s="2" t="s">
        <v>0</v>
      </c>
      <c r="W2" s="3" t="s">
        <v>9</v>
      </c>
      <c r="X2" s="3" t="s">
        <v>4</v>
      </c>
    </row>
    <row r="3" spans="1:24" x14ac:dyDescent="0.35">
      <c r="B3" s="2">
        <v>1</v>
      </c>
      <c r="C3" s="2">
        <v>0.74</v>
      </c>
      <c r="D3" s="2">
        <v>0.38100000000000001</v>
      </c>
      <c r="G3" s="2">
        <v>1</v>
      </c>
      <c r="H3" s="2">
        <v>0.48100000000000004</v>
      </c>
      <c r="I3" s="2">
        <v>0.317</v>
      </c>
      <c r="L3" s="2">
        <v>1</v>
      </c>
      <c r="M3" s="2">
        <v>0.91</v>
      </c>
      <c r="N3" s="2">
        <v>0.433</v>
      </c>
      <c r="Q3" s="2">
        <v>1</v>
      </c>
      <c r="R3" s="2">
        <v>1.32</v>
      </c>
      <c r="S3" s="2">
        <v>0.51200000000000001</v>
      </c>
      <c r="V3" s="2">
        <v>1</v>
      </c>
      <c r="W3" s="2">
        <v>1.75</v>
      </c>
      <c r="X3" s="2">
        <v>0.58599999999999997</v>
      </c>
    </row>
    <row r="4" spans="1:24" x14ac:dyDescent="0.35">
      <c r="B4" s="2">
        <v>2</v>
      </c>
      <c r="C4" s="2">
        <v>0.74099999999999999</v>
      </c>
      <c r="D4" s="2">
        <v>0.38900000000000001</v>
      </c>
      <c r="G4" s="2">
        <v>2</v>
      </c>
      <c r="H4" s="2">
        <v>0.48200000000000004</v>
      </c>
      <c r="I4" s="2">
        <v>0.313</v>
      </c>
      <c r="L4" s="2">
        <v>2</v>
      </c>
      <c r="M4" s="2">
        <v>0.91</v>
      </c>
      <c r="N4" s="2">
        <v>0.42799999999999999</v>
      </c>
      <c r="Q4" s="2">
        <v>2</v>
      </c>
      <c r="R4" s="2">
        <v>1.321</v>
      </c>
      <c r="S4" s="2">
        <v>0.52200000000000002</v>
      </c>
      <c r="V4" s="2">
        <v>2</v>
      </c>
      <c r="W4" s="2">
        <v>1.75</v>
      </c>
      <c r="X4" s="2">
        <v>0.58299999999999996</v>
      </c>
    </row>
    <row r="5" spans="1:24" x14ac:dyDescent="0.35">
      <c r="B5" s="2">
        <v>3</v>
      </c>
      <c r="C5" s="2">
        <v>0.74099999999999999</v>
      </c>
      <c r="D5" s="2">
        <v>0.371</v>
      </c>
      <c r="G5" s="2">
        <v>3</v>
      </c>
      <c r="H5" s="2">
        <v>0.48</v>
      </c>
      <c r="I5" s="2">
        <v>0.32800000000000001</v>
      </c>
      <c r="L5" s="2">
        <v>3</v>
      </c>
      <c r="M5" s="2">
        <v>0.91</v>
      </c>
      <c r="N5" s="2">
        <v>0.432</v>
      </c>
      <c r="Q5" s="2">
        <v>3</v>
      </c>
      <c r="R5" s="2">
        <v>1.321</v>
      </c>
      <c r="S5" s="2">
        <v>0.42899999999999999</v>
      </c>
      <c r="V5" s="2">
        <v>3</v>
      </c>
      <c r="W5" s="2">
        <v>1.752</v>
      </c>
      <c r="X5" s="2">
        <v>0.58099999999999996</v>
      </c>
    </row>
    <row r="6" spans="1:24" x14ac:dyDescent="0.35">
      <c r="B6" s="2">
        <v>4</v>
      </c>
      <c r="C6" s="2">
        <v>0.74299999999999999</v>
      </c>
      <c r="D6" s="2">
        <v>0.374</v>
      </c>
      <c r="G6" s="2">
        <v>4</v>
      </c>
      <c r="H6" s="2">
        <v>0.48100000000000004</v>
      </c>
      <c r="I6" s="2">
        <v>0.32600000000000001</v>
      </c>
      <c r="L6" s="2">
        <v>4</v>
      </c>
      <c r="M6" s="2">
        <v>0.91099999999999992</v>
      </c>
      <c r="N6" s="2">
        <v>0.42399999999999999</v>
      </c>
      <c r="Q6" s="2">
        <v>4</v>
      </c>
      <c r="R6" s="2">
        <v>1.32</v>
      </c>
      <c r="S6" s="2">
        <v>0.51100000000000001</v>
      </c>
      <c r="V6" s="2">
        <v>4</v>
      </c>
      <c r="W6" s="3">
        <v>1.748</v>
      </c>
      <c r="X6" s="2">
        <v>0.59599999999999997</v>
      </c>
    </row>
    <row r="7" spans="1:24" x14ac:dyDescent="0.35">
      <c r="B7" s="2">
        <v>5</v>
      </c>
      <c r="C7" s="2">
        <v>0.74</v>
      </c>
      <c r="D7" s="2">
        <v>0.38600000000000001</v>
      </c>
      <c r="G7" s="2">
        <v>5</v>
      </c>
      <c r="H7" s="2">
        <v>0.47899999999999998</v>
      </c>
      <c r="I7" s="2">
        <v>0.315</v>
      </c>
      <c r="L7" s="2">
        <v>5</v>
      </c>
      <c r="M7" s="2">
        <v>0.91099999999999992</v>
      </c>
      <c r="N7" s="2">
        <v>0.42499999999999999</v>
      </c>
      <c r="Q7" s="2">
        <v>5</v>
      </c>
      <c r="R7" s="2">
        <v>1.3220000000000001</v>
      </c>
      <c r="S7" s="2">
        <v>0.52600000000000002</v>
      </c>
      <c r="V7" s="2">
        <v>5</v>
      </c>
      <c r="W7" s="2">
        <v>1.75</v>
      </c>
      <c r="X7" s="2">
        <v>0.59199999999999997</v>
      </c>
    </row>
    <row r="8" spans="1:24" x14ac:dyDescent="0.35">
      <c r="B8" s="2">
        <v>6</v>
      </c>
      <c r="C8" s="2">
        <v>0.7390000000000001</v>
      </c>
      <c r="D8" s="2">
        <v>0.372</v>
      </c>
      <c r="G8" s="2">
        <v>6</v>
      </c>
      <c r="H8" s="2">
        <v>0.48</v>
      </c>
      <c r="I8" s="2">
        <v>0.32200000000000001</v>
      </c>
      <c r="L8" s="2">
        <v>6</v>
      </c>
      <c r="M8" s="2">
        <v>0.91299999999999992</v>
      </c>
      <c r="N8" s="2">
        <v>0.44</v>
      </c>
      <c r="Q8" s="2">
        <v>6</v>
      </c>
      <c r="R8" s="2">
        <v>1.323</v>
      </c>
      <c r="S8" s="2">
        <v>0.51900000000000002</v>
      </c>
      <c r="V8" s="2">
        <v>6</v>
      </c>
      <c r="W8" s="2">
        <v>1.7509999999999999</v>
      </c>
      <c r="X8" s="2">
        <v>0.59599999999999997</v>
      </c>
    </row>
    <row r="9" spans="1:24" x14ac:dyDescent="0.35">
      <c r="B9" s="2">
        <v>7</v>
      </c>
      <c r="C9" s="2">
        <v>0.74</v>
      </c>
      <c r="D9" s="2">
        <v>0.377</v>
      </c>
      <c r="G9" s="2">
        <v>7</v>
      </c>
      <c r="H9" s="2">
        <v>0.48</v>
      </c>
      <c r="I9" s="2">
        <v>0.313</v>
      </c>
      <c r="L9" s="2">
        <v>7</v>
      </c>
      <c r="M9" s="2">
        <v>0.91200000000000003</v>
      </c>
      <c r="N9" s="2">
        <v>0.438</v>
      </c>
      <c r="Q9" s="2">
        <v>7</v>
      </c>
      <c r="R9" s="2">
        <v>1.32</v>
      </c>
      <c r="S9" s="2">
        <v>0.52100000000000002</v>
      </c>
      <c r="V9" s="2">
        <v>7</v>
      </c>
      <c r="W9" s="2">
        <v>1.75</v>
      </c>
      <c r="X9" s="2">
        <v>0.59099999999999997</v>
      </c>
    </row>
    <row r="10" spans="1:24" x14ac:dyDescent="0.35">
      <c r="B10" s="2">
        <v>8</v>
      </c>
      <c r="C10" s="2">
        <v>0.74</v>
      </c>
      <c r="D10" s="2">
        <v>0.38700000000000001</v>
      </c>
      <c r="G10" s="2">
        <v>8</v>
      </c>
      <c r="H10" s="2">
        <v>0.48100000000000004</v>
      </c>
      <c r="I10" s="2">
        <v>0.32300000000000001</v>
      </c>
      <c r="L10" s="2">
        <v>8</v>
      </c>
      <c r="M10" s="2">
        <v>0.91</v>
      </c>
      <c r="N10" s="2">
        <v>0.42599999999999999</v>
      </c>
      <c r="Q10" s="2">
        <v>8</v>
      </c>
      <c r="R10" s="2">
        <v>1.321</v>
      </c>
      <c r="S10" s="2">
        <v>0.52800000000000002</v>
      </c>
      <c r="V10" s="2">
        <v>8</v>
      </c>
      <c r="W10" s="2">
        <v>1.752</v>
      </c>
      <c r="X10" s="2">
        <v>0.59399999999999997</v>
      </c>
    </row>
    <row r="12" spans="1:24" x14ac:dyDescent="0.35">
      <c r="A12" s="10" t="s">
        <v>10</v>
      </c>
      <c r="B12" s="4">
        <f>AVERAGE(C3:C10)</f>
        <v>0.74050000000000005</v>
      </c>
      <c r="C12" s="11" t="s">
        <v>13</v>
      </c>
      <c r="D12" s="4">
        <f>SQRT(SUMSQ(C3-B12,C4-B12,C5-B12,C6-B12,C7-B12,C8-B12,C9-B12,C10-B12)/7)*1.077</f>
        <v>1.2872612122531214E-3</v>
      </c>
      <c r="F12" s="11" t="s">
        <v>10</v>
      </c>
      <c r="G12" s="4">
        <f>AVERAGE(H3:H10)</f>
        <v>0.48049999999999998</v>
      </c>
      <c r="H12" s="12" t="s">
        <v>13</v>
      </c>
      <c r="I12" s="4">
        <f>SQRT(SUMSQ(H3-G12,H4-G12,H5-G12,H6-G12,H7-G12,H8-G12,H9-G12,H10-G12)/7)*1.077</f>
        <v>9.9710824745506644E-4</v>
      </c>
      <c r="K12" s="14" t="s">
        <v>10</v>
      </c>
      <c r="L12" s="4">
        <f>AVERAGE(M3:M10)</f>
        <v>0.91087499999999999</v>
      </c>
      <c r="M12" s="12" t="s">
        <v>13</v>
      </c>
      <c r="N12" s="4">
        <f>SQRT(SUMSQ(M3-L12,M4-L12,M5-L12,M6-L12,M7-L12,M8-L12,M9-L12,M10-L12)/7)*1.077</f>
        <v>1.2126929816969577E-3</v>
      </c>
      <c r="P12" s="11" t="s">
        <v>10</v>
      </c>
      <c r="Q12" s="4">
        <f>AVERAGE(R3:R10)</f>
        <v>1.321</v>
      </c>
      <c r="R12" s="11" t="s">
        <v>13</v>
      </c>
      <c r="S12" s="4">
        <f>SQRT(SUMSQ(R3-Q12,R4-Q12,R5-Q12,R6-Q12,R7-Q12,R8-Q12,R9-Q12,R10-Q12)/7)*1.077</f>
        <v>1.1513614301586932E-3</v>
      </c>
      <c r="U12" s="11" t="s">
        <v>10</v>
      </c>
      <c r="V12" s="4">
        <f>AVERAGE(W3:W10)</f>
        <v>1.750375</v>
      </c>
      <c r="W12" s="11" t="s">
        <v>13</v>
      </c>
      <c r="X12" s="4">
        <f>SQRT(SUMSQ(W3-V12,W4-V12,W5-V12,W6-V12,W7-V12,W8-V12,W9-V12,W10-V12)/7)*1.077</f>
        <v>1.4027603845377698E-3</v>
      </c>
    </row>
    <row r="13" spans="1:24" x14ac:dyDescent="0.35">
      <c r="A13" s="10" t="s">
        <v>11</v>
      </c>
      <c r="B13" s="4">
        <f>AVERAGE(D3:D10)</f>
        <v>0.37962500000000005</v>
      </c>
      <c r="C13" s="11" t="s">
        <v>12</v>
      </c>
      <c r="D13" s="4">
        <f>SQRT(SUMSQ(D3-B13,D4-B13,D5-B13,D6-B13,D7-B13,D8-B13,D9-B13,D10-B13,)/7)*1.077</f>
        <v>7.6791901812161027E-3</v>
      </c>
      <c r="F13" s="11" t="s">
        <v>11</v>
      </c>
      <c r="G13" s="4">
        <f>AVERAGE(I3:I10)</f>
        <v>0.31962499999999999</v>
      </c>
      <c r="H13" s="12" t="s">
        <v>12</v>
      </c>
      <c r="I13" s="4">
        <f>SQRT(SUMSQ(I3-G13,I4-G13,I5-G13,I6-G13,I7-G13,I8-G13,I9-G13,I10-G13)/7)*1.077</f>
        <v>6.3569723799373062E-3</v>
      </c>
      <c r="K13" s="14" t="s">
        <v>11</v>
      </c>
      <c r="L13" s="4">
        <f>AVERAGE(N3:N10)</f>
        <v>0.43075000000000002</v>
      </c>
      <c r="M13" s="12" t="s">
        <v>12</v>
      </c>
      <c r="N13" s="4">
        <f>SQRT(SUMSQ(N3-L13,N4-L13,N5-L13,N6-L13,N7-L13,N8-L13,N9-L13,N10-L13)/7)*1.077</f>
        <v>6.4812036084577517E-3</v>
      </c>
      <c r="P13" s="11" t="s">
        <v>11</v>
      </c>
      <c r="Q13" s="4">
        <f>AVERAGE(S3:S10)</f>
        <v>0.50849999999999995</v>
      </c>
      <c r="R13" s="11" t="s">
        <v>12</v>
      </c>
      <c r="S13" s="4">
        <f>SQRT(SUMSQ(S3-Q13,S4-Q13,S5-Q13,S6-Q13,S7-Q13,S8-Q13,S9-Q13,S10-Q13)/7)*1.077</f>
        <v>3.5191941744016998E-2</v>
      </c>
      <c r="U13" s="11" t="s">
        <v>11</v>
      </c>
      <c r="V13" s="4">
        <f>AVERAGE(X3:X10)</f>
        <v>0.58987500000000004</v>
      </c>
      <c r="W13" s="11" t="s">
        <v>12</v>
      </c>
      <c r="X13" s="4">
        <f>SQRT(SUMSQ(X3-V13,X4-V13,X5-V13,X6-V13,X7-V13,X8-V13,X9-V13,X10-F555)/7)*1.077</f>
        <v>0.2418742441160531</v>
      </c>
    </row>
    <row r="14" spans="1:24" x14ac:dyDescent="0.35">
      <c r="A14" s="10" t="s">
        <v>14</v>
      </c>
      <c r="B14" s="4">
        <f>B13^2</f>
        <v>0.14411514062500003</v>
      </c>
      <c r="C14" s="11" t="s">
        <v>15</v>
      </c>
      <c r="D14" s="4">
        <f>2*D13*B13</f>
        <v>5.830425145088327E-3</v>
      </c>
      <c r="F14" s="11" t="s">
        <v>14</v>
      </c>
      <c r="G14" s="4">
        <f>G13^2</f>
        <v>0.10216014062499999</v>
      </c>
      <c r="H14" s="12" t="s">
        <v>15</v>
      </c>
      <c r="I14" s="4">
        <f>2*I13*G13</f>
        <v>4.0636945938749228E-3</v>
      </c>
      <c r="K14" s="14" t="s">
        <v>14</v>
      </c>
      <c r="L14" s="4">
        <f>L13^2</f>
        <v>0.18554556250000001</v>
      </c>
      <c r="M14" s="11" t="s">
        <v>15</v>
      </c>
      <c r="N14" s="4">
        <f>2*N13*L13</f>
        <v>5.5835569086863535E-3</v>
      </c>
      <c r="P14" s="11" t="s">
        <v>14</v>
      </c>
      <c r="Q14" s="4">
        <f>Q13^2</f>
        <v>0.25857224999999995</v>
      </c>
      <c r="R14" s="11" t="s">
        <v>15</v>
      </c>
      <c r="S14" s="4">
        <f>2*S13*Q13</f>
        <v>3.5790204753665282E-2</v>
      </c>
      <c r="U14" s="11" t="s">
        <v>14</v>
      </c>
      <c r="V14" s="4">
        <f>V13^2</f>
        <v>0.34795251562500007</v>
      </c>
      <c r="W14" s="11" t="s">
        <v>15</v>
      </c>
      <c r="X14" s="4">
        <f>2*X13*V13</f>
        <v>0.28535113949591367</v>
      </c>
    </row>
    <row r="15" spans="1:24" x14ac:dyDescent="0.35">
      <c r="A15" s="10" t="s">
        <v>17</v>
      </c>
      <c r="B15" s="6">
        <f>SQRT((D12^2)+((0.001)^2))</f>
        <v>1.6300433824200432E-3</v>
      </c>
      <c r="F15" s="11" t="s">
        <v>17</v>
      </c>
      <c r="G15" s="6">
        <f>SQRT((I12^2)+((0.001)^2))</f>
        <v>1.4121702649266179E-3</v>
      </c>
      <c r="K15" s="14" t="s">
        <v>17</v>
      </c>
      <c r="L15" s="6">
        <f>SQRT((N12^2)+((0.001)^2))</f>
        <v>1.5718219580655622E-3</v>
      </c>
      <c r="M15" s="13"/>
      <c r="N15" s="13"/>
      <c r="P15" s="11" t="s">
        <v>17</v>
      </c>
      <c r="Q15" s="8">
        <f>SQRT((S12^2)+((0.001)^2))</f>
        <v>1.5250026697868667E-3</v>
      </c>
      <c r="U15" s="11" t="s">
        <v>17</v>
      </c>
      <c r="V15" s="8">
        <f>SQRT((X12^2)+((0.001)^2))</f>
        <v>1.7227120178452786E-3</v>
      </c>
    </row>
    <row r="16" spans="1:24" x14ac:dyDescent="0.35">
      <c r="A16" s="10" t="s">
        <v>16</v>
      </c>
      <c r="B16" s="6">
        <f>SQRT((D13^2)+((0.001)^2))</f>
        <v>7.7440274947397879E-3</v>
      </c>
      <c r="F16" s="11" t="s">
        <v>16</v>
      </c>
      <c r="G16" s="6">
        <f>SQRT((I13^2)+((0.001)^2))</f>
        <v>6.4351455181126853E-3</v>
      </c>
      <c r="K16" s="14" t="s">
        <v>16</v>
      </c>
      <c r="L16" s="6">
        <f>SQRT((N13^2)+((0.001)^2))</f>
        <v>6.557896020392957E-3</v>
      </c>
      <c r="M16" s="13"/>
      <c r="N16" s="13"/>
      <c r="P16" s="11" t="s">
        <v>16</v>
      </c>
      <c r="Q16" s="8">
        <f>SQRT((S13^2)+((0.001)^2))</f>
        <v>3.5206146675179975E-2</v>
      </c>
      <c r="U16" s="11" t="s">
        <v>16</v>
      </c>
      <c r="V16" s="8">
        <f>SQRT((X13^2)+((0.001)^2))</f>
        <v>0.24187631129714221</v>
      </c>
    </row>
    <row r="19" spans="2:13" x14ac:dyDescent="0.35">
      <c r="B19" s="5" t="s">
        <v>18</v>
      </c>
      <c r="C19" s="5" t="s">
        <v>28</v>
      </c>
      <c r="D19" s="5" t="s">
        <v>29</v>
      </c>
      <c r="F19" s="24" t="s">
        <v>24</v>
      </c>
      <c r="G19" s="24"/>
      <c r="H19" s="24"/>
      <c r="I19" s="24"/>
      <c r="J19"/>
      <c r="K19" s="5" t="s">
        <v>18</v>
      </c>
      <c r="L19" s="5" t="s">
        <v>32</v>
      </c>
      <c r="M19" s="5" t="s">
        <v>33</v>
      </c>
    </row>
    <row r="20" spans="2:13" x14ac:dyDescent="0.35">
      <c r="B20" s="4">
        <v>1</v>
      </c>
      <c r="C20" s="7">
        <f>B12</f>
        <v>0.74050000000000005</v>
      </c>
      <c r="D20" s="7">
        <f>B14</f>
        <v>0.14411514062500003</v>
      </c>
      <c r="F20" s="23" t="s">
        <v>36</v>
      </c>
      <c r="G20" s="23"/>
      <c r="H20" s="23">
        <v>9.81</v>
      </c>
      <c r="I20" s="23"/>
      <c r="J20"/>
      <c r="K20" s="4">
        <v>1</v>
      </c>
      <c r="L20" s="8">
        <f>B15</f>
        <v>1.6300433824200432E-3</v>
      </c>
      <c r="M20" s="8">
        <f>B16</f>
        <v>7.7440274947397879E-3</v>
      </c>
    </row>
    <row r="21" spans="2:13" x14ac:dyDescent="0.35">
      <c r="B21" s="4">
        <v>2</v>
      </c>
      <c r="C21" s="7">
        <f>G12</f>
        <v>0.48049999999999998</v>
      </c>
      <c r="D21" s="9">
        <f>G14</f>
        <v>0.10216014062499999</v>
      </c>
      <c r="K21" s="4">
        <v>2</v>
      </c>
      <c r="L21" s="8">
        <f>G15</f>
        <v>1.4121702649266179E-3</v>
      </c>
      <c r="M21" s="8">
        <f>G16</f>
        <v>6.4351455181126853E-3</v>
      </c>
    </row>
    <row r="22" spans="2:13" x14ac:dyDescent="0.35">
      <c r="B22" s="4">
        <v>3</v>
      </c>
      <c r="C22" s="7">
        <f>L12</f>
        <v>0.91087499999999999</v>
      </c>
      <c r="D22" s="9">
        <f>L14</f>
        <v>0.18554556250000001</v>
      </c>
      <c r="F22" s="16" t="s">
        <v>37</v>
      </c>
      <c r="G22" s="17"/>
      <c r="H22" s="17"/>
      <c r="I22" s="18"/>
      <c r="K22" s="4">
        <v>3</v>
      </c>
      <c r="L22" s="8">
        <f>L15</f>
        <v>1.5718219580655622E-3</v>
      </c>
      <c r="M22" s="8">
        <f>L16</f>
        <v>6.557896020392957E-3</v>
      </c>
    </row>
    <row r="23" spans="2:13" x14ac:dyDescent="0.35">
      <c r="B23" s="4">
        <v>4</v>
      </c>
      <c r="C23" s="9">
        <f>Q12</f>
        <v>1.321</v>
      </c>
      <c r="D23" s="9">
        <f>Q14</f>
        <v>0.25857224999999995</v>
      </c>
      <c r="F23" s="4" t="s">
        <v>40</v>
      </c>
      <c r="G23" s="8">
        <f t="array" ref="G23:H24">LINEST(D20:D24,C20:C24,1,1)</f>
        <v>0.19429707206002284</v>
      </c>
      <c r="H23" s="8">
        <v>5.4738738357373029E-3</v>
      </c>
      <c r="I23" s="4" t="s">
        <v>38</v>
      </c>
      <c r="K23" s="4">
        <v>4</v>
      </c>
      <c r="L23" s="8">
        <f>Q15</f>
        <v>1.5250026697868667E-3</v>
      </c>
      <c r="M23" s="8">
        <f>G16</f>
        <v>6.4351455181126853E-3</v>
      </c>
    </row>
    <row r="24" spans="2:13" x14ac:dyDescent="0.35">
      <c r="B24" s="4">
        <v>5</v>
      </c>
      <c r="C24" s="9">
        <f>V12</f>
        <v>1.750375</v>
      </c>
      <c r="D24" s="9">
        <f>V14</f>
        <v>0.34795251562500007</v>
      </c>
      <c r="F24" s="4" t="s">
        <v>41</v>
      </c>
      <c r="G24" s="8">
        <v>4.6996208657910359E-3</v>
      </c>
      <c r="H24" s="8">
        <v>5.3243893714111949E-3</v>
      </c>
      <c r="I24" s="4" t="s">
        <v>39</v>
      </c>
      <c r="K24" s="4">
        <v>5</v>
      </c>
      <c r="L24" s="8">
        <f>V15</f>
        <v>1.7227120178452786E-3</v>
      </c>
      <c r="M24" s="8">
        <f>V16</f>
        <v>0.24187631129714221</v>
      </c>
    </row>
    <row r="26" spans="2:13" x14ac:dyDescent="0.35">
      <c r="B26" s="5" t="s">
        <v>18</v>
      </c>
      <c r="C26" s="5" t="s">
        <v>31</v>
      </c>
      <c r="D26" s="5" t="s">
        <v>30</v>
      </c>
      <c r="F26" s="5" t="s">
        <v>26</v>
      </c>
      <c r="G26" s="25">
        <f>2/G23</f>
        <v>10.293515897049412</v>
      </c>
    </row>
    <row r="27" spans="2:13" x14ac:dyDescent="0.35">
      <c r="B27" s="4">
        <v>1</v>
      </c>
      <c r="C27" s="6">
        <f>D12</f>
        <v>1.2872612122531214E-3</v>
      </c>
      <c r="D27" s="8">
        <f>D14</f>
        <v>5.830425145088327E-3</v>
      </c>
      <c r="F27" s="5" t="s">
        <v>27</v>
      </c>
      <c r="G27" s="7">
        <f>SQRT((G26*(G24/G23))^2)</f>
        <v>0.24897761751747247</v>
      </c>
    </row>
    <row r="28" spans="2:13" x14ac:dyDescent="0.35">
      <c r="B28" s="4">
        <v>2</v>
      </c>
      <c r="C28" s="6">
        <f>I12</f>
        <v>9.9710824745506644E-4</v>
      </c>
      <c r="D28" s="8">
        <f>I14</f>
        <v>4.0636945938749228E-3</v>
      </c>
    </row>
    <row r="29" spans="2:13" x14ac:dyDescent="0.35">
      <c r="B29" s="4">
        <v>3</v>
      </c>
      <c r="C29" s="6">
        <f>N12</f>
        <v>1.2126929816969577E-3</v>
      </c>
      <c r="D29" s="8">
        <f>N14</f>
        <v>5.5835569086863535E-3</v>
      </c>
      <c r="F29" s="19" t="s">
        <v>25</v>
      </c>
      <c r="G29" s="19"/>
    </row>
    <row r="30" spans="2:13" x14ac:dyDescent="0.35">
      <c r="B30" s="4">
        <v>4</v>
      </c>
      <c r="C30" s="6">
        <f>S12</f>
        <v>1.1513614301586932E-3</v>
      </c>
      <c r="D30" s="8">
        <f>S14</f>
        <v>3.5790204753665282E-2</v>
      </c>
      <c r="F30" s="5" t="s">
        <v>35</v>
      </c>
      <c r="G30" s="5" t="s">
        <v>34</v>
      </c>
    </row>
    <row r="31" spans="2:13" x14ac:dyDescent="0.35">
      <c r="B31" s="4">
        <v>5</v>
      </c>
      <c r="C31" s="6">
        <f>X12</f>
        <v>1.4027603845377698E-3</v>
      </c>
      <c r="D31" s="8">
        <f>X14</f>
        <v>0.28535113949591367</v>
      </c>
      <c r="F31" s="9">
        <f>ABS(G26-H20)</f>
        <v>0.48351589704941134</v>
      </c>
      <c r="G31" s="9">
        <f>2*G27</f>
        <v>0.49795523503494493</v>
      </c>
    </row>
    <row r="35" spans="6:8" x14ac:dyDescent="0.35">
      <c r="F35"/>
      <c r="G35"/>
      <c r="H35"/>
    </row>
    <row r="36" spans="6:8" x14ac:dyDescent="0.35">
      <c r="F36"/>
      <c r="G36"/>
      <c r="H36"/>
    </row>
    <row r="37" spans="6:8" x14ac:dyDescent="0.35">
      <c r="F37"/>
      <c r="G37"/>
      <c r="H37"/>
    </row>
    <row r="38" spans="6:8" x14ac:dyDescent="0.35">
      <c r="F38"/>
      <c r="G38"/>
      <c r="H38"/>
    </row>
    <row r="39" spans="6:8" x14ac:dyDescent="0.35">
      <c r="F39"/>
      <c r="G39"/>
      <c r="H39"/>
    </row>
    <row r="40" spans="6:8" x14ac:dyDescent="0.35">
      <c r="F40"/>
      <c r="G40"/>
      <c r="H40"/>
    </row>
  </sheetData>
  <mergeCells count="10">
    <mergeCell ref="B1:D1"/>
    <mergeCell ref="F22:I22"/>
    <mergeCell ref="F29:G29"/>
    <mergeCell ref="V1:X1"/>
    <mergeCell ref="Q1:S1"/>
    <mergeCell ref="L1:N1"/>
    <mergeCell ref="G1:I1"/>
    <mergeCell ref="F20:G20"/>
    <mergeCell ref="H20:I20"/>
    <mergeCell ref="F19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2021-06-06T19:38:46Z</dcterms:created>
  <dcterms:modified xsi:type="dcterms:W3CDTF">2021-06-14T06:46:08Z</dcterms:modified>
</cp:coreProperties>
</file>