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skrz\Desktop\Github\Fizyka-laby\9\"/>
    </mc:Choice>
  </mc:AlternateContent>
  <xr:revisionPtr revIDLastSave="0" documentId="13_ncr:1_{9B7CA5AE-6B34-49B3-BF6D-31F9EF0B22E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ykres" sheetId="3" r:id="rId1"/>
    <sheet name="Zadania" sheetId="2" r:id="rId2"/>
    <sheet name="Pomiar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3" i="1"/>
  <c r="F4" i="1"/>
  <c r="F5" i="1"/>
  <c r="F6" i="1"/>
  <c r="F7" i="1"/>
  <c r="F8" i="1"/>
  <c r="F3" i="1"/>
  <c r="D4" i="1"/>
  <c r="D5" i="1"/>
  <c r="D6" i="1"/>
  <c r="D7" i="1"/>
  <c r="D8" i="1"/>
  <c r="D3" i="1"/>
  <c r="G15" i="2"/>
  <c r="I10" i="2"/>
  <c r="F15" i="2"/>
  <c r="F11" i="2" a="1"/>
  <c r="F11" i="2" s="1"/>
  <c r="D10" i="2"/>
  <c r="F12" i="2" l="1"/>
  <c r="G11" i="2"/>
  <c r="G13" i="2"/>
  <c r="F13" i="2"/>
  <c r="G12" i="2"/>
  <c r="B10" i="2" l="1"/>
  <c r="C10" i="2"/>
  <c r="B11" i="2"/>
  <c r="B12" i="2"/>
  <c r="B13" i="2"/>
  <c r="B14" i="2"/>
  <c r="B15" i="2"/>
  <c r="B16" i="2"/>
  <c r="B2" i="2"/>
  <c r="C2" i="2"/>
  <c r="D2" i="2"/>
  <c r="E2" i="2"/>
  <c r="F2" i="2"/>
  <c r="G2" i="2"/>
  <c r="H2" i="2"/>
  <c r="I2" i="2"/>
  <c r="J2" i="2"/>
  <c r="B3" i="2"/>
  <c r="C3" i="2"/>
  <c r="D3" i="2"/>
  <c r="C11" i="2" s="1"/>
  <c r="E3" i="2"/>
  <c r="F3" i="2"/>
  <c r="G3" i="2"/>
  <c r="H3" i="2"/>
  <c r="I3" i="2"/>
  <c r="J3" i="2"/>
  <c r="D11" i="2" s="1"/>
  <c r="B4" i="2"/>
  <c r="C4" i="2"/>
  <c r="D4" i="2"/>
  <c r="C12" i="2" s="1"/>
  <c r="E4" i="2"/>
  <c r="F4" i="2"/>
  <c r="G4" i="2"/>
  <c r="H4" i="2"/>
  <c r="I4" i="2"/>
  <c r="J4" i="2"/>
  <c r="D12" i="2" s="1"/>
  <c r="B5" i="2"/>
  <c r="C5" i="2"/>
  <c r="D5" i="2"/>
  <c r="C13" i="2" s="1"/>
  <c r="E5" i="2"/>
  <c r="F5" i="2"/>
  <c r="G5" i="2"/>
  <c r="H5" i="2"/>
  <c r="I5" i="2"/>
  <c r="B6" i="2"/>
  <c r="C6" i="2"/>
  <c r="D6" i="2"/>
  <c r="C14" i="2" s="1"/>
  <c r="E6" i="2"/>
  <c r="F6" i="2"/>
  <c r="G6" i="2"/>
  <c r="H6" i="2"/>
  <c r="I6" i="2"/>
  <c r="B7" i="2"/>
  <c r="C7" i="2"/>
  <c r="D7" i="2"/>
  <c r="C15" i="2" s="1"/>
  <c r="E7" i="2"/>
  <c r="F7" i="2"/>
  <c r="G7" i="2"/>
  <c r="H7" i="2"/>
  <c r="I7" i="2"/>
  <c r="B8" i="2"/>
  <c r="C8" i="2"/>
  <c r="D8" i="2"/>
  <c r="C16" i="2" s="1"/>
  <c r="E8" i="2"/>
  <c r="F8" i="2"/>
  <c r="G8" i="2"/>
  <c r="H8" i="2"/>
  <c r="I8" i="2"/>
  <c r="J3" i="1"/>
  <c r="J4" i="1"/>
  <c r="J5" i="1"/>
  <c r="J5" i="2" s="1"/>
  <c r="D13" i="2" s="1"/>
  <c r="J6" i="1"/>
  <c r="J6" i="2" s="1"/>
  <c r="D14" i="2" s="1"/>
  <c r="J7" i="1"/>
  <c r="J7" i="2" s="1"/>
  <c r="D15" i="2" s="1"/>
  <c r="J8" i="1"/>
  <c r="J8" i="2" s="1"/>
  <c r="D16" i="2" s="1"/>
  <c r="I4" i="1"/>
  <c r="I5" i="1"/>
  <c r="I6" i="1"/>
  <c r="I7" i="1"/>
  <c r="I8" i="1"/>
  <c r="I3" i="1"/>
</calcChain>
</file>

<file path=xl/sharedStrings.xml><?xml version="1.0" encoding="utf-8"?>
<sst xmlns="http://schemas.openxmlformats.org/spreadsheetml/2006/main" count="22" uniqueCount="20">
  <si>
    <t>Lp.</t>
  </si>
  <si>
    <t>I, A</t>
  </si>
  <si>
    <t>u(I), A</t>
  </si>
  <si>
    <t>Td, C</t>
  </si>
  <si>
    <t>Tg, C</t>
  </si>
  <si>
    <t>∆T, K</t>
  </si>
  <si>
    <t>u(∆T), K</t>
  </si>
  <si>
    <t>1.</t>
  </si>
  <si>
    <t>2.</t>
  </si>
  <si>
    <t>3.</t>
  </si>
  <si>
    <t>4., 5.</t>
  </si>
  <si>
    <t>6.</t>
  </si>
  <si>
    <t>a</t>
  </si>
  <si>
    <t>b</t>
  </si>
  <si>
    <t>u(a)</t>
  </si>
  <si>
    <t>R^2</t>
  </si>
  <si>
    <t>u(b)</t>
  </si>
  <si>
    <t>7.</t>
  </si>
  <si>
    <t>u(Td), C</t>
  </si>
  <si>
    <t>u(Tg),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</si>
</sst>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zależności</a:t>
            </a:r>
            <a:r>
              <a:rPr lang="en-US" baseline="0"/>
              <a:t> delty temperatury od natężenia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Zadania!$D$3:$D$8</c:f>
                <c:numCache>
                  <c:formatCode>General</c:formatCode>
                  <c:ptCount val="6"/>
                  <c:pt idx="0">
                    <c:v>3.4641016151377548E-3</c:v>
                  </c:pt>
                  <c:pt idx="1">
                    <c:v>4.041451884327381E-3</c:v>
                  </c:pt>
                  <c:pt idx="2">
                    <c:v>4.6188021535170064E-3</c:v>
                  </c:pt>
                  <c:pt idx="3">
                    <c:v>5.1961524227066326E-3</c:v>
                  </c:pt>
                  <c:pt idx="4">
                    <c:v>5.773502691896258E-3</c:v>
                  </c:pt>
                  <c:pt idx="5">
                    <c:v>6.3508529610858833E-3</c:v>
                  </c:pt>
                </c:numCache>
              </c:numRef>
            </c:plus>
            <c:minus>
              <c:numRef>
                <c:f>Zadania!$D$3:$D$8</c:f>
                <c:numCache>
                  <c:formatCode>General</c:formatCode>
                  <c:ptCount val="6"/>
                  <c:pt idx="0">
                    <c:v>3.4641016151377548E-3</c:v>
                  </c:pt>
                  <c:pt idx="1">
                    <c:v>4.041451884327381E-3</c:v>
                  </c:pt>
                  <c:pt idx="2">
                    <c:v>4.6188021535170064E-3</c:v>
                  </c:pt>
                  <c:pt idx="3">
                    <c:v>5.1961524227066326E-3</c:v>
                  </c:pt>
                  <c:pt idx="4">
                    <c:v>5.773502691896258E-3</c:v>
                  </c:pt>
                  <c:pt idx="5">
                    <c:v>6.3508529610858833E-3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Zadania!$J$3:$J$8</c:f>
                <c:numCache>
                  <c:formatCode>General</c:formatCode>
                  <c:ptCount val="6"/>
                  <c:pt idx="0">
                    <c:v>9.067194531202398E-2</c:v>
                  </c:pt>
                  <c:pt idx="1">
                    <c:v>8.9937098389189035E-2</c:v>
                  </c:pt>
                  <c:pt idx="2">
                    <c:v>8.9896273560142639E-2</c:v>
                  </c:pt>
                  <c:pt idx="3">
                    <c:v>9.0998543944395077E-2</c:v>
                  </c:pt>
                  <c:pt idx="4">
                    <c:v>9.2998960567668001E-2</c:v>
                  </c:pt>
                  <c:pt idx="5">
                    <c:v>9.6673195181842766E-2</c:v>
                  </c:pt>
                </c:numCache>
              </c:numRef>
            </c:plus>
            <c:minus>
              <c:numRef>
                <c:f>Zadania!$J$3:$J$8</c:f>
                <c:numCache>
                  <c:formatCode>General</c:formatCode>
                  <c:ptCount val="6"/>
                  <c:pt idx="0">
                    <c:v>9.067194531202398E-2</c:v>
                  </c:pt>
                  <c:pt idx="1">
                    <c:v>8.9937098389189035E-2</c:v>
                  </c:pt>
                  <c:pt idx="2">
                    <c:v>8.9896273560142639E-2</c:v>
                  </c:pt>
                  <c:pt idx="3">
                    <c:v>9.0998543944395077E-2</c:v>
                  </c:pt>
                  <c:pt idx="4">
                    <c:v>9.2998960567668001E-2</c:v>
                  </c:pt>
                  <c:pt idx="5">
                    <c:v>9.6673195181842766E-2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Zadania!$C$3:$C$8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Zadania!$I$3:$I$8</c:f>
              <c:numCache>
                <c:formatCode>General</c:formatCode>
                <c:ptCount val="6"/>
                <c:pt idx="0">
                  <c:v>5.8999999999999986</c:v>
                </c:pt>
                <c:pt idx="1">
                  <c:v>12.8</c:v>
                </c:pt>
                <c:pt idx="2">
                  <c:v>20.8</c:v>
                </c:pt>
                <c:pt idx="3">
                  <c:v>28.9</c:v>
                </c:pt>
                <c:pt idx="4">
                  <c:v>38</c:v>
                </c:pt>
                <c:pt idx="5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22-405C-9FF2-28F0B3BAD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965039"/>
        <c:axId val="1683973199"/>
      </c:scatterChart>
      <c:valAx>
        <c:axId val="1683965039"/>
        <c:scaling>
          <c:orientation val="minMax"/>
          <c:max val="3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I,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973199"/>
        <c:crosses val="autoZero"/>
        <c:crossBetween val="midCat"/>
      </c:valAx>
      <c:valAx>
        <c:axId val="1683973199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∆T,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96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zależności</a:t>
            </a:r>
            <a:r>
              <a:rPr lang="en-US" baseline="0"/>
              <a:t> delty temperatury od natężenia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Zadania!$D$3:$D$8</c:f>
                <c:numCache>
                  <c:formatCode>General</c:formatCode>
                  <c:ptCount val="6"/>
                  <c:pt idx="0">
                    <c:v>3.4641016151377548E-3</c:v>
                  </c:pt>
                  <c:pt idx="1">
                    <c:v>4.041451884327381E-3</c:v>
                  </c:pt>
                  <c:pt idx="2">
                    <c:v>4.6188021535170064E-3</c:v>
                  </c:pt>
                  <c:pt idx="3">
                    <c:v>5.1961524227066326E-3</c:v>
                  </c:pt>
                  <c:pt idx="4">
                    <c:v>5.773502691896258E-3</c:v>
                  </c:pt>
                  <c:pt idx="5">
                    <c:v>6.3508529610858833E-3</c:v>
                  </c:pt>
                </c:numCache>
              </c:numRef>
            </c:plus>
            <c:minus>
              <c:numRef>
                <c:f>Zadania!$D$3:$D$8</c:f>
                <c:numCache>
                  <c:formatCode>General</c:formatCode>
                  <c:ptCount val="6"/>
                  <c:pt idx="0">
                    <c:v>3.4641016151377548E-3</c:v>
                  </c:pt>
                  <c:pt idx="1">
                    <c:v>4.041451884327381E-3</c:v>
                  </c:pt>
                  <c:pt idx="2">
                    <c:v>4.6188021535170064E-3</c:v>
                  </c:pt>
                  <c:pt idx="3">
                    <c:v>5.1961524227066326E-3</c:v>
                  </c:pt>
                  <c:pt idx="4">
                    <c:v>5.773502691896258E-3</c:v>
                  </c:pt>
                  <c:pt idx="5">
                    <c:v>6.3508529610858833E-3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Zadania!$J$3:$J$8</c:f>
                <c:numCache>
                  <c:formatCode>General</c:formatCode>
                  <c:ptCount val="6"/>
                  <c:pt idx="0">
                    <c:v>9.067194531202398E-2</c:v>
                  </c:pt>
                  <c:pt idx="1">
                    <c:v>8.9937098389189035E-2</c:v>
                  </c:pt>
                  <c:pt idx="2">
                    <c:v>8.9896273560142639E-2</c:v>
                  </c:pt>
                  <c:pt idx="3">
                    <c:v>9.0998543944395077E-2</c:v>
                  </c:pt>
                  <c:pt idx="4">
                    <c:v>9.2998960567668001E-2</c:v>
                  </c:pt>
                  <c:pt idx="5">
                    <c:v>9.6673195181842766E-2</c:v>
                  </c:pt>
                </c:numCache>
              </c:numRef>
            </c:plus>
            <c:minus>
              <c:numRef>
                <c:f>Zadania!$J$3:$J$8</c:f>
                <c:numCache>
                  <c:formatCode>General</c:formatCode>
                  <c:ptCount val="6"/>
                  <c:pt idx="0">
                    <c:v>9.067194531202398E-2</c:v>
                  </c:pt>
                  <c:pt idx="1">
                    <c:v>8.9937098389189035E-2</c:v>
                  </c:pt>
                  <c:pt idx="2">
                    <c:v>8.9896273560142639E-2</c:v>
                  </c:pt>
                  <c:pt idx="3">
                    <c:v>9.0998543944395077E-2</c:v>
                  </c:pt>
                  <c:pt idx="4">
                    <c:v>9.2998960567668001E-2</c:v>
                  </c:pt>
                  <c:pt idx="5">
                    <c:v>9.6673195181842766E-2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Zadania!$C$3:$C$8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xVal>
          <c:yVal>
            <c:numRef>
              <c:f>Zadania!$I$3:$I$8</c:f>
              <c:numCache>
                <c:formatCode>General</c:formatCode>
                <c:ptCount val="6"/>
                <c:pt idx="0">
                  <c:v>5.8999999999999986</c:v>
                </c:pt>
                <c:pt idx="1">
                  <c:v>12.8</c:v>
                </c:pt>
                <c:pt idx="2">
                  <c:v>20.8</c:v>
                </c:pt>
                <c:pt idx="3">
                  <c:v>28.9</c:v>
                </c:pt>
                <c:pt idx="4">
                  <c:v>38</c:v>
                </c:pt>
                <c:pt idx="5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0F-48A8-82DA-6F8DB57A3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965039"/>
        <c:axId val="1683973199"/>
      </c:scatterChart>
      <c:valAx>
        <c:axId val="1683965039"/>
        <c:scaling>
          <c:orientation val="minMax"/>
          <c:max val="3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I,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973199"/>
        <c:crosses val="autoZero"/>
        <c:crossBetween val="midCat"/>
      </c:valAx>
      <c:valAx>
        <c:axId val="1683973199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∆T,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96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53814</xdr:colOff>
      <xdr:row>23</xdr:row>
      <xdr:rowOff>32288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6AC4906-B1F5-4127-849C-6423F2B005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606425</xdr:colOff>
      <xdr:row>18</xdr:row>
      <xdr:rowOff>15875</xdr:rowOff>
    </xdr:from>
    <xdr:to>
      <xdr:col>9</xdr:col>
      <xdr:colOff>79375</xdr:colOff>
      <xdr:row>32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06166E3-110B-7A54-5DF8-68C222C5D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D716-0C03-43A1-BADB-C5727229DC5B}">
  <dimension ref="A1"/>
  <sheetViews>
    <sheetView zoomScale="59" workbookViewId="0">
      <selection activeCell="F26" sqref="F26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3FC3-402F-4DAE-B36D-0329BA81F640}">
  <dimension ref="B1:J18"/>
  <sheetViews>
    <sheetView tabSelected="1" zoomScale="90" workbookViewId="0">
      <selection activeCell="J14" sqref="J14"/>
    </sheetView>
  </sheetViews>
  <sheetFormatPr defaultRowHeight="14.5" x14ac:dyDescent="0.35"/>
  <cols>
    <col min="1" max="1" width="8.7265625" style="18"/>
    <col min="2" max="2" width="3.26953125" style="18" bestFit="1" customWidth="1"/>
    <col min="3" max="3" width="9.54296875" style="18" bestFit="1" customWidth="1"/>
    <col min="4" max="8" width="8.54296875" style="18" customWidth="1"/>
    <col min="9" max="16384" width="8.7265625" style="18"/>
  </cols>
  <sheetData>
    <row r="1" spans="2:10" ht="15" thickBot="1" x14ac:dyDescent="0.4"/>
    <row r="2" spans="2:10" x14ac:dyDescent="0.35">
      <c r="B2" s="9" t="str">
        <f>Pomiary!B2</f>
        <v>Lp.</v>
      </c>
      <c r="C2" s="10" t="str">
        <f>Pomiary!C2</f>
        <v>I, A</v>
      </c>
      <c r="D2" s="10" t="str">
        <f>Pomiary!D2</f>
        <v>u(I), A</v>
      </c>
      <c r="E2" s="10" t="str">
        <f>Pomiary!E2</f>
        <v>Td, C</v>
      </c>
      <c r="F2" s="10" t="str">
        <f>Pomiary!F2</f>
        <v>u(Td), C</v>
      </c>
      <c r="G2" s="10" t="str">
        <f>Pomiary!G2</f>
        <v>Tg, C</v>
      </c>
      <c r="H2" s="10" t="str">
        <f>Pomiary!H2</f>
        <v>u(Tg), C</v>
      </c>
      <c r="I2" s="10" t="str">
        <f>Pomiary!I2</f>
        <v>∆T, K</v>
      </c>
      <c r="J2" s="11" t="str">
        <f>Pomiary!J2</f>
        <v>u(∆T), K</v>
      </c>
    </row>
    <row r="3" spans="2:10" x14ac:dyDescent="0.35">
      <c r="B3" s="12">
        <f>Pomiary!B3</f>
        <v>1</v>
      </c>
      <c r="C3" s="13">
        <f>Pomiary!C3</f>
        <v>0.5</v>
      </c>
      <c r="D3" s="13">
        <f>Pomiary!D3</f>
        <v>3.4641016151377548E-3</v>
      </c>
      <c r="E3" s="13">
        <f>Pomiary!E3</f>
        <v>22.1</v>
      </c>
      <c r="F3" s="13">
        <f>Pomiary!F3</f>
        <v>6.4114747393507948E-2</v>
      </c>
      <c r="G3" s="13">
        <f>Pomiary!G3</f>
        <v>28</v>
      </c>
      <c r="H3" s="13">
        <f>Pomiary!H3</f>
        <v>6.4114747393507948E-2</v>
      </c>
      <c r="I3" s="13">
        <f>Pomiary!I3</f>
        <v>5.8999999999999986</v>
      </c>
      <c r="J3" s="14">
        <f>Pomiary!J3</f>
        <v>9.067194531202398E-2</v>
      </c>
    </row>
    <row r="4" spans="2:10" x14ac:dyDescent="0.35">
      <c r="B4" s="12">
        <f>Pomiary!B4</f>
        <v>2</v>
      </c>
      <c r="C4" s="13">
        <f>Pomiary!C4</f>
        <v>1</v>
      </c>
      <c r="D4" s="13">
        <f>Pomiary!D4</f>
        <v>4.041451884327381E-3</v>
      </c>
      <c r="E4" s="13">
        <f>Pomiary!E4</f>
        <v>20.3</v>
      </c>
      <c r="F4" s="13">
        <f>Pomiary!F4</f>
        <v>6.3595132151237285E-2</v>
      </c>
      <c r="G4" s="13">
        <f>Pomiary!G4</f>
        <v>33.1</v>
      </c>
      <c r="H4" s="13">
        <f>Pomiary!H4</f>
        <v>6.3595132151237285E-2</v>
      </c>
      <c r="I4" s="13">
        <f>Pomiary!I4</f>
        <v>12.8</v>
      </c>
      <c r="J4" s="14">
        <f>Pomiary!J4</f>
        <v>8.9937098389189035E-2</v>
      </c>
    </row>
    <row r="5" spans="2:10" x14ac:dyDescent="0.35">
      <c r="B5" s="12">
        <f>Pomiary!B5</f>
        <v>3</v>
      </c>
      <c r="C5" s="13">
        <f>Pomiary!C5</f>
        <v>1.5</v>
      </c>
      <c r="D5" s="13">
        <f>Pomiary!D5</f>
        <v>4.6188021535170064E-3</v>
      </c>
      <c r="E5" s="13">
        <f>Pomiary!E5</f>
        <v>20.2</v>
      </c>
      <c r="F5" s="13">
        <f>Pomiary!F5</f>
        <v>6.35662646377778E-2</v>
      </c>
      <c r="G5" s="13">
        <f>Pomiary!G5</f>
        <v>41</v>
      </c>
      <c r="H5" s="13">
        <f>Pomiary!H5</f>
        <v>6.35662646377778E-2</v>
      </c>
      <c r="I5" s="13">
        <f>Pomiary!I5</f>
        <v>20.8</v>
      </c>
      <c r="J5" s="14">
        <f>Pomiary!J5</f>
        <v>8.9896273560142639E-2</v>
      </c>
    </row>
    <row r="6" spans="2:10" x14ac:dyDescent="0.35">
      <c r="B6" s="12">
        <f>Pomiary!B6</f>
        <v>4</v>
      </c>
      <c r="C6" s="13">
        <f>Pomiary!C6</f>
        <v>2</v>
      </c>
      <c r="D6" s="13">
        <f>Pomiary!D6</f>
        <v>5.1961524227066326E-3</v>
      </c>
      <c r="E6" s="13">
        <f>Pomiary!E6</f>
        <v>22.9</v>
      </c>
      <c r="F6" s="13">
        <f>Pomiary!F6</f>
        <v>6.4345687501183801E-2</v>
      </c>
      <c r="G6" s="13">
        <f>Pomiary!G6</f>
        <v>51.8</v>
      </c>
      <c r="H6" s="13">
        <f>Pomiary!H6</f>
        <v>6.4345687501183801E-2</v>
      </c>
      <c r="I6" s="13">
        <f>Pomiary!I6</f>
        <v>28.9</v>
      </c>
      <c r="J6" s="14">
        <f>Pomiary!J6</f>
        <v>9.0998543944395077E-2</v>
      </c>
    </row>
    <row r="7" spans="2:10" x14ac:dyDescent="0.35">
      <c r="B7" s="12">
        <f>Pomiary!B7</f>
        <v>5</v>
      </c>
      <c r="C7" s="13">
        <f>Pomiary!C7</f>
        <v>2.5</v>
      </c>
      <c r="D7" s="13">
        <f>Pomiary!D7</f>
        <v>5.773502691896258E-3</v>
      </c>
      <c r="E7" s="13">
        <f>Pomiary!E7</f>
        <v>27.8</v>
      </c>
      <c r="F7" s="13">
        <f>Pomiary!F7</f>
        <v>6.5760195660698378E-2</v>
      </c>
      <c r="G7" s="13">
        <f>Pomiary!G7</f>
        <v>65.8</v>
      </c>
      <c r="H7" s="13">
        <f>Pomiary!H7</f>
        <v>6.5760195660698378E-2</v>
      </c>
      <c r="I7" s="13">
        <f>Pomiary!I7</f>
        <v>38</v>
      </c>
      <c r="J7" s="14">
        <f>Pomiary!J7</f>
        <v>9.2998960567668001E-2</v>
      </c>
    </row>
    <row r="8" spans="2:10" ht="15" thickBot="1" x14ac:dyDescent="0.4">
      <c r="B8" s="15">
        <f>Pomiary!B8</f>
        <v>6</v>
      </c>
      <c r="C8" s="16">
        <f>Pomiary!C8</f>
        <v>3</v>
      </c>
      <c r="D8" s="16">
        <f>Pomiary!D8</f>
        <v>6.3508529610858833E-3</v>
      </c>
      <c r="E8" s="16">
        <f>Pomiary!E8</f>
        <v>36.799999999999997</v>
      </c>
      <c r="F8" s="16">
        <f>Pomiary!F8</f>
        <v>6.8358271872051693E-2</v>
      </c>
      <c r="G8" s="16">
        <f>Pomiary!G8</f>
        <v>85.8</v>
      </c>
      <c r="H8" s="16">
        <f>Pomiary!H8</f>
        <v>6.8358271872051693E-2</v>
      </c>
      <c r="I8" s="16">
        <f>Pomiary!I8</f>
        <v>49</v>
      </c>
      <c r="J8" s="17">
        <f>Pomiary!J8</f>
        <v>9.6673195181842766E-2</v>
      </c>
    </row>
    <row r="9" spans="2:10" x14ac:dyDescent="0.35">
      <c r="B9" s="18" t="s">
        <v>7</v>
      </c>
      <c r="C9" s="18" t="s">
        <v>9</v>
      </c>
      <c r="D9" s="18" t="s">
        <v>8</v>
      </c>
      <c r="F9" s="18" t="s">
        <v>11</v>
      </c>
      <c r="I9" s="18" t="s">
        <v>17</v>
      </c>
    </row>
    <row r="10" spans="2:10" x14ac:dyDescent="0.35">
      <c r="B10" s="13" t="str">
        <f t="shared" ref="B10:C16" si="0">B2</f>
        <v>Lp.</v>
      </c>
      <c r="C10" s="13" t="str">
        <f t="shared" si="0"/>
        <v>I, A</v>
      </c>
      <c r="D10" s="13" t="str">
        <f>$J$2</f>
        <v>u(∆T), K</v>
      </c>
      <c r="F10" s="18" t="s">
        <v>12</v>
      </c>
      <c r="G10" s="18" t="s">
        <v>13</v>
      </c>
      <c r="I10" s="18">
        <f>F11*1+G11</f>
        <v>13.077142857142864</v>
      </c>
    </row>
    <row r="11" spans="2:10" x14ac:dyDescent="0.35">
      <c r="B11" s="13">
        <f t="shared" si="0"/>
        <v>1</v>
      </c>
      <c r="C11" s="13" t="str">
        <f>_xlfn.CONCAT(FIXED(C3,RIGHT(TEXT(D3,"0,00E+00"),2)+1,TRUE),"(",LEFT(D3*10^LEN(D3),2),")")</f>
        <v>0,5000(34)</v>
      </c>
      <c r="D11" s="13" t="str">
        <f>_xlfn.CONCAT(FIXED(I3,RIGHT(TEXT(J3,"0,00E+00"),2)+1,TRUE),"(",LEFT(J3*10^LEN(J3),2),")")</f>
        <v>5,900(90)</v>
      </c>
      <c r="F11" s="13">
        <f t="array" ref="F11:G13">LINEST(I3:I8,C3:C8,TRUE,TRUE)</f>
        <v>17.097142857142853</v>
      </c>
      <c r="G11" s="13">
        <v>-4.0199999999999889</v>
      </c>
    </row>
    <row r="12" spans="2:10" x14ac:dyDescent="0.35">
      <c r="B12" s="13">
        <f t="shared" si="0"/>
        <v>2</v>
      </c>
      <c r="C12" s="13" t="str">
        <f t="shared" ref="C12:C16" si="1">_xlfn.CONCAT(FIXED(C4,RIGHT(TEXT(D4,"0,00E+00"),2)+1,TRUE),"(",LEFT(D4*10^LEN(D4),2),")")</f>
        <v>1,0000(40)</v>
      </c>
      <c r="D12" s="13" t="str">
        <f t="shared" ref="D12:D16" si="2">_xlfn.CONCAT(FIXED(I4,RIGHT(TEXT(J4,"0,00E+00"),2)+1,TRUE),"(",LEFT(J4*10^LEN(J4),2),")")</f>
        <v>12,800(89)</v>
      </c>
      <c r="E12" s="18" t="s">
        <v>14</v>
      </c>
      <c r="F12" s="13">
        <v>0.66649249425478141</v>
      </c>
      <c r="G12" s="13">
        <v>1.2978076752372687</v>
      </c>
      <c r="H12" s="18" t="s">
        <v>16</v>
      </c>
    </row>
    <row r="13" spans="2:10" x14ac:dyDescent="0.35">
      <c r="B13" s="13">
        <f t="shared" si="0"/>
        <v>3</v>
      </c>
      <c r="C13" s="13" t="str">
        <f t="shared" si="1"/>
        <v>1,5000(46)</v>
      </c>
      <c r="D13" s="13" t="str">
        <f t="shared" si="2"/>
        <v>20,800(89)</v>
      </c>
      <c r="E13" s="18" t="s">
        <v>15</v>
      </c>
      <c r="F13" s="13">
        <v>0.99395812792567129</v>
      </c>
      <c r="G13" s="13">
        <v>1.394069069819919</v>
      </c>
    </row>
    <row r="14" spans="2:10" x14ac:dyDescent="0.35">
      <c r="B14" s="13">
        <f t="shared" si="0"/>
        <v>4</v>
      </c>
      <c r="C14" s="13" t="str">
        <f t="shared" si="1"/>
        <v>2,0000(51)</v>
      </c>
      <c r="D14" s="13" t="str">
        <f t="shared" si="2"/>
        <v>28,900(90)</v>
      </c>
      <c r="F14" s="18" t="s">
        <v>12</v>
      </c>
      <c r="G14" s="18" t="s">
        <v>13</v>
      </c>
    </row>
    <row r="15" spans="2:10" x14ac:dyDescent="0.35">
      <c r="B15" s="13">
        <f t="shared" si="0"/>
        <v>5</v>
      </c>
      <c r="C15" s="13" t="str">
        <f t="shared" si="1"/>
        <v>2,5000(57)</v>
      </c>
      <c r="D15" s="13" t="str">
        <f t="shared" si="2"/>
        <v>38,000(92)</v>
      </c>
      <c r="F15" s="13" t="str">
        <f>_xlfn.CONCAT(FIXED(F11,RIGHT(TEXT(F12,"0,00E+00"),2)+1,TRUE),"(",LEFT(F12*10^LEN(F12),2),")")</f>
        <v>17,10(66)</v>
      </c>
      <c r="G15" s="13" t="str">
        <f>_xlfn.CONCAT(FIXED(G11,RIGHT(TEXT(G12,"0,00E+00"),2)+1,TRUE),"(",LEFT(G12*10^LEN(G12),2),")")</f>
        <v>-4,0(12)</v>
      </c>
    </row>
    <row r="16" spans="2:10" x14ac:dyDescent="0.35">
      <c r="B16" s="13">
        <f t="shared" si="0"/>
        <v>6</v>
      </c>
      <c r="C16" s="13" t="str">
        <f t="shared" si="1"/>
        <v>3,0000(63)</v>
      </c>
      <c r="D16" s="13" t="str">
        <f t="shared" si="2"/>
        <v>49,000(96)</v>
      </c>
    </row>
    <row r="18" spans="2:2" x14ac:dyDescent="0.35">
      <c r="B18" s="18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workbookViewId="0">
      <selection activeCell="H3" sqref="H3"/>
    </sheetView>
  </sheetViews>
  <sheetFormatPr defaultRowHeight="14.5" x14ac:dyDescent="0.35"/>
  <cols>
    <col min="2" max="2" width="3.54296875" bestFit="1" customWidth="1"/>
    <col min="3" max="3" width="4.7265625" bestFit="1" customWidth="1"/>
  </cols>
  <sheetData>
    <row r="1" spans="2:10" ht="15" thickBot="1" x14ac:dyDescent="0.4"/>
    <row r="2" spans="2:10" x14ac:dyDescent="0.35">
      <c r="B2" s="2" t="s">
        <v>0</v>
      </c>
      <c r="C2" s="3" t="s">
        <v>1</v>
      </c>
      <c r="D2" s="3" t="s">
        <v>2</v>
      </c>
      <c r="E2" s="3" t="s">
        <v>3</v>
      </c>
      <c r="F2" s="3" t="s">
        <v>18</v>
      </c>
      <c r="G2" s="3" t="s">
        <v>4</v>
      </c>
      <c r="H2" s="3" t="s">
        <v>19</v>
      </c>
      <c r="I2" s="3" t="s">
        <v>5</v>
      </c>
      <c r="J2" s="4" t="s">
        <v>6</v>
      </c>
    </row>
    <row r="3" spans="2:10" x14ac:dyDescent="0.35">
      <c r="B3" s="6">
        <v>1</v>
      </c>
      <c r="C3" s="1">
        <v>0.5</v>
      </c>
      <c r="D3" s="1">
        <f>(0.002*C3+5*0.001)/SQRT(3)</f>
        <v>3.4641016151377548E-3</v>
      </c>
      <c r="E3" s="1">
        <v>22.1</v>
      </c>
      <c r="F3" s="1">
        <f>(0.0005*E3+0.1)/SQRT(3)</f>
        <v>6.4114747393507948E-2</v>
      </c>
      <c r="G3" s="1">
        <v>28</v>
      </c>
      <c r="H3" s="1">
        <f>(0.0005*E3+0.1)/SQRT(3)</f>
        <v>6.4114747393507948E-2</v>
      </c>
      <c r="I3" s="1">
        <f>G3-E3</f>
        <v>5.8999999999999986</v>
      </c>
      <c r="J3" s="5">
        <f>SQRT(H3^2+F3^2)</f>
        <v>9.067194531202398E-2</v>
      </c>
    </row>
    <row r="4" spans="2:10" x14ac:dyDescent="0.35">
      <c r="B4" s="6">
        <v>2</v>
      </c>
      <c r="C4" s="1">
        <v>1</v>
      </c>
      <c r="D4" s="1">
        <f t="shared" ref="D4:D8" si="0">(0.002*C4+5*0.001)/SQRT(3)</f>
        <v>4.041451884327381E-3</v>
      </c>
      <c r="E4" s="1">
        <v>20.3</v>
      </c>
      <c r="F4" s="1">
        <f t="shared" ref="F4:F8" si="1">(0.0005*E4+0.1)/SQRT(3)</f>
        <v>6.3595132151237285E-2</v>
      </c>
      <c r="G4" s="1">
        <v>33.1</v>
      </c>
      <c r="H4" s="1">
        <f t="shared" ref="H4:H8" si="2">(0.0005*E4+0.1)/SQRT(3)</f>
        <v>6.3595132151237285E-2</v>
      </c>
      <c r="I4" s="1">
        <f t="shared" ref="I4:I8" si="3">G4-E4</f>
        <v>12.8</v>
      </c>
      <c r="J4" s="5">
        <f t="shared" ref="J4:J8" si="4">SQRT(H4^2+F4^2)</f>
        <v>8.9937098389189035E-2</v>
      </c>
    </row>
    <row r="5" spans="2:10" x14ac:dyDescent="0.35">
      <c r="B5" s="6">
        <v>3</v>
      </c>
      <c r="C5" s="1">
        <v>1.5</v>
      </c>
      <c r="D5" s="1">
        <f t="shared" si="0"/>
        <v>4.6188021535170064E-3</v>
      </c>
      <c r="E5" s="1">
        <v>20.2</v>
      </c>
      <c r="F5" s="1">
        <f t="shared" si="1"/>
        <v>6.35662646377778E-2</v>
      </c>
      <c r="G5" s="1">
        <v>41</v>
      </c>
      <c r="H5" s="1">
        <f t="shared" si="2"/>
        <v>6.35662646377778E-2</v>
      </c>
      <c r="I5" s="1">
        <f t="shared" si="3"/>
        <v>20.8</v>
      </c>
      <c r="J5" s="5">
        <f t="shared" si="4"/>
        <v>8.9896273560142639E-2</v>
      </c>
    </row>
    <row r="6" spans="2:10" x14ac:dyDescent="0.35">
      <c r="B6" s="6">
        <v>4</v>
      </c>
      <c r="C6" s="1">
        <v>2</v>
      </c>
      <c r="D6" s="1">
        <f t="shared" si="0"/>
        <v>5.1961524227066326E-3</v>
      </c>
      <c r="E6" s="1">
        <v>22.9</v>
      </c>
      <c r="F6" s="1">
        <f t="shared" si="1"/>
        <v>6.4345687501183801E-2</v>
      </c>
      <c r="G6" s="1">
        <v>51.8</v>
      </c>
      <c r="H6" s="1">
        <f t="shared" si="2"/>
        <v>6.4345687501183801E-2</v>
      </c>
      <c r="I6" s="1">
        <f t="shared" si="3"/>
        <v>28.9</v>
      </c>
      <c r="J6" s="5">
        <f t="shared" si="4"/>
        <v>9.0998543944395077E-2</v>
      </c>
    </row>
    <row r="7" spans="2:10" x14ac:dyDescent="0.35">
      <c r="B7" s="6">
        <v>5</v>
      </c>
      <c r="C7" s="1">
        <v>2.5</v>
      </c>
      <c r="D7" s="1">
        <f t="shared" si="0"/>
        <v>5.773502691896258E-3</v>
      </c>
      <c r="E7" s="1">
        <v>27.8</v>
      </c>
      <c r="F7" s="1">
        <f t="shared" si="1"/>
        <v>6.5760195660698378E-2</v>
      </c>
      <c r="G7" s="1">
        <v>65.8</v>
      </c>
      <c r="H7" s="1">
        <f t="shared" si="2"/>
        <v>6.5760195660698378E-2</v>
      </c>
      <c r="I7" s="1">
        <f t="shared" si="3"/>
        <v>38</v>
      </c>
      <c r="J7" s="5">
        <f t="shared" si="4"/>
        <v>9.2998960567668001E-2</v>
      </c>
    </row>
    <row r="8" spans="2:10" ht="15" thickBot="1" x14ac:dyDescent="0.4">
      <c r="B8" s="7">
        <v>6</v>
      </c>
      <c r="C8" s="8">
        <v>3</v>
      </c>
      <c r="D8" s="1">
        <f t="shared" si="0"/>
        <v>6.3508529610858833E-3</v>
      </c>
      <c r="E8" s="8">
        <v>36.799999999999997</v>
      </c>
      <c r="F8" s="1">
        <f t="shared" si="1"/>
        <v>6.8358271872051693E-2</v>
      </c>
      <c r="G8" s="8">
        <v>85.8</v>
      </c>
      <c r="H8" s="1">
        <f t="shared" si="2"/>
        <v>6.8358271872051693E-2</v>
      </c>
      <c r="I8" s="1">
        <f t="shared" si="3"/>
        <v>49</v>
      </c>
      <c r="J8" s="5">
        <f t="shared" si="4"/>
        <v>9.6673195181842766E-2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Wykres</vt:lpstr>
      <vt:lpstr>Zadania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cp:lastPrinted>2023-04-19T08:55:51Z</cp:lastPrinted>
  <dcterms:created xsi:type="dcterms:W3CDTF">2015-06-05T18:17:20Z</dcterms:created>
  <dcterms:modified xsi:type="dcterms:W3CDTF">2023-04-19T09:06:15Z</dcterms:modified>
</cp:coreProperties>
</file>