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3115" yWindow="-255" windowWidth="20730" windowHeight="11520" tabRatio="726" activeTab="6"/>
  </bookViews>
  <sheets>
    <sheet name="Sheet1" sheetId="11" r:id="rId1"/>
    <sheet name="Basketball Game Sales" sheetId="1" r:id="rId2"/>
    <sheet name="Calories" sheetId="3" r:id="rId3"/>
    <sheet name="Pivot" sheetId="9" r:id="rId4"/>
    <sheet name="Fee Schedule" sheetId="4" r:id="rId5"/>
    <sheet name="Revenue By Item" sheetId="6" r:id="rId6"/>
    <sheet name="Calories-Solver" sheetId="10" r:id="rId7"/>
  </sheets>
  <definedNames>
    <definedName name="_xlnm._FilterDatabase" localSheetId="1" hidden="1">'Basketball Game Sales'!$A$1:$F$200</definedName>
    <definedName name="solver_adj" localSheetId="6" hidden="1">'Calories-Solver'!$C$2:$C$15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'Calories-Solver'!$C$17</definedName>
    <definedName name="solver_lhs2" localSheetId="6" hidden="1">'Calories-Solver'!$C$2:$C$15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'Calories-Solver'!$C$16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4</definedName>
    <definedName name="solver_rhs1" localSheetId="6" hidden="1">2400</definedName>
    <definedName name="solver_rhs2" localSheetId="6" hidden="1">integer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45621" concurrentCalc="0"/>
  <pivotCaches>
    <pivotCache cacheId="1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E2" i="6" a="1"/>
  <c r="E2" i="6"/>
  <c r="F89" i="1"/>
  <c r="F18" i="1"/>
  <c r="F19" i="1"/>
  <c r="F20" i="1"/>
  <c r="F21" i="1"/>
  <c r="F22" i="1"/>
  <c r="F23" i="1"/>
  <c r="F24" i="1"/>
  <c r="F25" i="1"/>
  <c r="F26" i="1"/>
  <c r="F169" i="1"/>
  <c r="F28" i="1"/>
  <c r="F29" i="1"/>
  <c r="F30" i="1"/>
  <c r="F175" i="1"/>
  <c r="F32" i="1"/>
  <c r="F33" i="1"/>
  <c r="F176" i="1"/>
  <c r="F35" i="1"/>
  <c r="F36" i="1"/>
  <c r="F37" i="1"/>
  <c r="F38" i="1"/>
  <c r="F39" i="1"/>
  <c r="F40" i="1"/>
  <c r="F177" i="1"/>
  <c r="F42" i="1"/>
  <c r="F43" i="1"/>
  <c r="F44" i="1"/>
  <c r="F45" i="1"/>
  <c r="F46" i="1"/>
  <c r="F47" i="1"/>
  <c r="F179" i="1"/>
  <c r="F49" i="1"/>
  <c r="F50" i="1"/>
  <c r="F51" i="1"/>
  <c r="F52" i="1"/>
  <c r="F53" i="1"/>
  <c r="F54" i="1"/>
  <c r="F55" i="1"/>
  <c r="F184" i="1"/>
  <c r="F57" i="1"/>
  <c r="F58" i="1"/>
  <c r="F59" i="1"/>
  <c r="F60" i="1"/>
  <c r="F61" i="1"/>
  <c r="F62" i="1"/>
  <c r="F63" i="1"/>
  <c r="F64" i="1"/>
  <c r="F65" i="1"/>
  <c r="F66" i="1"/>
  <c r="F190" i="1"/>
  <c r="F68" i="1"/>
  <c r="F69" i="1"/>
  <c r="F70" i="1"/>
  <c r="F197" i="1"/>
  <c r="F72" i="1"/>
  <c r="F73" i="1"/>
  <c r="F74" i="1"/>
  <c r="F75" i="1"/>
  <c r="F76" i="1"/>
  <c r="F77" i="1"/>
  <c r="F78" i="1"/>
  <c r="F79" i="1"/>
  <c r="F80" i="1"/>
  <c r="F200" i="1"/>
  <c r="F82" i="1"/>
  <c r="F83" i="1"/>
  <c r="F91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119" i="1"/>
  <c r="F104" i="1"/>
  <c r="F105" i="1"/>
  <c r="F106" i="1"/>
  <c r="F107" i="1"/>
  <c r="F108" i="1"/>
  <c r="F109" i="1"/>
  <c r="F110" i="1"/>
  <c r="F124" i="1"/>
  <c r="F112" i="1"/>
  <c r="F113" i="1"/>
  <c r="F114" i="1"/>
  <c r="F115" i="1"/>
  <c r="F116" i="1"/>
  <c r="F117" i="1"/>
  <c r="F118" i="1"/>
  <c r="F127" i="1"/>
  <c r="F120" i="1"/>
  <c r="F121" i="1"/>
  <c r="F122" i="1"/>
  <c r="F123" i="1"/>
  <c r="F132" i="1"/>
  <c r="F125" i="1"/>
  <c r="F126" i="1"/>
  <c r="F150" i="1"/>
  <c r="F128" i="1"/>
  <c r="F129" i="1"/>
  <c r="F130" i="1"/>
  <c r="F131" i="1"/>
  <c r="F15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8" i="1"/>
  <c r="F151" i="1"/>
  <c r="F152" i="1"/>
  <c r="F153" i="1"/>
  <c r="F154" i="1"/>
  <c r="F155" i="1"/>
  <c r="F15" i="1"/>
  <c r="F157" i="1"/>
  <c r="F158" i="1"/>
  <c r="F159" i="1"/>
  <c r="F160" i="1"/>
  <c r="F161" i="1"/>
  <c r="F162" i="1"/>
  <c r="F163" i="1"/>
  <c r="F27" i="1"/>
  <c r="F165" i="1"/>
  <c r="F31" i="1"/>
  <c r="F167" i="1"/>
  <c r="F168" i="1"/>
  <c r="F34" i="1"/>
  <c r="F170" i="1"/>
  <c r="F171" i="1"/>
  <c r="F172" i="1"/>
  <c r="F173" i="1"/>
  <c r="F174" i="1"/>
  <c r="F41" i="1"/>
  <c r="F48" i="1"/>
  <c r="F56" i="1"/>
  <c r="F178" i="1"/>
  <c r="F67" i="1"/>
  <c r="F180" i="1"/>
  <c r="F181" i="1"/>
  <c r="F182" i="1"/>
  <c r="F183" i="1"/>
  <c r="F71" i="1"/>
  <c r="F185" i="1"/>
  <c r="F186" i="1"/>
  <c r="F187" i="1"/>
  <c r="F188" i="1"/>
  <c r="F189" i="1"/>
  <c r="F81" i="1"/>
  <c r="F191" i="1"/>
  <c r="F192" i="1"/>
  <c r="F193" i="1"/>
  <c r="F194" i="1"/>
  <c r="F195" i="1"/>
  <c r="F196" i="1"/>
  <c r="F84" i="1"/>
  <c r="F198" i="1"/>
  <c r="F199" i="1"/>
  <c r="F3" i="1"/>
  <c r="F4" i="1"/>
  <c r="F5" i="1"/>
  <c r="F6" i="1"/>
  <c r="F7" i="1"/>
  <c r="F164" i="1"/>
  <c r="F9" i="1"/>
  <c r="F10" i="1"/>
  <c r="F11" i="1"/>
  <c r="F12" i="1"/>
  <c r="F13" i="1"/>
  <c r="F14" i="1"/>
  <c r="F166" i="1"/>
  <c r="F16" i="1"/>
  <c r="F17" i="1"/>
  <c r="F2" i="1"/>
  <c r="B22" i="3"/>
  <c r="B21" i="3"/>
  <c r="B20" i="3"/>
  <c r="B19" i="3"/>
  <c r="B18" i="3"/>
  <c r="E3" i="1"/>
  <c r="E4" i="1"/>
  <c r="E5" i="1"/>
  <c r="E6" i="1"/>
  <c r="E7" i="1"/>
  <c r="E164" i="1"/>
  <c r="E9" i="1"/>
  <c r="E10" i="1"/>
  <c r="E11" i="1"/>
  <c r="E12" i="1"/>
  <c r="E13" i="1"/>
  <c r="E14" i="1"/>
  <c r="E166" i="1"/>
  <c r="E16" i="1"/>
  <c r="E17" i="1"/>
  <c r="E18" i="1"/>
  <c r="E19" i="1"/>
  <c r="E20" i="1"/>
  <c r="E21" i="1"/>
  <c r="E22" i="1"/>
  <c r="E23" i="1"/>
  <c r="E24" i="1"/>
  <c r="E25" i="1"/>
  <c r="E26" i="1"/>
  <c r="E169" i="1"/>
  <c r="E28" i="1"/>
  <c r="E29" i="1"/>
  <c r="E30" i="1"/>
  <c r="E175" i="1"/>
  <c r="E32" i="1"/>
  <c r="E33" i="1"/>
  <c r="E176" i="1"/>
  <c r="E35" i="1"/>
  <c r="E36" i="1"/>
  <c r="E37" i="1"/>
  <c r="E38" i="1"/>
  <c r="E39" i="1"/>
  <c r="E40" i="1"/>
  <c r="E177" i="1"/>
  <c r="E42" i="1"/>
  <c r="E43" i="1"/>
  <c r="E44" i="1"/>
  <c r="E45" i="1"/>
  <c r="E46" i="1"/>
  <c r="E47" i="1"/>
  <c r="E179" i="1"/>
  <c r="E49" i="1"/>
  <c r="E50" i="1"/>
  <c r="E51" i="1"/>
  <c r="E52" i="1"/>
  <c r="E53" i="1"/>
  <c r="E54" i="1"/>
  <c r="E55" i="1"/>
  <c r="E184" i="1"/>
  <c r="E57" i="1"/>
  <c r="E58" i="1"/>
  <c r="E59" i="1"/>
  <c r="E60" i="1"/>
  <c r="E61" i="1"/>
  <c r="E62" i="1"/>
  <c r="E63" i="1"/>
  <c r="E64" i="1"/>
  <c r="E65" i="1"/>
  <c r="E66" i="1"/>
  <c r="E190" i="1"/>
  <c r="E68" i="1"/>
  <c r="E69" i="1"/>
  <c r="E70" i="1"/>
  <c r="E197" i="1"/>
  <c r="E72" i="1"/>
  <c r="E73" i="1"/>
  <c r="E74" i="1"/>
  <c r="E75" i="1"/>
  <c r="E76" i="1"/>
  <c r="E77" i="1"/>
  <c r="E78" i="1"/>
  <c r="E79" i="1"/>
  <c r="E80" i="1"/>
  <c r="E200" i="1"/>
  <c r="E82" i="1"/>
  <c r="E83" i="1"/>
  <c r="E91" i="1"/>
  <c r="E85" i="1"/>
  <c r="E86" i="1"/>
  <c r="E87" i="1"/>
  <c r="E88" i="1"/>
  <c r="E98" i="1"/>
  <c r="E90" i="1"/>
  <c r="E103" i="1"/>
  <c r="E92" i="1"/>
  <c r="E93" i="1"/>
  <c r="E94" i="1"/>
  <c r="E95" i="1"/>
  <c r="E96" i="1"/>
  <c r="E97" i="1"/>
  <c r="E111" i="1"/>
  <c r="E99" i="1"/>
  <c r="E100" i="1"/>
  <c r="E101" i="1"/>
  <c r="E102" i="1"/>
  <c r="E119" i="1"/>
  <c r="E104" i="1"/>
  <c r="E105" i="1"/>
  <c r="E106" i="1"/>
  <c r="E107" i="1"/>
  <c r="E108" i="1"/>
  <c r="E109" i="1"/>
  <c r="E110" i="1"/>
  <c r="E124" i="1"/>
  <c r="E112" i="1"/>
  <c r="E113" i="1"/>
  <c r="E114" i="1"/>
  <c r="E115" i="1"/>
  <c r="E116" i="1"/>
  <c r="E117" i="1"/>
  <c r="E118" i="1"/>
  <c r="E127" i="1"/>
  <c r="E120" i="1"/>
  <c r="E121" i="1"/>
  <c r="E122" i="1"/>
  <c r="E123" i="1"/>
  <c r="E132" i="1"/>
  <c r="E125" i="1"/>
  <c r="E126" i="1"/>
  <c r="E150" i="1"/>
  <c r="E128" i="1"/>
  <c r="E129" i="1"/>
  <c r="E130" i="1"/>
  <c r="E131" i="1"/>
  <c r="E156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8" i="1"/>
  <c r="E151" i="1"/>
  <c r="E152" i="1"/>
  <c r="E153" i="1"/>
  <c r="E154" i="1"/>
  <c r="E155" i="1"/>
  <c r="E15" i="1"/>
  <c r="E157" i="1"/>
  <c r="E158" i="1"/>
  <c r="E159" i="1"/>
  <c r="E160" i="1"/>
  <c r="E161" i="1"/>
  <c r="E162" i="1"/>
  <c r="E163" i="1"/>
  <c r="E27" i="1"/>
  <c r="E165" i="1"/>
  <c r="E31" i="1"/>
  <c r="E167" i="1"/>
  <c r="E168" i="1"/>
  <c r="E34" i="1"/>
  <c r="E170" i="1"/>
  <c r="E171" i="1"/>
  <c r="E172" i="1"/>
  <c r="E173" i="1"/>
  <c r="E174" i="1"/>
  <c r="E41" i="1"/>
  <c r="E48" i="1"/>
  <c r="E56" i="1"/>
  <c r="E178" i="1"/>
  <c r="E67" i="1"/>
  <c r="E180" i="1"/>
  <c r="E181" i="1"/>
  <c r="E182" i="1"/>
  <c r="E183" i="1"/>
  <c r="E71" i="1"/>
  <c r="E185" i="1"/>
  <c r="E186" i="1"/>
  <c r="E187" i="1"/>
  <c r="E188" i="1"/>
  <c r="E189" i="1"/>
  <c r="E81" i="1"/>
  <c r="E191" i="1"/>
  <c r="E192" i="1"/>
  <c r="E193" i="1"/>
  <c r="E194" i="1"/>
  <c r="E195" i="1"/>
  <c r="E196" i="1"/>
  <c r="E84" i="1"/>
  <c r="E198" i="1"/>
  <c r="E199" i="1"/>
  <c r="E89" i="1"/>
  <c r="E2" i="1"/>
</calcChain>
</file>

<file path=xl/sharedStrings.xml><?xml version="1.0" encoding="utf-8"?>
<sst xmlns="http://schemas.openxmlformats.org/spreadsheetml/2006/main" count="503" uniqueCount="41">
  <si>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</si>
  <si>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</si>
  <si>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</si>
  <si>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</si>
  <si>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</si>
  <si>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</si>
  <si>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</si>
  <si>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</si>
  <si>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</si>
  <si>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</si>
  <si>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</si>
  <si>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</si>
  <si>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</si>
  <si>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</si>
  <si>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</si>
  <si>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</si>
  <si>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</si>
  <si>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</si>
  <si>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</si>
  <si>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</si>
  <si>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</si>
  <si>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</si>
  <si>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</si>
  <si>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</si>
  <si>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</si>
  <si>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</si>
  <si>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</si>
  <si>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</si>
  <si>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</si>
  <si>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</si>
  <si>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</si>
  <si>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</si>
  <si>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</si>
  <si>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</si>
  <si>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</si>
  <si>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</si>
  <si>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Energy</t>
  </si>
  <si>
    <t>Large</t>
  </si>
  <si>
    <t>Average of Calories</t>
  </si>
  <si>
    <t>Total Sum of Price</t>
  </si>
  <si>
    <t>Coach's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</si>
</sst>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4" fontId="0" fillId="0" borderId="1" xfId="0" applyNumberFormat="1" applyFill="1" applyBorder="1"/>
    <xf numFmtId="164" fontId="0" fillId="0" borderId="0" xfId="0" applyNumberFormat="1"/>
    <xf numFmtId="1" fontId="0" fillId="0" borderId="0" xfId="0" applyNumberFormat="1"/>
    <xf numFmtId="1" fontId="6" fillId="0" borderId="0" xfId="0" applyNumberFormat="1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1"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2282633420822398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227456"/>
        <c:axId val="140313728"/>
      </c:barChart>
      <c:catAx>
        <c:axId val="862274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140313728"/>
        <c:crosses val="autoZero"/>
        <c:auto val="1"/>
        <c:lblAlgn val="ctr"/>
        <c:lblOffset val="100"/>
        <c:noMultiLvlLbl val="0"/>
      </c:catAx>
      <c:valAx>
        <c:axId val="14031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2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176212</xdr:colOff>
      <xdr:row>0</xdr:row>
      <xdr:rowOff>42862</xdr:rowOff>
    </xdr:from>
    <xdr:to>
      <xdr:col>8</xdr:col>
      <xdr:colOff>557212</xdr:colOff>
      <xdr:row>13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6">
    <pivotField multipleItemSelectionAllowed="1" showAll="0" sumSubtotal="1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sum"/>
      </items>
    </pivotField>
    <pivotField axis="axisRow" showAll="0">
      <items count="5">
        <item x="0"/>
        <item x="3"/>
        <item x="2"/>
        <item x="1"/>
        <item t="default"/>
      </items>
    </pivotField>
    <pivotField numFmtId="44" showAll="0"/>
    <pivotField numFmtId="9" showAll="0"/>
    <pivotField numFmtId="44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alories" fld="5" subtotal="average" baseField="1" baseItem="0" numFmtId="1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9" workbookViewId="0">
      <selection activeCell="D20" sqref="D20:F31"/>
    </sheetView>
  </sheetViews>
  <sheetFormatPr defaultRowHeight="15.75" x14ac:dyDescent="0.25"/>
  <cols>
    <col min="1" max="1" width="12.125" customWidth="1"/>
    <col min="2" max="2" width="16.875" customWidth="1"/>
    <col min="3" max="3" width="5.875" customWidth="1"/>
    <col min="4" max="4" width="11.75" customWidth="1"/>
    <col min="5" max="5" width="8.125" customWidth="1"/>
    <col min="6" max="6" width="10.375" customWidth="1"/>
    <col min="7" max="7" width="5.875" customWidth="1"/>
    <col min="8" max="8" width="11.75" customWidth="1"/>
    <col min="9" max="9" width="8.125" customWidth="1"/>
    <col min="10" max="10" width="15.625" customWidth="1"/>
    <col min="11" max="11" width="18.375" customWidth="1"/>
    <col min="12" max="12" width="11.75" customWidth="1"/>
    <col min="13" max="13" width="8.125" customWidth="1"/>
    <col min="14" max="14" width="15.625" customWidth="1"/>
    <col min="15" max="15" width="16" customWidth="1"/>
    <col min="16" max="16" width="18.375" customWidth="1"/>
    <col min="17" max="17" width="8.125" customWidth="1"/>
    <col min="18" max="18" width="15.625" bestFit="1" customWidth="1"/>
    <col min="19" max="19" width="16" bestFit="1" customWidth="1"/>
    <col min="20" max="20" width="18.375" bestFit="1" customWidth="1"/>
    <col min="21" max="21" width="21.875" bestFit="1" customWidth="1"/>
  </cols>
  <sheetData>
    <row r="3" spans="1:2" x14ac:dyDescent="0.25">
      <c r="A3" s="5" t="s">
        <v>23</v>
      </c>
      <c r="B3" t="s">
        <v>38</v>
      </c>
    </row>
    <row r="4" spans="1:2" x14ac:dyDescent="0.25">
      <c r="A4" s="6" t="s">
        <v>16</v>
      </c>
      <c r="B4" s="15">
        <v>120.8695652173913</v>
      </c>
    </row>
    <row r="5" spans="1:2" x14ac:dyDescent="0.25">
      <c r="A5" s="6" t="s">
        <v>17</v>
      </c>
      <c r="B5" s="15">
        <v>278.875</v>
      </c>
    </row>
    <row r="6" spans="1:2" x14ac:dyDescent="0.25">
      <c r="A6" s="6" t="s">
        <v>21</v>
      </c>
      <c r="B6" s="15">
        <v>225</v>
      </c>
    </row>
    <row r="7" spans="1:2" x14ac:dyDescent="0.25">
      <c r="A7" s="6" t="s">
        <v>5</v>
      </c>
      <c r="B7" s="15">
        <v>426.01265822784808</v>
      </c>
    </row>
    <row r="8" spans="1:2" x14ac:dyDescent="0.25">
      <c r="A8" s="6" t="s">
        <v>24</v>
      </c>
      <c r="B8" s="15">
        <v>291.5577889447236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179" activePane="bottomLeft" state="frozen"/>
      <selection pane="bottomLeft" activeCell="F200" sqref="A1:F200"/>
    </sheetView>
  </sheetViews>
  <sheetFormatPr defaultColWidth="11" defaultRowHeight="15.75" x14ac:dyDescent="0.25"/>
  <cols>
    <col min="1" max="1" width="20.375" bestFit="1" customWidth="1"/>
    <col min="5" max="5" width="11.375" style="14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3" t="s">
        <v>22</v>
      </c>
      <c r="F1" s="8" t="s">
        <v>25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14">
        <f>C2*D2</f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14">
        <f>C3*D3</f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14">
        <f>C4*D4</f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14">
        <f>C5*D5</f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14">
        <f>C6*D6</f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14">
        <f>C7*D7</f>
        <v>1</v>
      </c>
      <c r="F7">
        <f>VLOOKUP(A7,Calories!$A$1:$B$15,2,FALSE)</f>
        <v>265</v>
      </c>
    </row>
    <row r="8" spans="1:6" x14ac:dyDescent="0.25">
      <c r="A8" t="s">
        <v>20</v>
      </c>
      <c r="B8" t="s">
        <v>21</v>
      </c>
      <c r="C8" s="2">
        <v>3</v>
      </c>
      <c r="D8" s="1">
        <v>0.83333333333333337</v>
      </c>
      <c r="E8" s="14">
        <f>C8*D8</f>
        <v>2.5</v>
      </c>
      <c r="F8">
        <f>VLOOKUP(A8,Calories!$A$1:$B$15,2,FALSE)</f>
        <v>150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14">
        <f>C9*D9</f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14">
        <f>C10*D10</f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14">
        <f>C11*D11</f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14">
        <f>C12*D12</f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14">
        <f>C13*D13</f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14">
        <f>C14*D14</f>
        <v>1</v>
      </c>
      <c r="F14">
        <f>VLOOKUP(A14,Calories!$A$1:$B$15,2,FALSE)</f>
        <v>280</v>
      </c>
    </row>
    <row r="15" spans="1:6" x14ac:dyDescent="0.25">
      <c r="A15" t="s">
        <v>20</v>
      </c>
      <c r="B15" t="s">
        <v>21</v>
      </c>
      <c r="C15" s="2">
        <v>3</v>
      </c>
      <c r="D15" s="1">
        <v>0.83333333333333337</v>
      </c>
      <c r="E15" s="14">
        <f>C15*D15</f>
        <v>2.5</v>
      </c>
      <c r="F15">
        <f>VLOOKUP(A15,Calories!$A$1:$B$15,2,FALSE)</f>
        <v>150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14">
        <f>C16*D16</f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14">
        <f>C17*D17</f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14">
        <f>C18*D18</f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14">
        <f>C19*D19</f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14">
        <f>C20*D20</f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14">
        <f>C21*D21</f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14">
        <f>C22*D22</f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14">
        <f>C23*D23</f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14">
        <f>C24*D24</f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14">
        <f>C25*D25</f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14">
        <f>C26*D26</f>
        <v>1.5</v>
      </c>
      <c r="F26">
        <f>VLOOKUP(A26,Calories!$A$1:$B$15,2,FALSE)</f>
        <v>560</v>
      </c>
    </row>
    <row r="27" spans="1:6" x14ac:dyDescent="0.25">
      <c r="A27" t="s">
        <v>20</v>
      </c>
      <c r="B27" t="s">
        <v>21</v>
      </c>
      <c r="C27" s="2">
        <v>3</v>
      </c>
      <c r="D27" s="1">
        <v>0.83333333333333337</v>
      </c>
      <c r="E27" s="14">
        <f>C27*D27</f>
        <v>2.5</v>
      </c>
      <c r="F27">
        <f>VLOOKUP(A27,Calories!$A$1:$B$15,2,FALSE)</f>
        <v>150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14">
        <f>C28*D28</f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14">
        <f>C29*D29</f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14">
        <f>C30*D30</f>
        <v>2</v>
      </c>
      <c r="F30">
        <f>VLOOKUP(A30,Calories!$A$1:$B$15,2,FALSE)</f>
        <v>200</v>
      </c>
    </row>
    <row r="31" spans="1:6" x14ac:dyDescent="0.25">
      <c r="A31" t="s">
        <v>20</v>
      </c>
      <c r="B31" t="s">
        <v>21</v>
      </c>
      <c r="C31" s="2">
        <v>3</v>
      </c>
      <c r="D31" s="1">
        <v>0.83333333333333337</v>
      </c>
      <c r="E31" s="14">
        <f>C31*D31</f>
        <v>2.5</v>
      </c>
      <c r="F31">
        <f>VLOOKUP(A31,Calories!$A$1:$B$15,2,FALSE)</f>
        <v>150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14">
        <f>C32*D32</f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14">
        <f>C33*D33</f>
        <v>1</v>
      </c>
      <c r="F33">
        <f>VLOOKUP(A33,Calories!$A$1:$B$15,2,FALSE)</f>
        <v>300</v>
      </c>
    </row>
    <row r="34" spans="1:6" x14ac:dyDescent="0.25">
      <c r="A34" t="s">
        <v>20</v>
      </c>
      <c r="B34" t="s">
        <v>21</v>
      </c>
      <c r="C34" s="2">
        <v>3</v>
      </c>
      <c r="D34" s="1">
        <v>0.83333333333333337</v>
      </c>
      <c r="E34" s="14">
        <f>C34*D34</f>
        <v>2.5</v>
      </c>
      <c r="F34">
        <f>VLOOKUP(A34,Calories!$A$1:$B$15,2,FALSE)</f>
        <v>150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14">
        <f>C35*D35</f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14">
        <f>C36*D36</f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14">
        <f>C37*D37</f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14">
        <f>C38*D38</f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14">
        <f>C39*D39</f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14">
        <f>C40*D40</f>
        <v>1.5</v>
      </c>
      <c r="F40">
        <f>VLOOKUP(A40,Calories!$A$1:$B$15,2,FALSE)</f>
        <v>255</v>
      </c>
    </row>
    <row r="41" spans="1:6" x14ac:dyDescent="0.25">
      <c r="A41" t="s">
        <v>20</v>
      </c>
      <c r="B41" t="s">
        <v>21</v>
      </c>
      <c r="C41" s="2">
        <v>3</v>
      </c>
      <c r="D41" s="1">
        <v>0.83333333333333337</v>
      </c>
      <c r="E41" s="14">
        <f>C41*D41</f>
        <v>2.5</v>
      </c>
      <c r="F41">
        <f>VLOOKUP(A41,Calories!$A$1:$B$15,2,FALSE)</f>
        <v>150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14">
        <f>C42*D42</f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14">
        <f>C43*D43</f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14">
        <f>C44*D44</f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14">
        <f>C45*D45</f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14">
        <f>C46*D46</f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14">
        <f>C47*D47</f>
        <v>2</v>
      </c>
      <c r="F47">
        <f>VLOOKUP(A47,Calories!$A$1:$B$15,2,FALSE)</f>
        <v>320</v>
      </c>
    </row>
    <row r="48" spans="1:6" x14ac:dyDescent="0.25">
      <c r="A48" t="s">
        <v>20</v>
      </c>
      <c r="B48" t="s">
        <v>21</v>
      </c>
      <c r="C48" s="2">
        <v>3</v>
      </c>
      <c r="D48" s="1">
        <v>0.83333333333333337</v>
      </c>
      <c r="E48" s="14">
        <f>C48*D48</f>
        <v>2.5</v>
      </c>
      <c r="F48">
        <f>VLOOKUP(A48,Calories!$A$1:$B$15,2,FALSE)</f>
        <v>150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14">
        <f>C49*D49</f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14">
        <f>C50*D50</f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14">
        <f>C51*D51</f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14">
        <f>C52*D52</f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14">
        <f>C53*D53</f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14">
        <f>C54*D54</f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14">
        <f>C55*D55</f>
        <v>2</v>
      </c>
      <c r="F55">
        <f>VLOOKUP(A55,Calories!$A$1:$B$15,2,FALSE)</f>
        <v>200</v>
      </c>
    </row>
    <row r="56" spans="1:6" x14ac:dyDescent="0.25">
      <c r="A56" t="s">
        <v>20</v>
      </c>
      <c r="B56" t="s">
        <v>21</v>
      </c>
      <c r="C56" s="2">
        <v>3</v>
      </c>
      <c r="D56" s="1">
        <v>0.83333333333333337</v>
      </c>
      <c r="E56" s="14">
        <f>C56*D56</f>
        <v>2.5</v>
      </c>
      <c r="F56">
        <f>VLOOKUP(A56,Calories!$A$1:$B$15,2,FALSE)</f>
        <v>150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14">
        <f>C57*D57</f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14">
        <f>C58*D58</f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14">
        <f>C59*D59</f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14">
        <f>C60*D60</f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14">
        <f>C61*D61</f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14">
        <f>C62*D62</f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14">
        <f>C63*D63</f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14">
        <f>C64*D64</f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14">
        <f>C65*D65</f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14">
        <f>C66*D66</f>
        <v>1</v>
      </c>
      <c r="F66">
        <f>VLOOKUP(A66,Calories!$A$1:$B$15,2,FALSE)</f>
        <v>300</v>
      </c>
    </row>
    <row r="67" spans="1:6" x14ac:dyDescent="0.25">
      <c r="A67" t="s">
        <v>20</v>
      </c>
      <c r="B67" t="s">
        <v>21</v>
      </c>
      <c r="C67" s="2">
        <v>3</v>
      </c>
      <c r="D67" s="1">
        <v>0.83333333333333337</v>
      </c>
      <c r="E67" s="14">
        <f>C67*D67</f>
        <v>2.5</v>
      </c>
      <c r="F67">
        <f>VLOOKUP(A67,Calories!$A$1:$B$15,2,FALSE)</f>
        <v>150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14">
        <f>C68*D68</f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14">
        <f>C69*D69</f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14">
        <f>C70*D70</f>
        <v>2</v>
      </c>
      <c r="F70">
        <f>VLOOKUP(A70,Calories!$A$1:$B$15,2,FALSE)</f>
        <v>200</v>
      </c>
    </row>
    <row r="71" spans="1:6" x14ac:dyDescent="0.25">
      <c r="A71" t="s">
        <v>20</v>
      </c>
      <c r="B71" t="s">
        <v>21</v>
      </c>
      <c r="C71" s="2">
        <v>3</v>
      </c>
      <c r="D71" s="1">
        <v>0.83333333333333337</v>
      </c>
      <c r="E71" s="14">
        <f>C71*D71</f>
        <v>2.5</v>
      </c>
      <c r="F71">
        <f>VLOOKUP(A71,Calories!$A$1:$B$15,2,FALSE)</f>
        <v>150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14">
        <f>C72*D72</f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14">
        <f>C73*D73</f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14">
        <f>C74*D74</f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14">
        <f>C75*D75</f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14">
        <f>C76*D76</f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14">
        <f>C77*D77</f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14">
        <f>C78*D78</f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14">
        <f>C79*D79</f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14">
        <f>C80*D80</f>
        <v>2</v>
      </c>
      <c r="F80">
        <f>VLOOKUP(A80,Calories!$A$1:$B$15,2,FALSE)</f>
        <v>320</v>
      </c>
    </row>
    <row r="81" spans="1:6" x14ac:dyDescent="0.25">
      <c r="A81" t="s">
        <v>20</v>
      </c>
      <c r="B81" t="s">
        <v>21</v>
      </c>
      <c r="C81" s="2">
        <v>3</v>
      </c>
      <c r="D81" s="1">
        <v>0.83333333333333337</v>
      </c>
      <c r="E81" s="14">
        <f>C81*D81</f>
        <v>2.5</v>
      </c>
      <c r="F81">
        <f>VLOOKUP(A81,Calories!$A$1:$B$15,2,FALSE)</f>
        <v>150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14">
        <f>C82*D82</f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14">
        <f>C83*D83</f>
        <v>1</v>
      </c>
      <c r="F83">
        <f>VLOOKUP(A83,Calories!$A$1:$B$15,2,FALSE)</f>
        <v>265</v>
      </c>
    </row>
    <row r="84" spans="1:6" x14ac:dyDescent="0.25">
      <c r="A84" t="s">
        <v>20</v>
      </c>
      <c r="B84" t="s">
        <v>21</v>
      </c>
      <c r="C84" s="2">
        <v>3</v>
      </c>
      <c r="D84" s="1">
        <v>0.83333333333333337</v>
      </c>
      <c r="E84" s="14">
        <f>C84*D84</f>
        <v>2.5</v>
      </c>
      <c r="F84">
        <f>VLOOKUP(A84,Calories!$A$1:$B$15,2,FALSE)</f>
        <v>150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14">
        <f>C85*D85</f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14">
        <f>C86*D86</f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14">
        <f>C87*D87</f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14">
        <f>C88*D88</f>
        <v>1</v>
      </c>
      <c r="F88">
        <f>VLOOKUP(A88,Calories!$A$1:$B$15,2,FALSE)</f>
        <v>265</v>
      </c>
    </row>
    <row r="89" spans="1:6" x14ac:dyDescent="0.25">
      <c r="A89" t="s">
        <v>20</v>
      </c>
      <c r="B89" t="s">
        <v>21</v>
      </c>
      <c r="C89" s="2">
        <v>3</v>
      </c>
      <c r="D89" s="1">
        <v>0.83333333333333337</v>
      </c>
      <c r="E89" s="14">
        <f>C89*D89</f>
        <v>2.5</v>
      </c>
      <c r="F89">
        <f>VLOOKUP(A89,Calories!$A$1:$B$15,2,FALSE)</f>
        <v>150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14">
        <f>C90*D90</f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14">
        <f>C91*D91</f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14">
        <f>C92*D92</f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14">
        <f>C93*D93</f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14">
        <f>C94*D94</f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14">
        <f>C95*D95</f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14">
        <f>C96*D96</f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14">
        <f>C97*D97</f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14">
        <f>C98*D98</f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14">
        <f>C99*D99</f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14">
        <f>C100*D100</f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14">
        <f>C101*D101</f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14">
        <f>C102*D102</f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14">
        <f>C103*D103</f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14">
        <f>C104*D104</f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14">
        <f>C105*D105</f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14">
        <f>C106*D106</f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14">
        <f>C107*D107</f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14">
        <f>C108*D108</f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14">
        <f>C109*D109</f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14">
        <f>C110*D110</f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14">
        <f>C111*D111</f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14">
        <f>C112*D112</f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14">
        <f>C113*D113</f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14">
        <f>C114*D114</f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14">
        <f>C115*D115</f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14">
        <f>C116*D116</f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14">
        <f>C117*D117</f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14">
        <f>C118*D118</f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14">
        <f>C119*D119</f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14">
        <f>C120*D120</f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14">
        <f>C121*D121</f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14">
        <f>C122*D122</f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14">
        <f>C123*D123</f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14">
        <f>C124*D124</f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14">
        <f>C125*D125</f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14">
        <f>C126*D126</f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14">
        <f>C127*D127</f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14">
        <f>C128*D128</f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14">
        <f>C129*D129</f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14">
        <f>C130*D130</f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14">
        <f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14">
        <f>C132*D132</f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14">
        <f>C133*D133</f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14">
        <f>C134*D134</f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14">
        <f>C135*D135</f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14">
        <f>C136*D136</f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14">
        <f>C137*D137</f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14">
        <f>C138*D138</f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14">
        <f>C139*D139</f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14">
        <f>C140*D140</f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14">
        <f>C141*D141</f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14">
        <f>C142*D142</f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14">
        <f>C143*D143</f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14">
        <f>C144*D144</f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14">
        <f>C145*D145</f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14">
        <f>C146*D146</f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14">
        <f>C147*D147</f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14">
        <f>C148*D148</f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14">
        <f>C149*D149</f>
        <v>1.5</v>
      </c>
      <c r="F149">
        <f>VLOOKUP(A149,Calories!$A$1:$B$15,2,FALSE)</f>
        <v>560</v>
      </c>
    </row>
    <row r="150" spans="1:6" x14ac:dyDescent="0.25">
      <c r="A150" t="s">
        <v>18</v>
      </c>
      <c r="B150" t="s">
        <v>21</v>
      </c>
      <c r="C150" s="2">
        <v>3</v>
      </c>
      <c r="D150" s="1">
        <v>0.66666666666666663</v>
      </c>
      <c r="E150" s="14">
        <f>C150*D150</f>
        <v>2</v>
      </c>
      <c r="F150">
        <f>VLOOKUP(A150,Calories!$A$1:$B$15,2,FALSE)</f>
        <v>240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14">
        <f>C151*D151</f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14">
        <f>C152*D152</f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14">
        <f>C153*D153</f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14">
        <f>C154*D154</f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14">
        <f>C155*D155</f>
        <v>0.5</v>
      </c>
      <c r="F155">
        <f>VLOOKUP(A155,Calories!$A$1:$B$15,2,FALSE)</f>
        <v>480</v>
      </c>
    </row>
    <row r="156" spans="1:6" x14ac:dyDescent="0.25">
      <c r="A156" t="s">
        <v>18</v>
      </c>
      <c r="B156" t="s">
        <v>21</v>
      </c>
      <c r="C156" s="2">
        <v>3</v>
      </c>
      <c r="D156" s="1">
        <v>0.66666666666666663</v>
      </c>
      <c r="E156" s="14">
        <f>C156*D156</f>
        <v>2</v>
      </c>
      <c r="F156">
        <f>VLOOKUP(A156,Calories!$A$1:$B$15,2,FALSE)</f>
        <v>240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14">
        <f>C157*D157</f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14">
        <f>C158*D158</f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14">
        <f>C159*D159</f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14">
        <f>C160*D160</f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14">
        <f>C161*D161</f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14">
        <f>C162*D162</f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14">
        <f>C163*D163</f>
        <v>1</v>
      </c>
      <c r="F163">
        <f>VLOOKUP(A163,Calories!$A$1:$B$15,2,FALSE)</f>
        <v>280</v>
      </c>
    </row>
    <row r="164" spans="1:6" x14ac:dyDescent="0.25">
      <c r="A164" t="s">
        <v>19</v>
      </c>
      <c r="B164" t="s">
        <v>21</v>
      </c>
      <c r="C164" s="2">
        <v>3</v>
      </c>
      <c r="D164" s="1">
        <v>0.5</v>
      </c>
      <c r="E164" s="14">
        <f>C164*D164</f>
        <v>1.5</v>
      </c>
      <c r="F164">
        <f>VLOOKUP(A164,Calories!$A$1:$B$15,2,FALSE)</f>
        <v>300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14">
        <f>C165*D165</f>
        <v>4</v>
      </c>
      <c r="F165">
        <f>VLOOKUP(A165,Calories!$A$1:$B$15,2,FALSE)</f>
        <v>500</v>
      </c>
    </row>
    <row r="166" spans="1:6" x14ac:dyDescent="0.25">
      <c r="A166" t="s">
        <v>19</v>
      </c>
      <c r="B166" t="s">
        <v>21</v>
      </c>
      <c r="C166" s="2">
        <v>3</v>
      </c>
      <c r="D166" s="1">
        <v>0.5</v>
      </c>
      <c r="E166" s="14">
        <f>C166*D166</f>
        <v>1.5</v>
      </c>
      <c r="F166">
        <f>VLOOKUP(A166,Calories!$A$1:$B$15,2,FALSE)</f>
        <v>300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14">
        <f>C167*D167</f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14">
        <f>C168*D168</f>
        <v>1.5</v>
      </c>
      <c r="F168">
        <f>VLOOKUP(A168,Calories!$A$1:$B$15,2,FALSE)</f>
        <v>255</v>
      </c>
    </row>
    <row r="169" spans="1:6" x14ac:dyDescent="0.25">
      <c r="A169" t="s">
        <v>19</v>
      </c>
      <c r="B169" t="s">
        <v>21</v>
      </c>
      <c r="C169" s="2">
        <v>3</v>
      </c>
      <c r="D169" s="1">
        <v>0.5</v>
      </c>
      <c r="E169" s="14">
        <f>C169*D169</f>
        <v>1.5</v>
      </c>
      <c r="F169">
        <f>VLOOKUP(A169,Calories!$A$1:$B$15,2,FALSE)</f>
        <v>300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14">
        <f>C170*D170</f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14">
        <f>C171*D171</f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14">
        <f>C172*D172</f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14">
        <f>C173*D173</f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14">
        <f>C174*D174</f>
        <v>2</v>
      </c>
      <c r="F174">
        <f>VLOOKUP(A174,Calories!$A$1:$B$15,2,FALSE)</f>
        <v>200</v>
      </c>
    </row>
    <row r="175" spans="1:6" x14ac:dyDescent="0.25">
      <c r="A175" t="s">
        <v>19</v>
      </c>
      <c r="B175" t="s">
        <v>21</v>
      </c>
      <c r="C175" s="2">
        <v>3</v>
      </c>
      <c r="D175" s="1">
        <v>0.5</v>
      </c>
      <c r="E175" s="14">
        <f>C175*D175</f>
        <v>1.5</v>
      </c>
      <c r="F175">
        <f>VLOOKUP(A175,Calories!$A$1:$B$15,2,FALSE)</f>
        <v>300</v>
      </c>
    </row>
    <row r="176" spans="1:6" x14ac:dyDescent="0.25">
      <c r="A176" t="s">
        <v>19</v>
      </c>
      <c r="B176" t="s">
        <v>21</v>
      </c>
      <c r="C176" s="2">
        <v>3</v>
      </c>
      <c r="D176" s="1">
        <v>0.5</v>
      </c>
      <c r="E176" s="14">
        <f>C176*D176</f>
        <v>1.5</v>
      </c>
      <c r="F176">
        <f>VLOOKUP(A176,Calories!$A$1:$B$15,2,FALSE)</f>
        <v>300</v>
      </c>
    </row>
    <row r="177" spans="1:6" x14ac:dyDescent="0.25">
      <c r="A177" t="s">
        <v>19</v>
      </c>
      <c r="B177" t="s">
        <v>21</v>
      </c>
      <c r="C177" s="2">
        <v>3</v>
      </c>
      <c r="D177" s="1">
        <v>0.5</v>
      </c>
      <c r="E177" s="14">
        <f>C177*D177</f>
        <v>1.5</v>
      </c>
      <c r="F177">
        <f>VLOOKUP(A177,Calories!$A$1:$B$15,2,FALSE)</f>
        <v>300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14">
        <f>C178*D178</f>
        <v>2</v>
      </c>
      <c r="F178">
        <f>VLOOKUP(A178,Calories!$A$1:$B$15,2,FALSE)</f>
        <v>200</v>
      </c>
    </row>
    <row r="179" spans="1:6" x14ac:dyDescent="0.25">
      <c r="A179" t="s">
        <v>19</v>
      </c>
      <c r="B179" t="s">
        <v>21</v>
      </c>
      <c r="C179" s="2">
        <v>3</v>
      </c>
      <c r="D179" s="1">
        <v>0.5</v>
      </c>
      <c r="E179" s="14">
        <f>C179*D179</f>
        <v>1.5</v>
      </c>
      <c r="F179">
        <f>VLOOKUP(A179,Calories!$A$1:$B$15,2,FALSE)</f>
        <v>300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14">
        <f>C180*D180</f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14">
        <f>C181*D181</f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14">
        <f>C182*D182</f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14">
        <f>C183*D183</f>
        <v>4</v>
      </c>
      <c r="F183">
        <f>VLOOKUP(A183,Calories!$A$1:$B$15,2,FALSE)</f>
        <v>500</v>
      </c>
    </row>
    <row r="184" spans="1:6" x14ac:dyDescent="0.25">
      <c r="A184" t="s">
        <v>19</v>
      </c>
      <c r="B184" t="s">
        <v>21</v>
      </c>
      <c r="C184" s="2">
        <v>3</v>
      </c>
      <c r="D184" s="1">
        <v>0.5</v>
      </c>
      <c r="E184" s="14">
        <f>C184*D184</f>
        <v>1.5</v>
      </c>
      <c r="F184">
        <f>VLOOKUP(A184,Calories!$A$1:$B$15,2,FALSE)</f>
        <v>300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14">
        <f>C185*D185</f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14">
        <f>C186*D186</f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14">
        <f>C187*D187</f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14">
        <f>C188*D188</f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14">
        <f>C189*D189</f>
        <v>0.5</v>
      </c>
      <c r="F189">
        <f>VLOOKUP(A189,Calories!$A$1:$B$15,2,FALSE)</f>
        <v>480</v>
      </c>
    </row>
    <row r="190" spans="1:6" x14ac:dyDescent="0.25">
      <c r="A190" t="s">
        <v>19</v>
      </c>
      <c r="B190" t="s">
        <v>21</v>
      </c>
      <c r="C190" s="2">
        <v>3</v>
      </c>
      <c r="D190" s="1">
        <v>0.5</v>
      </c>
      <c r="E190" s="14">
        <f>C190*D190</f>
        <v>1.5</v>
      </c>
      <c r="F190">
        <f>VLOOKUP(A190,Calories!$A$1:$B$15,2,FALSE)</f>
        <v>300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14">
        <f>C191*D191</f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14">
        <f>C192*D192</f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14">
        <f>C193*D193</f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14">
        <f>C194*D194</f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14">
        <f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14">
        <f>C196*D196</f>
        <v>0.5</v>
      </c>
      <c r="F196">
        <f>VLOOKUP(A196,Calories!$A$1:$B$15,2,FALSE)</f>
        <v>480</v>
      </c>
    </row>
    <row r="197" spans="1:6" x14ac:dyDescent="0.25">
      <c r="A197" t="s">
        <v>19</v>
      </c>
      <c r="B197" t="s">
        <v>21</v>
      </c>
      <c r="C197" s="2">
        <v>3</v>
      </c>
      <c r="D197" s="1">
        <v>0.5</v>
      </c>
      <c r="E197" s="14">
        <f>C197*D197</f>
        <v>1.5</v>
      </c>
      <c r="F197">
        <f>VLOOKUP(A197,Calories!$A$1:$B$15,2,FALSE)</f>
        <v>300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14">
        <f>C198*D198</f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14">
        <f>C199*D199</f>
        <v>2.5</v>
      </c>
      <c r="F199">
        <f>VLOOKUP(A199,Calories!$A$1:$B$15,2,FALSE)</f>
        <v>0</v>
      </c>
    </row>
    <row r="200" spans="1:6" x14ac:dyDescent="0.25">
      <c r="A200" t="s">
        <v>19</v>
      </c>
      <c r="B200" t="s">
        <v>21</v>
      </c>
      <c r="C200" s="2">
        <v>3</v>
      </c>
      <c r="D200" s="1">
        <v>0.5</v>
      </c>
      <c r="E200" s="14">
        <f>C200*D200</f>
        <v>1.5</v>
      </c>
      <c r="F200">
        <f>VLOOKUP(A200,Calories!$A$1:$B$15,2,FALSE)</f>
        <v>300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29</v>
      </c>
      <c r="B18">
        <f>MATCH("Hamburger",A2:A15,0)</f>
        <v>6</v>
      </c>
    </row>
    <row r="19" spans="1:2" x14ac:dyDescent="0.25">
      <c r="A19" s="10" t="s">
        <v>30</v>
      </c>
      <c r="B19">
        <f>INDEX(A1:B15,3,2)</f>
        <v>0</v>
      </c>
    </row>
    <row r="20" spans="1:2" x14ac:dyDescent="0.25">
      <c r="A20" s="10" t="s">
        <v>31</v>
      </c>
      <c r="B20" t="str">
        <f ca="1">OFFSET(A1,3,0)</f>
        <v>Chocolate Bar</v>
      </c>
    </row>
    <row r="21" spans="1:2" x14ac:dyDescent="0.25">
      <c r="A21" s="10" t="s">
        <v>32</v>
      </c>
      <c r="B21">
        <f>SMALL(B1:B15,3)</f>
        <v>150</v>
      </c>
    </row>
    <row r="22" spans="1:2" x14ac:dyDescent="0.25">
      <c r="A22" s="10" t="s">
        <v>37</v>
      </c>
      <c r="B22">
        <f>LARGE(B1:B15, 1)</f>
        <v>560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28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defaultColWidth="11" defaultRowHeight="15.75" x14ac:dyDescent="0.25"/>
  <cols>
    <col min="1" max="1" width="20.375" bestFit="1" customWidth="1"/>
    <col min="2" max="2" width="15.625" bestFit="1" customWidth="1"/>
  </cols>
  <sheetData>
    <row r="1" spans="1:5" x14ac:dyDescent="0.25">
      <c r="A1" t="s">
        <v>23</v>
      </c>
      <c r="B1" t="s">
        <v>39</v>
      </c>
      <c r="E1" t="s">
        <v>40</v>
      </c>
    </row>
    <row r="2" spans="1:5" x14ac:dyDescent="0.25">
      <c r="A2" t="s">
        <v>10</v>
      </c>
      <c r="B2">
        <v>80</v>
      </c>
      <c r="E2" s="2">
        <f t="array" ref="E2">SUMPRODUCT(B2:B15, TRANSPOSE('Fee Schedule'!B2:O2))</f>
        <v>57.6</v>
      </c>
    </row>
    <row r="3" spans="1:5" x14ac:dyDescent="0.25">
      <c r="A3" t="s">
        <v>12</v>
      </c>
      <c r="B3">
        <v>39</v>
      </c>
      <c r="E3" s="2"/>
    </row>
    <row r="4" spans="1:5" x14ac:dyDescent="0.25">
      <c r="A4" t="s">
        <v>14</v>
      </c>
      <c r="B4">
        <v>26</v>
      </c>
      <c r="E4" s="2"/>
    </row>
    <row r="5" spans="1:5" x14ac:dyDescent="0.25">
      <c r="A5" t="s">
        <v>19</v>
      </c>
      <c r="B5">
        <v>33</v>
      </c>
      <c r="E5" s="2"/>
    </row>
    <row r="6" spans="1:5" x14ac:dyDescent="0.25">
      <c r="A6" t="s">
        <v>15</v>
      </c>
      <c r="B6">
        <v>28</v>
      </c>
      <c r="E6" s="2"/>
    </row>
    <row r="7" spans="1:5" x14ac:dyDescent="0.25">
      <c r="A7" t="s">
        <v>8</v>
      </c>
      <c r="B7">
        <v>48</v>
      </c>
      <c r="E7" s="2"/>
    </row>
    <row r="8" spans="1:5" x14ac:dyDescent="0.25">
      <c r="A8" t="s">
        <v>4</v>
      </c>
      <c r="B8">
        <v>22.5</v>
      </c>
      <c r="E8" s="2"/>
    </row>
    <row r="9" spans="1:5" x14ac:dyDescent="0.25">
      <c r="A9" t="s">
        <v>18</v>
      </c>
      <c r="B9">
        <v>30</v>
      </c>
      <c r="E9" s="2"/>
    </row>
    <row r="10" spans="1:5" x14ac:dyDescent="0.25">
      <c r="A10" t="s">
        <v>13</v>
      </c>
      <c r="B10">
        <v>26</v>
      </c>
      <c r="E10" s="2"/>
    </row>
    <row r="11" spans="1:5" x14ac:dyDescent="0.25">
      <c r="A11" t="s">
        <v>6</v>
      </c>
      <c r="B11">
        <v>45</v>
      </c>
      <c r="E11" s="2"/>
    </row>
    <row r="12" spans="1:5" x14ac:dyDescent="0.25">
      <c r="A12" t="s">
        <v>7</v>
      </c>
      <c r="B12">
        <v>34</v>
      </c>
      <c r="E12" s="2"/>
    </row>
    <row r="13" spans="1:5" x14ac:dyDescent="0.25">
      <c r="A13" t="s">
        <v>9</v>
      </c>
      <c r="B13">
        <v>80</v>
      </c>
      <c r="E13" s="2"/>
    </row>
    <row r="14" spans="1:5" x14ac:dyDescent="0.25">
      <c r="A14" t="s">
        <v>20</v>
      </c>
      <c r="B14">
        <v>39</v>
      </c>
      <c r="E14" s="2"/>
    </row>
    <row r="15" spans="1:5" x14ac:dyDescent="0.25">
      <c r="A15" t="s">
        <v>11</v>
      </c>
      <c r="B15">
        <v>32.5</v>
      </c>
      <c r="E15" s="2"/>
    </row>
    <row r="16" spans="1:5" x14ac:dyDescent="0.25">
      <c r="A16" t="s">
        <v>24</v>
      </c>
      <c r="B16">
        <v>563</v>
      </c>
      <c r="E1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11" t="s">
        <v>33</v>
      </c>
    </row>
    <row r="2" spans="1:3" x14ac:dyDescent="0.25">
      <c r="A2" s="7" t="s">
        <v>10</v>
      </c>
      <c r="B2">
        <v>200</v>
      </c>
      <c r="C2" s="11">
        <v>0</v>
      </c>
    </row>
    <row r="3" spans="1:3" x14ac:dyDescent="0.25">
      <c r="A3" s="7" t="s">
        <v>12</v>
      </c>
      <c r="B3">
        <v>0</v>
      </c>
      <c r="C3" s="11">
        <v>0</v>
      </c>
    </row>
    <row r="4" spans="1:3" x14ac:dyDescent="0.25">
      <c r="A4" s="7" t="s">
        <v>14</v>
      </c>
      <c r="B4">
        <v>255</v>
      </c>
      <c r="C4" s="11">
        <v>0</v>
      </c>
    </row>
    <row r="5" spans="1:3" x14ac:dyDescent="0.25">
      <c r="A5" s="7" t="s">
        <v>19</v>
      </c>
      <c r="B5">
        <v>300</v>
      </c>
      <c r="C5" s="11">
        <v>0</v>
      </c>
    </row>
    <row r="6" spans="1:3" x14ac:dyDescent="0.25">
      <c r="A6" s="7" t="s">
        <v>15</v>
      </c>
      <c r="B6">
        <v>300</v>
      </c>
      <c r="C6" s="11">
        <v>0</v>
      </c>
    </row>
    <row r="7" spans="1:3" x14ac:dyDescent="0.25">
      <c r="A7" s="7" t="s">
        <v>8</v>
      </c>
      <c r="B7">
        <v>320</v>
      </c>
      <c r="C7" s="11">
        <v>0</v>
      </c>
    </row>
    <row r="8" spans="1:3" x14ac:dyDescent="0.25">
      <c r="A8" s="7" t="s">
        <v>4</v>
      </c>
      <c r="B8">
        <v>265</v>
      </c>
      <c r="C8" s="11">
        <v>0</v>
      </c>
    </row>
    <row r="9" spans="1:3" x14ac:dyDescent="0.25">
      <c r="A9" s="7" t="s">
        <v>18</v>
      </c>
      <c r="B9">
        <v>240</v>
      </c>
      <c r="C9" s="11">
        <v>0</v>
      </c>
    </row>
    <row r="10" spans="1:3" x14ac:dyDescent="0.25">
      <c r="A10" s="7" t="s">
        <v>13</v>
      </c>
      <c r="B10">
        <v>280</v>
      </c>
      <c r="C10" s="11">
        <v>1</v>
      </c>
    </row>
    <row r="11" spans="1:3" x14ac:dyDescent="0.25">
      <c r="A11" s="7" t="s">
        <v>6</v>
      </c>
      <c r="B11">
        <v>560</v>
      </c>
      <c r="C11" s="11">
        <v>2</v>
      </c>
    </row>
    <row r="12" spans="1:3" x14ac:dyDescent="0.25">
      <c r="A12" s="7" t="s">
        <v>7</v>
      </c>
      <c r="B12">
        <v>480</v>
      </c>
      <c r="C12" s="11">
        <v>0</v>
      </c>
    </row>
    <row r="13" spans="1:3" x14ac:dyDescent="0.25">
      <c r="A13" s="7" t="s">
        <v>9</v>
      </c>
      <c r="B13">
        <v>500</v>
      </c>
      <c r="C13" s="11">
        <v>2</v>
      </c>
    </row>
    <row r="14" spans="1:3" x14ac:dyDescent="0.25">
      <c r="A14" s="7" t="s">
        <v>20</v>
      </c>
      <c r="B14">
        <v>150</v>
      </c>
      <c r="C14" s="11">
        <v>0</v>
      </c>
    </row>
    <row r="15" spans="1:3" x14ac:dyDescent="0.25">
      <c r="A15" s="7" t="s">
        <v>11</v>
      </c>
      <c r="B15">
        <v>120</v>
      </c>
      <c r="C15" s="11">
        <v>0</v>
      </c>
    </row>
    <row r="16" spans="1:3" x14ac:dyDescent="0.25">
      <c r="B16" s="11" t="s">
        <v>34</v>
      </c>
      <c r="C16" s="16">
        <f>SUM(C2:C15)</f>
        <v>5</v>
      </c>
    </row>
    <row r="17" spans="1:3" x14ac:dyDescent="0.25">
      <c r="B17" s="11" t="s">
        <v>35</v>
      </c>
      <c r="C17" s="12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Jenna SPM</cp:lastModifiedBy>
  <dcterms:created xsi:type="dcterms:W3CDTF">2013-01-21T18:22:23Z</dcterms:created>
  <dcterms:modified xsi:type="dcterms:W3CDTF">2015-09-15T14:43:03Z</dcterms:modified>
</cp:coreProperties>
</file>