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thi\Desktop\ENDG 319 CURE\"/>
    </mc:Choice>
  </mc:AlternateContent>
  <xr:revisionPtr revIDLastSave="0" documentId="8_{29CAD657-4494-4F59-9A61-0B50A42BA828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definedNames>
    <definedName name="_xlchart.v1.0" hidden="1">Sheet1!$H$2:$H$31</definedName>
    <definedName name="_xlchart.v1.1" hidden="1">Sheet1!$I$2:$I$31</definedName>
    <definedName name="_xlchart.v1.2" hidden="1">Sheet1!$H$2:$H$31</definedName>
    <definedName name="_xlchart.v1.3" hidden="1">Sheet1!$I$2:$I$31</definedName>
    <definedName name="_xlchart.v1.4" hidden="1">Sheet1!$H$2:$H$31</definedName>
    <definedName name="_xlchart.v1.5" hidden="1">Sheet1!$I$2:$I$31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6" i="1"/>
  <c r="F7" i="1"/>
  <c r="F8" i="1"/>
  <c r="F9" i="1"/>
  <c r="F6" i="1"/>
  <c r="F5" i="1"/>
  <c r="F4" i="1"/>
  <c r="F3" i="1"/>
  <c r="F2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<sst xmlns="http://schemas.openxmlformats.org/spreadsheetml/2006/main" count="40" uniqueCount="8">
  <si>
    <t>Low Altitude</t>
  </si>
  <si>
    <t>High Altitude</t>
  </si>
  <si>
    <t>Count</t>
  </si>
  <si>
    <t>Mean</t>
  </si>
  <si>
    <t>STD</t>
  </si>
  <si>
    <t>Min</t>
  </si>
  <si>
    <t>Max</t>
  </si>
  <si>
    <t>Emissions (g/gal)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</si>
</sst>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Particulate Matter (PM) Emissions (in g/gal) for 15 Vehicles Driven at Low and High altitude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D86891E7-D129-47CF-9B90-3BAA20701BB7}">
          <cx:spPr>
            <a:solidFill>
              <a:schemeClr val="tx2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Emissions (g/gal)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Emissions (g/gal)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347849</xdr:colOff>
      <xdr:row>5</xdr:row>
      <xdr:rowOff>47531</xdr:rowOff>
    </xdr:from>
    <xdr:to>
      <xdr:col>18</xdr:col>
      <xdr:colOff>43049</xdr:colOff>
      <xdr:row>23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6C57C2-4306-5ECF-CDA6-CAFFAD2C4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3327" y="981355"/>
              <a:ext cx="4588435" cy="3393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F3" workbookViewId="0">
      <selection activeCell="W9" sqref="W9"/>
    </sheetView>
  </sheetViews>
  <sheetFormatPr defaultRowHeight="14.75" x14ac:dyDescent="0.75"/>
  <cols>
    <col min="1" max="1" width="12.86328125" customWidth="1"/>
    <col min="2" max="2" width="12.90625" customWidth="1"/>
    <col min="4" max="4" width="11.76953125" customWidth="1"/>
    <col min="5" max="5" width="12.58984375" customWidth="1"/>
    <col min="6" max="6" width="12.1796875" customWidth="1"/>
    <col min="8" max="8" width="15.76953125" customWidth="1"/>
  </cols>
  <sheetData>
    <row r="1" spans="1:9" x14ac:dyDescent="0.75">
      <c r="A1" s="4" t="s">
        <v>0</v>
      </c>
      <c r="B1" s="4" t="s">
        <v>1</v>
      </c>
      <c r="E1" s="4" t="s">
        <v>0</v>
      </c>
      <c r="F1" s="4" t="s">
        <v>1</v>
      </c>
      <c r="I1" t="s">
        <v>7</v>
      </c>
    </row>
    <row r="2" spans="1:9" x14ac:dyDescent="0.75">
      <c r="A2" s="1">
        <v>1.5</v>
      </c>
      <c r="B2" s="1">
        <v>7.59</v>
      </c>
      <c r="D2" s="2" t="s">
        <v>2</v>
      </c>
      <c r="E2" s="1">
        <f>COUNT(A2:A16)</f>
        <v>15</v>
      </c>
      <c r="F2" s="1">
        <f>COUNT(B2:B16)</f>
        <v>15</v>
      </c>
      <c r="H2" t="s">
        <v>0</v>
      </c>
      <c r="I2">
        <f>A2</f>
        <v>1.5</v>
      </c>
    </row>
    <row r="3" spans="1:9" x14ac:dyDescent="0.75">
      <c r="A3" s="1">
        <v>1.48</v>
      </c>
      <c r="B3" s="1">
        <v>2.06</v>
      </c>
      <c r="D3" s="2" t="s">
        <v>3</v>
      </c>
      <c r="E3" s="1">
        <f>AVERAGE(A2:A16)</f>
        <v>3.7946666666666666</v>
      </c>
      <c r="F3" s="1">
        <f>AVERAGE(B2:B16)</f>
        <v>6.2946666666666662</v>
      </c>
      <c r="H3" t="s">
        <v>0</v>
      </c>
      <c r="I3">
        <f t="shared" ref="I3:I16" si="0">A3</f>
        <v>1.48</v>
      </c>
    </row>
    <row r="4" spans="1:9" x14ac:dyDescent="0.75">
      <c r="A4" s="1">
        <v>2.98</v>
      </c>
      <c r="B4" s="1">
        <v>8.86</v>
      </c>
      <c r="D4" s="2" t="s">
        <v>4</v>
      </c>
      <c r="E4" s="1">
        <f>_xlfn.STDEV.S(A2:A16)</f>
        <v>3.0208013758572325</v>
      </c>
      <c r="F4" s="1">
        <f>_xlfn.STDEV.S(B2:B16)</f>
        <v>3.8905212039128192</v>
      </c>
      <c r="H4" t="s">
        <v>0</v>
      </c>
      <c r="I4">
        <f t="shared" si="0"/>
        <v>2.98</v>
      </c>
    </row>
    <row r="5" spans="1:9" x14ac:dyDescent="0.75">
      <c r="A5" s="1">
        <v>1.4</v>
      </c>
      <c r="B5" s="1">
        <v>8.67</v>
      </c>
      <c r="D5" s="2" t="s">
        <v>5</v>
      </c>
      <c r="E5" s="1">
        <f>MIN(A2:A16)</f>
        <v>0.25</v>
      </c>
      <c r="F5" s="1">
        <f>MIN(B2:B16)</f>
        <v>1.5</v>
      </c>
      <c r="H5" t="s">
        <v>0</v>
      </c>
      <c r="I5">
        <f t="shared" si="0"/>
        <v>1.4</v>
      </c>
    </row>
    <row r="6" spans="1:9" x14ac:dyDescent="0.75">
      <c r="A6" s="1">
        <v>3.12</v>
      </c>
      <c r="B6" s="1">
        <v>5.61</v>
      </c>
      <c r="D6" s="3">
        <v>0.25</v>
      </c>
      <c r="E6" s="1">
        <f>_xlfn.QUARTILE.INC(A2:A16,1)</f>
        <v>1.385</v>
      </c>
      <c r="F6" s="1">
        <f>_xlfn.QUARTILE.INC(B2:B16,1)</f>
        <v>3.8049999999999997</v>
      </c>
      <c r="H6" t="s">
        <v>0</v>
      </c>
      <c r="I6">
        <f t="shared" si="0"/>
        <v>3.12</v>
      </c>
    </row>
    <row r="7" spans="1:9" x14ac:dyDescent="0.75">
      <c r="A7" s="1">
        <v>0.25</v>
      </c>
      <c r="B7" s="1">
        <v>6.28</v>
      </c>
      <c r="D7" s="3">
        <v>0.5</v>
      </c>
      <c r="E7" s="1">
        <f>_xlfn.QUARTILE.INC(A2:A16,2)</f>
        <v>2.98</v>
      </c>
      <c r="F7" s="1">
        <f>_xlfn.QUARTILE.INC(B2:B16,2)</f>
        <v>6.07</v>
      </c>
      <c r="H7" t="s">
        <v>0</v>
      </c>
      <c r="I7">
        <f t="shared" si="0"/>
        <v>0.25</v>
      </c>
    </row>
    <row r="8" spans="1:9" x14ac:dyDescent="0.75">
      <c r="A8" s="1">
        <v>6.73</v>
      </c>
      <c r="B8" s="1">
        <v>4.04</v>
      </c>
      <c r="D8" s="3">
        <v>0.75</v>
      </c>
      <c r="E8" s="1">
        <f>_xlfn.QUARTILE.INC(A2:A16,3)</f>
        <v>6.8450000000000006</v>
      </c>
      <c r="F8" s="1">
        <f>_xlfn.QUARTILE.INC(B2:B16,3)</f>
        <v>8.129999999999999</v>
      </c>
      <c r="H8" t="s">
        <v>0</v>
      </c>
      <c r="I8">
        <f t="shared" si="0"/>
        <v>6.73</v>
      </c>
    </row>
    <row r="9" spans="1:9" x14ac:dyDescent="0.75">
      <c r="A9" s="1">
        <v>5.3</v>
      </c>
      <c r="B9" s="1">
        <v>4.4000000000000004</v>
      </c>
      <c r="D9" s="2" t="s">
        <v>6</v>
      </c>
      <c r="E9" s="1">
        <f>MAX(A2:A16)</f>
        <v>9.3000000000000007</v>
      </c>
      <c r="F9" s="1">
        <f>MAX(B2:B16)</f>
        <v>17.11</v>
      </c>
      <c r="H9" t="s">
        <v>0</v>
      </c>
      <c r="I9">
        <f t="shared" si="0"/>
        <v>5.3</v>
      </c>
    </row>
    <row r="10" spans="1:9" x14ac:dyDescent="0.75">
      <c r="A10" s="1">
        <v>9.3000000000000007</v>
      </c>
      <c r="B10" s="1">
        <v>9.52</v>
      </c>
      <c r="H10" t="s">
        <v>0</v>
      </c>
      <c r="I10">
        <f t="shared" si="0"/>
        <v>9.3000000000000007</v>
      </c>
    </row>
    <row r="11" spans="1:9" x14ac:dyDescent="0.75">
      <c r="A11" s="1">
        <v>6.96</v>
      </c>
      <c r="B11" s="1">
        <v>1.5</v>
      </c>
      <c r="H11" t="s">
        <v>0</v>
      </c>
      <c r="I11">
        <f t="shared" si="0"/>
        <v>6.96</v>
      </c>
    </row>
    <row r="12" spans="1:9" x14ac:dyDescent="0.75">
      <c r="A12" s="1">
        <v>7.21</v>
      </c>
      <c r="B12" s="1">
        <v>6.07</v>
      </c>
      <c r="H12" t="s">
        <v>0</v>
      </c>
      <c r="I12">
        <f t="shared" si="0"/>
        <v>7.21</v>
      </c>
    </row>
    <row r="13" spans="1:9" x14ac:dyDescent="0.75">
      <c r="A13" s="1">
        <v>0.87</v>
      </c>
      <c r="B13" s="1">
        <v>17.11</v>
      </c>
      <c r="H13" t="s">
        <v>0</v>
      </c>
      <c r="I13">
        <f t="shared" si="0"/>
        <v>0.87</v>
      </c>
    </row>
    <row r="14" spans="1:9" x14ac:dyDescent="0.75">
      <c r="A14" s="1">
        <v>1.06</v>
      </c>
      <c r="B14" s="1">
        <v>3.57</v>
      </c>
      <c r="H14" t="s">
        <v>0</v>
      </c>
      <c r="I14">
        <f t="shared" si="0"/>
        <v>1.06</v>
      </c>
    </row>
    <row r="15" spans="1:9" x14ac:dyDescent="0.75">
      <c r="A15" s="1">
        <v>7.39</v>
      </c>
      <c r="B15" s="1">
        <v>2.68</v>
      </c>
      <c r="H15" t="s">
        <v>0</v>
      </c>
      <c r="I15">
        <f t="shared" si="0"/>
        <v>7.39</v>
      </c>
    </row>
    <row r="16" spans="1:9" x14ac:dyDescent="0.75">
      <c r="A16" s="1">
        <v>1.37</v>
      </c>
      <c r="B16" s="1">
        <v>6.46</v>
      </c>
      <c r="H16" t="s">
        <v>0</v>
      </c>
      <c r="I16">
        <f t="shared" si="0"/>
        <v>1.37</v>
      </c>
    </row>
    <row r="17" spans="8:9" x14ac:dyDescent="0.75">
      <c r="H17" t="s">
        <v>1</v>
      </c>
      <c r="I17">
        <f>B2</f>
        <v>7.59</v>
      </c>
    </row>
    <row r="18" spans="8:9" x14ac:dyDescent="0.75">
      <c r="H18" t="s">
        <v>1</v>
      </c>
      <c r="I18">
        <f t="shared" ref="I18:I34" si="1">B3</f>
        <v>2.06</v>
      </c>
    </row>
    <row r="19" spans="8:9" x14ac:dyDescent="0.75">
      <c r="H19" t="s">
        <v>1</v>
      </c>
      <c r="I19">
        <f t="shared" si="1"/>
        <v>8.86</v>
      </c>
    </row>
    <row r="20" spans="8:9" x14ac:dyDescent="0.75">
      <c r="H20" t="s">
        <v>1</v>
      </c>
      <c r="I20">
        <f t="shared" si="1"/>
        <v>8.67</v>
      </c>
    </row>
    <row r="21" spans="8:9" x14ac:dyDescent="0.75">
      <c r="H21" t="s">
        <v>1</v>
      </c>
      <c r="I21">
        <f t="shared" si="1"/>
        <v>5.61</v>
      </c>
    </row>
    <row r="22" spans="8:9" x14ac:dyDescent="0.75">
      <c r="H22" t="s">
        <v>1</v>
      </c>
      <c r="I22">
        <f t="shared" si="1"/>
        <v>6.28</v>
      </c>
    </row>
    <row r="23" spans="8:9" x14ac:dyDescent="0.75">
      <c r="H23" t="s">
        <v>1</v>
      </c>
      <c r="I23">
        <f t="shared" si="1"/>
        <v>4.04</v>
      </c>
    </row>
    <row r="24" spans="8:9" x14ac:dyDescent="0.75">
      <c r="H24" t="s">
        <v>1</v>
      </c>
      <c r="I24">
        <f t="shared" si="1"/>
        <v>4.4000000000000004</v>
      </c>
    </row>
    <row r="25" spans="8:9" x14ac:dyDescent="0.75">
      <c r="H25" t="s">
        <v>1</v>
      </c>
      <c r="I25">
        <f t="shared" si="1"/>
        <v>9.52</v>
      </c>
    </row>
    <row r="26" spans="8:9" x14ac:dyDescent="0.75">
      <c r="H26" t="s">
        <v>1</v>
      </c>
      <c r="I26">
        <f t="shared" si="1"/>
        <v>1.5</v>
      </c>
    </row>
    <row r="27" spans="8:9" x14ac:dyDescent="0.75">
      <c r="H27" t="s">
        <v>1</v>
      </c>
      <c r="I27">
        <f t="shared" si="1"/>
        <v>6.07</v>
      </c>
    </row>
    <row r="28" spans="8:9" x14ac:dyDescent="0.75">
      <c r="H28" t="s">
        <v>1</v>
      </c>
      <c r="I28">
        <f t="shared" si="1"/>
        <v>17.11</v>
      </c>
    </row>
    <row r="29" spans="8:9" x14ac:dyDescent="0.75">
      <c r="H29" t="s">
        <v>1</v>
      </c>
      <c r="I29">
        <f t="shared" si="1"/>
        <v>3.57</v>
      </c>
    </row>
    <row r="30" spans="8:9" x14ac:dyDescent="0.75">
      <c r="H30" t="s">
        <v>1</v>
      </c>
      <c r="I30">
        <f t="shared" si="1"/>
        <v>2.68</v>
      </c>
    </row>
    <row r="31" spans="8:9" x14ac:dyDescent="0.75">
      <c r="H31" t="s">
        <v>1</v>
      </c>
      <c r="I31">
        <f t="shared" si="1"/>
        <v>6.46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f5dadd-250d-4939-8bb6-10959418f4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C31728EE2F384DBB26A75F7DF47AB1" ma:contentTypeVersion="17" ma:contentTypeDescription="Create a new document." ma:contentTypeScope="" ma:versionID="5850b01526473cec331a6f3a81e7daa0">
  <xsd:schema xmlns:xsd="http://www.w3.org/2001/XMLSchema" xmlns:xs="http://www.w3.org/2001/XMLSchema" xmlns:p="http://schemas.microsoft.com/office/2006/metadata/properties" xmlns:ns3="99f5dadd-250d-4939-8bb6-10959418f4c1" xmlns:ns4="4746f3e8-ffda-42c4-9250-f0a8a735e595" targetNamespace="http://schemas.microsoft.com/office/2006/metadata/properties" ma:root="true" ma:fieldsID="2cc20b1880fef5a54d6b148daddf5acc" ns3:_="" ns4:_="">
    <xsd:import namespace="99f5dadd-250d-4939-8bb6-10959418f4c1"/>
    <xsd:import namespace="4746f3e8-ffda-42c4-9250-f0a8a735e5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5dadd-250d-4939-8bb6-10959418f4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6f3e8-ffda-42c4-9250-f0a8a735e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6D6427-9E6A-40F6-9CFA-B87288B98C3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99f5dadd-250d-4939-8bb6-10959418f4c1"/>
    <ds:schemaRef ds:uri="http://schemas.openxmlformats.org/package/2006/metadata/core-properties"/>
    <ds:schemaRef ds:uri="4746f3e8-ffda-42c4-9250-f0a8a735e595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82F636-4A66-43AC-8B02-FFA76D8AC6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E9F8E-31EB-431C-A8D1-3DF0799F9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5dadd-250d-4939-8bb6-10959418f4c1"/>
    <ds:schemaRef ds:uri="4746f3e8-ffda-42c4-9250-f0a8a735e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Mathias BATHE</cp:lastModifiedBy>
  <dcterms:created xsi:type="dcterms:W3CDTF">2025-09-30T20:58:11Z</dcterms:created>
  <dcterms:modified xsi:type="dcterms:W3CDTF">2025-09-30T23:11:41Z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0x01010035C31728EE2F384DBB26A75F7DF47AB1</vt:lpwstr>
  </property>
</Properties>
</file>