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root\Inbox\case_Hotmart\"/>
    </mc:Choice>
  </mc:AlternateContent>
  <xr:revisionPtr revIDLastSave="0" documentId="13_ncr:40009_{AD8D89A8-7D1E-4073-925A-EF9DA8ECC013}" xr6:coauthVersionLast="47" xr6:coauthVersionMax="47" xr10:uidLastSave="{00000000-0000-0000-0000-000000000000}"/>
  <bookViews>
    <workbookView xWindow="-120" yWindow="-120" windowWidth="20730" windowHeight="11310"/>
  </bookViews>
  <sheets>
    <sheet name="ppt_executivo" sheetId="2" r:id="rId1"/>
    <sheet name="KPIS_Geral" sheetId="1" r:id="rId2"/>
    <sheet name="Network" sheetId="11" r:id="rId3"/>
    <sheet name="Origins" sheetId="6" state="hidden" r:id="rId4"/>
    <sheet name="Devices" sheetId="8" state="hidden" r:id="rId5"/>
    <sheet name="Produtos" sheetId="3" state="hidden" r:id="rId6"/>
    <sheet name="Categoria" sheetId="5" r:id="rId7"/>
    <sheet name="Niche" sheetId="7" r:id="rId8"/>
    <sheet name="ANO_PROD" sheetId="9" r:id="rId9"/>
    <sheet name="Top_produtos" sheetId="4" state="hidden" r:id="rId10"/>
    <sheet name="Afiliado" sheetId="10" state="hidden" r:id="rId11"/>
  </sheets>
  <calcPr calcId="0"/>
  <pivotCaches>
    <pivotCache cacheId="9" r:id="rId12"/>
    <pivotCache cacheId="13" r:id="rId13"/>
    <pivotCache cacheId="17" r:id="rId14"/>
    <pivotCache cacheId="21" r:id="rId15"/>
    <pivotCache cacheId="25" r:id="rId16"/>
    <pivotCache cacheId="29" r:id="rId17"/>
    <pivotCache cacheId="33" r:id="rId18"/>
    <pivotCache cacheId="37" r:id="rId19"/>
  </pivotCaches>
</workbook>
</file>

<file path=xl/calcChain.xml><?xml version="1.0" encoding="utf-8"?>
<calcChain xmlns="http://schemas.openxmlformats.org/spreadsheetml/2006/main">
  <c r="H10" i="1" l="1"/>
  <c r="H11" i="1" s="1"/>
  <c r="H12" i="1" s="1"/>
  <c r="H9" i="1"/>
  <c r="H8" i="1"/>
  <c r="K86" i="2"/>
  <c r="J86" i="2"/>
  <c r="I86" i="2"/>
  <c r="H86" i="2"/>
  <c r="G86" i="2"/>
  <c r="F86" i="2"/>
  <c r="S39" i="2"/>
  <c r="R39" i="2"/>
  <c r="Q39" i="2"/>
  <c r="P39" i="2"/>
  <c r="O39" i="2"/>
  <c r="N39" i="2"/>
  <c r="J30" i="2"/>
  <c r="K30" i="2"/>
  <c r="I30" i="2"/>
  <c r="H30" i="2"/>
  <c r="G30" i="2"/>
  <c r="F30" i="2"/>
  <c r="K65" i="2"/>
  <c r="J65" i="2"/>
  <c r="I65" i="2"/>
  <c r="H65" i="2"/>
  <c r="G65" i="2"/>
  <c r="F65" i="2"/>
  <c r="M30" i="7"/>
  <c r="L30" i="7"/>
  <c r="K30" i="7"/>
  <c r="J30" i="7"/>
  <c r="I30" i="7"/>
  <c r="H30" i="7"/>
  <c r="M15" i="5"/>
  <c r="L15" i="5"/>
  <c r="K15" i="5"/>
  <c r="J15" i="5"/>
  <c r="I15" i="5"/>
  <c r="H15" i="5"/>
  <c r="Q6" i="5"/>
  <c r="Q7" i="5" s="1"/>
  <c r="Q8" i="5" s="1"/>
  <c r="Q9" i="5" s="1"/>
  <c r="Q10" i="5" s="1"/>
  <c r="Q11" i="5" s="1"/>
  <c r="Q12" i="5" s="1"/>
  <c r="Q13" i="5" s="1"/>
  <c r="Q5" i="5"/>
  <c r="Q4" i="5"/>
  <c r="Q3" i="5"/>
  <c r="P13" i="5"/>
  <c r="P12" i="5"/>
  <c r="P11" i="5"/>
  <c r="P10" i="5"/>
  <c r="P9" i="5"/>
  <c r="P8" i="5"/>
  <c r="P7" i="5"/>
  <c r="P6" i="5"/>
  <c r="P5" i="5"/>
  <c r="P4" i="5"/>
  <c r="P3" i="5"/>
  <c r="M14" i="9"/>
  <c r="L14" i="9"/>
  <c r="K14" i="9"/>
  <c r="J14" i="9"/>
  <c r="I14" i="9"/>
  <c r="H14" i="9"/>
  <c r="Q5" i="9"/>
  <c r="Q6" i="9" s="1"/>
  <c r="Q7" i="9" s="1"/>
  <c r="Q8" i="9" s="1"/>
  <c r="Q9" i="9" s="1"/>
  <c r="Q10" i="9" s="1"/>
  <c r="Q11" i="9" s="1"/>
  <c r="Q12" i="9" s="1"/>
  <c r="Q4" i="9"/>
  <c r="Q3" i="9"/>
  <c r="P12" i="9"/>
  <c r="P11" i="9"/>
  <c r="P10" i="9"/>
  <c r="P9" i="9"/>
  <c r="P8" i="9"/>
  <c r="P7" i="9"/>
  <c r="P6" i="9"/>
  <c r="P5" i="9"/>
  <c r="P4" i="9"/>
  <c r="P3" i="9"/>
  <c r="Q5" i="7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4" i="7"/>
  <c r="Q3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O13" i="2"/>
  <c r="P13" i="2" s="1"/>
  <c r="N13" i="2"/>
  <c r="M13" i="2"/>
  <c r="L13" i="2"/>
  <c r="O12" i="2"/>
  <c r="N12" i="2"/>
  <c r="M12" i="2"/>
  <c r="L12" i="2"/>
  <c r="N7" i="2"/>
  <c r="N6" i="2"/>
  <c r="O8" i="2"/>
  <c r="P8" i="2" s="1"/>
  <c r="N8" i="2"/>
  <c r="O7" i="2"/>
  <c r="P7" i="2" s="1"/>
  <c r="O6" i="2"/>
  <c r="P6" i="2" s="1"/>
  <c r="M6" i="2"/>
  <c r="M7" i="2"/>
  <c r="M8" i="2"/>
  <c r="L6" i="2"/>
  <c r="L7" i="2"/>
  <c r="L8" i="2"/>
  <c r="P12" i="2" l="1"/>
</calcChain>
</file>

<file path=xl/sharedStrings.xml><?xml version="1.0" encoding="utf-8"?>
<sst xmlns="http://schemas.openxmlformats.org/spreadsheetml/2006/main" count="515" uniqueCount="133">
  <si>
    <t>NUM_ANO_MES_PURCHASE_DATE</t>
  </si>
  <si>
    <t>#Afiliados</t>
  </si>
  <si>
    <t>#Produtores</t>
  </si>
  <si>
    <t>#Venda</t>
  </si>
  <si>
    <t>Contagem de product_id novos</t>
  </si>
  <si>
    <t>Cumulative_prod_id</t>
  </si>
  <si>
    <t>crescimento de base</t>
  </si>
  <si>
    <t>[201601,</t>
  </si>
  <si>
    <t>[5662,</t>
  </si>
  <si>
    <t>[3851,</t>
  </si>
  <si>
    <t>[251492,</t>
  </si>
  <si>
    <t>[1178,</t>
  </si>
  <si>
    <t>[12688,</t>
  </si>
  <si>
    <t>[201601,201602,</t>
  </si>
  <si>
    <t>[5662,5835,</t>
  </si>
  <si>
    <t>[3851,3862,</t>
  </si>
  <si>
    <t>[251492,217222,</t>
  </si>
  <si>
    <t>[1178,1122,</t>
  </si>
  <si>
    <t>[12688,13810,</t>
  </si>
  <si>
    <t>[201601,201602,201603,</t>
  </si>
  <si>
    <t>[5662,5835,6448,</t>
  </si>
  <si>
    <t>[3851,3862,4318,</t>
  </si>
  <si>
    <t>[251492,217222,273986,</t>
  </si>
  <si>
    <t>[1178,1122,1274,</t>
  </si>
  <si>
    <t>[12688,13810,15084,</t>
  </si>
  <si>
    <t>[201601,201602,201603,201604,</t>
  </si>
  <si>
    <t>[5662,5835,6448,6576,</t>
  </si>
  <si>
    <t>[3851,3862,4318,4443,</t>
  </si>
  <si>
    <t>[251492,217222,273986,266421,</t>
  </si>
  <si>
    <t>[1178,1122,1274,1221,</t>
  </si>
  <si>
    <t>[12688,13810,15084,16305,</t>
  </si>
  <si>
    <t>[201601,201602,201603,201604,201605,</t>
  </si>
  <si>
    <t>[5662,5835,6448,6576,6673,</t>
  </si>
  <si>
    <t>[3851,3862,4318,4443,4628,</t>
  </si>
  <si>
    <t>[251492,217222,273986,266421,301556,</t>
  </si>
  <si>
    <t>[1178,1122,1274,1221,1045,</t>
  </si>
  <si>
    <t>[12688,13810,15084,16305,17350,</t>
  </si>
  <si>
    <t>[201601,201602,201603,201604,201605,201606]</t>
  </si>
  <si>
    <t>[5662,5835,6448,6576,6673,6831]</t>
  </si>
  <si>
    <t>[3851,3862,4318,4443,4628,4729]</t>
  </si>
  <si>
    <t>[251492,217222,273986,266421,301556,289151]</t>
  </si>
  <si>
    <t>[1178,1122,1274,1221,1045,532]</t>
  </si>
  <si>
    <t>[12688,13810,15084,16305,17350,17882]</t>
  </si>
  <si>
    <t>#Novos Produtos</t>
  </si>
  <si>
    <t>Média</t>
  </si>
  <si>
    <t>Crescimento</t>
  </si>
  <si>
    <t>Média T1</t>
  </si>
  <si>
    <t>Média T2</t>
  </si>
  <si>
    <t>Desta T</t>
  </si>
  <si>
    <t>#Clientes</t>
  </si>
  <si>
    <t>affiliate_id</t>
  </si>
  <si>
    <t>product_id</t>
  </si>
  <si>
    <t>Soma de Venda</t>
  </si>
  <si>
    <t>DIM_PRODUTOS_TOP_5</t>
  </si>
  <si>
    <t>Outros Produtos</t>
  </si>
  <si>
    <t>Top Produtos</t>
  </si>
  <si>
    <t>Rótulos de Linha</t>
  </si>
  <si>
    <t>Total Geral</t>
  </si>
  <si>
    <t>Rótulos de Coluna</t>
  </si>
  <si>
    <t>Soma de Soma de Venda</t>
  </si>
  <si>
    <t>categoria_produto</t>
  </si>
  <si>
    <t>product_category</t>
  </si>
  <si>
    <t>Phisical book</t>
  </si>
  <si>
    <t>Podcast</t>
  </si>
  <si>
    <t>Workshop</t>
  </si>
  <si>
    <t>eBook</t>
  </si>
  <si>
    <t>Subscription</t>
  </si>
  <si>
    <t>In-class course</t>
  </si>
  <si>
    <t>App</t>
  </si>
  <si>
    <t>eTicket</t>
  </si>
  <si>
    <t>Webinar</t>
  </si>
  <si>
    <t>Video</t>
  </si>
  <si>
    <t>categoria</t>
  </si>
  <si>
    <t>Outras</t>
  </si>
  <si>
    <t>eBook, Subscription, In-class course, App, eTicket, Webinar, Video</t>
  </si>
  <si>
    <t>DIM_ORIGIN</t>
  </si>
  <si>
    <t>Outros Origins</t>
  </si>
  <si>
    <t>ef2b</t>
  </si>
  <si>
    <t>18eb</t>
  </si>
  <si>
    <t>adf0</t>
  </si>
  <si>
    <t>3ade</t>
  </si>
  <si>
    <t>Soma de #Venda</t>
  </si>
  <si>
    <t>origins</t>
  </si>
  <si>
    <t>product_niche</t>
  </si>
  <si>
    <t>Accounting</t>
  </si>
  <si>
    <t>Anxiety management</t>
  </si>
  <si>
    <t>Biology</t>
  </si>
  <si>
    <t>Careers</t>
  </si>
  <si>
    <t>Child psychology</t>
  </si>
  <si>
    <t>Disease</t>
  </si>
  <si>
    <t>Economics</t>
  </si>
  <si>
    <t>Filmmaking</t>
  </si>
  <si>
    <t>Genetics</t>
  </si>
  <si>
    <t>Global diplomacy</t>
  </si>
  <si>
    <t>Government</t>
  </si>
  <si>
    <t>Immigration</t>
  </si>
  <si>
    <t>Media training</t>
  </si>
  <si>
    <t>Negotiation</t>
  </si>
  <si>
    <t>Online course creation</t>
  </si>
  <si>
    <t>Organization</t>
  </si>
  <si>
    <t>Personal finance</t>
  </si>
  <si>
    <t>Physics</t>
  </si>
  <si>
    <t>Presentation skills</t>
  </si>
  <si>
    <t>Procrastination</t>
  </si>
  <si>
    <t>Storytelling</t>
  </si>
  <si>
    <t>Teaching English</t>
  </si>
  <si>
    <t>Thermodynamics</t>
  </si>
  <si>
    <t>Travel hacking</t>
  </si>
  <si>
    <t>YouTube video creation</t>
  </si>
  <si>
    <t>purchase_device</t>
  </si>
  <si>
    <t>eReaders</t>
  </si>
  <si>
    <t>Desktop</t>
  </si>
  <si>
    <t>Smart TV</t>
  </si>
  <si>
    <t>Cellphone</t>
  </si>
  <si>
    <t>Tablet</t>
  </si>
  <si>
    <t>NUM_ANO_PROD_CREATION</t>
  </si>
  <si>
    <t>Afiliado</t>
  </si>
  <si>
    <t>Produtor</t>
  </si>
  <si>
    <t>Devices</t>
  </si>
  <si>
    <t>Outros</t>
  </si>
  <si>
    <t>Cellphone, Tablet</t>
  </si>
  <si>
    <t>Produtor/Afiliado</t>
  </si>
  <si>
    <t>Ano_Prod</t>
  </si>
  <si>
    <t>Anos Anteriores</t>
  </si>
  <si>
    <t>Demais Categorias</t>
  </si>
  <si>
    <t>Categoria</t>
  </si>
  <si>
    <t>Demais nichos</t>
  </si>
  <si>
    <t>Nichos</t>
  </si>
  <si>
    <t>[232761, 201447, 249294, 245637, 278416, 266016]</t>
  </si>
  <si>
    <t>is_origin_page_social_network</t>
  </si>
  <si>
    <t>redes</t>
  </si>
  <si>
    <t>Outras Fontes</t>
  </si>
  <si>
    <t>Redes Sociais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</si>
</sst>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7" fontId="0" fillId="0" borderId="0" xfId="0" applyNumberFormat="1"/>
    <xf numFmtId="0" fontId="0" fillId="0" borderId="0" xfId="0" applyFont="1"/>
    <xf numFmtId="9" fontId="0" fillId="0" borderId="0" xfId="1" applyFont="1"/>
    <xf numFmtId="164" fontId="0" fillId="0" borderId="0" xfId="1" applyNumberFormat="1" applyFont="1"/>
    <xf numFmtId="3" fontId="0" fillId="0" borderId="0" xfId="0" applyNumberFormat="1" applyFon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0" fontId="18" fillId="0" borderId="0" xfId="0" applyNumberFormat="1" applyFont="1"/>
    <xf numFmtId="0" fontId="16" fillId="33" borderId="11" xfId="0" applyNumberFormat="1" applyFont="1" applyFill="1" applyBorder="1"/>
    <xf numFmtId="9" fontId="0" fillId="0" borderId="0" xfId="0" applyNumberForma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1">
    <dxf>
      <font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heus Mendes" refreshedDate="45047.483651273149" createdVersion="8" refreshedVersion="8" minRefreshableVersion="3" recordCount="12">
  <cacheSource type="worksheet">
    <worksheetSource ref="A1:C13" sheet="Top_produtos"/>
  </cacheSource>
  <cacheFields count="3">
    <cacheField name="NUM_ANO_MES_PURCHASE_DATE" numFmtId="0">
      <sharedItems containsSemiMixedTypes="0" containsString="0" containsNumber="1" containsInteger="1" minValue="201601" maxValue="201606" count="6">
        <n v="201603"/>
        <n v="201605"/>
        <n v="201606"/>
        <n v="201604"/>
        <n v="201601"/>
        <n v="201602"/>
      </sharedItems>
    </cacheField>
    <cacheField name="Soma de Venda" numFmtId="0">
      <sharedItems containsSemiMixedTypes="0" containsString="0" containsNumber="1" containsInteger="1" minValue="28992" maxValue="240905"/>
    </cacheField>
    <cacheField name="DIM_PRODUTOS_TOP_5" numFmtId="0">
      <sharedItems count="3">
        <s v="Outros Produtos"/>
        <s v="Top Produtos"/>
        <s v="Top_produto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theus Mendes" refreshedDate="45047.498727546299" createdVersion="8" refreshedVersion="8" minRefreshableVersion="3" recordCount="60">
  <cacheSource type="worksheet">
    <worksheetSource ref="A1:C61" sheet="Categoria"/>
  </cacheSource>
  <cacheFields count="3">
    <cacheField name="NUM_ANO_MES_PURCHASE_DATE" numFmtId="0">
      <sharedItems containsSemiMixedTypes="0" containsString="0" containsNumber="1" containsInteger="1" minValue="201601" maxValue="201606" count="6">
        <n v="201605"/>
        <n v="201606"/>
        <n v="201603"/>
        <n v="201604"/>
        <n v="201601"/>
        <n v="201602"/>
      </sharedItems>
    </cacheField>
    <cacheField name="Soma de Venda" numFmtId="0">
      <sharedItems containsSemiMixedTypes="0" containsString="0" containsNumber="1" containsInteger="1" minValue="2" maxValue="252454"/>
    </cacheField>
    <cacheField name="product_category" numFmtId="0">
      <sharedItems count="10">
        <s v="Phisical book"/>
        <s v="Podcast"/>
        <s v="Workshop"/>
        <s v="eBook"/>
        <s v="Subscription"/>
        <s v="In-class course"/>
        <s v="App"/>
        <s v="eTicket"/>
        <s v="Webinar"/>
        <s v="Vide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theus Mendes" refreshedDate="45047.520909722225" createdVersion="8" refreshedVersion="8" minRefreshableVersion="3" recordCount="36">
  <cacheSource type="worksheet">
    <worksheetSource ref="A1:C37" sheet="Origins"/>
  </cacheSource>
  <cacheFields count="3">
    <cacheField name="NUM_ANO_MES_PURCHASE_DATE" numFmtId="0">
      <sharedItems containsSemiMixedTypes="0" containsString="0" containsNumber="1" containsInteger="1" minValue="201601" maxValue="201606" count="6">
        <n v="201603"/>
        <n v="201605"/>
        <n v="201601"/>
        <n v="201604"/>
        <n v="201606"/>
        <n v="201602"/>
      </sharedItems>
    </cacheField>
    <cacheField name="#Venda" numFmtId="0">
      <sharedItems containsSemiMixedTypes="0" containsString="0" containsNumber="1" containsInteger="1" minValue="2" maxValue="176809"/>
    </cacheField>
    <cacheField name="DIM_ORIGIN" numFmtId="0">
      <sharedItems containsMixedTypes="1" containsNumber="1" containsInteger="1" minValue="5187" maxValue="5187" count="6">
        <s v="Outros Origins"/>
        <s v="ef2b"/>
        <n v="5187"/>
        <s v="18eb"/>
        <s v="adf0"/>
        <s v="3ad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theus Mendes" refreshedDate="45047.522890162036" createdVersion="8" refreshedVersion="8" minRefreshableVersion="3" recordCount="147">
  <cacheSource type="worksheet">
    <worksheetSource ref="A1:C148" sheet="Niche"/>
  </cacheSource>
  <cacheFields count="3">
    <cacheField name="NUM_ANO_MES_PURCHASE_DATE" numFmtId="0">
      <sharedItems containsSemiMixedTypes="0" containsString="0" containsNumber="1" containsInteger="1" minValue="201601" maxValue="201606" count="6">
        <n v="201601"/>
        <n v="201602"/>
        <n v="201603"/>
        <n v="201604"/>
        <n v="201605"/>
        <n v="201606"/>
      </sharedItems>
    </cacheField>
    <cacheField name="Soma de Venda" numFmtId="0">
      <sharedItems containsSemiMixedTypes="0" containsString="0" containsNumber="1" containsInteger="1" minValue="1" maxValue="50821"/>
    </cacheField>
    <cacheField name="product_niche" numFmtId="0">
      <sharedItems count="25">
        <s v="Accounting"/>
        <s v="Anxiety management"/>
        <s v="Biology"/>
        <s v="Careers"/>
        <s v="Child psychology"/>
        <s v="Disease"/>
        <s v="Economics"/>
        <s v="Filmmaking"/>
        <s v="Genetics"/>
        <s v="Global diplomacy"/>
        <s v="Government"/>
        <s v="Immigration"/>
        <s v="Media training"/>
        <s v="Negotiation"/>
        <s v="Online course creation"/>
        <s v="Organization"/>
        <s v="Personal finance"/>
        <s v="Physics"/>
        <s v="Presentation skills"/>
        <s v="Procrastination"/>
        <s v="Storytelling"/>
        <s v="Teaching English"/>
        <s v="Thermodynamics"/>
        <s v="Travel hacking"/>
        <s v="YouTube video cre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atheus Mendes" refreshedDate="45047.525448495369" createdVersion="8" refreshedVersion="8" minRefreshableVersion="3" recordCount="30">
  <cacheSource type="worksheet">
    <worksheetSource ref="A1:C31" sheet="Devices"/>
  </cacheSource>
  <cacheFields count="3">
    <cacheField name="NUM_ANO_MES_PURCHASE_DATE" numFmtId="0">
      <sharedItems containsSemiMixedTypes="0" containsString="0" containsNumber="1" containsInteger="1" minValue="201601" maxValue="201606" count="6">
        <n v="201605"/>
        <n v="201606"/>
        <n v="201603"/>
        <n v="201604"/>
        <n v="201601"/>
        <n v="201602"/>
      </sharedItems>
    </cacheField>
    <cacheField name="Soma de Venda" numFmtId="0">
      <sharedItems containsSemiMixedTypes="0" containsString="0" containsNumber="1" containsInteger="1" minValue="138" maxValue="129880"/>
    </cacheField>
    <cacheField name="purchase_device" numFmtId="0">
      <sharedItems count="5">
        <s v="eReaders"/>
        <s v="Desktop"/>
        <s v="Smart TV"/>
        <s v="Cellphone"/>
        <s v="Tabl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atheus Mendes" refreshedDate="45047.52634837963" createdVersion="8" refreshedVersion="8" minRefreshableVersion="3" recordCount="54">
  <cacheSource type="worksheet">
    <worksheetSource ref="A1:C55" sheet="ANO_PROD"/>
  </cacheSource>
  <cacheFields count="3">
    <cacheField name="NUM_ANO_MES_PURCHASE_DATE" numFmtId="0">
      <sharedItems containsSemiMixedTypes="0" containsString="0" containsNumber="1" containsInteger="1" minValue="201601" maxValue="201606" count="6">
        <n v="201601"/>
        <n v="201603"/>
        <n v="201605"/>
        <n v="201606"/>
        <n v="201604"/>
        <n v="201602"/>
      </sharedItems>
    </cacheField>
    <cacheField name="#Venda" numFmtId="0">
      <sharedItems containsSemiMixedTypes="0" containsString="0" containsNumber="1" containsInteger="1" minValue="18" maxValue="132563"/>
    </cacheField>
    <cacheField name="NUM_ANO_PROD_CREATION" numFmtId="0">
      <sharedItems containsSemiMixedTypes="0" containsString="0" containsNumber="1" containsInteger="1" minValue="2008" maxValue="2016" count="9">
        <n v="2015"/>
        <n v="2016"/>
        <n v="2014"/>
        <n v="2013"/>
        <n v="2012"/>
        <n v="2011"/>
        <n v="2010"/>
        <n v="2009"/>
        <n v="20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atheus Mendes" refreshedDate="45047.52840787037" createdVersion="8" refreshedVersion="8" minRefreshableVersion="3" recordCount="12">
  <cacheSource type="worksheet">
    <worksheetSource ref="A1:C13" sheet="Afiliado"/>
  </cacheSource>
  <cacheFields count="3">
    <cacheField name="NUM_ANO_MES_PURCHASE_DATE" numFmtId="0">
      <sharedItems containsSemiMixedTypes="0" containsString="0" containsNumber="1" containsInteger="1" minValue="201601" maxValue="201606" count="6">
        <n v="201605"/>
        <n v="201606"/>
        <n v="201603"/>
        <n v="201604"/>
        <n v="201601"/>
        <n v="201602"/>
      </sharedItems>
    </cacheField>
    <cacheField name="Soma de Venda" numFmtId="0">
      <sharedItems containsSemiMixedTypes="0" containsString="0" containsNumber="1" containsInteger="1" minValue="51711" maxValue="241811"/>
    </cacheField>
    <cacheField name="Afiliado" numFmtId="0">
      <sharedItems count="2">
        <s v="Produtor"/>
        <s v="Afili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atheus Mendes" refreshedDate="45047.957662152781" createdVersion="8" refreshedVersion="8" minRefreshableVersion="3" recordCount="12">
  <cacheSource type="worksheet">
    <worksheetSource ref="A1:C13" sheet="Network"/>
  </cacheSource>
  <cacheFields count="3">
    <cacheField name="NUM_ANO_MES_PURCHASE_DATE" numFmtId="0">
      <sharedItems containsSemiMixedTypes="0" containsString="0" containsNumber="1" containsInteger="1" minValue="201601" maxValue="201606" count="6">
        <n v="201605"/>
        <n v="201606"/>
        <n v="201603"/>
        <n v="201604"/>
        <n v="201601"/>
        <n v="201602"/>
      </sharedItems>
    </cacheField>
    <cacheField name="Soma de Venda" numFmtId="0">
      <sharedItems containsSemiMixedTypes="0" containsString="0" containsNumber="1" containsInteger="1" minValue="4770" maxValue="295469"/>
    </cacheField>
    <cacheField name="is_origin_page_social_network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n v="240905"/>
    <x v="0"/>
  </r>
  <r>
    <x v="1"/>
    <n v="234690"/>
    <x v="0"/>
  </r>
  <r>
    <x v="2"/>
    <n v="234655"/>
    <x v="0"/>
  </r>
  <r>
    <x v="3"/>
    <n v="232595"/>
    <x v="0"/>
  </r>
  <r>
    <x v="4"/>
    <n v="219782"/>
    <x v="0"/>
  </r>
  <r>
    <x v="5"/>
    <n v="188230"/>
    <x v="0"/>
  </r>
  <r>
    <x v="1"/>
    <n v="66866"/>
    <x v="1"/>
  </r>
  <r>
    <x v="2"/>
    <n v="54496"/>
    <x v="1"/>
  </r>
  <r>
    <x v="3"/>
    <n v="33826"/>
    <x v="1"/>
  </r>
  <r>
    <x v="0"/>
    <n v="33081"/>
    <x v="1"/>
  </r>
  <r>
    <x v="4"/>
    <n v="31710"/>
    <x v="1"/>
  </r>
  <r>
    <x v="5"/>
    <n v="2899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x v="0"/>
    <n v="252454"/>
    <x v="0"/>
  </r>
  <r>
    <x v="1"/>
    <n v="241297"/>
    <x v="0"/>
  </r>
  <r>
    <x v="2"/>
    <n v="231928"/>
    <x v="0"/>
  </r>
  <r>
    <x v="3"/>
    <n v="218007"/>
    <x v="0"/>
  </r>
  <r>
    <x v="4"/>
    <n v="209897"/>
    <x v="0"/>
  </r>
  <r>
    <x v="5"/>
    <n v="181027"/>
    <x v="0"/>
  </r>
  <r>
    <x v="0"/>
    <n v="39482"/>
    <x v="1"/>
  </r>
  <r>
    <x v="3"/>
    <n v="39163"/>
    <x v="1"/>
  </r>
  <r>
    <x v="1"/>
    <n v="38354"/>
    <x v="1"/>
  </r>
  <r>
    <x v="4"/>
    <n v="35798"/>
    <x v="1"/>
  </r>
  <r>
    <x v="2"/>
    <n v="34403"/>
    <x v="1"/>
  </r>
  <r>
    <x v="5"/>
    <n v="29520"/>
    <x v="1"/>
  </r>
  <r>
    <x v="0"/>
    <n v="7783"/>
    <x v="2"/>
  </r>
  <r>
    <x v="3"/>
    <n v="7761"/>
    <x v="2"/>
  </r>
  <r>
    <x v="1"/>
    <n v="7651"/>
    <x v="2"/>
  </r>
  <r>
    <x v="2"/>
    <n v="6156"/>
    <x v="2"/>
  </r>
  <r>
    <x v="5"/>
    <n v="4714"/>
    <x v="2"/>
  </r>
  <r>
    <x v="4"/>
    <n v="4181"/>
    <x v="2"/>
  </r>
  <r>
    <x v="5"/>
    <n v="1287"/>
    <x v="3"/>
  </r>
  <r>
    <x v="1"/>
    <n v="750"/>
    <x v="4"/>
  </r>
  <r>
    <x v="0"/>
    <n v="707"/>
    <x v="4"/>
  </r>
  <r>
    <x v="3"/>
    <n v="627"/>
    <x v="3"/>
  </r>
  <r>
    <x v="2"/>
    <n v="574"/>
    <x v="3"/>
  </r>
  <r>
    <x v="4"/>
    <n v="553"/>
    <x v="3"/>
  </r>
  <r>
    <x v="0"/>
    <n v="508"/>
    <x v="3"/>
  </r>
  <r>
    <x v="1"/>
    <n v="416"/>
    <x v="3"/>
  </r>
  <r>
    <x v="2"/>
    <n v="390"/>
    <x v="5"/>
  </r>
  <r>
    <x v="1"/>
    <n v="373"/>
    <x v="6"/>
  </r>
  <r>
    <x v="4"/>
    <n v="338"/>
    <x v="7"/>
  </r>
  <r>
    <x v="0"/>
    <n v="327"/>
    <x v="6"/>
  </r>
  <r>
    <x v="3"/>
    <n v="313"/>
    <x v="6"/>
  </r>
  <r>
    <x v="4"/>
    <n v="293"/>
    <x v="5"/>
  </r>
  <r>
    <x v="3"/>
    <n v="285"/>
    <x v="5"/>
  </r>
  <r>
    <x v="4"/>
    <n v="243"/>
    <x v="6"/>
  </r>
  <r>
    <x v="5"/>
    <n v="213"/>
    <x v="5"/>
  </r>
  <r>
    <x v="0"/>
    <n v="203"/>
    <x v="5"/>
  </r>
  <r>
    <x v="1"/>
    <n v="177"/>
    <x v="5"/>
  </r>
  <r>
    <x v="2"/>
    <n v="172"/>
    <x v="6"/>
  </r>
  <r>
    <x v="2"/>
    <n v="167"/>
    <x v="7"/>
  </r>
  <r>
    <x v="3"/>
    <n v="145"/>
    <x v="4"/>
  </r>
  <r>
    <x v="2"/>
    <n v="140"/>
    <x v="4"/>
  </r>
  <r>
    <x v="5"/>
    <n v="135"/>
    <x v="7"/>
  </r>
  <r>
    <x v="5"/>
    <n v="131"/>
    <x v="4"/>
  </r>
  <r>
    <x v="5"/>
    <n v="129"/>
    <x v="6"/>
  </r>
  <r>
    <x v="4"/>
    <n v="97"/>
    <x v="4"/>
  </r>
  <r>
    <x v="1"/>
    <n v="84"/>
    <x v="7"/>
  </r>
  <r>
    <x v="3"/>
    <n v="76"/>
    <x v="7"/>
  </r>
  <r>
    <x v="4"/>
    <n v="68"/>
    <x v="8"/>
  </r>
  <r>
    <x v="5"/>
    <n v="55"/>
    <x v="8"/>
  </r>
  <r>
    <x v="2"/>
    <n v="53"/>
    <x v="8"/>
  </r>
  <r>
    <x v="0"/>
    <n v="47"/>
    <x v="7"/>
  </r>
  <r>
    <x v="3"/>
    <n v="42"/>
    <x v="8"/>
  </r>
  <r>
    <x v="0"/>
    <n v="40"/>
    <x v="8"/>
  </r>
  <r>
    <x v="1"/>
    <n v="37"/>
    <x v="8"/>
  </r>
  <r>
    <x v="4"/>
    <n v="24"/>
    <x v="9"/>
  </r>
  <r>
    <x v="1"/>
    <n v="12"/>
    <x v="9"/>
  </r>
  <r>
    <x v="5"/>
    <n v="11"/>
    <x v="9"/>
  </r>
  <r>
    <x v="0"/>
    <n v="5"/>
    <x v="9"/>
  </r>
  <r>
    <x v="2"/>
    <n v="3"/>
    <x v="9"/>
  </r>
  <r>
    <x v="3"/>
    <n v="2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6">
  <r>
    <x v="0"/>
    <n v="176809"/>
    <x v="0"/>
  </r>
  <r>
    <x v="1"/>
    <n v="169038"/>
    <x v="0"/>
  </r>
  <r>
    <x v="2"/>
    <n v="168044"/>
    <x v="0"/>
  </r>
  <r>
    <x v="3"/>
    <n v="167772"/>
    <x v="0"/>
  </r>
  <r>
    <x v="4"/>
    <n v="167294"/>
    <x v="0"/>
  </r>
  <r>
    <x v="5"/>
    <n v="134147"/>
    <x v="0"/>
  </r>
  <r>
    <x v="4"/>
    <n v="68889"/>
    <x v="1"/>
  </r>
  <r>
    <x v="1"/>
    <n v="56201"/>
    <x v="1"/>
  </r>
  <r>
    <x v="3"/>
    <n v="53958"/>
    <x v="1"/>
  </r>
  <r>
    <x v="0"/>
    <n v="52186"/>
    <x v="1"/>
  </r>
  <r>
    <x v="5"/>
    <n v="50589"/>
    <x v="1"/>
  </r>
  <r>
    <x v="2"/>
    <n v="48254"/>
    <x v="1"/>
  </r>
  <r>
    <x v="1"/>
    <n v="31807"/>
    <x v="2"/>
  </r>
  <r>
    <x v="0"/>
    <n v="30971"/>
    <x v="2"/>
  </r>
  <r>
    <x v="4"/>
    <n v="30154"/>
    <x v="2"/>
  </r>
  <r>
    <x v="3"/>
    <n v="29452"/>
    <x v="2"/>
  </r>
  <r>
    <x v="1"/>
    <n v="25900"/>
    <x v="3"/>
  </r>
  <r>
    <x v="2"/>
    <n v="23651"/>
    <x v="2"/>
  </r>
  <r>
    <x v="5"/>
    <n v="20993"/>
    <x v="2"/>
  </r>
  <r>
    <x v="4"/>
    <n v="17115"/>
    <x v="4"/>
  </r>
  <r>
    <x v="1"/>
    <n v="15468"/>
    <x v="4"/>
  </r>
  <r>
    <x v="3"/>
    <n v="12993"/>
    <x v="4"/>
  </r>
  <r>
    <x v="0"/>
    <n v="12048"/>
    <x v="4"/>
  </r>
  <r>
    <x v="2"/>
    <n v="10169"/>
    <x v="4"/>
  </r>
  <r>
    <x v="5"/>
    <n v="10064"/>
    <x v="4"/>
  </r>
  <r>
    <x v="1"/>
    <n v="3142"/>
    <x v="5"/>
  </r>
  <r>
    <x v="4"/>
    <n v="2918"/>
    <x v="5"/>
  </r>
  <r>
    <x v="4"/>
    <n v="2781"/>
    <x v="3"/>
  </r>
  <r>
    <x v="3"/>
    <n v="2242"/>
    <x v="5"/>
  </r>
  <r>
    <x v="0"/>
    <n v="1969"/>
    <x v="5"/>
  </r>
  <r>
    <x v="5"/>
    <n v="1426"/>
    <x v="5"/>
  </r>
  <r>
    <x v="2"/>
    <n v="1372"/>
    <x v="5"/>
  </r>
  <r>
    <x v="3"/>
    <n v="4"/>
    <x v="3"/>
  </r>
  <r>
    <x v="5"/>
    <n v="3"/>
    <x v="3"/>
  </r>
  <r>
    <x v="0"/>
    <n v="3"/>
    <x v="3"/>
  </r>
  <r>
    <x v="2"/>
    <n v="2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47">
  <r>
    <x v="0"/>
    <n v="7466"/>
    <x v="0"/>
  </r>
  <r>
    <x v="1"/>
    <n v="6334"/>
    <x v="0"/>
  </r>
  <r>
    <x v="2"/>
    <n v="11667"/>
    <x v="0"/>
  </r>
  <r>
    <x v="3"/>
    <n v="6057"/>
    <x v="0"/>
  </r>
  <r>
    <x v="4"/>
    <n v="8532"/>
    <x v="0"/>
  </r>
  <r>
    <x v="5"/>
    <n v="5645"/>
    <x v="0"/>
  </r>
  <r>
    <x v="0"/>
    <n v="46528"/>
    <x v="1"/>
  </r>
  <r>
    <x v="1"/>
    <n v="33417"/>
    <x v="1"/>
  </r>
  <r>
    <x v="2"/>
    <n v="41687"/>
    <x v="1"/>
  </r>
  <r>
    <x v="3"/>
    <n v="46649"/>
    <x v="1"/>
  </r>
  <r>
    <x v="4"/>
    <n v="41968"/>
    <x v="1"/>
  </r>
  <r>
    <x v="5"/>
    <n v="41426"/>
    <x v="1"/>
  </r>
  <r>
    <x v="0"/>
    <n v="4846"/>
    <x v="2"/>
  </r>
  <r>
    <x v="1"/>
    <n v="5254"/>
    <x v="2"/>
  </r>
  <r>
    <x v="2"/>
    <n v="5625"/>
    <x v="2"/>
  </r>
  <r>
    <x v="3"/>
    <n v="5111"/>
    <x v="2"/>
  </r>
  <r>
    <x v="4"/>
    <n v="6428"/>
    <x v="2"/>
  </r>
  <r>
    <x v="5"/>
    <n v="5990"/>
    <x v="2"/>
  </r>
  <r>
    <x v="0"/>
    <n v="9347"/>
    <x v="3"/>
  </r>
  <r>
    <x v="1"/>
    <n v="7317"/>
    <x v="3"/>
  </r>
  <r>
    <x v="2"/>
    <n v="10261"/>
    <x v="3"/>
  </r>
  <r>
    <x v="3"/>
    <n v="8779"/>
    <x v="3"/>
  </r>
  <r>
    <x v="4"/>
    <n v="9853"/>
    <x v="3"/>
  </r>
  <r>
    <x v="5"/>
    <n v="7372"/>
    <x v="3"/>
  </r>
  <r>
    <x v="0"/>
    <n v="3654"/>
    <x v="4"/>
  </r>
  <r>
    <x v="1"/>
    <n v="3032"/>
    <x v="4"/>
  </r>
  <r>
    <x v="2"/>
    <n v="3020"/>
    <x v="4"/>
  </r>
  <r>
    <x v="3"/>
    <n v="2585"/>
    <x v="4"/>
  </r>
  <r>
    <x v="4"/>
    <n v="4015"/>
    <x v="4"/>
  </r>
  <r>
    <x v="5"/>
    <n v="2613"/>
    <x v="4"/>
  </r>
  <r>
    <x v="0"/>
    <n v="434"/>
    <x v="5"/>
  </r>
  <r>
    <x v="1"/>
    <n v="510"/>
    <x v="5"/>
  </r>
  <r>
    <x v="2"/>
    <n v="884"/>
    <x v="5"/>
  </r>
  <r>
    <x v="3"/>
    <n v="244"/>
    <x v="5"/>
  </r>
  <r>
    <x v="4"/>
    <n v="1218"/>
    <x v="5"/>
  </r>
  <r>
    <x v="5"/>
    <n v="884"/>
    <x v="5"/>
  </r>
  <r>
    <x v="0"/>
    <n v="7006"/>
    <x v="6"/>
  </r>
  <r>
    <x v="1"/>
    <n v="5679"/>
    <x v="6"/>
  </r>
  <r>
    <x v="2"/>
    <n v="7137"/>
    <x v="6"/>
  </r>
  <r>
    <x v="3"/>
    <n v="6632"/>
    <x v="6"/>
  </r>
  <r>
    <x v="4"/>
    <n v="7187"/>
    <x v="6"/>
  </r>
  <r>
    <x v="5"/>
    <n v="6730"/>
    <x v="6"/>
  </r>
  <r>
    <x v="0"/>
    <n v="2957"/>
    <x v="7"/>
  </r>
  <r>
    <x v="1"/>
    <n v="3000"/>
    <x v="7"/>
  </r>
  <r>
    <x v="2"/>
    <n v="3783"/>
    <x v="7"/>
  </r>
  <r>
    <x v="3"/>
    <n v="4329"/>
    <x v="7"/>
  </r>
  <r>
    <x v="4"/>
    <n v="3776"/>
    <x v="7"/>
  </r>
  <r>
    <x v="5"/>
    <n v="3455"/>
    <x v="7"/>
  </r>
  <r>
    <x v="0"/>
    <n v="1251"/>
    <x v="8"/>
  </r>
  <r>
    <x v="1"/>
    <n v="1349"/>
    <x v="8"/>
  </r>
  <r>
    <x v="2"/>
    <n v="1886"/>
    <x v="8"/>
  </r>
  <r>
    <x v="3"/>
    <n v="1808"/>
    <x v="8"/>
  </r>
  <r>
    <x v="4"/>
    <n v="1939"/>
    <x v="8"/>
  </r>
  <r>
    <x v="5"/>
    <n v="1921"/>
    <x v="8"/>
  </r>
  <r>
    <x v="0"/>
    <n v="2053"/>
    <x v="9"/>
  </r>
  <r>
    <x v="1"/>
    <n v="2216"/>
    <x v="9"/>
  </r>
  <r>
    <x v="2"/>
    <n v="2408"/>
    <x v="9"/>
  </r>
  <r>
    <x v="3"/>
    <n v="2036"/>
    <x v="9"/>
  </r>
  <r>
    <x v="4"/>
    <n v="2748"/>
    <x v="9"/>
  </r>
  <r>
    <x v="5"/>
    <n v="2420"/>
    <x v="9"/>
  </r>
  <r>
    <x v="0"/>
    <n v="13745"/>
    <x v="10"/>
  </r>
  <r>
    <x v="1"/>
    <n v="14053"/>
    <x v="10"/>
  </r>
  <r>
    <x v="2"/>
    <n v="15914"/>
    <x v="10"/>
  </r>
  <r>
    <x v="3"/>
    <n v="16931"/>
    <x v="10"/>
  </r>
  <r>
    <x v="4"/>
    <n v="15800"/>
    <x v="10"/>
  </r>
  <r>
    <x v="5"/>
    <n v="16922"/>
    <x v="10"/>
  </r>
  <r>
    <x v="0"/>
    <n v="6463"/>
    <x v="11"/>
  </r>
  <r>
    <x v="1"/>
    <n v="6642"/>
    <x v="11"/>
  </r>
  <r>
    <x v="2"/>
    <n v="8417"/>
    <x v="11"/>
  </r>
  <r>
    <x v="3"/>
    <n v="9170"/>
    <x v="11"/>
  </r>
  <r>
    <x v="4"/>
    <n v="39000"/>
    <x v="11"/>
  </r>
  <r>
    <x v="5"/>
    <n v="25968"/>
    <x v="11"/>
  </r>
  <r>
    <x v="0"/>
    <n v="5216"/>
    <x v="12"/>
  </r>
  <r>
    <x v="1"/>
    <n v="5019"/>
    <x v="12"/>
  </r>
  <r>
    <x v="2"/>
    <n v="5100"/>
    <x v="12"/>
  </r>
  <r>
    <x v="3"/>
    <n v="6309"/>
    <x v="12"/>
  </r>
  <r>
    <x v="4"/>
    <n v="5452"/>
    <x v="12"/>
  </r>
  <r>
    <x v="5"/>
    <n v="5599"/>
    <x v="12"/>
  </r>
  <r>
    <x v="0"/>
    <n v="43393"/>
    <x v="13"/>
  </r>
  <r>
    <x v="1"/>
    <n v="41104"/>
    <x v="13"/>
  </r>
  <r>
    <x v="2"/>
    <n v="49348"/>
    <x v="13"/>
  </r>
  <r>
    <x v="3"/>
    <n v="49456"/>
    <x v="13"/>
  </r>
  <r>
    <x v="4"/>
    <n v="45799"/>
    <x v="13"/>
  </r>
  <r>
    <x v="5"/>
    <n v="50821"/>
    <x v="13"/>
  </r>
  <r>
    <x v="0"/>
    <n v="11190"/>
    <x v="14"/>
  </r>
  <r>
    <x v="1"/>
    <n v="9109"/>
    <x v="14"/>
  </r>
  <r>
    <x v="2"/>
    <n v="11029"/>
    <x v="14"/>
  </r>
  <r>
    <x v="3"/>
    <n v="9533"/>
    <x v="14"/>
  </r>
  <r>
    <x v="4"/>
    <n v="9635"/>
    <x v="14"/>
  </r>
  <r>
    <x v="5"/>
    <n v="9935"/>
    <x v="14"/>
  </r>
  <r>
    <x v="0"/>
    <n v="7219"/>
    <x v="15"/>
  </r>
  <r>
    <x v="1"/>
    <n v="6667"/>
    <x v="15"/>
  </r>
  <r>
    <x v="2"/>
    <n v="7948"/>
    <x v="15"/>
  </r>
  <r>
    <x v="3"/>
    <n v="8081"/>
    <x v="15"/>
  </r>
  <r>
    <x v="4"/>
    <n v="9106"/>
    <x v="15"/>
  </r>
  <r>
    <x v="5"/>
    <n v="9611"/>
    <x v="15"/>
  </r>
  <r>
    <x v="0"/>
    <n v="28766"/>
    <x v="16"/>
  </r>
  <r>
    <x v="1"/>
    <n v="22026"/>
    <x v="16"/>
  </r>
  <r>
    <x v="2"/>
    <n v="33787"/>
    <x v="16"/>
  </r>
  <r>
    <x v="3"/>
    <n v="29278"/>
    <x v="16"/>
  </r>
  <r>
    <x v="4"/>
    <n v="34234"/>
    <x v="16"/>
  </r>
  <r>
    <x v="5"/>
    <n v="38758"/>
    <x v="16"/>
  </r>
  <r>
    <x v="0"/>
    <n v="3108"/>
    <x v="17"/>
  </r>
  <r>
    <x v="1"/>
    <n v="2380"/>
    <x v="17"/>
  </r>
  <r>
    <x v="2"/>
    <n v="2691"/>
    <x v="17"/>
  </r>
  <r>
    <x v="3"/>
    <n v="2331"/>
    <x v="17"/>
  </r>
  <r>
    <x v="4"/>
    <n v="2139"/>
    <x v="17"/>
  </r>
  <r>
    <x v="5"/>
    <n v="2056"/>
    <x v="17"/>
  </r>
  <r>
    <x v="0"/>
    <n v="21849"/>
    <x v="18"/>
  </r>
  <r>
    <x v="1"/>
    <n v="21526"/>
    <x v="18"/>
  </r>
  <r>
    <x v="2"/>
    <n v="25300"/>
    <x v="18"/>
  </r>
  <r>
    <x v="3"/>
    <n v="24532"/>
    <x v="18"/>
  </r>
  <r>
    <x v="4"/>
    <n v="24689"/>
    <x v="18"/>
  </r>
  <r>
    <x v="5"/>
    <n v="22564"/>
    <x v="18"/>
  </r>
  <r>
    <x v="0"/>
    <n v="8232"/>
    <x v="19"/>
  </r>
  <r>
    <x v="1"/>
    <n v="5612"/>
    <x v="19"/>
  </r>
  <r>
    <x v="2"/>
    <n v="7021"/>
    <x v="19"/>
  </r>
  <r>
    <x v="3"/>
    <n v="6110"/>
    <x v="19"/>
  </r>
  <r>
    <x v="4"/>
    <n v="6703"/>
    <x v="19"/>
  </r>
  <r>
    <x v="5"/>
    <n v="6942"/>
    <x v="19"/>
  </r>
  <r>
    <x v="0"/>
    <n v="1178"/>
    <x v="20"/>
  </r>
  <r>
    <x v="1"/>
    <n v="992"/>
    <x v="20"/>
  </r>
  <r>
    <x v="2"/>
    <n v="1189"/>
    <x v="20"/>
  </r>
  <r>
    <x v="3"/>
    <n v="1318"/>
    <x v="20"/>
  </r>
  <r>
    <x v="4"/>
    <n v="1190"/>
    <x v="20"/>
  </r>
  <r>
    <x v="5"/>
    <n v="1498"/>
    <x v="20"/>
  </r>
  <r>
    <x v="0"/>
    <n v="2949"/>
    <x v="21"/>
  </r>
  <r>
    <x v="1"/>
    <n v="3153"/>
    <x v="21"/>
  </r>
  <r>
    <x v="2"/>
    <n v="4880"/>
    <x v="21"/>
  </r>
  <r>
    <x v="3"/>
    <n v="5464"/>
    <x v="21"/>
  </r>
  <r>
    <x v="4"/>
    <n v="5007"/>
    <x v="21"/>
  </r>
  <r>
    <x v="5"/>
    <n v="4554"/>
    <x v="21"/>
  </r>
  <r>
    <x v="0"/>
    <n v="19"/>
    <x v="22"/>
  </r>
  <r>
    <x v="1"/>
    <n v="59"/>
    <x v="22"/>
  </r>
  <r>
    <x v="2"/>
    <n v="144"/>
    <x v="22"/>
  </r>
  <r>
    <x v="3"/>
    <n v="96"/>
    <x v="22"/>
  </r>
  <r>
    <x v="4"/>
    <n v="106"/>
    <x v="22"/>
  </r>
  <r>
    <x v="5"/>
    <n v="125"/>
    <x v="22"/>
  </r>
  <r>
    <x v="1"/>
    <n v="2"/>
    <x v="23"/>
  </r>
  <r>
    <x v="2"/>
    <n v="2"/>
    <x v="23"/>
  </r>
  <r>
    <x v="4"/>
    <n v="1"/>
    <x v="23"/>
  </r>
  <r>
    <x v="0"/>
    <n v="12623"/>
    <x v="24"/>
  </r>
  <r>
    <x v="1"/>
    <n v="10770"/>
    <x v="24"/>
  </r>
  <r>
    <x v="2"/>
    <n v="12858"/>
    <x v="24"/>
  </r>
  <r>
    <x v="3"/>
    <n v="13582"/>
    <x v="24"/>
  </r>
  <r>
    <x v="4"/>
    <n v="15031"/>
    <x v="24"/>
  </r>
  <r>
    <x v="5"/>
    <n v="15342"/>
    <x v="2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">
  <r>
    <x v="0"/>
    <n v="129880"/>
    <x v="0"/>
  </r>
  <r>
    <x v="1"/>
    <n v="120787"/>
    <x v="0"/>
  </r>
  <r>
    <x v="2"/>
    <n v="112437"/>
    <x v="0"/>
  </r>
  <r>
    <x v="3"/>
    <n v="112339"/>
    <x v="0"/>
  </r>
  <r>
    <x v="0"/>
    <n v="110377"/>
    <x v="1"/>
  </r>
  <r>
    <x v="2"/>
    <n v="105088"/>
    <x v="1"/>
  </r>
  <r>
    <x v="4"/>
    <n v="103130"/>
    <x v="0"/>
  </r>
  <r>
    <x v="4"/>
    <n v="96625"/>
    <x v="1"/>
  </r>
  <r>
    <x v="3"/>
    <n v="96593"/>
    <x v="1"/>
  </r>
  <r>
    <x v="1"/>
    <n v="95122"/>
    <x v="1"/>
  </r>
  <r>
    <x v="5"/>
    <n v="85624"/>
    <x v="0"/>
  </r>
  <r>
    <x v="5"/>
    <n v="78095"/>
    <x v="1"/>
  </r>
  <r>
    <x v="1"/>
    <n v="68887"/>
    <x v="2"/>
  </r>
  <r>
    <x v="0"/>
    <n v="56201"/>
    <x v="2"/>
  </r>
  <r>
    <x v="3"/>
    <n v="53958"/>
    <x v="2"/>
  </r>
  <r>
    <x v="2"/>
    <n v="52186"/>
    <x v="2"/>
  </r>
  <r>
    <x v="5"/>
    <n v="50588"/>
    <x v="2"/>
  </r>
  <r>
    <x v="4"/>
    <n v="48253"/>
    <x v="2"/>
  </r>
  <r>
    <x v="0"/>
    <n v="4799"/>
    <x v="3"/>
  </r>
  <r>
    <x v="2"/>
    <n v="3584"/>
    <x v="3"/>
  </r>
  <r>
    <x v="4"/>
    <n v="3346"/>
    <x v="3"/>
  </r>
  <r>
    <x v="1"/>
    <n v="3163"/>
    <x v="3"/>
  </r>
  <r>
    <x v="3"/>
    <n v="3132"/>
    <x v="3"/>
  </r>
  <r>
    <x v="5"/>
    <n v="2684"/>
    <x v="3"/>
  </r>
  <r>
    <x v="1"/>
    <n v="1192"/>
    <x v="4"/>
  </r>
  <r>
    <x v="2"/>
    <n v="691"/>
    <x v="4"/>
  </r>
  <r>
    <x v="3"/>
    <n v="399"/>
    <x v="4"/>
  </r>
  <r>
    <x v="0"/>
    <n v="299"/>
    <x v="4"/>
  </r>
  <r>
    <x v="5"/>
    <n v="231"/>
    <x v="4"/>
  </r>
  <r>
    <x v="4"/>
    <n v="138"/>
    <x v="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4">
  <r>
    <x v="0"/>
    <n v="132563"/>
    <x v="0"/>
  </r>
  <r>
    <x v="1"/>
    <n v="113719"/>
    <x v="0"/>
  </r>
  <r>
    <x v="2"/>
    <n v="107350"/>
    <x v="1"/>
  </r>
  <r>
    <x v="3"/>
    <n v="106889"/>
    <x v="1"/>
  </r>
  <r>
    <x v="2"/>
    <n v="104320"/>
    <x v="0"/>
  </r>
  <r>
    <x v="4"/>
    <n v="104168"/>
    <x v="0"/>
  </r>
  <r>
    <x v="5"/>
    <n v="99330"/>
    <x v="0"/>
  </r>
  <r>
    <x v="3"/>
    <n v="96020"/>
    <x v="0"/>
  </r>
  <r>
    <x v="4"/>
    <n v="72412"/>
    <x v="1"/>
  </r>
  <r>
    <x v="0"/>
    <n v="62367"/>
    <x v="2"/>
  </r>
  <r>
    <x v="1"/>
    <n v="60091"/>
    <x v="1"/>
  </r>
  <r>
    <x v="1"/>
    <n v="57456"/>
    <x v="2"/>
  </r>
  <r>
    <x v="2"/>
    <n v="53180"/>
    <x v="2"/>
  </r>
  <r>
    <x v="3"/>
    <n v="50836"/>
    <x v="2"/>
  </r>
  <r>
    <x v="4"/>
    <n v="50674"/>
    <x v="2"/>
  </r>
  <r>
    <x v="5"/>
    <n v="50295"/>
    <x v="2"/>
  </r>
  <r>
    <x v="5"/>
    <n v="28970"/>
    <x v="1"/>
  </r>
  <r>
    <x v="1"/>
    <n v="25297"/>
    <x v="3"/>
  </r>
  <r>
    <x v="0"/>
    <n v="23552"/>
    <x v="3"/>
  </r>
  <r>
    <x v="5"/>
    <n v="22520"/>
    <x v="3"/>
  </r>
  <r>
    <x v="4"/>
    <n v="21811"/>
    <x v="3"/>
  </r>
  <r>
    <x v="2"/>
    <n v="21383"/>
    <x v="3"/>
  </r>
  <r>
    <x v="3"/>
    <n v="20812"/>
    <x v="3"/>
  </r>
  <r>
    <x v="0"/>
    <n v="15729"/>
    <x v="4"/>
  </r>
  <r>
    <x v="1"/>
    <n v="15144"/>
    <x v="4"/>
  </r>
  <r>
    <x v="0"/>
    <n v="14576"/>
    <x v="1"/>
  </r>
  <r>
    <x v="4"/>
    <n v="14554"/>
    <x v="4"/>
  </r>
  <r>
    <x v="5"/>
    <n v="13736"/>
    <x v="4"/>
  </r>
  <r>
    <x v="2"/>
    <n v="13522"/>
    <x v="4"/>
  </r>
  <r>
    <x v="3"/>
    <n v="12918"/>
    <x v="4"/>
  </r>
  <r>
    <x v="4"/>
    <n v="2002"/>
    <x v="5"/>
  </r>
  <r>
    <x v="0"/>
    <n v="1727"/>
    <x v="5"/>
  </r>
  <r>
    <x v="5"/>
    <n v="1508"/>
    <x v="5"/>
  </r>
  <r>
    <x v="1"/>
    <n v="1369"/>
    <x v="5"/>
  </r>
  <r>
    <x v="2"/>
    <n v="1118"/>
    <x v="5"/>
  </r>
  <r>
    <x v="3"/>
    <n v="1026"/>
    <x v="5"/>
  </r>
  <r>
    <x v="0"/>
    <n v="656"/>
    <x v="6"/>
  </r>
  <r>
    <x v="5"/>
    <n v="579"/>
    <x v="6"/>
  </r>
  <r>
    <x v="4"/>
    <n v="538"/>
    <x v="6"/>
  </r>
  <r>
    <x v="1"/>
    <n v="535"/>
    <x v="6"/>
  </r>
  <r>
    <x v="2"/>
    <n v="487"/>
    <x v="6"/>
  </r>
  <r>
    <x v="3"/>
    <n v="475"/>
    <x v="6"/>
  </r>
  <r>
    <x v="0"/>
    <n v="302"/>
    <x v="7"/>
  </r>
  <r>
    <x v="1"/>
    <n v="284"/>
    <x v="7"/>
  </r>
  <r>
    <x v="5"/>
    <n v="250"/>
    <x v="7"/>
  </r>
  <r>
    <x v="4"/>
    <n v="231"/>
    <x v="7"/>
  </r>
  <r>
    <x v="2"/>
    <n v="176"/>
    <x v="7"/>
  </r>
  <r>
    <x v="3"/>
    <n v="157"/>
    <x v="7"/>
  </r>
  <r>
    <x v="1"/>
    <n v="91"/>
    <x v="8"/>
  </r>
  <r>
    <x v="5"/>
    <n v="34"/>
    <x v="8"/>
  </r>
  <r>
    <x v="4"/>
    <n v="31"/>
    <x v="8"/>
  </r>
  <r>
    <x v="0"/>
    <n v="20"/>
    <x v="8"/>
  </r>
  <r>
    <x v="2"/>
    <n v="20"/>
    <x v="8"/>
  </r>
  <r>
    <x v="3"/>
    <n v="18"/>
    <x v="8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2">
  <r>
    <x v="0"/>
    <n v="241811"/>
    <x v="0"/>
  </r>
  <r>
    <x v="1"/>
    <n v="223624"/>
    <x v="0"/>
  </r>
  <r>
    <x v="2"/>
    <n v="213982"/>
    <x v="0"/>
  </r>
  <r>
    <x v="3"/>
    <n v="209116"/>
    <x v="0"/>
  </r>
  <r>
    <x v="4"/>
    <n v="193038"/>
    <x v="0"/>
  </r>
  <r>
    <x v="5"/>
    <n v="165511"/>
    <x v="0"/>
  </r>
  <r>
    <x v="1"/>
    <n v="65527"/>
    <x v="1"/>
  </r>
  <r>
    <x v="2"/>
    <n v="60004"/>
    <x v="1"/>
  </r>
  <r>
    <x v="0"/>
    <n v="59745"/>
    <x v="1"/>
  </r>
  <r>
    <x v="4"/>
    <n v="58454"/>
    <x v="1"/>
  </r>
  <r>
    <x v="3"/>
    <n v="57305"/>
    <x v="1"/>
  </r>
  <r>
    <x v="5"/>
    <n v="51711"/>
    <x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2">
  <r>
    <x v="0"/>
    <n v="295469"/>
    <x v="0"/>
  </r>
  <r>
    <x v="1"/>
    <n v="283506"/>
    <x v="0"/>
  </r>
  <r>
    <x v="2"/>
    <n v="267228"/>
    <x v="0"/>
  </r>
  <r>
    <x v="3"/>
    <n v="258175"/>
    <x v="0"/>
  </r>
  <r>
    <x v="4"/>
    <n v="246722"/>
    <x v="0"/>
  </r>
  <r>
    <x v="5"/>
    <n v="211877"/>
    <x v="0"/>
  </r>
  <r>
    <x v="3"/>
    <n v="8246"/>
    <x v="1"/>
  </r>
  <r>
    <x v="2"/>
    <n v="6758"/>
    <x v="1"/>
  </r>
  <r>
    <x v="0"/>
    <n v="6087"/>
    <x v="1"/>
  </r>
  <r>
    <x v="1"/>
    <n v="5645"/>
    <x v="1"/>
  </r>
  <r>
    <x v="5"/>
    <n v="5345"/>
    <x v="1"/>
  </r>
  <r>
    <x v="4"/>
    <n v="477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Tabela dinâmica9" cacheId="3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N5" firstHeaderRow="1" firstDataRow="2" firstDataCol="1"/>
  <pivotFields count="3">
    <pivotField axis="axisCol" showAll="0">
      <items count="7">
        <item x="4"/>
        <item x="5"/>
        <item x="2"/>
        <item x="3"/>
        <item x="0"/>
        <item x="1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Soma de Vend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4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N9" firstHeaderRow="1" firstDataRow="2" firstDataCol="1"/>
  <pivotFields count="3">
    <pivotField axis="axisCol" showAll="0">
      <items count="7">
        <item x="2"/>
        <item x="5"/>
        <item x="0"/>
        <item x="3"/>
        <item x="1"/>
        <item x="4"/>
        <item t="default"/>
      </items>
    </pivotField>
    <pivotField dataField="1" showAll="0"/>
    <pivotField axis="axisRow" showAll="0" sortType="descending">
      <items count="7">
        <item x="2"/>
        <item x="3"/>
        <item x="5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7">
    <i>
      <x v="5"/>
    </i>
    <i>
      <x v="4"/>
    </i>
    <i>
      <x/>
    </i>
    <i>
      <x v="3"/>
    </i>
    <i>
      <x v="1"/>
    </i>
    <i>
      <x v="2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#Venda" fld="1" baseField="0" baseItem="0"/>
  </dataFields>
  <formats count="1">
    <format dxfId="0">
      <pivotArea collapsedLevelsAreSubtotals="1" fieldPosition="0">
        <references count="2">
          <reference field="0" count="1" selected="0">
            <x v="5"/>
          </reference>
          <reference field="2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6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N8" firstHeaderRow="1" firstDataRow="2" firstDataCol="1"/>
  <pivotFields count="3">
    <pivotField axis="axisCol" showAll="0">
      <items count="7">
        <item x="4"/>
        <item x="5"/>
        <item x="2"/>
        <item x="3"/>
        <item x="0"/>
        <item x="1"/>
        <item t="default"/>
      </items>
    </pivotField>
    <pivotField dataField="1" showAll="0"/>
    <pivotField axis="axisRow" showAll="0">
      <items count="6">
        <item x="3"/>
        <item x="1"/>
        <item x="0"/>
        <item x="2"/>
        <item x="4"/>
        <item t="default"/>
      </items>
    </pivotField>
  </pivotFields>
  <rowFields count="1">
    <field x="2"/>
  </rowFields>
  <rowItems count="6">
    <i>
      <x v="2"/>
    </i>
    <i>
      <x v="1"/>
    </i>
    <i>
      <x v="3"/>
    </i>
    <i>
      <x/>
    </i>
    <i>
      <x v="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Soma de Vend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3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N13" firstHeaderRow="1" firstDataRow="2" firstDataCol="1"/>
  <pivotFields count="3">
    <pivotField axis="axisCol" showAll="0">
      <items count="7">
        <item x="4"/>
        <item x="5"/>
        <item x="2"/>
        <item x="3"/>
        <item x="0"/>
        <item x="1"/>
        <item t="default"/>
      </items>
    </pivotField>
    <pivotField dataField="1" showAll="0"/>
    <pivotField axis="axisRow" showAll="0" sortType="descending">
      <items count="11">
        <item x="2"/>
        <item x="8"/>
        <item x="9"/>
        <item x="4"/>
        <item x="1"/>
        <item x="0"/>
        <item x="5"/>
        <item x="7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1">
    <i>
      <x v="5"/>
    </i>
    <i>
      <x v="4"/>
    </i>
    <i>
      <x/>
    </i>
    <i>
      <x v="8"/>
    </i>
    <i>
      <x v="3"/>
    </i>
    <i>
      <x v="6"/>
    </i>
    <i>
      <x v="9"/>
    </i>
    <i>
      <x v="7"/>
    </i>
    <i>
      <x v="1"/>
    </i>
    <i>
      <x v="2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Soma de Vend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dinâmica5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N28" firstHeaderRow="1" firstDataRow="2" firstDataCol="1"/>
  <pivotFields count="3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Row" showAll="0" sortType="de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26">
    <i>
      <x v="13"/>
    </i>
    <i>
      <x v="1"/>
    </i>
    <i>
      <x v="16"/>
    </i>
    <i>
      <x v="18"/>
    </i>
    <i>
      <x v="11"/>
    </i>
    <i>
      <x v="10"/>
    </i>
    <i>
      <x v="24"/>
    </i>
    <i>
      <x v="14"/>
    </i>
    <i>
      <x v="3"/>
    </i>
    <i>
      <x v="15"/>
    </i>
    <i>
      <x/>
    </i>
    <i>
      <x v="19"/>
    </i>
    <i>
      <x v="6"/>
    </i>
    <i>
      <x v="2"/>
    </i>
    <i>
      <x v="12"/>
    </i>
    <i>
      <x v="21"/>
    </i>
    <i>
      <x v="7"/>
    </i>
    <i>
      <x v="4"/>
    </i>
    <i>
      <x v="17"/>
    </i>
    <i>
      <x v="9"/>
    </i>
    <i>
      <x v="8"/>
    </i>
    <i>
      <x v="20"/>
    </i>
    <i>
      <x v="5"/>
    </i>
    <i>
      <x v="22"/>
    </i>
    <i>
      <x v="2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Soma de Vend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ela dinâmica7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N12" firstHeaderRow="1" firstDataRow="2" firstDataCol="1"/>
  <pivotFields count="3">
    <pivotField axis="axisCol" showAll="0">
      <items count="7">
        <item x="0"/>
        <item x="5"/>
        <item x="1"/>
        <item x="4"/>
        <item x="2"/>
        <item x="3"/>
        <item t="default"/>
      </items>
    </pivotField>
    <pivotField dataField="1" showAll="0"/>
    <pivotField axis="axisRow" showAll="0" sortType="descending">
      <items count="10">
        <item x="8"/>
        <item x="7"/>
        <item x="6"/>
        <item x="5"/>
        <item x="4"/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0">
    <i>
      <x v="7"/>
    </i>
    <i>
      <x v="8"/>
    </i>
    <i>
      <x v="6"/>
    </i>
    <i>
      <x v="5"/>
    </i>
    <i>
      <x v="4"/>
    </i>
    <i>
      <x v="3"/>
    </i>
    <i>
      <x v="2"/>
    </i>
    <i>
      <x v="1"/>
    </i>
    <i>
      <x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#Vend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ela dinâmica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N5" firstHeaderRow="1" firstDataRow="2" firstDataCol="1"/>
  <pivotFields count="3">
    <pivotField axis="axisCol" showAll="0">
      <items count="7">
        <item x="4"/>
        <item x="5"/>
        <item x="0"/>
        <item x="3"/>
        <item x="1"/>
        <item x="2"/>
        <item t="default"/>
      </items>
    </pivotField>
    <pivotField dataField="1" showAll="0"/>
    <pivotField axis="axisRow" showAll="0">
      <items count="4">
        <item x="0"/>
        <item x="1"/>
        <item m="1"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Soma de Vend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ela dinâmica8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N5" firstHeaderRow="1" firstDataRow="2" firstDataCol="1"/>
  <pivotFields count="3">
    <pivotField axis="axisCol" showAll="0">
      <items count="7">
        <item x="4"/>
        <item x="5"/>
        <item x="2"/>
        <item x="3"/>
        <item x="0"/>
        <item x="1"/>
        <item t="default"/>
      </items>
    </pivotField>
    <pivotField dataField="1"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3">
    <i>
      <x v="1"/>
    </i>
    <i>
      <x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Soma de Vend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S93"/>
  <sheetViews>
    <sheetView tabSelected="1" topLeftCell="A72" workbookViewId="0">
      <selection activeCell="E92" sqref="E92:K93"/>
    </sheetView>
  </sheetViews>
  <sheetFormatPr defaultRowHeight="15" x14ac:dyDescent="0.25"/>
  <cols>
    <col min="5" max="5" width="17.5703125" bestFit="1" customWidth="1"/>
    <col min="6" max="11" width="10.140625" bestFit="1" customWidth="1"/>
    <col min="12" max="12" width="12.140625" bestFit="1" customWidth="1"/>
    <col min="13" max="13" width="10.140625" bestFit="1" customWidth="1"/>
  </cols>
  <sheetData>
    <row r="5" spans="5:16" x14ac:dyDescent="0.25">
      <c r="F5" s="1">
        <v>42370</v>
      </c>
      <c r="G5" s="1">
        <v>42401</v>
      </c>
      <c r="H5" s="1">
        <v>42430</v>
      </c>
      <c r="I5" s="1">
        <v>42461</v>
      </c>
      <c r="J5" s="1">
        <v>42491</v>
      </c>
      <c r="K5" s="1">
        <v>42522</v>
      </c>
      <c r="L5" t="s">
        <v>45</v>
      </c>
      <c r="M5" t="s">
        <v>44</v>
      </c>
      <c r="N5" t="s">
        <v>46</v>
      </c>
      <c r="O5" t="s">
        <v>47</v>
      </c>
      <c r="P5" t="s">
        <v>48</v>
      </c>
    </row>
    <row r="6" spans="5:16" x14ac:dyDescent="0.25">
      <c r="E6" s="2" t="s">
        <v>43</v>
      </c>
      <c r="F6" s="5">
        <v>1178</v>
      </c>
      <c r="G6" s="5">
        <v>1122</v>
      </c>
      <c r="H6" s="5">
        <v>1274</v>
      </c>
      <c r="I6" s="5">
        <v>1221</v>
      </c>
      <c r="J6" s="5">
        <v>1045</v>
      </c>
      <c r="K6" s="5">
        <v>532</v>
      </c>
      <c r="L6" s="4">
        <f t="shared" ref="L6:L8" si="0">K6/F6-1</f>
        <v>-0.54838709677419351</v>
      </c>
      <c r="M6" s="6">
        <f>AVERAGE(F6:K6)</f>
        <v>1062</v>
      </c>
      <c r="N6" s="6">
        <f>AVERAGE(F6:H6)</f>
        <v>1191.3333333333333</v>
      </c>
      <c r="O6" s="6">
        <f t="shared" ref="O6:O7" si="1">AVERAGE(I6:K6)</f>
        <v>932.66666666666663</v>
      </c>
      <c r="P6" s="4">
        <f t="shared" ref="P6:P8" si="2">O6/N6-1</f>
        <v>-0.21712367095691099</v>
      </c>
    </row>
    <row r="7" spans="5:16" x14ac:dyDescent="0.25">
      <c r="E7" s="2" t="s">
        <v>1</v>
      </c>
      <c r="F7" s="5">
        <v>5662</v>
      </c>
      <c r="G7" s="5">
        <v>5835</v>
      </c>
      <c r="H7" s="5">
        <v>6448</v>
      </c>
      <c r="I7" s="5">
        <v>6576</v>
      </c>
      <c r="J7" s="5">
        <v>6673</v>
      </c>
      <c r="K7" s="5">
        <v>6831</v>
      </c>
      <c r="L7" s="4">
        <f t="shared" si="0"/>
        <v>0.20646414694454251</v>
      </c>
      <c r="M7" s="6">
        <f>AVERAGE(F7:K7)</f>
        <v>6337.5</v>
      </c>
      <c r="N7" s="6">
        <f>AVERAGE(F7:H7)</f>
        <v>5981.666666666667</v>
      </c>
      <c r="O7" s="6">
        <f t="shared" si="1"/>
        <v>6693.333333333333</v>
      </c>
      <c r="P7" s="4">
        <f>O7/N7-1</f>
        <v>0.11897464474784059</v>
      </c>
    </row>
    <row r="8" spans="5:16" x14ac:dyDescent="0.25">
      <c r="E8" s="2" t="s">
        <v>2</v>
      </c>
      <c r="F8" s="5">
        <v>3851</v>
      </c>
      <c r="G8" s="5">
        <v>3862</v>
      </c>
      <c r="H8" s="5">
        <v>4318</v>
      </c>
      <c r="I8" s="5">
        <v>4443</v>
      </c>
      <c r="J8" s="5">
        <v>4628</v>
      </c>
      <c r="K8" s="5">
        <v>4729</v>
      </c>
      <c r="L8" s="4">
        <f t="shared" si="0"/>
        <v>0.2279927291612569</v>
      </c>
      <c r="M8" s="6">
        <f t="shared" ref="M8" si="3">AVERAGE(F8:K8)</f>
        <v>4305.166666666667</v>
      </c>
      <c r="N8" s="6">
        <f>AVERAGE(F8:H8)</f>
        <v>4010.3333333333335</v>
      </c>
      <c r="O8" s="6">
        <f>AVERAGE(I8:K8)</f>
        <v>4600</v>
      </c>
      <c r="P8" s="4">
        <f t="shared" si="2"/>
        <v>0.14703682154434383</v>
      </c>
    </row>
    <row r="11" spans="5:16" x14ac:dyDescent="0.25">
      <c r="F11" s="1">
        <v>42370</v>
      </c>
      <c r="G11" s="1">
        <v>42401</v>
      </c>
      <c r="H11" s="1">
        <v>42430</v>
      </c>
      <c r="I11" s="1">
        <v>42461</v>
      </c>
      <c r="J11" s="1">
        <v>42491</v>
      </c>
      <c r="K11" s="1">
        <v>42522</v>
      </c>
      <c r="L11" t="s">
        <v>45</v>
      </c>
      <c r="M11" t="s">
        <v>44</v>
      </c>
      <c r="N11" t="s">
        <v>46</v>
      </c>
      <c r="O11" t="s">
        <v>47</v>
      </c>
      <c r="P11" t="s">
        <v>48</v>
      </c>
    </row>
    <row r="12" spans="5:16" x14ac:dyDescent="0.25">
      <c r="E12" s="2" t="s">
        <v>3</v>
      </c>
      <c r="F12" s="5">
        <v>251492</v>
      </c>
      <c r="G12" s="5">
        <v>217222</v>
      </c>
      <c r="H12" s="5">
        <v>273986</v>
      </c>
      <c r="I12" s="5">
        <v>266421</v>
      </c>
      <c r="J12" s="5">
        <v>301556</v>
      </c>
      <c r="K12" s="5">
        <v>289151</v>
      </c>
      <c r="L12" s="4">
        <f>K12/F12-1</f>
        <v>0.14974233772843659</v>
      </c>
      <c r="M12" s="6">
        <f>AVERAGE(F12:K12)</f>
        <v>266638</v>
      </c>
      <c r="N12" s="6">
        <f>AVERAGE(F12:H12)</f>
        <v>247566.66666666666</v>
      </c>
      <c r="O12" s="6">
        <f>AVERAGE(I12:K12)</f>
        <v>285709.33333333331</v>
      </c>
      <c r="P12" s="4">
        <f>O12/N12-1</f>
        <v>0.15407028409855927</v>
      </c>
    </row>
    <row r="13" spans="5:16" x14ac:dyDescent="0.25">
      <c r="E13" t="s">
        <v>49</v>
      </c>
      <c r="F13" s="6">
        <v>232761</v>
      </c>
      <c r="G13" s="6">
        <v>201447</v>
      </c>
      <c r="H13" s="6">
        <v>249294</v>
      </c>
      <c r="I13" s="6">
        <v>245637</v>
      </c>
      <c r="J13" s="6">
        <v>278416</v>
      </c>
      <c r="K13" s="6">
        <v>266016</v>
      </c>
      <c r="L13" s="4">
        <f>K13/F13-1</f>
        <v>0.14287187286529957</v>
      </c>
      <c r="M13" s="6">
        <f>AVERAGE(F13:K13)</f>
        <v>245595.16666666666</v>
      </c>
      <c r="N13" s="6">
        <f>AVERAGE(F13:H13)</f>
        <v>227834</v>
      </c>
      <c r="O13" s="6">
        <f>AVERAGE(I13:K13)</f>
        <v>263356.33333333331</v>
      </c>
      <c r="P13" s="4">
        <f>O13/N13-1</f>
        <v>0.15591322337023139</v>
      </c>
    </row>
    <row r="17" spans="5:17" x14ac:dyDescent="0.25">
      <c r="E17" t="s">
        <v>50</v>
      </c>
      <c r="F17">
        <v>231479</v>
      </c>
      <c r="G17">
        <v>3124408</v>
      </c>
      <c r="H17">
        <v>1738849</v>
      </c>
      <c r="I17">
        <v>497456</v>
      </c>
      <c r="J17">
        <v>1927003</v>
      </c>
      <c r="K17">
        <v>3058744</v>
      </c>
      <c r="L17">
        <v>1710943</v>
      </c>
      <c r="M17">
        <v>4002788</v>
      </c>
      <c r="N17">
        <v>1717957</v>
      </c>
      <c r="O17">
        <v>1461508</v>
      </c>
    </row>
    <row r="18" spans="5:17" x14ac:dyDescent="0.25">
      <c r="E18" t="s">
        <v>3</v>
      </c>
      <c r="F18">
        <v>7235</v>
      </c>
      <c r="G18">
        <v>6662</v>
      </c>
      <c r="H18">
        <v>4824</v>
      </c>
      <c r="I18">
        <v>4413</v>
      </c>
      <c r="J18">
        <v>4163</v>
      </c>
      <c r="K18">
        <v>4095</v>
      </c>
      <c r="L18">
        <v>3458</v>
      </c>
      <c r="M18">
        <v>3304</v>
      </c>
      <c r="N18">
        <v>3164</v>
      </c>
      <c r="O18">
        <v>3143</v>
      </c>
    </row>
    <row r="22" spans="5:17" x14ac:dyDescent="0.25">
      <c r="E22" t="s">
        <v>51</v>
      </c>
      <c r="F22">
        <v>219755</v>
      </c>
      <c r="G22">
        <v>130294</v>
      </c>
      <c r="H22">
        <v>42903</v>
      </c>
      <c r="I22">
        <v>63718</v>
      </c>
      <c r="J22">
        <v>132809</v>
      </c>
      <c r="K22">
        <v>83377</v>
      </c>
      <c r="L22">
        <v>149048</v>
      </c>
      <c r="M22">
        <v>59205</v>
      </c>
      <c r="N22">
        <v>154310</v>
      </c>
      <c r="O22">
        <v>132454</v>
      </c>
      <c r="P22">
        <v>116882</v>
      </c>
      <c r="Q22">
        <v>191898</v>
      </c>
    </row>
    <row r="23" spans="5:17" x14ac:dyDescent="0.25">
      <c r="E23" t="s">
        <v>3</v>
      </c>
      <c r="F23">
        <v>41220</v>
      </c>
      <c r="G23">
        <v>32731</v>
      </c>
      <c r="H23">
        <v>27228</v>
      </c>
      <c r="I23">
        <v>24132</v>
      </c>
      <c r="J23">
        <v>23350</v>
      </c>
      <c r="K23">
        <v>21601</v>
      </c>
      <c r="L23">
        <v>16386</v>
      </c>
      <c r="M23">
        <v>16096</v>
      </c>
      <c r="N23">
        <v>14455</v>
      </c>
      <c r="O23">
        <v>11685</v>
      </c>
      <c r="P23">
        <v>10069</v>
      </c>
      <c r="Q23">
        <v>10018</v>
      </c>
    </row>
    <row r="27" spans="5:17" x14ac:dyDescent="0.25">
      <c r="E27" s="9" t="s">
        <v>60</v>
      </c>
      <c r="F27" s="1">
        <v>42370</v>
      </c>
      <c r="G27" s="1">
        <v>42401</v>
      </c>
      <c r="H27" s="1">
        <v>42430</v>
      </c>
      <c r="I27" s="1">
        <v>42461</v>
      </c>
      <c r="J27" s="1">
        <v>42491</v>
      </c>
      <c r="K27" s="1">
        <v>42522</v>
      </c>
    </row>
    <row r="28" spans="5:17" x14ac:dyDescent="0.25">
      <c r="E28" s="8" t="s">
        <v>54</v>
      </c>
      <c r="F28" s="10">
        <v>219782</v>
      </c>
      <c r="G28" s="10">
        <v>188230</v>
      </c>
      <c r="H28" s="10">
        <v>240905</v>
      </c>
      <c r="I28" s="10">
        <v>232595</v>
      </c>
      <c r="J28" s="10">
        <v>234690</v>
      </c>
      <c r="K28" s="10">
        <v>234655</v>
      </c>
    </row>
    <row r="29" spans="5:17" x14ac:dyDescent="0.25">
      <c r="E29" s="8" t="s">
        <v>55</v>
      </c>
      <c r="F29" s="10">
        <v>31710</v>
      </c>
      <c r="G29" s="10">
        <v>28992</v>
      </c>
      <c r="H29" s="10">
        <v>33081</v>
      </c>
      <c r="I29" s="10">
        <v>33826</v>
      </c>
      <c r="J29" s="10">
        <v>66866</v>
      </c>
      <c r="K29" s="10">
        <v>54496</v>
      </c>
    </row>
    <row r="30" spans="5:17" x14ac:dyDescent="0.25">
      <c r="F30">
        <f>F29/SUM(F28:F29)</f>
        <v>0.12608750974186059</v>
      </c>
      <c r="G30">
        <f t="shared" ref="G30:K30" si="4">G29/SUM(G28:G29)</f>
        <v>0.13346714421191225</v>
      </c>
      <c r="H30">
        <f t="shared" si="4"/>
        <v>0.12073974582642909</v>
      </c>
      <c r="I30">
        <f t="shared" si="4"/>
        <v>0.12696446601431569</v>
      </c>
      <c r="J30">
        <f t="shared" si="4"/>
        <v>0.2217365928716391</v>
      </c>
      <c r="K30">
        <f t="shared" si="4"/>
        <v>0.18846900062597052</v>
      </c>
    </row>
    <row r="34" spans="5:19" x14ac:dyDescent="0.25">
      <c r="E34" t="s">
        <v>72</v>
      </c>
      <c r="F34" s="1">
        <v>42370</v>
      </c>
      <c r="G34" s="1">
        <v>42401</v>
      </c>
      <c r="H34" s="1">
        <v>42430</v>
      </c>
      <c r="I34" s="1">
        <v>42461</v>
      </c>
      <c r="J34" s="1">
        <v>42491</v>
      </c>
      <c r="K34" s="1">
        <v>42522</v>
      </c>
    </row>
    <row r="35" spans="5:19" x14ac:dyDescent="0.25">
      <c r="E35" s="8" t="s">
        <v>62</v>
      </c>
      <c r="F35" s="10">
        <v>209897</v>
      </c>
      <c r="G35" s="10">
        <v>181027</v>
      </c>
      <c r="H35" s="10">
        <v>231928</v>
      </c>
      <c r="I35" s="10">
        <v>218007</v>
      </c>
      <c r="J35" s="10">
        <v>252454</v>
      </c>
      <c r="K35" s="10">
        <v>241297</v>
      </c>
      <c r="M35" t="s">
        <v>125</v>
      </c>
      <c r="N35" s="1">
        <v>42370</v>
      </c>
      <c r="O35" s="1">
        <v>42401</v>
      </c>
      <c r="P35" s="1">
        <v>42430</v>
      </c>
      <c r="Q35" s="1">
        <v>42461</v>
      </c>
      <c r="R35" s="1">
        <v>42491</v>
      </c>
      <c r="S35" s="1">
        <v>42522</v>
      </c>
    </row>
    <row r="36" spans="5:19" x14ac:dyDescent="0.25">
      <c r="E36" s="8" t="s">
        <v>63</v>
      </c>
      <c r="F36" s="10">
        <v>35798</v>
      </c>
      <c r="G36" s="10">
        <v>29520</v>
      </c>
      <c r="H36" s="10">
        <v>34403</v>
      </c>
      <c r="I36" s="10">
        <v>39163</v>
      </c>
      <c r="J36" s="10">
        <v>39482</v>
      </c>
      <c r="K36" s="10">
        <v>38354</v>
      </c>
      <c r="M36" s="8" t="s">
        <v>62</v>
      </c>
      <c r="N36" s="10">
        <v>209897</v>
      </c>
      <c r="O36" s="10">
        <v>181027</v>
      </c>
      <c r="P36" s="10">
        <v>231928</v>
      </c>
      <c r="Q36" s="10">
        <v>218007</v>
      </c>
      <c r="R36" s="10">
        <v>252454</v>
      </c>
      <c r="S36" s="10">
        <v>241297</v>
      </c>
    </row>
    <row r="37" spans="5:19" x14ac:dyDescent="0.25">
      <c r="E37" s="8" t="s">
        <v>64</v>
      </c>
      <c r="F37" s="10">
        <v>4181</v>
      </c>
      <c r="G37" s="10">
        <v>4714</v>
      </c>
      <c r="H37" s="10">
        <v>6156</v>
      </c>
      <c r="I37" s="10">
        <v>7761</v>
      </c>
      <c r="J37" s="10">
        <v>7783</v>
      </c>
      <c r="K37" s="10">
        <v>7651</v>
      </c>
      <c r="M37" s="8" t="s">
        <v>63</v>
      </c>
      <c r="N37" s="10">
        <v>35798</v>
      </c>
      <c r="O37" s="10">
        <v>29520</v>
      </c>
      <c r="P37" s="10">
        <v>34403</v>
      </c>
      <c r="Q37" s="10">
        <v>39163</v>
      </c>
      <c r="R37" s="10">
        <v>39482</v>
      </c>
      <c r="S37" s="10">
        <v>38354</v>
      </c>
    </row>
    <row r="38" spans="5:19" x14ac:dyDescent="0.25">
      <c r="E38" s="8" t="s">
        <v>73</v>
      </c>
      <c r="F38">
        <v>1616</v>
      </c>
      <c r="G38">
        <v>1961</v>
      </c>
      <c r="H38">
        <v>1499</v>
      </c>
      <c r="I38">
        <v>1490</v>
      </c>
      <c r="J38">
        <v>1837</v>
      </c>
      <c r="K38">
        <v>1849</v>
      </c>
      <c r="M38" t="s">
        <v>124</v>
      </c>
      <c r="N38">
        <v>5797</v>
      </c>
      <c r="O38">
        <v>6675</v>
      </c>
      <c r="P38">
        <v>7655</v>
      </c>
      <c r="Q38">
        <v>9251</v>
      </c>
      <c r="R38">
        <v>9620</v>
      </c>
      <c r="S38">
        <v>9500</v>
      </c>
    </row>
    <row r="39" spans="5:19" x14ac:dyDescent="0.25">
      <c r="E39" t="s">
        <v>74</v>
      </c>
      <c r="N39">
        <f>SUM(N36:N37)/SUM(N36:N38)</f>
        <v>0.9769495649961033</v>
      </c>
      <c r="O39">
        <f t="shared" ref="O39:S39" si="5">SUM(O36:O37)/SUM(O36:O38)</f>
        <v>0.96927106830799825</v>
      </c>
      <c r="P39">
        <f t="shared" si="5"/>
        <v>0.97206061623586604</v>
      </c>
      <c r="Q39">
        <f t="shared" si="5"/>
        <v>0.96527676121627048</v>
      </c>
      <c r="R39">
        <f t="shared" si="5"/>
        <v>0.96809879425380363</v>
      </c>
      <c r="S39">
        <f t="shared" si="5"/>
        <v>0.96714519403356725</v>
      </c>
    </row>
    <row r="40" spans="5:19" x14ac:dyDescent="0.25">
      <c r="E40" s="8"/>
      <c r="F40" s="10"/>
      <c r="G40" s="10"/>
      <c r="H40" s="10"/>
      <c r="I40" s="10"/>
      <c r="J40" s="10"/>
      <c r="K40" s="10"/>
    </row>
    <row r="41" spans="5:19" x14ac:dyDescent="0.25">
      <c r="E41" s="8"/>
      <c r="F41" s="10"/>
      <c r="G41" s="10"/>
      <c r="H41" s="10"/>
      <c r="I41" s="10"/>
      <c r="J41" s="10"/>
      <c r="K41" s="10"/>
    </row>
    <row r="42" spans="5:19" x14ac:dyDescent="0.25">
      <c r="E42" s="8"/>
      <c r="F42" s="10"/>
      <c r="G42" s="10"/>
      <c r="H42" s="10"/>
      <c r="I42" s="10"/>
      <c r="J42" s="10"/>
      <c r="K42" s="10"/>
    </row>
    <row r="43" spans="5:19" x14ac:dyDescent="0.25">
      <c r="E43" s="8"/>
      <c r="F43" s="10"/>
      <c r="G43" s="10"/>
      <c r="H43" s="10"/>
      <c r="I43" s="10"/>
      <c r="J43" s="10"/>
      <c r="K43" s="10"/>
    </row>
    <row r="44" spans="5:19" x14ac:dyDescent="0.25">
      <c r="E44" s="8" t="s">
        <v>82</v>
      </c>
      <c r="F44" s="1">
        <v>42370</v>
      </c>
      <c r="G44" s="1">
        <v>42401</v>
      </c>
      <c r="H44" s="1">
        <v>42430</v>
      </c>
      <c r="I44" s="1">
        <v>42461</v>
      </c>
      <c r="J44" s="1">
        <v>42491</v>
      </c>
      <c r="K44" s="1">
        <v>42522</v>
      </c>
    </row>
    <row r="45" spans="5:19" x14ac:dyDescent="0.25">
      <c r="E45" s="8" t="s">
        <v>76</v>
      </c>
      <c r="F45" s="10">
        <v>169416</v>
      </c>
      <c r="G45" s="10">
        <v>135573</v>
      </c>
      <c r="H45" s="10">
        <v>178778</v>
      </c>
      <c r="I45" s="10">
        <v>170014</v>
      </c>
      <c r="J45" s="10">
        <v>172180</v>
      </c>
      <c r="K45" s="10">
        <v>170212</v>
      </c>
    </row>
    <row r="46" spans="5:19" x14ac:dyDescent="0.25">
      <c r="E46" s="8" t="s">
        <v>77</v>
      </c>
      <c r="F46" s="10">
        <v>48254</v>
      </c>
      <c r="G46" s="10">
        <v>50589</v>
      </c>
      <c r="H46" s="10">
        <v>52186</v>
      </c>
      <c r="I46" s="10">
        <v>53958</v>
      </c>
      <c r="J46" s="10">
        <v>56201</v>
      </c>
      <c r="K46" s="10">
        <v>68889</v>
      </c>
    </row>
    <row r="47" spans="5:19" x14ac:dyDescent="0.25">
      <c r="E47" s="8">
        <v>5187</v>
      </c>
      <c r="F47" s="10">
        <v>23651</v>
      </c>
      <c r="G47" s="10">
        <v>20993</v>
      </c>
      <c r="H47" s="10">
        <v>30971</v>
      </c>
      <c r="I47" s="10">
        <v>29452</v>
      </c>
      <c r="J47" s="10">
        <v>31807</v>
      </c>
      <c r="K47" s="10">
        <v>30154</v>
      </c>
    </row>
    <row r="48" spans="5:19" x14ac:dyDescent="0.25">
      <c r="E48" s="8" t="s">
        <v>79</v>
      </c>
      <c r="F48" s="10">
        <v>10169</v>
      </c>
      <c r="G48" s="10">
        <v>10064</v>
      </c>
      <c r="H48" s="10">
        <v>12048</v>
      </c>
      <c r="I48" s="10">
        <v>12993</v>
      </c>
      <c r="J48" s="10">
        <v>15468</v>
      </c>
      <c r="K48" s="10">
        <v>17115</v>
      </c>
    </row>
    <row r="49" spans="5:11" x14ac:dyDescent="0.25">
      <c r="E49" s="8" t="s">
        <v>78</v>
      </c>
      <c r="F49" s="10">
        <v>2</v>
      </c>
      <c r="G49" s="10">
        <v>3</v>
      </c>
      <c r="H49" s="10">
        <v>3</v>
      </c>
      <c r="I49" s="10">
        <v>4</v>
      </c>
      <c r="J49" s="10">
        <v>25900</v>
      </c>
      <c r="K49" s="10">
        <v>2781</v>
      </c>
    </row>
    <row r="50" spans="5:11" x14ac:dyDescent="0.25">
      <c r="E50" s="8"/>
      <c r="F50" s="10"/>
      <c r="G50" s="10"/>
      <c r="H50" s="10"/>
      <c r="I50" s="10"/>
      <c r="J50" s="10"/>
      <c r="K50" s="10"/>
    </row>
    <row r="53" spans="5:11" x14ac:dyDescent="0.25">
      <c r="E53" s="8" t="s">
        <v>118</v>
      </c>
      <c r="F53" s="1">
        <v>42370</v>
      </c>
      <c r="G53" s="1">
        <v>42401</v>
      </c>
      <c r="H53" s="1">
        <v>42430</v>
      </c>
      <c r="I53" s="1">
        <v>42461</v>
      </c>
      <c r="J53" s="1">
        <v>42491</v>
      </c>
      <c r="K53" s="1">
        <v>42522</v>
      </c>
    </row>
    <row r="54" spans="5:11" x14ac:dyDescent="0.25">
      <c r="E54" s="8" t="s">
        <v>110</v>
      </c>
      <c r="F54" s="10">
        <v>103130</v>
      </c>
      <c r="G54" s="10">
        <v>85624</v>
      </c>
      <c r="H54" s="10">
        <v>112437</v>
      </c>
      <c r="I54" s="10">
        <v>112339</v>
      </c>
      <c r="J54" s="10">
        <v>129880</v>
      </c>
      <c r="K54" s="10">
        <v>120787</v>
      </c>
    </row>
    <row r="55" spans="5:11" x14ac:dyDescent="0.25">
      <c r="E55" s="8" t="s">
        <v>111</v>
      </c>
      <c r="F55" s="10">
        <v>96625</v>
      </c>
      <c r="G55" s="10">
        <v>78095</v>
      </c>
      <c r="H55" s="10">
        <v>105088</v>
      </c>
      <c r="I55" s="10">
        <v>96593</v>
      </c>
      <c r="J55" s="10">
        <v>110377</v>
      </c>
      <c r="K55" s="10">
        <v>95122</v>
      </c>
    </row>
    <row r="56" spans="5:11" x14ac:dyDescent="0.25">
      <c r="E56" s="8" t="s">
        <v>112</v>
      </c>
      <c r="F56" s="10">
        <v>48253</v>
      </c>
      <c r="G56" s="10">
        <v>50588</v>
      </c>
      <c r="H56" s="10">
        <v>52186</v>
      </c>
      <c r="I56" s="10">
        <v>53958</v>
      </c>
      <c r="J56" s="10">
        <v>56201</v>
      </c>
      <c r="K56" s="10">
        <v>68887</v>
      </c>
    </row>
    <row r="57" spans="5:11" x14ac:dyDescent="0.25">
      <c r="E57" s="8" t="s">
        <v>119</v>
      </c>
      <c r="F57">
        <v>3484</v>
      </c>
      <c r="G57">
        <v>2915</v>
      </c>
      <c r="H57">
        <v>4275</v>
      </c>
      <c r="I57">
        <v>3531</v>
      </c>
      <c r="J57">
        <v>5098</v>
      </c>
      <c r="K57">
        <v>4355</v>
      </c>
    </row>
    <row r="58" spans="5:11" x14ac:dyDescent="0.25">
      <c r="E58" s="8" t="s">
        <v>120</v>
      </c>
      <c r="F58" s="10"/>
      <c r="G58" s="10"/>
      <c r="H58" s="10"/>
      <c r="I58" s="10"/>
      <c r="J58" s="10"/>
      <c r="K58" s="10"/>
    </row>
    <row r="62" spans="5:11" x14ac:dyDescent="0.25">
      <c r="E62" t="s">
        <v>121</v>
      </c>
      <c r="F62" s="1">
        <v>42370</v>
      </c>
      <c r="G62" s="1">
        <v>42401</v>
      </c>
      <c r="H62" s="1">
        <v>42430</v>
      </c>
      <c r="I62" s="1">
        <v>42461</v>
      </c>
      <c r="J62" s="1">
        <v>42491</v>
      </c>
      <c r="K62" s="1">
        <v>42522</v>
      </c>
    </row>
    <row r="63" spans="5:11" x14ac:dyDescent="0.25">
      <c r="E63" s="8" t="s">
        <v>117</v>
      </c>
      <c r="F63" s="10">
        <v>193038</v>
      </c>
      <c r="G63" s="10">
        <v>165511</v>
      </c>
      <c r="H63" s="10">
        <v>213982</v>
      </c>
      <c r="I63" s="10">
        <v>209116</v>
      </c>
      <c r="J63" s="10">
        <v>241811</v>
      </c>
      <c r="K63" s="10">
        <v>223624</v>
      </c>
    </row>
    <row r="64" spans="5:11" x14ac:dyDescent="0.25">
      <c r="E64" s="8" t="s">
        <v>116</v>
      </c>
      <c r="F64" s="10">
        <v>58454</v>
      </c>
      <c r="G64" s="10">
        <v>51711</v>
      </c>
      <c r="H64" s="10">
        <v>60004</v>
      </c>
      <c r="I64" s="10">
        <v>57305</v>
      </c>
      <c r="J64" s="10">
        <v>59745</v>
      </c>
      <c r="K64" s="10">
        <v>65527</v>
      </c>
    </row>
    <row r="65" spans="5:11" x14ac:dyDescent="0.25">
      <c r="F65">
        <f>F64/SUM(F63:F64)</f>
        <v>0.23242886453644648</v>
      </c>
      <c r="G65">
        <f t="shared" ref="G65:K65" si="6">G64/SUM(G63:G64)</f>
        <v>0.23805599801125116</v>
      </c>
      <c r="H65">
        <f t="shared" si="6"/>
        <v>0.2190038907097443</v>
      </c>
      <c r="I65">
        <f t="shared" si="6"/>
        <v>0.21509190341602202</v>
      </c>
      <c r="J65">
        <f t="shared" si="6"/>
        <v>0.19812240512541618</v>
      </c>
      <c r="K65">
        <f t="shared" si="6"/>
        <v>0.22661861795394103</v>
      </c>
    </row>
    <row r="67" spans="5:11" x14ac:dyDescent="0.25">
      <c r="E67" t="s">
        <v>122</v>
      </c>
      <c r="F67" s="1">
        <v>42370</v>
      </c>
      <c r="G67" s="1">
        <v>42401</v>
      </c>
      <c r="H67" s="1">
        <v>42430</v>
      </c>
      <c r="I67" s="1">
        <v>42461</v>
      </c>
      <c r="J67" s="1">
        <v>42491</v>
      </c>
      <c r="K67" s="1">
        <v>42522</v>
      </c>
    </row>
    <row r="68" spans="5:11" x14ac:dyDescent="0.25">
      <c r="E68" s="8">
        <v>2015</v>
      </c>
      <c r="F68" s="10">
        <v>132563</v>
      </c>
      <c r="G68" s="10">
        <v>99330</v>
      </c>
      <c r="H68" s="10">
        <v>113719</v>
      </c>
      <c r="I68" s="10">
        <v>104168</v>
      </c>
      <c r="J68" s="10">
        <v>104320</v>
      </c>
      <c r="K68" s="10">
        <v>96020</v>
      </c>
    </row>
    <row r="69" spans="5:11" x14ac:dyDescent="0.25">
      <c r="E69" s="8">
        <v>2016</v>
      </c>
      <c r="F69" s="10">
        <v>14576</v>
      </c>
      <c r="G69" s="10">
        <v>28970</v>
      </c>
      <c r="H69" s="10">
        <v>60091</v>
      </c>
      <c r="I69" s="10">
        <v>72412</v>
      </c>
      <c r="J69" s="10">
        <v>107350</v>
      </c>
      <c r="K69" s="10">
        <v>106889</v>
      </c>
    </row>
    <row r="70" spans="5:11" x14ac:dyDescent="0.25">
      <c r="E70" s="8">
        <v>2014</v>
      </c>
      <c r="F70" s="10">
        <v>62367</v>
      </c>
      <c r="G70" s="10">
        <v>50295</v>
      </c>
      <c r="H70" s="10">
        <v>57456</v>
      </c>
      <c r="I70" s="10">
        <v>50674</v>
      </c>
      <c r="J70" s="10">
        <v>53180</v>
      </c>
      <c r="K70" s="10">
        <v>50836</v>
      </c>
    </row>
    <row r="71" spans="5:11" x14ac:dyDescent="0.25">
      <c r="E71" t="s">
        <v>123</v>
      </c>
      <c r="F71">
        <v>41986</v>
      </c>
      <c r="G71">
        <v>38627</v>
      </c>
      <c r="H71">
        <v>42720</v>
      </c>
      <c r="I71">
        <v>39167</v>
      </c>
      <c r="J71">
        <v>36706</v>
      </c>
      <c r="K71">
        <v>35406</v>
      </c>
    </row>
    <row r="77" spans="5:11" x14ac:dyDescent="0.25">
      <c r="E77" t="s">
        <v>127</v>
      </c>
      <c r="F77" s="1">
        <v>42370</v>
      </c>
      <c r="G77" s="1">
        <v>42401</v>
      </c>
      <c r="H77" s="1">
        <v>42430</v>
      </c>
      <c r="I77" s="1">
        <v>42461</v>
      </c>
      <c r="J77" s="1">
        <v>42491</v>
      </c>
      <c r="K77" s="1">
        <v>42522</v>
      </c>
    </row>
    <row r="78" spans="5:11" x14ac:dyDescent="0.25">
      <c r="E78" s="8" t="s">
        <v>97</v>
      </c>
      <c r="F78" s="10">
        <v>43393</v>
      </c>
      <c r="G78" s="10">
        <v>41104</v>
      </c>
      <c r="H78" s="10">
        <v>49348</v>
      </c>
      <c r="I78" s="10">
        <v>49456</v>
      </c>
      <c r="J78" s="10">
        <v>45799</v>
      </c>
      <c r="K78" s="10">
        <v>50821</v>
      </c>
    </row>
    <row r="79" spans="5:11" x14ac:dyDescent="0.25">
      <c r="E79" s="8" t="s">
        <v>85</v>
      </c>
      <c r="F79" s="10">
        <v>46528</v>
      </c>
      <c r="G79" s="10">
        <v>33417</v>
      </c>
      <c r="H79" s="10">
        <v>41687</v>
      </c>
      <c r="I79" s="10">
        <v>46649</v>
      </c>
      <c r="J79" s="10">
        <v>41968</v>
      </c>
      <c r="K79" s="10">
        <v>41426</v>
      </c>
    </row>
    <row r="80" spans="5:11" x14ac:dyDescent="0.25">
      <c r="E80" s="8" t="s">
        <v>100</v>
      </c>
      <c r="F80" s="10">
        <v>28766</v>
      </c>
      <c r="G80" s="10">
        <v>22026</v>
      </c>
      <c r="H80" s="10">
        <v>33787</v>
      </c>
      <c r="I80" s="10">
        <v>29278</v>
      </c>
      <c r="J80" s="10">
        <v>34234</v>
      </c>
      <c r="K80" s="10">
        <v>38758</v>
      </c>
    </row>
    <row r="81" spans="5:11" x14ac:dyDescent="0.25">
      <c r="E81" s="8" t="s">
        <v>102</v>
      </c>
      <c r="F81" s="10">
        <v>21849</v>
      </c>
      <c r="G81" s="10">
        <v>21526</v>
      </c>
      <c r="H81" s="10">
        <v>25300</v>
      </c>
      <c r="I81" s="10">
        <v>24532</v>
      </c>
      <c r="J81" s="10">
        <v>24689</v>
      </c>
      <c r="K81" s="10">
        <v>22564</v>
      </c>
    </row>
    <row r="82" spans="5:11" x14ac:dyDescent="0.25">
      <c r="E82" s="8" t="s">
        <v>95</v>
      </c>
      <c r="F82" s="10">
        <v>6463</v>
      </c>
      <c r="G82" s="10">
        <v>6642</v>
      </c>
      <c r="H82" s="10">
        <v>8417</v>
      </c>
      <c r="I82" s="10">
        <v>9170</v>
      </c>
      <c r="J82" s="10">
        <v>39000</v>
      </c>
      <c r="K82" s="10">
        <v>25968</v>
      </c>
    </row>
    <row r="83" spans="5:11" x14ac:dyDescent="0.25">
      <c r="E83" s="8" t="s">
        <v>94</v>
      </c>
      <c r="F83" s="10">
        <v>13745</v>
      </c>
      <c r="G83" s="10">
        <v>14053</v>
      </c>
      <c r="H83" s="10">
        <v>15914</v>
      </c>
      <c r="I83" s="10">
        <v>16931</v>
      </c>
      <c r="J83" s="10">
        <v>15800</v>
      </c>
      <c r="K83" s="10">
        <v>16922</v>
      </c>
    </row>
    <row r="84" spans="5:11" x14ac:dyDescent="0.25">
      <c r="E84" s="8" t="s">
        <v>108</v>
      </c>
      <c r="F84" s="10">
        <v>12623</v>
      </c>
      <c r="G84" s="10">
        <v>10770</v>
      </c>
      <c r="H84" s="10">
        <v>12858</v>
      </c>
      <c r="I84" s="10">
        <v>13582</v>
      </c>
      <c r="J84" s="10">
        <v>15031</v>
      </c>
      <c r="K84" s="10">
        <v>15342</v>
      </c>
    </row>
    <row r="85" spans="5:11" x14ac:dyDescent="0.25">
      <c r="E85" t="s">
        <v>126</v>
      </c>
      <c r="F85">
        <v>78125</v>
      </c>
      <c r="G85">
        <v>67684</v>
      </c>
      <c r="H85">
        <v>86675</v>
      </c>
      <c r="I85">
        <v>76823</v>
      </c>
      <c r="J85">
        <v>85035</v>
      </c>
      <c r="K85">
        <v>77350</v>
      </c>
    </row>
    <row r="86" spans="5:11" x14ac:dyDescent="0.25">
      <c r="E86" t="s">
        <v>126</v>
      </c>
      <c r="F86">
        <f>SUM(F83:F85)</f>
        <v>104493</v>
      </c>
      <c r="G86">
        <f t="shared" ref="G86:K86" si="7">SUM(G83:G85)</f>
        <v>92507</v>
      </c>
      <c r="H86">
        <f t="shared" si="7"/>
        <v>115447</v>
      </c>
      <c r="I86">
        <f t="shared" si="7"/>
        <v>107336</v>
      </c>
      <c r="J86">
        <f t="shared" si="7"/>
        <v>115866</v>
      </c>
      <c r="K86">
        <f t="shared" si="7"/>
        <v>109614</v>
      </c>
    </row>
    <row r="91" spans="5:11" x14ac:dyDescent="0.25">
      <c r="E91" t="s">
        <v>130</v>
      </c>
      <c r="F91" s="1">
        <v>42370</v>
      </c>
      <c r="G91" s="1">
        <v>42401</v>
      </c>
      <c r="H91" s="1">
        <v>42430</v>
      </c>
      <c r="I91" s="1">
        <v>42461</v>
      </c>
      <c r="J91" s="1">
        <v>42491</v>
      </c>
      <c r="K91" s="1">
        <v>42522</v>
      </c>
    </row>
    <row r="92" spans="5:11" x14ac:dyDescent="0.25">
      <c r="E92" s="8" t="s">
        <v>131</v>
      </c>
      <c r="F92" s="10">
        <v>246722</v>
      </c>
      <c r="G92" s="10">
        <v>211877</v>
      </c>
      <c r="H92" s="10">
        <v>267228</v>
      </c>
      <c r="I92" s="10">
        <v>258175</v>
      </c>
      <c r="J92" s="10">
        <v>295469</v>
      </c>
      <c r="K92" s="10">
        <v>283506</v>
      </c>
    </row>
    <row r="93" spans="5:11" x14ac:dyDescent="0.25">
      <c r="E93" s="8" t="s">
        <v>132</v>
      </c>
      <c r="F93" s="10">
        <v>4770</v>
      </c>
      <c r="G93" s="10">
        <v>5345</v>
      </c>
      <c r="H93" s="10">
        <v>6758</v>
      </c>
      <c r="I93" s="10">
        <v>8246</v>
      </c>
      <c r="J93" s="10">
        <v>6087</v>
      </c>
      <c r="K93" s="10">
        <v>5645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/>
  </sheetViews>
  <sheetFormatPr defaultRowHeight="15" x14ac:dyDescent="0.25"/>
  <cols>
    <col min="1" max="1" width="31.85546875" bestFit="1" customWidth="1"/>
    <col min="2" max="2" width="14.85546875" bestFit="1" customWidth="1"/>
    <col min="3" max="3" width="22.28515625" bestFit="1" customWidth="1"/>
    <col min="7" max="7" width="23.140625" bestFit="1" customWidth="1"/>
    <col min="8" max="8" width="19.5703125" bestFit="1" customWidth="1"/>
    <col min="9" max="13" width="7" bestFit="1" customWidth="1"/>
    <col min="14" max="14" width="10.7109375" bestFit="1" customWidth="1"/>
  </cols>
  <sheetData>
    <row r="1" spans="1:14" x14ac:dyDescent="0.25">
      <c r="A1" t="s">
        <v>0</v>
      </c>
      <c r="B1" t="s">
        <v>52</v>
      </c>
      <c r="C1" t="s">
        <v>53</v>
      </c>
      <c r="G1" s="7" t="s">
        <v>59</v>
      </c>
      <c r="H1" s="7" t="s">
        <v>58</v>
      </c>
    </row>
    <row r="2" spans="1:14" x14ac:dyDescent="0.25">
      <c r="A2">
        <v>201603</v>
      </c>
      <c r="B2">
        <v>240905</v>
      </c>
      <c r="C2" t="s">
        <v>54</v>
      </c>
      <c r="G2" s="7" t="s">
        <v>56</v>
      </c>
      <c r="H2">
        <v>201601</v>
      </c>
      <c r="I2">
        <v>201602</v>
      </c>
      <c r="J2">
        <v>201603</v>
      </c>
      <c r="K2">
        <v>201604</v>
      </c>
      <c r="L2">
        <v>201605</v>
      </c>
      <c r="M2">
        <v>201606</v>
      </c>
      <c r="N2" t="s">
        <v>57</v>
      </c>
    </row>
    <row r="3" spans="1:14" x14ac:dyDescent="0.25">
      <c r="A3">
        <v>201605</v>
      </c>
      <c r="B3">
        <v>234690</v>
      </c>
      <c r="C3" t="s">
        <v>54</v>
      </c>
      <c r="G3" s="8" t="s">
        <v>54</v>
      </c>
      <c r="H3" s="10">
        <v>219782</v>
      </c>
      <c r="I3" s="10">
        <v>188230</v>
      </c>
      <c r="J3" s="10">
        <v>240905</v>
      </c>
      <c r="K3" s="10">
        <v>232595</v>
      </c>
      <c r="L3" s="10">
        <v>234690</v>
      </c>
      <c r="M3" s="10">
        <v>234655</v>
      </c>
      <c r="N3" s="10">
        <v>1350857</v>
      </c>
    </row>
    <row r="4" spans="1:14" x14ac:dyDescent="0.25">
      <c r="A4">
        <v>201606</v>
      </c>
      <c r="B4">
        <v>234655</v>
      </c>
      <c r="C4" t="s">
        <v>54</v>
      </c>
      <c r="G4" s="8" t="s">
        <v>55</v>
      </c>
      <c r="H4" s="10">
        <v>31710</v>
      </c>
      <c r="I4" s="10">
        <v>28992</v>
      </c>
      <c r="J4" s="10">
        <v>33081</v>
      </c>
      <c r="K4" s="10">
        <v>33826</v>
      </c>
      <c r="L4" s="10">
        <v>66866</v>
      </c>
      <c r="M4" s="10">
        <v>54496</v>
      </c>
      <c r="N4" s="10">
        <v>248971</v>
      </c>
    </row>
    <row r="5" spans="1:14" x14ac:dyDescent="0.25">
      <c r="A5">
        <v>201604</v>
      </c>
      <c r="B5">
        <v>232595</v>
      </c>
      <c r="C5" t="s">
        <v>54</v>
      </c>
      <c r="G5" s="8" t="s">
        <v>57</v>
      </c>
      <c r="H5" s="10">
        <v>251492</v>
      </c>
      <c r="I5" s="10">
        <v>217222</v>
      </c>
      <c r="J5" s="10">
        <v>273986</v>
      </c>
      <c r="K5" s="10">
        <v>266421</v>
      </c>
      <c r="L5" s="10">
        <v>301556</v>
      </c>
      <c r="M5" s="10">
        <v>289151</v>
      </c>
      <c r="N5" s="10">
        <v>1599828</v>
      </c>
    </row>
    <row r="6" spans="1:14" x14ac:dyDescent="0.25">
      <c r="A6">
        <v>201601</v>
      </c>
      <c r="B6">
        <v>219782</v>
      </c>
      <c r="C6" t="s">
        <v>54</v>
      </c>
    </row>
    <row r="7" spans="1:14" x14ac:dyDescent="0.25">
      <c r="A7">
        <v>201602</v>
      </c>
      <c r="B7">
        <v>188230</v>
      </c>
      <c r="C7" t="s">
        <v>54</v>
      </c>
    </row>
    <row r="8" spans="1:14" x14ac:dyDescent="0.25">
      <c r="A8">
        <v>201605</v>
      </c>
      <c r="B8">
        <v>66866</v>
      </c>
      <c r="C8" t="s">
        <v>55</v>
      </c>
    </row>
    <row r="9" spans="1:14" x14ac:dyDescent="0.25">
      <c r="A9">
        <v>201606</v>
      </c>
      <c r="B9">
        <v>54496</v>
      </c>
      <c r="C9" t="s">
        <v>55</v>
      </c>
    </row>
    <row r="10" spans="1:14" x14ac:dyDescent="0.25">
      <c r="A10">
        <v>201604</v>
      </c>
      <c r="B10">
        <v>33826</v>
      </c>
      <c r="C10" t="s">
        <v>55</v>
      </c>
    </row>
    <row r="11" spans="1:14" x14ac:dyDescent="0.25">
      <c r="A11">
        <v>201603</v>
      </c>
      <c r="B11">
        <v>33081</v>
      </c>
      <c r="C11" t="s">
        <v>55</v>
      </c>
    </row>
    <row r="12" spans="1:14" x14ac:dyDescent="0.25">
      <c r="A12">
        <v>201601</v>
      </c>
      <c r="B12">
        <v>31710</v>
      </c>
      <c r="C12" t="s">
        <v>55</v>
      </c>
    </row>
    <row r="13" spans="1:14" x14ac:dyDescent="0.25">
      <c r="A13">
        <v>201602</v>
      </c>
      <c r="B13">
        <v>28992</v>
      </c>
      <c r="C13" t="s">
        <v>55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B10" workbookViewId="0">
      <selection activeCell="G3" sqref="G3:M4"/>
    </sheetView>
  </sheetViews>
  <sheetFormatPr defaultRowHeight="15" x14ac:dyDescent="0.25"/>
  <cols>
    <col min="7" max="7" width="23.140625" bestFit="1" customWidth="1"/>
    <col min="8" max="8" width="19.5703125" bestFit="1" customWidth="1"/>
    <col min="9" max="13" width="7" bestFit="1" customWidth="1"/>
    <col min="14" max="14" width="10.7109375" bestFit="1" customWidth="1"/>
  </cols>
  <sheetData>
    <row r="1" spans="1:14" x14ac:dyDescent="0.25">
      <c r="A1" t="s">
        <v>0</v>
      </c>
      <c r="B1" t="s">
        <v>52</v>
      </c>
      <c r="C1" t="s">
        <v>116</v>
      </c>
      <c r="G1" s="7" t="s">
        <v>59</v>
      </c>
      <c r="H1" s="7" t="s">
        <v>58</v>
      </c>
    </row>
    <row r="2" spans="1:14" x14ac:dyDescent="0.25">
      <c r="A2">
        <v>201605</v>
      </c>
      <c r="B2">
        <v>241811</v>
      </c>
      <c r="C2" t="s">
        <v>117</v>
      </c>
      <c r="G2" s="7" t="s">
        <v>56</v>
      </c>
      <c r="H2">
        <v>201601</v>
      </c>
      <c r="I2">
        <v>201602</v>
      </c>
      <c r="J2">
        <v>201603</v>
      </c>
      <c r="K2">
        <v>201604</v>
      </c>
      <c r="L2">
        <v>201605</v>
      </c>
      <c r="M2">
        <v>201606</v>
      </c>
      <c r="N2" t="s">
        <v>57</v>
      </c>
    </row>
    <row r="3" spans="1:14" x14ac:dyDescent="0.25">
      <c r="A3">
        <v>201606</v>
      </c>
      <c r="B3">
        <v>223624</v>
      </c>
      <c r="C3" t="s">
        <v>117</v>
      </c>
      <c r="G3" s="8" t="s">
        <v>117</v>
      </c>
      <c r="H3" s="10">
        <v>193038</v>
      </c>
      <c r="I3" s="10">
        <v>165511</v>
      </c>
      <c r="J3" s="10">
        <v>213982</v>
      </c>
      <c r="K3" s="10">
        <v>209116</v>
      </c>
      <c r="L3" s="10">
        <v>241811</v>
      </c>
      <c r="M3" s="10">
        <v>223624</v>
      </c>
      <c r="N3" s="10">
        <v>1247082</v>
      </c>
    </row>
    <row r="4" spans="1:14" x14ac:dyDescent="0.25">
      <c r="A4">
        <v>201603</v>
      </c>
      <c r="B4">
        <v>213982</v>
      </c>
      <c r="C4" t="s">
        <v>117</v>
      </c>
      <c r="G4" s="8" t="s">
        <v>116</v>
      </c>
      <c r="H4" s="10">
        <v>58454</v>
      </c>
      <c r="I4" s="10">
        <v>51711</v>
      </c>
      <c r="J4" s="10">
        <v>60004</v>
      </c>
      <c r="K4" s="10">
        <v>57305</v>
      </c>
      <c r="L4" s="10">
        <v>59745</v>
      </c>
      <c r="M4" s="10">
        <v>65527</v>
      </c>
      <c r="N4" s="10">
        <v>352746</v>
      </c>
    </row>
    <row r="5" spans="1:14" x14ac:dyDescent="0.25">
      <c r="A5">
        <v>201604</v>
      </c>
      <c r="B5">
        <v>209116</v>
      </c>
      <c r="C5" t="s">
        <v>117</v>
      </c>
      <c r="G5" s="8" t="s">
        <v>57</v>
      </c>
      <c r="H5" s="10">
        <v>251492</v>
      </c>
      <c r="I5" s="10">
        <v>217222</v>
      </c>
      <c r="J5" s="10">
        <v>273986</v>
      </c>
      <c r="K5" s="10">
        <v>266421</v>
      </c>
      <c r="L5" s="10">
        <v>301556</v>
      </c>
      <c r="M5" s="10">
        <v>289151</v>
      </c>
      <c r="N5" s="10">
        <v>1599828</v>
      </c>
    </row>
    <row r="6" spans="1:14" x14ac:dyDescent="0.25">
      <c r="A6">
        <v>201601</v>
      </c>
      <c r="B6">
        <v>193038</v>
      </c>
      <c r="C6" t="s">
        <v>117</v>
      </c>
    </row>
    <row r="7" spans="1:14" x14ac:dyDescent="0.25">
      <c r="A7">
        <v>201602</v>
      </c>
      <c r="B7">
        <v>165511</v>
      </c>
      <c r="C7" t="s">
        <v>117</v>
      </c>
    </row>
    <row r="8" spans="1:14" x14ac:dyDescent="0.25">
      <c r="A8">
        <v>201606</v>
      </c>
      <c r="B8">
        <v>65527</v>
      </c>
      <c r="C8" t="s">
        <v>116</v>
      </c>
    </row>
    <row r="9" spans="1:14" x14ac:dyDescent="0.25">
      <c r="A9">
        <v>201603</v>
      </c>
      <c r="B9">
        <v>60004</v>
      </c>
      <c r="C9" t="s">
        <v>116</v>
      </c>
    </row>
    <row r="10" spans="1:14" x14ac:dyDescent="0.25">
      <c r="A10">
        <v>201605</v>
      </c>
      <c r="B10">
        <v>59745</v>
      </c>
      <c r="C10" t="s">
        <v>116</v>
      </c>
    </row>
    <row r="11" spans="1:14" x14ac:dyDescent="0.25">
      <c r="A11">
        <v>201601</v>
      </c>
      <c r="B11">
        <v>58454</v>
      </c>
      <c r="C11" t="s">
        <v>116</v>
      </c>
    </row>
    <row r="12" spans="1:14" x14ac:dyDescent="0.25">
      <c r="A12">
        <v>201604</v>
      </c>
      <c r="B12">
        <v>57305</v>
      </c>
      <c r="C12" t="s">
        <v>116</v>
      </c>
    </row>
    <row r="13" spans="1:14" x14ac:dyDescent="0.25">
      <c r="A13">
        <v>201602</v>
      </c>
      <c r="B13">
        <v>51711</v>
      </c>
      <c r="C13" t="s">
        <v>116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F1" workbookViewId="0">
      <selection activeCell="H13" sqref="H13"/>
    </sheetView>
  </sheetViews>
  <sheetFormatPr defaultRowHeight="15" x14ac:dyDescent="0.25"/>
  <cols>
    <col min="1" max="1" width="42.42578125" bestFit="1" customWidth="1"/>
    <col min="2" max="3" width="30" bestFit="1" customWidth="1"/>
    <col min="4" max="4" width="42.42578125" bestFit="1" customWidth="1"/>
    <col min="5" max="5" width="29" bestFit="1" customWidth="1"/>
    <col min="6" max="6" width="36.140625" bestFit="1" customWidth="1"/>
    <col min="7" max="7" width="19.42578125" bestFit="1" customWidth="1"/>
    <col min="8" max="8" width="9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49</v>
      </c>
    </row>
    <row r="2" spans="1:8" x14ac:dyDescent="0.25">
      <c r="A2">
        <v>201601</v>
      </c>
      <c r="B2">
        <v>5662</v>
      </c>
      <c r="C2">
        <v>3851</v>
      </c>
      <c r="D2">
        <v>251492</v>
      </c>
      <c r="E2">
        <v>1178</v>
      </c>
      <c r="F2">
        <v>12688</v>
      </c>
      <c r="G2">
        <v>0.09</v>
      </c>
      <c r="H2">
        <v>232761</v>
      </c>
    </row>
    <row r="3" spans="1:8" x14ac:dyDescent="0.25">
      <c r="A3">
        <v>201602</v>
      </c>
      <c r="B3">
        <v>5835</v>
      </c>
      <c r="C3">
        <v>3862</v>
      </c>
      <c r="D3">
        <v>217222</v>
      </c>
      <c r="E3">
        <v>1122</v>
      </c>
      <c r="F3">
        <v>13810</v>
      </c>
      <c r="G3">
        <v>0.08</v>
      </c>
      <c r="H3">
        <v>201447</v>
      </c>
    </row>
    <row r="4" spans="1:8" x14ac:dyDescent="0.25">
      <c r="A4">
        <v>201603</v>
      </c>
      <c r="B4">
        <v>6448</v>
      </c>
      <c r="C4">
        <v>4318</v>
      </c>
      <c r="D4">
        <v>273986</v>
      </c>
      <c r="E4">
        <v>1274</v>
      </c>
      <c r="F4">
        <v>15084</v>
      </c>
      <c r="G4">
        <v>0.08</v>
      </c>
      <c r="H4">
        <v>249294</v>
      </c>
    </row>
    <row r="5" spans="1:8" x14ac:dyDescent="0.25">
      <c r="A5">
        <v>201604</v>
      </c>
      <c r="B5">
        <v>6576</v>
      </c>
      <c r="C5">
        <v>4443</v>
      </c>
      <c r="D5">
        <v>266421</v>
      </c>
      <c r="E5">
        <v>1221</v>
      </c>
      <c r="F5">
        <v>16305</v>
      </c>
      <c r="G5">
        <v>7.0000000000000007E-2</v>
      </c>
      <c r="H5">
        <v>245637</v>
      </c>
    </row>
    <row r="6" spans="1:8" x14ac:dyDescent="0.25">
      <c r="A6">
        <v>201605</v>
      </c>
      <c r="B6">
        <v>6673</v>
      </c>
      <c r="C6">
        <v>4628</v>
      </c>
      <c r="D6">
        <v>301556</v>
      </c>
      <c r="E6">
        <v>1045</v>
      </c>
      <c r="F6">
        <v>17350</v>
      </c>
      <c r="G6">
        <v>0.06</v>
      </c>
      <c r="H6">
        <v>278416</v>
      </c>
    </row>
    <row r="7" spans="1:8" x14ac:dyDescent="0.25">
      <c r="A7">
        <v>201606</v>
      </c>
      <c r="B7">
        <v>6831</v>
      </c>
      <c r="C7">
        <v>4729</v>
      </c>
      <c r="D7">
        <v>289151</v>
      </c>
      <c r="E7">
        <v>532</v>
      </c>
      <c r="F7">
        <v>17882</v>
      </c>
      <c r="G7">
        <v>0.03</v>
      </c>
      <c r="H7">
        <v>266016</v>
      </c>
    </row>
    <row r="8" spans="1:8" x14ac:dyDescent="0.25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H8" t="str">
        <f>_xlfn.CONCAT("[",H2,", ")</f>
        <v xml:space="preserve">[232761, </v>
      </c>
    </row>
    <row r="9" spans="1:8" x14ac:dyDescent="0.25">
      <c r="A9" t="s">
        <v>13</v>
      </c>
      <c r="B9" t="s">
        <v>14</v>
      </c>
      <c r="C9" t="s">
        <v>15</v>
      </c>
      <c r="D9" t="s">
        <v>16</v>
      </c>
      <c r="E9" t="s">
        <v>17</v>
      </c>
      <c r="F9" t="s">
        <v>18</v>
      </c>
      <c r="H9" t="str">
        <f>_xlfn.CONCAT(H8, H3,", ")</f>
        <v xml:space="preserve">[232761, 201447, </v>
      </c>
    </row>
    <row r="10" spans="1:8" x14ac:dyDescent="0.25">
      <c r="A10" t="s">
        <v>19</v>
      </c>
      <c r="B10" t="s">
        <v>20</v>
      </c>
      <c r="C10" t="s">
        <v>21</v>
      </c>
      <c r="D10" t="s">
        <v>22</v>
      </c>
      <c r="E10" t="s">
        <v>23</v>
      </c>
      <c r="F10" t="s">
        <v>24</v>
      </c>
      <c r="H10" t="str">
        <f t="shared" ref="H10:H13" si="0">_xlfn.CONCAT(H9, H4,", ")</f>
        <v xml:space="preserve">[232761, 201447, 249294, </v>
      </c>
    </row>
    <row r="11" spans="1:8" x14ac:dyDescent="0.25">
      <c r="A11" t="s">
        <v>25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H11" t="str">
        <f t="shared" si="0"/>
        <v xml:space="preserve">[232761, 201447, 249294, 245637, </v>
      </c>
    </row>
    <row r="12" spans="1:8" x14ac:dyDescent="0.25">
      <c r="A12" t="s">
        <v>31</v>
      </c>
      <c r="B12" t="s">
        <v>32</v>
      </c>
      <c r="C12" t="s">
        <v>33</v>
      </c>
      <c r="D12" t="s">
        <v>34</v>
      </c>
      <c r="E12" t="s">
        <v>35</v>
      </c>
      <c r="F12" t="s">
        <v>36</v>
      </c>
      <c r="H12" t="str">
        <f t="shared" si="0"/>
        <v xml:space="preserve">[232761, 201447, 249294, 245637, 278416, </v>
      </c>
    </row>
    <row r="13" spans="1:8" x14ac:dyDescent="0.25">
      <c r="A13" t="s">
        <v>37</v>
      </c>
      <c r="B13" t="s">
        <v>38</v>
      </c>
      <c r="C13" t="s">
        <v>39</v>
      </c>
      <c r="D13" t="s">
        <v>40</v>
      </c>
      <c r="E13" t="s">
        <v>41</v>
      </c>
      <c r="F13" t="s">
        <v>42</v>
      </c>
      <c r="H13" t="s">
        <v>128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B1" workbookViewId="0">
      <selection activeCell="G3" sqref="G3:M4"/>
    </sheetView>
  </sheetViews>
  <sheetFormatPr defaultRowHeight="15" x14ac:dyDescent="0.25"/>
  <cols>
    <col min="7" max="7" width="23.140625" bestFit="1" customWidth="1"/>
    <col min="8" max="8" width="19.5703125" bestFit="1" customWidth="1"/>
    <col min="9" max="13" width="7" bestFit="1" customWidth="1"/>
    <col min="14" max="14" width="10.7109375" bestFit="1" customWidth="1"/>
  </cols>
  <sheetData>
    <row r="1" spans="1:14" x14ac:dyDescent="0.25">
      <c r="A1" t="s">
        <v>0</v>
      </c>
      <c r="B1" t="s">
        <v>52</v>
      </c>
      <c r="C1" t="s">
        <v>129</v>
      </c>
      <c r="G1" s="7" t="s">
        <v>59</v>
      </c>
      <c r="H1" s="7" t="s">
        <v>58</v>
      </c>
    </row>
    <row r="2" spans="1:14" x14ac:dyDescent="0.25">
      <c r="A2">
        <v>201605</v>
      </c>
      <c r="B2">
        <v>295469</v>
      </c>
      <c r="C2">
        <v>0</v>
      </c>
      <c r="G2" s="7" t="s">
        <v>56</v>
      </c>
      <c r="H2">
        <v>201601</v>
      </c>
      <c r="I2">
        <v>201602</v>
      </c>
      <c r="J2">
        <v>201603</v>
      </c>
      <c r="K2">
        <v>201604</v>
      </c>
      <c r="L2">
        <v>201605</v>
      </c>
      <c r="M2">
        <v>201606</v>
      </c>
      <c r="N2" t="s">
        <v>57</v>
      </c>
    </row>
    <row r="3" spans="1:14" x14ac:dyDescent="0.25">
      <c r="A3">
        <v>201606</v>
      </c>
      <c r="B3">
        <v>283506</v>
      </c>
      <c r="C3">
        <v>0</v>
      </c>
      <c r="G3" s="8">
        <v>0</v>
      </c>
      <c r="H3" s="10">
        <v>246722</v>
      </c>
      <c r="I3" s="10">
        <v>211877</v>
      </c>
      <c r="J3" s="10">
        <v>267228</v>
      </c>
      <c r="K3" s="10">
        <v>258175</v>
      </c>
      <c r="L3" s="10">
        <v>295469</v>
      </c>
      <c r="M3" s="10">
        <v>283506</v>
      </c>
      <c r="N3" s="10">
        <v>1562977</v>
      </c>
    </row>
    <row r="4" spans="1:14" x14ac:dyDescent="0.25">
      <c r="A4">
        <v>201603</v>
      </c>
      <c r="B4">
        <v>267228</v>
      </c>
      <c r="C4">
        <v>0</v>
      </c>
      <c r="G4" s="8">
        <v>1</v>
      </c>
      <c r="H4" s="10">
        <v>4770</v>
      </c>
      <c r="I4" s="10">
        <v>5345</v>
      </c>
      <c r="J4" s="10">
        <v>6758</v>
      </c>
      <c r="K4" s="10">
        <v>8246</v>
      </c>
      <c r="L4" s="10">
        <v>6087</v>
      </c>
      <c r="M4" s="10">
        <v>5645</v>
      </c>
      <c r="N4" s="10">
        <v>36851</v>
      </c>
    </row>
    <row r="5" spans="1:14" x14ac:dyDescent="0.25">
      <c r="A5">
        <v>201604</v>
      </c>
      <c r="B5">
        <v>258175</v>
      </c>
      <c r="C5">
        <v>0</v>
      </c>
      <c r="G5" s="8" t="s">
        <v>57</v>
      </c>
      <c r="H5" s="10">
        <v>251492</v>
      </c>
      <c r="I5" s="10">
        <v>217222</v>
      </c>
      <c r="J5" s="10">
        <v>273986</v>
      </c>
      <c r="K5" s="10">
        <v>266421</v>
      </c>
      <c r="L5" s="10">
        <v>301556</v>
      </c>
      <c r="M5" s="10">
        <v>289151</v>
      </c>
      <c r="N5" s="10">
        <v>1599828</v>
      </c>
    </row>
    <row r="6" spans="1:14" x14ac:dyDescent="0.25">
      <c r="A6">
        <v>201601</v>
      </c>
      <c r="B6">
        <v>246722</v>
      </c>
      <c r="C6">
        <v>0</v>
      </c>
    </row>
    <row r="7" spans="1:14" x14ac:dyDescent="0.25">
      <c r="A7">
        <v>201602</v>
      </c>
      <c r="B7">
        <v>211877</v>
      </c>
      <c r="C7">
        <v>0</v>
      </c>
    </row>
    <row r="8" spans="1:14" x14ac:dyDescent="0.25">
      <c r="A8">
        <v>201604</v>
      </c>
      <c r="B8">
        <v>8246</v>
      </c>
      <c r="C8">
        <v>1</v>
      </c>
    </row>
    <row r="9" spans="1:14" x14ac:dyDescent="0.25">
      <c r="A9">
        <v>201603</v>
      </c>
      <c r="B9">
        <v>6758</v>
      </c>
      <c r="C9">
        <v>1</v>
      </c>
    </row>
    <row r="10" spans="1:14" x14ac:dyDescent="0.25">
      <c r="A10">
        <v>201605</v>
      </c>
      <c r="B10">
        <v>6087</v>
      </c>
      <c r="C10">
        <v>1</v>
      </c>
    </row>
    <row r="11" spans="1:14" x14ac:dyDescent="0.25">
      <c r="A11">
        <v>201606</v>
      </c>
      <c r="B11">
        <v>5645</v>
      </c>
      <c r="C11">
        <v>1</v>
      </c>
    </row>
    <row r="12" spans="1:14" x14ac:dyDescent="0.25">
      <c r="A12">
        <v>201602</v>
      </c>
      <c r="B12">
        <v>5345</v>
      </c>
      <c r="C12">
        <v>1</v>
      </c>
    </row>
    <row r="13" spans="1:14" x14ac:dyDescent="0.25">
      <c r="A13">
        <v>201601</v>
      </c>
      <c r="B13">
        <v>4770</v>
      </c>
      <c r="C13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B1" workbookViewId="0">
      <selection activeCell="M3" sqref="G3:M8"/>
    </sheetView>
  </sheetViews>
  <sheetFormatPr defaultRowHeight="15" x14ac:dyDescent="0.25"/>
  <cols>
    <col min="7" max="7" width="18" bestFit="1" customWidth="1"/>
    <col min="8" max="8" width="19.5703125" bestFit="1" customWidth="1"/>
    <col min="9" max="13" width="7" bestFit="1" customWidth="1"/>
    <col min="14" max="14" width="10.7109375" bestFit="1" customWidth="1"/>
  </cols>
  <sheetData>
    <row r="1" spans="1:14" x14ac:dyDescent="0.25">
      <c r="A1" t="s">
        <v>0</v>
      </c>
      <c r="B1" t="s">
        <v>3</v>
      </c>
      <c r="C1" t="s">
        <v>75</v>
      </c>
      <c r="G1" s="7" t="s">
        <v>81</v>
      </c>
      <c r="H1" s="7" t="s">
        <v>58</v>
      </c>
    </row>
    <row r="2" spans="1:14" x14ac:dyDescent="0.25">
      <c r="A2">
        <v>201603</v>
      </c>
      <c r="B2">
        <v>176809</v>
      </c>
      <c r="C2" t="s">
        <v>76</v>
      </c>
      <c r="G2" s="7" t="s">
        <v>56</v>
      </c>
      <c r="H2">
        <v>201601</v>
      </c>
      <c r="I2">
        <v>201602</v>
      </c>
      <c r="J2">
        <v>201603</v>
      </c>
      <c r="K2">
        <v>201604</v>
      </c>
      <c r="L2">
        <v>201605</v>
      </c>
      <c r="M2">
        <v>201606</v>
      </c>
      <c r="N2" t="s">
        <v>57</v>
      </c>
    </row>
    <row r="3" spans="1:14" x14ac:dyDescent="0.25">
      <c r="A3">
        <v>201605</v>
      </c>
      <c r="B3">
        <v>169038</v>
      </c>
      <c r="C3" t="s">
        <v>76</v>
      </c>
      <c r="G3" s="8" t="s">
        <v>76</v>
      </c>
      <c r="H3" s="10">
        <v>168044</v>
      </c>
      <c r="I3" s="10">
        <v>134147</v>
      </c>
      <c r="J3" s="10">
        <v>176809</v>
      </c>
      <c r="K3" s="10">
        <v>167772</v>
      </c>
      <c r="L3" s="10">
        <v>169038</v>
      </c>
      <c r="M3" s="10">
        <v>167294</v>
      </c>
      <c r="N3" s="10">
        <v>983104</v>
      </c>
    </row>
    <row r="4" spans="1:14" x14ac:dyDescent="0.25">
      <c r="A4">
        <v>201601</v>
      </c>
      <c r="B4">
        <v>168044</v>
      </c>
      <c r="C4" t="s">
        <v>76</v>
      </c>
      <c r="G4" s="8" t="s">
        <v>77</v>
      </c>
      <c r="H4" s="10">
        <v>48254</v>
      </c>
      <c r="I4" s="10">
        <v>50589</v>
      </c>
      <c r="J4" s="10">
        <v>52186</v>
      </c>
      <c r="K4" s="10">
        <v>53958</v>
      </c>
      <c r="L4" s="10">
        <v>56201</v>
      </c>
      <c r="M4" s="10">
        <v>68889</v>
      </c>
      <c r="N4" s="10">
        <v>330077</v>
      </c>
    </row>
    <row r="5" spans="1:14" x14ac:dyDescent="0.25">
      <c r="A5">
        <v>201604</v>
      </c>
      <c r="B5">
        <v>167772</v>
      </c>
      <c r="C5" t="s">
        <v>76</v>
      </c>
      <c r="G5" s="8">
        <v>5187</v>
      </c>
      <c r="H5" s="10">
        <v>23651</v>
      </c>
      <c r="I5" s="10">
        <v>20993</v>
      </c>
      <c r="J5" s="10">
        <v>30971</v>
      </c>
      <c r="K5" s="10">
        <v>29452</v>
      </c>
      <c r="L5" s="10">
        <v>31807</v>
      </c>
      <c r="M5" s="10">
        <v>30154</v>
      </c>
      <c r="N5" s="10">
        <v>167028</v>
      </c>
    </row>
    <row r="6" spans="1:14" x14ac:dyDescent="0.25">
      <c r="A6">
        <v>201606</v>
      </c>
      <c r="B6">
        <v>167294</v>
      </c>
      <c r="C6" t="s">
        <v>76</v>
      </c>
      <c r="G6" s="8" t="s">
        <v>79</v>
      </c>
      <c r="H6" s="10">
        <v>10169</v>
      </c>
      <c r="I6" s="10">
        <v>10064</v>
      </c>
      <c r="J6" s="10">
        <v>12048</v>
      </c>
      <c r="K6" s="10">
        <v>12993</v>
      </c>
      <c r="L6" s="10">
        <v>15468</v>
      </c>
      <c r="M6" s="10">
        <v>17115</v>
      </c>
      <c r="N6" s="10">
        <v>77857</v>
      </c>
    </row>
    <row r="7" spans="1:14" x14ac:dyDescent="0.25">
      <c r="A7">
        <v>201602</v>
      </c>
      <c r="B7">
        <v>134147</v>
      </c>
      <c r="C7" t="s">
        <v>76</v>
      </c>
      <c r="G7" s="8" t="s">
        <v>78</v>
      </c>
      <c r="H7" s="10">
        <v>2</v>
      </c>
      <c r="I7" s="10">
        <v>3</v>
      </c>
      <c r="J7" s="10">
        <v>3</v>
      </c>
      <c r="K7" s="10">
        <v>4</v>
      </c>
      <c r="L7" s="10">
        <v>25900</v>
      </c>
      <c r="M7" s="10">
        <v>2781</v>
      </c>
      <c r="N7" s="10">
        <v>28693</v>
      </c>
    </row>
    <row r="8" spans="1:14" x14ac:dyDescent="0.25">
      <c r="A8">
        <v>201606</v>
      </c>
      <c r="B8">
        <v>68889</v>
      </c>
      <c r="C8" t="s">
        <v>77</v>
      </c>
      <c r="G8" s="8" t="s">
        <v>80</v>
      </c>
      <c r="H8" s="10">
        <v>1372</v>
      </c>
      <c r="I8" s="10">
        <v>1426</v>
      </c>
      <c r="J8" s="10">
        <v>1969</v>
      </c>
      <c r="K8" s="10">
        <v>2242</v>
      </c>
      <c r="L8" s="10">
        <v>3142</v>
      </c>
      <c r="M8" s="11">
        <v>2918</v>
      </c>
      <c r="N8" s="10">
        <v>13069</v>
      </c>
    </row>
    <row r="9" spans="1:14" x14ac:dyDescent="0.25">
      <c r="A9">
        <v>201605</v>
      </c>
      <c r="B9">
        <v>56201</v>
      </c>
      <c r="C9" t="s">
        <v>77</v>
      </c>
      <c r="G9" s="8" t="s">
        <v>57</v>
      </c>
      <c r="H9" s="10">
        <v>251492</v>
      </c>
      <c r="I9" s="10">
        <v>217222</v>
      </c>
      <c r="J9" s="10">
        <v>273986</v>
      </c>
      <c r="K9" s="10">
        <v>266421</v>
      </c>
      <c r="L9" s="10">
        <v>301556</v>
      </c>
      <c r="M9" s="10">
        <v>289151</v>
      </c>
      <c r="N9" s="10">
        <v>1599828</v>
      </c>
    </row>
    <row r="10" spans="1:14" x14ac:dyDescent="0.25">
      <c r="A10">
        <v>201604</v>
      </c>
      <c r="B10">
        <v>53958</v>
      </c>
      <c r="C10" t="s">
        <v>77</v>
      </c>
    </row>
    <row r="11" spans="1:14" x14ac:dyDescent="0.25">
      <c r="A11">
        <v>201603</v>
      </c>
      <c r="B11">
        <v>52186</v>
      </c>
      <c r="C11" t="s">
        <v>77</v>
      </c>
    </row>
    <row r="12" spans="1:14" x14ac:dyDescent="0.25">
      <c r="A12">
        <v>201602</v>
      </c>
      <c r="B12">
        <v>50589</v>
      </c>
      <c r="C12" t="s">
        <v>77</v>
      </c>
    </row>
    <row r="13" spans="1:14" x14ac:dyDescent="0.25">
      <c r="A13">
        <v>201601</v>
      </c>
      <c r="B13">
        <v>48254</v>
      </c>
      <c r="C13" t="s">
        <v>77</v>
      </c>
    </row>
    <row r="14" spans="1:14" x14ac:dyDescent="0.25">
      <c r="A14">
        <v>201605</v>
      </c>
      <c r="B14">
        <v>31807</v>
      </c>
      <c r="C14">
        <v>5187</v>
      </c>
    </row>
    <row r="15" spans="1:14" x14ac:dyDescent="0.25">
      <c r="A15">
        <v>201603</v>
      </c>
      <c r="B15">
        <v>30971</v>
      </c>
      <c r="C15">
        <v>5187</v>
      </c>
    </row>
    <row r="16" spans="1:14" x14ac:dyDescent="0.25">
      <c r="A16">
        <v>201606</v>
      </c>
      <c r="B16">
        <v>30154</v>
      </c>
      <c r="C16">
        <v>5187</v>
      </c>
    </row>
    <row r="17" spans="1:3" x14ac:dyDescent="0.25">
      <c r="A17">
        <v>201604</v>
      </c>
      <c r="B17">
        <v>29452</v>
      </c>
      <c r="C17">
        <v>5187</v>
      </c>
    </row>
    <row r="18" spans="1:3" x14ac:dyDescent="0.25">
      <c r="A18">
        <v>201605</v>
      </c>
      <c r="B18">
        <v>25900</v>
      </c>
      <c r="C18" t="s">
        <v>78</v>
      </c>
    </row>
    <row r="19" spans="1:3" x14ac:dyDescent="0.25">
      <c r="A19">
        <v>201601</v>
      </c>
      <c r="B19">
        <v>23651</v>
      </c>
      <c r="C19">
        <v>5187</v>
      </c>
    </row>
    <row r="20" spans="1:3" x14ac:dyDescent="0.25">
      <c r="A20">
        <v>201602</v>
      </c>
      <c r="B20">
        <v>20993</v>
      </c>
      <c r="C20">
        <v>5187</v>
      </c>
    </row>
    <row r="21" spans="1:3" x14ac:dyDescent="0.25">
      <c r="A21">
        <v>201606</v>
      </c>
      <c r="B21">
        <v>17115</v>
      </c>
      <c r="C21" t="s">
        <v>79</v>
      </c>
    </row>
    <row r="22" spans="1:3" x14ac:dyDescent="0.25">
      <c r="A22">
        <v>201605</v>
      </c>
      <c r="B22">
        <v>15468</v>
      </c>
      <c r="C22" t="s">
        <v>79</v>
      </c>
    </row>
    <row r="23" spans="1:3" x14ac:dyDescent="0.25">
      <c r="A23">
        <v>201604</v>
      </c>
      <c r="B23">
        <v>12993</v>
      </c>
      <c r="C23" t="s">
        <v>79</v>
      </c>
    </row>
    <row r="24" spans="1:3" x14ac:dyDescent="0.25">
      <c r="A24">
        <v>201603</v>
      </c>
      <c r="B24">
        <v>12048</v>
      </c>
      <c r="C24" t="s">
        <v>79</v>
      </c>
    </row>
    <row r="25" spans="1:3" x14ac:dyDescent="0.25">
      <c r="A25">
        <v>201601</v>
      </c>
      <c r="B25">
        <v>10169</v>
      </c>
      <c r="C25" t="s">
        <v>79</v>
      </c>
    </row>
    <row r="26" spans="1:3" x14ac:dyDescent="0.25">
      <c r="A26">
        <v>201602</v>
      </c>
      <c r="B26">
        <v>10064</v>
      </c>
      <c r="C26" t="s">
        <v>79</v>
      </c>
    </row>
    <row r="27" spans="1:3" x14ac:dyDescent="0.25">
      <c r="A27">
        <v>201605</v>
      </c>
      <c r="B27">
        <v>3142</v>
      </c>
      <c r="C27" t="s">
        <v>80</v>
      </c>
    </row>
    <row r="28" spans="1:3" x14ac:dyDescent="0.25">
      <c r="A28">
        <v>201606</v>
      </c>
      <c r="B28">
        <v>2918</v>
      </c>
      <c r="C28" t="s">
        <v>80</v>
      </c>
    </row>
    <row r="29" spans="1:3" x14ac:dyDescent="0.25">
      <c r="A29">
        <v>201606</v>
      </c>
      <c r="B29">
        <v>2781</v>
      </c>
      <c r="C29" t="s">
        <v>78</v>
      </c>
    </row>
    <row r="30" spans="1:3" x14ac:dyDescent="0.25">
      <c r="A30">
        <v>201604</v>
      </c>
      <c r="B30">
        <v>2242</v>
      </c>
      <c r="C30" t="s">
        <v>80</v>
      </c>
    </row>
    <row r="31" spans="1:3" x14ac:dyDescent="0.25">
      <c r="A31">
        <v>201603</v>
      </c>
      <c r="B31">
        <v>1969</v>
      </c>
      <c r="C31" t="s">
        <v>80</v>
      </c>
    </row>
    <row r="32" spans="1:3" x14ac:dyDescent="0.25">
      <c r="A32">
        <v>201602</v>
      </c>
      <c r="B32">
        <v>1426</v>
      </c>
      <c r="C32" t="s">
        <v>80</v>
      </c>
    </row>
    <row r="33" spans="1:3" x14ac:dyDescent="0.25">
      <c r="A33">
        <v>201601</v>
      </c>
      <c r="B33">
        <v>1372</v>
      </c>
      <c r="C33" t="s">
        <v>80</v>
      </c>
    </row>
    <row r="34" spans="1:3" x14ac:dyDescent="0.25">
      <c r="A34">
        <v>201604</v>
      </c>
      <c r="B34">
        <v>4</v>
      </c>
      <c r="C34" t="s">
        <v>78</v>
      </c>
    </row>
    <row r="35" spans="1:3" x14ac:dyDescent="0.25">
      <c r="A35">
        <v>201602</v>
      </c>
      <c r="B35">
        <v>3</v>
      </c>
      <c r="C35" t="s">
        <v>78</v>
      </c>
    </row>
    <row r="36" spans="1:3" x14ac:dyDescent="0.25">
      <c r="A36">
        <v>201603</v>
      </c>
      <c r="B36">
        <v>3</v>
      </c>
      <c r="C36" t="s">
        <v>78</v>
      </c>
    </row>
    <row r="37" spans="1:3" x14ac:dyDescent="0.25">
      <c r="A37">
        <v>201601</v>
      </c>
      <c r="B37">
        <v>2</v>
      </c>
      <c r="C37" t="s">
        <v>78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C1" workbookViewId="0">
      <selection activeCell="G3" sqref="G3:M7"/>
    </sheetView>
  </sheetViews>
  <sheetFormatPr defaultRowHeight="15" x14ac:dyDescent="0.25"/>
  <cols>
    <col min="7" max="7" width="23.140625" bestFit="1" customWidth="1"/>
    <col min="8" max="8" width="19.5703125" bestFit="1" customWidth="1"/>
    <col min="9" max="13" width="7" bestFit="1" customWidth="1"/>
    <col min="14" max="14" width="10.7109375" bestFit="1" customWidth="1"/>
  </cols>
  <sheetData>
    <row r="1" spans="1:14" x14ac:dyDescent="0.25">
      <c r="A1" t="s">
        <v>0</v>
      </c>
      <c r="B1" t="s">
        <v>52</v>
      </c>
      <c r="C1" t="s">
        <v>109</v>
      </c>
      <c r="G1" s="7" t="s">
        <v>59</v>
      </c>
      <c r="H1" s="7" t="s">
        <v>58</v>
      </c>
    </row>
    <row r="2" spans="1:14" x14ac:dyDescent="0.25">
      <c r="A2">
        <v>201605</v>
      </c>
      <c r="B2">
        <v>129880</v>
      </c>
      <c r="C2" t="s">
        <v>110</v>
      </c>
      <c r="G2" s="7" t="s">
        <v>56</v>
      </c>
      <c r="H2">
        <v>201601</v>
      </c>
      <c r="I2">
        <v>201602</v>
      </c>
      <c r="J2">
        <v>201603</v>
      </c>
      <c r="K2">
        <v>201604</v>
      </c>
      <c r="L2">
        <v>201605</v>
      </c>
      <c r="M2">
        <v>201606</v>
      </c>
      <c r="N2" t="s">
        <v>57</v>
      </c>
    </row>
    <row r="3" spans="1:14" x14ac:dyDescent="0.25">
      <c r="A3">
        <v>201606</v>
      </c>
      <c r="B3">
        <v>120787</v>
      </c>
      <c r="C3" t="s">
        <v>110</v>
      </c>
      <c r="G3" s="8" t="s">
        <v>110</v>
      </c>
      <c r="H3" s="10">
        <v>103130</v>
      </c>
      <c r="I3" s="10">
        <v>85624</v>
      </c>
      <c r="J3" s="10">
        <v>112437</v>
      </c>
      <c r="K3" s="10">
        <v>112339</v>
      </c>
      <c r="L3" s="10">
        <v>129880</v>
      </c>
      <c r="M3" s="10">
        <v>120787</v>
      </c>
      <c r="N3" s="10">
        <v>664197</v>
      </c>
    </row>
    <row r="4" spans="1:14" x14ac:dyDescent="0.25">
      <c r="A4">
        <v>201603</v>
      </c>
      <c r="B4">
        <v>112437</v>
      </c>
      <c r="C4" t="s">
        <v>110</v>
      </c>
      <c r="G4" s="8" t="s">
        <v>111</v>
      </c>
      <c r="H4" s="10">
        <v>96625</v>
      </c>
      <c r="I4" s="10">
        <v>78095</v>
      </c>
      <c r="J4" s="10">
        <v>105088</v>
      </c>
      <c r="K4" s="10">
        <v>96593</v>
      </c>
      <c r="L4" s="10">
        <v>110377</v>
      </c>
      <c r="M4" s="10">
        <v>95122</v>
      </c>
      <c r="N4" s="10">
        <v>581900</v>
      </c>
    </row>
    <row r="5" spans="1:14" x14ac:dyDescent="0.25">
      <c r="A5">
        <v>201604</v>
      </c>
      <c r="B5">
        <v>112339</v>
      </c>
      <c r="C5" t="s">
        <v>110</v>
      </c>
      <c r="G5" s="8" t="s">
        <v>112</v>
      </c>
      <c r="H5" s="10">
        <v>48253</v>
      </c>
      <c r="I5" s="10">
        <v>50588</v>
      </c>
      <c r="J5" s="10">
        <v>52186</v>
      </c>
      <c r="K5" s="10">
        <v>53958</v>
      </c>
      <c r="L5" s="10">
        <v>56201</v>
      </c>
      <c r="M5" s="10">
        <v>68887</v>
      </c>
      <c r="N5" s="10">
        <v>330073</v>
      </c>
    </row>
    <row r="6" spans="1:14" x14ac:dyDescent="0.25">
      <c r="A6">
        <v>201605</v>
      </c>
      <c r="B6">
        <v>110377</v>
      </c>
      <c r="C6" t="s">
        <v>111</v>
      </c>
      <c r="G6" s="8" t="s">
        <v>113</v>
      </c>
      <c r="H6" s="10">
        <v>3346</v>
      </c>
      <c r="I6" s="10">
        <v>2684</v>
      </c>
      <c r="J6" s="10">
        <v>3584</v>
      </c>
      <c r="K6" s="10">
        <v>3132</v>
      </c>
      <c r="L6" s="10">
        <v>4799</v>
      </c>
      <c r="M6" s="10">
        <v>3163</v>
      </c>
      <c r="N6" s="10">
        <v>20708</v>
      </c>
    </row>
    <row r="7" spans="1:14" x14ac:dyDescent="0.25">
      <c r="A7">
        <v>201603</v>
      </c>
      <c r="B7">
        <v>105088</v>
      </c>
      <c r="C7" t="s">
        <v>111</v>
      </c>
      <c r="G7" s="8" t="s">
        <v>114</v>
      </c>
      <c r="H7" s="10">
        <v>138</v>
      </c>
      <c r="I7" s="10">
        <v>231</v>
      </c>
      <c r="J7" s="10">
        <v>691</v>
      </c>
      <c r="K7" s="10">
        <v>399</v>
      </c>
      <c r="L7" s="10">
        <v>299</v>
      </c>
      <c r="M7" s="10">
        <v>1192</v>
      </c>
      <c r="N7" s="10">
        <v>2950</v>
      </c>
    </row>
    <row r="8" spans="1:14" x14ac:dyDescent="0.25">
      <c r="A8">
        <v>201601</v>
      </c>
      <c r="B8">
        <v>103130</v>
      </c>
      <c r="C8" t="s">
        <v>110</v>
      </c>
      <c r="G8" s="8" t="s">
        <v>57</v>
      </c>
      <c r="H8" s="10">
        <v>251492</v>
      </c>
      <c r="I8" s="10">
        <v>217222</v>
      </c>
      <c r="J8" s="10">
        <v>273986</v>
      </c>
      <c r="K8" s="10">
        <v>266421</v>
      </c>
      <c r="L8" s="10">
        <v>301556</v>
      </c>
      <c r="M8" s="10">
        <v>289151</v>
      </c>
      <c r="N8" s="10">
        <v>1599828</v>
      </c>
    </row>
    <row r="9" spans="1:14" x14ac:dyDescent="0.25">
      <c r="A9">
        <v>201601</v>
      </c>
      <c r="B9">
        <v>96625</v>
      </c>
      <c r="C9" t="s">
        <v>111</v>
      </c>
    </row>
    <row r="10" spans="1:14" x14ac:dyDescent="0.25">
      <c r="A10">
        <v>201604</v>
      </c>
      <c r="B10">
        <v>96593</v>
      </c>
      <c r="C10" t="s">
        <v>111</v>
      </c>
    </row>
    <row r="11" spans="1:14" x14ac:dyDescent="0.25">
      <c r="A11">
        <v>201606</v>
      </c>
      <c r="B11">
        <v>95122</v>
      </c>
      <c r="C11" t="s">
        <v>111</v>
      </c>
    </row>
    <row r="12" spans="1:14" x14ac:dyDescent="0.25">
      <c r="A12">
        <v>201602</v>
      </c>
      <c r="B12">
        <v>85624</v>
      </c>
      <c r="C12" t="s">
        <v>110</v>
      </c>
    </row>
    <row r="13" spans="1:14" x14ac:dyDescent="0.25">
      <c r="A13">
        <v>201602</v>
      </c>
      <c r="B13">
        <v>78095</v>
      </c>
      <c r="C13" t="s">
        <v>111</v>
      </c>
    </row>
    <row r="14" spans="1:14" x14ac:dyDescent="0.25">
      <c r="A14">
        <v>201606</v>
      </c>
      <c r="B14">
        <v>68887</v>
      </c>
      <c r="C14" t="s">
        <v>112</v>
      </c>
    </row>
    <row r="15" spans="1:14" x14ac:dyDescent="0.25">
      <c r="A15">
        <v>201605</v>
      </c>
      <c r="B15">
        <v>56201</v>
      </c>
      <c r="C15" t="s">
        <v>112</v>
      </c>
    </row>
    <row r="16" spans="1:14" x14ac:dyDescent="0.25">
      <c r="A16">
        <v>201604</v>
      </c>
      <c r="B16">
        <v>53958</v>
      </c>
      <c r="C16" t="s">
        <v>112</v>
      </c>
    </row>
    <row r="17" spans="1:3" x14ac:dyDescent="0.25">
      <c r="A17">
        <v>201603</v>
      </c>
      <c r="B17">
        <v>52186</v>
      </c>
      <c r="C17" t="s">
        <v>112</v>
      </c>
    </row>
    <row r="18" spans="1:3" x14ac:dyDescent="0.25">
      <c r="A18">
        <v>201602</v>
      </c>
      <c r="B18">
        <v>50588</v>
      </c>
      <c r="C18" t="s">
        <v>112</v>
      </c>
    </row>
    <row r="19" spans="1:3" x14ac:dyDescent="0.25">
      <c r="A19">
        <v>201601</v>
      </c>
      <c r="B19">
        <v>48253</v>
      </c>
      <c r="C19" t="s">
        <v>112</v>
      </c>
    </row>
    <row r="20" spans="1:3" x14ac:dyDescent="0.25">
      <c r="A20">
        <v>201605</v>
      </c>
      <c r="B20">
        <v>4799</v>
      </c>
      <c r="C20" t="s">
        <v>113</v>
      </c>
    </row>
    <row r="21" spans="1:3" x14ac:dyDescent="0.25">
      <c r="A21">
        <v>201603</v>
      </c>
      <c r="B21">
        <v>3584</v>
      </c>
      <c r="C21" t="s">
        <v>113</v>
      </c>
    </row>
    <row r="22" spans="1:3" x14ac:dyDescent="0.25">
      <c r="A22">
        <v>201601</v>
      </c>
      <c r="B22">
        <v>3346</v>
      </c>
      <c r="C22" t="s">
        <v>113</v>
      </c>
    </row>
    <row r="23" spans="1:3" x14ac:dyDescent="0.25">
      <c r="A23">
        <v>201606</v>
      </c>
      <c r="B23">
        <v>3163</v>
      </c>
      <c r="C23" t="s">
        <v>113</v>
      </c>
    </row>
    <row r="24" spans="1:3" x14ac:dyDescent="0.25">
      <c r="A24">
        <v>201604</v>
      </c>
      <c r="B24">
        <v>3132</v>
      </c>
      <c r="C24" t="s">
        <v>113</v>
      </c>
    </row>
    <row r="25" spans="1:3" x14ac:dyDescent="0.25">
      <c r="A25">
        <v>201602</v>
      </c>
      <c r="B25">
        <v>2684</v>
      </c>
      <c r="C25" t="s">
        <v>113</v>
      </c>
    </row>
    <row r="26" spans="1:3" x14ac:dyDescent="0.25">
      <c r="A26">
        <v>201606</v>
      </c>
      <c r="B26">
        <v>1192</v>
      </c>
      <c r="C26" t="s">
        <v>114</v>
      </c>
    </row>
    <row r="27" spans="1:3" x14ac:dyDescent="0.25">
      <c r="A27">
        <v>201603</v>
      </c>
      <c r="B27">
        <v>691</v>
      </c>
      <c r="C27" t="s">
        <v>114</v>
      </c>
    </row>
    <row r="28" spans="1:3" x14ac:dyDescent="0.25">
      <c r="A28">
        <v>201604</v>
      </c>
      <c r="B28">
        <v>399</v>
      </c>
      <c r="C28" t="s">
        <v>114</v>
      </c>
    </row>
    <row r="29" spans="1:3" x14ac:dyDescent="0.25">
      <c r="A29">
        <v>201605</v>
      </c>
      <c r="B29">
        <v>299</v>
      </c>
      <c r="C29" t="s">
        <v>114</v>
      </c>
    </row>
    <row r="30" spans="1:3" x14ac:dyDescent="0.25">
      <c r="A30">
        <v>201602</v>
      </c>
      <c r="B30">
        <v>231</v>
      </c>
      <c r="C30" t="s">
        <v>114</v>
      </c>
    </row>
    <row r="31" spans="1:3" x14ac:dyDescent="0.25">
      <c r="A31">
        <v>201601</v>
      </c>
      <c r="B31">
        <v>138</v>
      </c>
      <c r="C31" t="s">
        <v>114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sheetData>
    <row r="1" spans="1:2" x14ac:dyDescent="0.25">
      <c r="A1" t="s">
        <v>51</v>
      </c>
      <c r="B1" t="s">
        <v>3</v>
      </c>
    </row>
    <row r="2" spans="1:2" x14ac:dyDescent="0.25">
      <c r="A2">
        <v>219755</v>
      </c>
      <c r="B2">
        <v>41220</v>
      </c>
    </row>
    <row r="3" spans="1:2" x14ac:dyDescent="0.25">
      <c r="A3">
        <v>130294</v>
      </c>
      <c r="B3">
        <v>32731</v>
      </c>
    </row>
    <row r="4" spans="1:2" x14ac:dyDescent="0.25">
      <c r="A4">
        <v>42903</v>
      </c>
      <c r="B4">
        <v>27228</v>
      </c>
    </row>
    <row r="5" spans="1:2" x14ac:dyDescent="0.25">
      <c r="A5">
        <v>63718</v>
      </c>
      <c r="B5">
        <v>24132</v>
      </c>
    </row>
    <row r="6" spans="1:2" x14ac:dyDescent="0.25">
      <c r="A6">
        <v>132809</v>
      </c>
      <c r="B6">
        <v>23350</v>
      </c>
    </row>
    <row r="7" spans="1:2" x14ac:dyDescent="0.25">
      <c r="A7">
        <v>83377</v>
      </c>
      <c r="B7">
        <v>21601</v>
      </c>
    </row>
    <row r="8" spans="1:2" x14ac:dyDescent="0.25">
      <c r="A8">
        <v>149048</v>
      </c>
      <c r="B8">
        <v>16386</v>
      </c>
    </row>
    <row r="9" spans="1:2" x14ac:dyDescent="0.25">
      <c r="A9">
        <v>59205</v>
      </c>
      <c r="B9">
        <v>16096</v>
      </c>
    </row>
    <row r="10" spans="1:2" x14ac:dyDescent="0.25">
      <c r="A10">
        <v>154310</v>
      </c>
      <c r="B10">
        <v>14455</v>
      </c>
    </row>
    <row r="11" spans="1:2" x14ac:dyDescent="0.25">
      <c r="A11">
        <v>132454</v>
      </c>
      <c r="B11">
        <v>11685</v>
      </c>
    </row>
    <row r="12" spans="1:2" x14ac:dyDescent="0.25">
      <c r="A12">
        <v>116882</v>
      </c>
      <c r="B12">
        <v>10069</v>
      </c>
    </row>
    <row r="13" spans="1:2" x14ac:dyDescent="0.25">
      <c r="A13">
        <v>191898</v>
      </c>
      <c r="B13">
        <v>10018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opLeftCell="C1" workbookViewId="0">
      <selection activeCell="G1" sqref="G1"/>
    </sheetView>
  </sheetViews>
  <sheetFormatPr defaultRowHeight="15" x14ac:dyDescent="0.25"/>
  <cols>
    <col min="1" max="1" width="31.85546875" bestFit="1" customWidth="1"/>
    <col min="2" max="2" width="14.85546875" bestFit="1" customWidth="1"/>
    <col min="3" max="3" width="16.5703125" bestFit="1" customWidth="1"/>
    <col min="7" max="7" width="23.140625" bestFit="1" customWidth="1"/>
    <col min="8" max="8" width="19.5703125" bestFit="1" customWidth="1"/>
    <col min="9" max="13" width="7" bestFit="1" customWidth="1"/>
    <col min="14" max="14" width="10.7109375" bestFit="1" customWidth="1"/>
  </cols>
  <sheetData>
    <row r="1" spans="1:17" x14ac:dyDescent="0.25">
      <c r="A1" s="2" t="s">
        <v>0</v>
      </c>
      <c r="B1" s="2" t="s">
        <v>52</v>
      </c>
      <c r="C1" s="2" t="s">
        <v>61</v>
      </c>
      <c r="G1" s="7" t="s">
        <v>59</v>
      </c>
      <c r="H1" s="7" t="s">
        <v>58</v>
      </c>
    </row>
    <row r="2" spans="1:17" x14ac:dyDescent="0.25">
      <c r="A2" s="2">
        <v>201605</v>
      </c>
      <c r="B2" s="2">
        <v>252454</v>
      </c>
      <c r="C2" s="2" t="s">
        <v>62</v>
      </c>
      <c r="G2" s="7" t="s">
        <v>56</v>
      </c>
      <c r="H2">
        <v>201601</v>
      </c>
      <c r="I2">
        <v>201602</v>
      </c>
      <c r="J2">
        <v>201603</v>
      </c>
      <c r="K2">
        <v>201604</v>
      </c>
      <c r="L2">
        <v>201605</v>
      </c>
      <c r="M2">
        <v>201606</v>
      </c>
      <c r="N2" t="s">
        <v>57</v>
      </c>
    </row>
    <row r="3" spans="1:17" x14ac:dyDescent="0.25">
      <c r="A3" s="2">
        <v>201606</v>
      </c>
      <c r="B3" s="2">
        <v>241297</v>
      </c>
      <c r="C3" s="2" t="s">
        <v>62</v>
      </c>
      <c r="G3" s="8" t="s">
        <v>62</v>
      </c>
      <c r="H3" s="10">
        <v>209897</v>
      </c>
      <c r="I3" s="10">
        <v>181027</v>
      </c>
      <c r="J3" s="10">
        <v>231928</v>
      </c>
      <c r="K3" s="10">
        <v>218007</v>
      </c>
      <c r="L3" s="10">
        <v>252454</v>
      </c>
      <c r="M3" s="10">
        <v>241297</v>
      </c>
      <c r="N3" s="10">
        <v>1334610</v>
      </c>
      <c r="O3">
        <v>1334610</v>
      </c>
      <c r="P3" s="4">
        <f>O3/$O$13</f>
        <v>0.83422092874984066</v>
      </c>
      <c r="Q3">
        <f>P3</f>
        <v>0.83422092874984066</v>
      </c>
    </row>
    <row r="4" spans="1:17" x14ac:dyDescent="0.25">
      <c r="A4" s="2">
        <v>201603</v>
      </c>
      <c r="B4" s="2">
        <v>231928</v>
      </c>
      <c r="C4" s="2" t="s">
        <v>62</v>
      </c>
      <c r="G4" s="8" t="s">
        <v>63</v>
      </c>
      <c r="H4" s="10">
        <v>35798</v>
      </c>
      <c r="I4" s="10">
        <v>29520</v>
      </c>
      <c r="J4" s="10">
        <v>34403</v>
      </c>
      <c r="K4" s="10">
        <v>39163</v>
      </c>
      <c r="L4" s="10">
        <v>39482</v>
      </c>
      <c r="M4" s="10">
        <v>38354</v>
      </c>
      <c r="N4" s="10">
        <v>216720</v>
      </c>
      <c r="O4">
        <v>216720</v>
      </c>
      <c r="P4" s="4">
        <f t="shared" ref="P4:P13" si="0">O4/$O$13</f>
        <v>0.13546456244046234</v>
      </c>
      <c r="Q4">
        <f>SUM(P4,Q3)</f>
        <v>0.96968549119030301</v>
      </c>
    </row>
    <row r="5" spans="1:17" x14ac:dyDescent="0.25">
      <c r="A5" s="2">
        <v>201604</v>
      </c>
      <c r="B5" s="2">
        <v>218007</v>
      </c>
      <c r="C5" s="2" t="s">
        <v>62</v>
      </c>
      <c r="G5" s="8" t="s">
        <v>64</v>
      </c>
      <c r="H5" s="10">
        <v>4181</v>
      </c>
      <c r="I5" s="10">
        <v>4714</v>
      </c>
      <c r="J5" s="10">
        <v>6156</v>
      </c>
      <c r="K5" s="10">
        <v>7761</v>
      </c>
      <c r="L5" s="10">
        <v>7783</v>
      </c>
      <c r="M5" s="10">
        <v>7651</v>
      </c>
      <c r="N5" s="10">
        <v>38246</v>
      </c>
      <c r="O5">
        <v>38246</v>
      </c>
      <c r="P5" s="4">
        <f t="shared" si="0"/>
        <v>2.3906319929392409E-2</v>
      </c>
      <c r="Q5">
        <f t="shared" ref="Q5:Q13" si="1">SUM(P5,Q4)</f>
        <v>0.99359181111969541</v>
      </c>
    </row>
    <row r="6" spans="1:17" x14ac:dyDescent="0.25">
      <c r="A6" s="2">
        <v>201601</v>
      </c>
      <c r="B6" s="2">
        <v>209897</v>
      </c>
      <c r="C6" s="2" t="s">
        <v>62</v>
      </c>
      <c r="G6" s="8" t="s">
        <v>65</v>
      </c>
      <c r="H6" s="10">
        <v>553</v>
      </c>
      <c r="I6" s="10">
        <v>1287</v>
      </c>
      <c r="J6" s="10">
        <v>574</v>
      </c>
      <c r="K6" s="10">
        <v>627</v>
      </c>
      <c r="L6" s="10">
        <v>508</v>
      </c>
      <c r="M6" s="10">
        <v>416</v>
      </c>
      <c r="N6" s="10">
        <v>3965</v>
      </c>
      <c r="O6">
        <v>3965</v>
      </c>
      <c r="P6" s="4">
        <f t="shared" si="0"/>
        <v>2.4783914270784108E-3</v>
      </c>
      <c r="Q6">
        <f t="shared" si="1"/>
        <v>0.99607020254677381</v>
      </c>
    </row>
    <row r="7" spans="1:17" x14ac:dyDescent="0.25">
      <c r="A7" s="2">
        <v>201602</v>
      </c>
      <c r="B7" s="2">
        <v>181027</v>
      </c>
      <c r="C7" s="2" t="s">
        <v>62</v>
      </c>
      <c r="G7" s="8" t="s">
        <v>66</v>
      </c>
      <c r="H7" s="10">
        <v>97</v>
      </c>
      <c r="I7" s="10">
        <v>131</v>
      </c>
      <c r="J7" s="10">
        <v>140</v>
      </c>
      <c r="K7" s="10">
        <v>145</v>
      </c>
      <c r="L7" s="10">
        <v>707</v>
      </c>
      <c r="M7" s="10">
        <v>750</v>
      </c>
      <c r="N7" s="10">
        <v>1970</v>
      </c>
      <c r="O7">
        <v>1970</v>
      </c>
      <c r="P7" s="4">
        <f t="shared" si="0"/>
        <v>1.2313823736051625E-3</v>
      </c>
      <c r="Q7">
        <f t="shared" si="1"/>
        <v>0.99730158492037901</v>
      </c>
    </row>
    <row r="8" spans="1:17" x14ac:dyDescent="0.25">
      <c r="A8" s="2">
        <v>201605</v>
      </c>
      <c r="B8" s="2">
        <v>39482</v>
      </c>
      <c r="C8" s="2" t="s">
        <v>63</v>
      </c>
      <c r="G8" s="8" t="s">
        <v>67</v>
      </c>
      <c r="H8" s="10">
        <v>293</v>
      </c>
      <c r="I8" s="10">
        <v>213</v>
      </c>
      <c r="J8" s="10">
        <v>390</v>
      </c>
      <c r="K8" s="10">
        <v>285</v>
      </c>
      <c r="L8" s="10">
        <v>203</v>
      </c>
      <c r="M8" s="10">
        <v>177</v>
      </c>
      <c r="N8" s="10">
        <v>1561</v>
      </c>
      <c r="O8">
        <v>1561</v>
      </c>
      <c r="P8" s="4">
        <f t="shared" si="0"/>
        <v>9.7572989096327857E-4</v>
      </c>
      <c r="Q8">
        <f t="shared" si="1"/>
        <v>0.9982773148113423</v>
      </c>
    </row>
    <row r="9" spans="1:17" x14ac:dyDescent="0.25">
      <c r="A9" s="2">
        <v>201604</v>
      </c>
      <c r="B9" s="2">
        <v>39163</v>
      </c>
      <c r="C9" s="2" t="s">
        <v>63</v>
      </c>
      <c r="G9" s="8" t="s">
        <v>68</v>
      </c>
      <c r="H9" s="10">
        <v>243</v>
      </c>
      <c r="I9" s="10">
        <v>129</v>
      </c>
      <c r="J9" s="10">
        <v>172</v>
      </c>
      <c r="K9" s="10">
        <v>313</v>
      </c>
      <c r="L9" s="10">
        <v>327</v>
      </c>
      <c r="M9" s="10">
        <v>373</v>
      </c>
      <c r="N9" s="10">
        <v>1557</v>
      </c>
      <c r="O9">
        <v>1557</v>
      </c>
      <c r="P9" s="4">
        <f t="shared" si="0"/>
        <v>9.7322962218438479E-4</v>
      </c>
      <c r="Q9">
        <f t="shared" si="1"/>
        <v>0.99925054443352668</v>
      </c>
    </row>
    <row r="10" spans="1:17" x14ac:dyDescent="0.25">
      <c r="A10" s="2">
        <v>201606</v>
      </c>
      <c r="B10" s="2">
        <v>38354</v>
      </c>
      <c r="C10" s="2" t="s">
        <v>63</v>
      </c>
      <c r="G10" s="8" t="s">
        <v>69</v>
      </c>
      <c r="H10" s="10">
        <v>338</v>
      </c>
      <c r="I10" s="10">
        <v>135</v>
      </c>
      <c r="J10" s="10">
        <v>167</v>
      </c>
      <c r="K10" s="10">
        <v>76</v>
      </c>
      <c r="L10" s="10">
        <v>47</v>
      </c>
      <c r="M10" s="10">
        <v>84</v>
      </c>
      <c r="N10" s="10">
        <v>847</v>
      </c>
      <c r="O10">
        <v>847</v>
      </c>
      <c r="P10" s="4">
        <f t="shared" si="0"/>
        <v>5.2943191393074751E-4</v>
      </c>
      <c r="Q10">
        <f t="shared" si="1"/>
        <v>0.99977997634745741</v>
      </c>
    </row>
    <row r="11" spans="1:17" x14ac:dyDescent="0.25">
      <c r="A11" s="2">
        <v>201601</v>
      </c>
      <c r="B11" s="2">
        <v>35798</v>
      </c>
      <c r="C11" s="2" t="s">
        <v>63</v>
      </c>
      <c r="G11" s="8" t="s">
        <v>70</v>
      </c>
      <c r="H11" s="10">
        <v>68</v>
      </c>
      <c r="I11" s="10">
        <v>55</v>
      </c>
      <c r="J11" s="10">
        <v>53</v>
      </c>
      <c r="K11" s="10">
        <v>42</v>
      </c>
      <c r="L11" s="10">
        <v>40</v>
      </c>
      <c r="M11" s="10">
        <v>37</v>
      </c>
      <c r="N11" s="10">
        <v>295</v>
      </c>
      <c r="O11">
        <v>295</v>
      </c>
      <c r="P11" s="4">
        <f t="shared" si="0"/>
        <v>1.8439482244341266E-4</v>
      </c>
      <c r="Q11">
        <f t="shared" si="1"/>
        <v>0.99996437116990078</v>
      </c>
    </row>
    <row r="12" spans="1:17" x14ac:dyDescent="0.25">
      <c r="A12" s="2">
        <v>201603</v>
      </c>
      <c r="B12" s="2">
        <v>34403</v>
      </c>
      <c r="C12" s="2" t="s">
        <v>63</v>
      </c>
      <c r="G12" s="8" t="s">
        <v>71</v>
      </c>
      <c r="H12" s="10">
        <v>24</v>
      </c>
      <c r="I12" s="10">
        <v>11</v>
      </c>
      <c r="J12" s="10">
        <v>3</v>
      </c>
      <c r="K12" s="10">
        <v>2</v>
      </c>
      <c r="L12" s="10">
        <v>5</v>
      </c>
      <c r="M12" s="10">
        <v>12</v>
      </c>
      <c r="N12" s="10">
        <v>57</v>
      </c>
      <c r="O12">
        <v>57</v>
      </c>
      <c r="P12" s="4">
        <f t="shared" si="0"/>
        <v>3.5628830099235665E-5</v>
      </c>
      <c r="Q12">
        <f t="shared" si="1"/>
        <v>1</v>
      </c>
    </row>
    <row r="13" spans="1:17" x14ac:dyDescent="0.25">
      <c r="A13" s="2">
        <v>201602</v>
      </c>
      <c r="B13" s="2">
        <v>29520</v>
      </c>
      <c r="C13" s="2" t="s">
        <v>63</v>
      </c>
      <c r="G13" s="8" t="s">
        <v>57</v>
      </c>
      <c r="H13" s="10">
        <v>251492</v>
      </c>
      <c r="I13" s="10">
        <v>217222</v>
      </c>
      <c r="J13" s="10">
        <v>273986</v>
      </c>
      <c r="K13" s="10">
        <v>266421</v>
      </c>
      <c r="L13" s="10">
        <v>301556</v>
      </c>
      <c r="M13" s="10">
        <v>289151</v>
      </c>
      <c r="N13" s="10">
        <v>1599828</v>
      </c>
      <c r="O13">
        <v>1599828</v>
      </c>
      <c r="P13" s="4">
        <f t="shared" si="0"/>
        <v>1</v>
      </c>
      <c r="Q13">
        <f t="shared" si="1"/>
        <v>2</v>
      </c>
    </row>
    <row r="14" spans="1:17" x14ac:dyDescent="0.25">
      <c r="A14" s="2">
        <v>201605</v>
      </c>
      <c r="B14" s="2">
        <v>7783</v>
      </c>
      <c r="C14" s="2" t="s">
        <v>64</v>
      </c>
    </row>
    <row r="15" spans="1:17" x14ac:dyDescent="0.25">
      <c r="A15" s="2">
        <v>201604</v>
      </c>
      <c r="B15" s="2">
        <v>7761</v>
      </c>
      <c r="C15" s="2" t="s">
        <v>64</v>
      </c>
      <c r="G15" s="8" t="s">
        <v>124</v>
      </c>
      <c r="H15">
        <f>SUM(H5:H12)</f>
        <v>5797</v>
      </c>
      <c r="I15">
        <f t="shared" ref="I15:M15" si="2">SUM(I5:I12)</f>
        <v>6675</v>
      </c>
      <c r="J15">
        <f t="shared" si="2"/>
        <v>7655</v>
      </c>
      <c r="K15">
        <f t="shared" si="2"/>
        <v>9251</v>
      </c>
      <c r="L15">
        <f t="shared" si="2"/>
        <v>9620</v>
      </c>
      <c r="M15">
        <f t="shared" si="2"/>
        <v>9500</v>
      </c>
    </row>
    <row r="16" spans="1:17" x14ac:dyDescent="0.25">
      <c r="A16" s="2">
        <v>201606</v>
      </c>
      <c r="B16" s="2">
        <v>7651</v>
      </c>
      <c r="C16" s="2" t="s">
        <v>64</v>
      </c>
    </row>
    <row r="17" spans="1:3" x14ac:dyDescent="0.25">
      <c r="A17" s="2">
        <v>201603</v>
      </c>
      <c r="B17" s="2">
        <v>6156</v>
      </c>
      <c r="C17" s="2" t="s">
        <v>64</v>
      </c>
    </row>
    <row r="18" spans="1:3" x14ac:dyDescent="0.25">
      <c r="A18" s="2">
        <v>201602</v>
      </c>
      <c r="B18" s="2">
        <v>4714</v>
      </c>
      <c r="C18" s="2" t="s">
        <v>64</v>
      </c>
    </row>
    <row r="19" spans="1:3" x14ac:dyDescent="0.25">
      <c r="A19" s="2">
        <v>201601</v>
      </c>
      <c r="B19" s="2">
        <v>4181</v>
      </c>
      <c r="C19" s="2" t="s">
        <v>64</v>
      </c>
    </row>
    <row r="20" spans="1:3" x14ac:dyDescent="0.25">
      <c r="A20" s="2">
        <v>201602</v>
      </c>
      <c r="B20" s="2">
        <v>1287</v>
      </c>
      <c r="C20" s="2" t="s">
        <v>65</v>
      </c>
    </row>
    <row r="21" spans="1:3" x14ac:dyDescent="0.25">
      <c r="A21" s="2">
        <v>201606</v>
      </c>
      <c r="B21" s="2">
        <v>750</v>
      </c>
      <c r="C21" s="2" t="s">
        <v>66</v>
      </c>
    </row>
    <row r="22" spans="1:3" x14ac:dyDescent="0.25">
      <c r="A22" s="2">
        <v>201605</v>
      </c>
      <c r="B22" s="2">
        <v>707</v>
      </c>
      <c r="C22" s="2" t="s">
        <v>66</v>
      </c>
    </row>
    <row r="23" spans="1:3" x14ac:dyDescent="0.25">
      <c r="A23" s="2">
        <v>201604</v>
      </c>
      <c r="B23" s="2">
        <v>627</v>
      </c>
      <c r="C23" s="2" t="s">
        <v>65</v>
      </c>
    </row>
    <row r="24" spans="1:3" x14ac:dyDescent="0.25">
      <c r="A24" s="2">
        <v>201603</v>
      </c>
      <c r="B24" s="2">
        <v>574</v>
      </c>
      <c r="C24" s="2" t="s">
        <v>65</v>
      </c>
    </row>
    <row r="25" spans="1:3" x14ac:dyDescent="0.25">
      <c r="A25" s="2">
        <v>201601</v>
      </c>
      <c r="B25" s="2">
        <v>553</v>
      </c>
      <c r="C25" s="2" t="s">
        <v>65</v>
      </c>
    </row>
    <row r="26" spans="1:3" x14ac:dyDescent="0.25">
      <c r="A26" s="2">
        <v>201605</v>
      </c>
      <c r="B26" s="2">
        <v>508</v>
      </c>
      <c r="C26" s="2" t="s">
        <v>65</v>
      </c>
    </row>
    <row r="27" spans="1:3" x14ac:dyDescent="0.25">
      <c r="A27" s="2">
        <v>201606</v>
      </c>
      <c r="B27" s="2">
        <v>416</v>
      </c>
      <c r="C27" s="2" t="s">
        <v>65</v>
      </c>
    </row>
    <row r="28" spans="1:3" x14ac:dyDescent="0.25">
      <c r="A28" s="2">
        <v>201603</v>
      </c>
      <c r="B28" s="2">
        <v>390</v>
      </c>
      <c r="C28" s="2" t="s">
        <v>67</v>
      </c>
    </row>
    <row r="29" spans="1:3" x14ac:dyDescent="0.25">
      <c r="A29" s="2">
        <v>201606</v>
      </c>
      <c r="B29" s="2">
        <v>373</v>
      </c>
      <c r="C29" s="2" t="s">
        <v>68</v>
      </c>
    </row>
    <row r="30" spans="1:3" x14ac:dyDescent="0.25">
      <c r="A30" s="2">
        <v>201601</v>
      </c>
      <c r="B30" s="2">
        <v>338</v>
      </c>
      <c r="C30" s="2" t="s">
        <v>69</v>
      </c>
    </row>
    <row r="31" spans="1:3" x14ac:dyDescent="0.25">
      <c r="A31" s="2">
        <v>201605</v>
      </c>
      <c r="B31" s="2">
        <v>327</v>
      </c>
      <c r="C31" s="2" t="s">
        <v>68</v>
      </c>
    </row>
    <row r="32" spans="1:3" x14ac:dyDescent="0.25">
      <c r="A32" s="2">
        <v>201604</v>
      </c>
      <c r="B32" s="2">
        <v>313</v>
      </c>
      <c r="C32" s="2" t="s">
        <v>68</v>
      </c>
    </row>
    <row r="33" spans="1:3" x14ac:dyDescent="0.25">
      <c r="A33" s="2">
        <v>201601</v>
      </c>
      <c r="B33" s="2">
        <v>293</v>
      </c>
      <c r="C33" s="2" t="s">
        <v>67</v>
      </c>
    </row>
    <row r="34" spans="1:3" x14ac:dyDescent="0.25">
      <c r="A34" s="2">
        <v>201604</v>
      </c>
      <c r="B34" s="2">
        <v>285</v>
      </c>
      <c r="C34" s="2" t="s">
        <v>67</v>
      </c>
    </row>
    <row r="35" spans="1:3" x14ac:dyDescent="0.25">
      <c r="A35" s="2">
        <v>201601</v>
      </c>
      <c r="B35" s="2">
        <v>243</v>
      </c>
      <c r="C35" s="2" t="s">
        <v>68</v>
      </c>
    </row>
    <row r="36" spans="1:3" x14ac:dyDescent="0.25">
      <c r="A36" s="2">
        <v>201602</v>
      </c>
      <c r="B36" s="2">
        <v>213</v>
      </c>
      <c r="C36" s="2" t="s">
        <v>67</v>
      </c>
    </row>
    <row r="37" spans="1:3" x14ac:dyDescent="0.25">
      <c r="A37" s="2">
        <v>201605</v>
      </c>
      <c r="B37" s="2">
        <v>203</v>
      </c>
      <c r="C37" s="2" t="s">
        <v>67</v>
      </c>
    </row>
    <row r="38" spans="1:3" x14ac:dyDescent="0.25">
      <c r="A38" s="2">
        <v>201606</v>
      </c>
      <c r="B38" s="2">
        <v>177</v>
      </c>
      <c r="C38" s="2" t="s">
        <v>67</v>
      </c>
    </row>
    <row r="39" spans="1:3" x14ac:dyDescent="0.25">
      <c r="A39" s="2">
        <v>201603</v>
      </c>
      <c r="B39" s="2">
        <v>172</v>
      </c>
      <c r="C39" s="2" t="s">
        <v>68</v>
      </c>
    </row>
    <row r="40" spans="1:3" x14ac:dyDescent="0.25">
      <c r="A40" s="2">
        <v>201603</v>
      </c>
      <c r="B40" s="2">
        <v>167</v>
      </c>
      <c r="C40" s="2" t="s">
        <v>69</v>
      </c>
    </row>
    <row r="41" spans="1:3" x14ac:dyDescent="0.25">
      <c r="A41" s="2">
        <v>201604</v>
      </c>
      <c r="B41" s="2">
        <v>145</v>
      </c>
      <c r="C41" s="2" t="s">
        <v>66</v>
      </c>
    </row>
    <row r="42" spans="1:3" x14ac:dyDescent="0.25">
      <c r="A42" s="2">
        <v>201603</v>
      </c>
      <c r="B42" s="2">
        <v>140</v>
      </c>
      <c r="C42" s="2" t="s">
        <v>66</v>
      </c>
    </row>
    <row r="43" spans="1:3" x14ac:dyDescent="0.25">
      <c r="A43" s="2">
        <v>201602</v>
      </c>
      <c r="B43" s="2">
        <v>135</v>
      </c>
      <c r="C43" s="2" t="s">
        <v>69</v>
      </c>
    </row>
    <row r="44" spans="1:3" x14ac:dyDescent="0.25">
      <c r="A44" s="2">
        <v>201602</v>
      </c>
      <c r="B44" s="2">
        <v>131</v>
      </c>
      <c r="C44" s="2" t="s">
        <v>66</v>
      </c>
    </row>
    <row r="45" spans="1:3" x14ac:dyDescent="0.25">
      <c r="A45" s="2">
        <v>201602</v>
      </c>
      <c r="B45" s="2">
        <v>129</v>
      </c>
      <c r="C45" s="2" t="s">
        <v>68</v>
      </c>
    </row>
    <row r="46" spans="1:3" x14ac:dyDescent="0.25">
      <c r="A46" s="2">
        <v>201601</v>
      </c>
      <c r="B46" s="2">
        <v>97</v>
      </c>
      <c r="C46" s="2" t="s">
        <v>66</v>
      </c>
    </row>
    <row r="47" spans="1:3" x14ac:dyDescent="0.25">
      <c r="A47" s="2">
        <v>201606</v>
      </c>
      <c r="B47" s="2">
        <v>84</v>
      </c>
      <c r="C47" s="2" t="s">
        <v>69</v>
      </c>
    </row>
    <row r="48" spans="1:3" x14ac:dyDescent="0.25">
      <c r="A48" s="2">
        <v>201604</v>
      </c>
      <c r="B48" s="2">
        <v>76</v>
      </c>
      <c r="C48" s="2" t="s">
        <v>69</v>
      </c>
    </row>
    <row r="49" spans="1:3" x14ac:dyDescent="0.25">
      <c r="A49" s="2">
        <v>201601</v>
      </c>
      <c r="B49" s="2">
        <v>68</v>
      </c>
      <c r="C49" s="2" t="s">
        <v>70</v>
      </c>
    </row>
    <row r="50" spans="1:3" x14ac:dyDescent="0.25">
      <c r="A50" s="2">
        <v>201602</v>
      </c>
      <c r="B50" s="2">
        <v>55</v>
      </c>
      <c r="C50" s="2" t="s">
        <v>70</v>
      </c>
    </row>
    <row r="51" spans="1:3" x14ac:dyDescent="0.25">
      <c r="A51" s="2">
        <v>201603</v>
      </c>
      <c r="B51" s="2">
        <v>53</v>
      </c>
      <c r="C51" s="2" t="s">
        <v>70</v>
      </c>
    </row>
    <row r="52" spans="1:3" x14ac:dyDescent="0.25">
      <c r="A52" s="2">
        <v>201605</v>
      </c>
      <c r="B52" s="2">
        <v>47</v>
      </c>
      <c r="C52" s="2" t="s">
        <v>69</v>
      </c>
    </row>
    <row r="53" spans="1:3" x14ac:dyDescent="0.25">
      <c r="A53" s="2">
        <v>201604</v>
      </c>
      <c r="B53" s="2">
        <v>42</v>
      </c>
      <c r="C53" s="2" t="s">
        <v>70</v>
      </c>
    </row>
    <row r="54" spans="1:3" x14ac:dyDescent="0.25">
      <c r="A54" s="2">
        <v>201605</v>
      </c>
      <c r="B54" s="2">
        <v>40</v>
      </c>
      <c r="C54" s="2" t="s">
        <v>70</v>
      </c>
    </row>
    <row r="55" spans="1:3" x14ac:dyDescent="0.25">
      <c r="A55" s="2">
        <v>201606</v>
      </c>
      <c r="B55" s="2">
        <v>37</v>
      </c>
      <c r="C55" s="2" t="s">
        <v>70</v>
      </c>
    </row>
    <row r="56" spans="1:3" x14ac:dyDescent="0.25">
      <c r="A56" s="2">
        <v>201601</v>
      </c>
      <c r="B56" s="2">
        <v>24</v>
      </c>
      <c r="C56" s="2" t="s">
        <v>71</v>
      </c>
    </row>
    <row r="57" spans="1:3" x14ac:dyDescent="0.25">
      <c r="A57" s="2">
        <v>201606</v>
      </c>
      <c r="B57" s="2">
        <v>12</v>
      </c>
      <c r="C57" s="2" t="s">
        <v>71</v>
      </c>
    </row>
    <row r="58" spans="1:3" x14ac:dyDescent="0.25">
      <c r="A58" s="2">
        <v>201602</v>
      </c>
      <c r="B58" s="2">
        <v>11</v>
      </c>
      <c r="C58" s="2" t="s">
        <v>71</v>
      </c>
    </row>
    <row r="59" spans="1:3" x14ac:dyDescent="0.25">
      <c r="A59" s="2">
        <v>201605</v>
      </c>
      <c r="B59" s="2">
        <v>5</v>
      </c>
      <c r="C59" s="2" t="s">
        <v>71</v>
      </c>
    </row>
    <row r="60" spans="1:3" x14ac:dyDescent="0.25">
      <c r="A60" s="2">
        <v>201603</v>
      </c>
      <c r="B60" s="2">
        <v>3</v>
      </c>
      <c r="C60" s="2" t="s">
        <v>71</v>
      </c>
    </row>
    <row r="61" spans="1:3" x14ac:dyDescent="0.25">
      <c r="A61" s="2">
        <v>201604</v>
      </c>
      <c r="B61" s="2">
        <v>2</v>
      </c>
      <c r="C61" s="2" t="s">
        <v>71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topLeftCell="E1" workbookViewId="0">
      <selection activeCell="P3" sqref="P3:P6"/>
    </sheetView>
  </sheetViews>
  <sheetFormatPr defaultRowHeight="15" x14ac:dyDescent="0.25"/>
  <cols>
    <col min="1" max="1" width="31.85546875" bestFit="1" customWidth="1"/>
    <col min="2" max="2" width="14.85546875" bestFit="1" customWidth="1"/>
    <col min="3" max="3" width="22.28515625" bestFit="1" customWidth="1"/>
    <col min="7" max="7" width="23.140625" bestFit="1" customWidth="1"/>
    <col min="8" max="8" width="19.5703125" bestFit="1" customWidth="1"/>
    <col min="9" max="13" width="7" bestFit="1" customWidth="1"/>
    <col min="14" max="14" width="10.7109375" bestFit="1" customWidth="1"/>
  </cols>
  <sheetData>
    <row r="1" spans="1:17" x14ac:dyDescent="0.25">
      <c r="A1" t="s">
        <v>0</v>
      </c>
      <c r="B1" t="s">
        <v>52</v>
      </c>
      <c r="C1" t="s">
        <v>83</v>
      </c>
      <c r="G1" s="7" t="s">
        <v>59</v>
      </c>
      <c r="H1" s="7" t="s">
        <v>58</v>
      </c>
    </row>
    <row r="2" spans="1:17" x14ac:dyDescent="0.25">
      <c r="A2">
        <v>201601</v>
      </c>
      <c r="B2">
        <v>7466</v>
      </c>
      <c r="C2" t="s">
        <v>84</v>
      </c>
      <c r="G2" s="7" t="s">
        <v>56</v>
      </c>
      <c r="H2">
        <v>201601</v>
      </c>
      <c r="I2">
        <v>201602</v>
      </c>
      <c r="J2">
        <v>201603</v>
      </c>
      <c r="K2">
        <v>201604</v>
      </c>
      <c r="L2">
        <v>201605</v>
      </c>
      <c r="M2">
        <v>201606</v>
      </c>
      <c r="N2" t="s">
        <v>57</v>
      </c>
    </row>
    <row r="3" spans="1:17" x14ac:dyDescent="0.25">
      <c r="A3">
        <v>201602</v>
      </c>
      <c r="B3">
        <v>6334</v>
      </c>
      <c r="C3" t="s">
        <v>84</v>
      </c>
      <c r="G3" s="8" t="s">
        <v>97</v>
      </c>
      <c r="H3" s="10">
        <v>43393</v>
      </c>
      <c r="I3" s="10">
        <v>41104</v>
      </c>
      <c r="J3" s="10">
        <v>49348</v>
      </c>
      <c r="K3" s="10">
        <v>49456</v>
      </c>
      <c r="L3" s="10">
        <v>45799</v>
      </c>
      <c r="M3" s="10">
        <v>50821</v>
      </c>
      <c r="N3" s="10">
        <v>279921</v>
      </c>
      <c r="O3" s="10">
        <v>279921</v>
      </c>
      <c r="P3" s="3">
        <f>O3/$O$28</f>
        <v>0.17496943421417802</v>
      </c>
      <c r="Q3" s="13">
        <f>P3</f>
        <v>0.17496943421417802</v>
      </c>
    </row>
    <row r="4" spans="1:17" x14ac:dyDescent="0.25">
      <c r="A4">
        <v>201603</v>
      </c>
      <c r="B4">
        <v>11667</v>
      </c>
      <c r="C4" t="s">
        <v>84</v>
      </c>
      <c r="G4" s="8" t="s">
        <v>85</v>
      </c>
      <c r="H4" s="10">
        <v>46528</v>
      </c>
      <c r="I4" s="10">
        <v>33417</v>
      </c>
      <c r="J4" s="10">
        <v>41687</v>
      </c>
      <c r="K4" s="10">
        <v>46649</v>
      </c>
      <c r="L4" s="10">
        <v>41968</v>
      </c>
      <c r="M4" s="10">
        <v>41426</v>
      </c>
      <c r="N4" s="10">
        <v>251675</v>
      </c>
      <c r="O4" s="10">
        <v>251675</v>
      </c>
      <c r="P4" s="3">
        <f t="shared" ref="P4:P28" si="0">O4/$O$28</f>
        <v>0.15731378623201994</v>
      </c>
      <c r="Q4" s="13">
        <f>SUM(P4,Q3)</f>
        <v>0.33228322044619796</v>
      </c>
    </row>
    <row r="5" spans="1:17" x14ac:dyDescent="0.25">
      <c r="A5">
        <v>201604</v>
      </c>
      <c r="B5">
        <v>6057</v>
      </c>
      <c r="C5" t="s">
        <v>84</v>
      </c>
      <c r="G5" s="8" t="s">
        <v>100</v>
      </c>
      <c r="H5" s="10">
        <v>28766</v>
      </c>
      <c r="I5" s="10">
        <v>22026</v>
      </c>
      <c r="J5" s="10">
        <v>33787</v>
      </c>
      <c r="K5" s="10">
        <v>29278</v>
      </c>
      <c r="L5" s="10">
        <v>34234</v>
      </c>
      <c r="M5" s="10">
        <v>38758</v>
      </c>
      <c r="N5" s="10">
        <v>186849</v>
      </c>
      <c r="O5" s="10">
        <v>186849</v>
      </c>
      <c r="P5" s="3">
        <f t="shared" si="0"/>
        <v>0.1167931802668787</v>
      </c>
      <c r="Q5" s="13">
        <f t="shared" ref="Q5:Q28" si="1">SUM(P5,Q4)</f>
        <v>0.44907640071307664</v>
      </c>
    </row>
    <row r="6" spans="1:17" x14ac:dyDescent="0.25">
      <c r="A6">
        <v>201605</v>
      </c>
      <c r="B6">
        <v>8532</v>
      </c>
      <c r="C6" t="s">
        <v>84</v>
      </c>
      <c r="G6" s="8" t="s">
        <v>102</v>
      </c>
      <c r="H6" s="10">
        <v>21849</v>
      </c>
      <c r="I6" s="10">
        <v>21526</v>
      </c>
      <c r="J6" s="10">
        <v>25300</v>
      </c>
      <c r="K6" s="10">
        <v>24532</v>
      </c>
      <c r="L6" s="10">
        <v>24689</v>
      </c>
      <c r="M6" s="10">
        <v>22564</v>
      </c>
      <c r="N6" s="10">
        <v>140460</v>
      </c>
      <c r="O6" s="10">
        <v>140460</v>
      </c>
      <c r="P6" s="3">
        <f t="shared" si="0"/>
        <v>8.7796938170853364E-2</v>
      </c>
      <c r="Q6" s="13">
        <f t="shared" si="1"/>
        <v>0.53687333888392996</v>
      </c>
    </row>
    <row r="7" spans="1:17" x14ac:dyDescent="0.25">
      <c r="A7">
        <v>201606</v>
      </c>
      <c r="B7">
        <v>5645</v>
      </c>
      <c r="C7" t="s">
        <v>84</v>
      </c>
      <c r="G7" s="8" t="s">
        <v>95</v>
      </c>
      <c r="H7" s="10">
        <v>6463</v>
      </c>
      <c r="I7" s="10">
        <v>6642</v>
      </c>
      <c r="J7" s="10">
        <v>8417</v>
      </c>
      <c r="K7" s="10">
        <v>9170</v>
      </c>
      <c r="L7" s="10">
        <v>39000</v>
      </c>
      <c r="M7" s="10">
        <v>25968</v>
      </c>
      <c r="N7" s="10">
        <v>95660</v>
      </c>
      <c r="O7" s="10">
        <v>95660</v>
      </c>
      <c r="P7" s="3">
        <f t="shared" si="0"/>
        <v>5.9793927847243578E-2</v>
      </c>
      <c r="Q7" s="13">
        <f t="shared" si="1"/>
        <v>0.59666726673117354</v>
      </c>
    </row>
    <row r="8" spans="1:17" x14ac:dyDescent="0.25">
      <c r="A8">
        <v>201601</v>
      </c>
      <c r="B8">
        <v>46528</v>
      </c>
      <c r="C8" t="s">
        <v>85</v>
      </c>
      <c r="G8" s="8" t="s">
        <v>94</v>
      </c>
      <c r="H8" s="10">
        <v>13745</v>
      </c>
      <c r="I8" s="10">
        <v>14053</v>
      </c>
      <c r="J8" s="10">
        <v>15914</v>
      </c>
      <c r="K8" s="10">
        <v>16931</v>
      </c>
      <c r="L8" s="10">
        <v>15800</v>
      </c>
      <c r="M8" s="10">
        <v>16922</v>
      </c>
      <c r="N8" s="10">
        <v>93365</v>
      </c>
      <c r="O8" s="10">
        <v>93365</v>
      </c>
      <c r="P8" s="3">
        <f t="shared" si="0"/>
        <v>5.8359398635353298E-2</v>
      </c>
      <c r="Q8" s="13">
        <f t="shared" si="1"/>
        <v>0.65502666536652687</v>
      </c>
    </row>
    <row r="9" spans="1:17" x14ac:dyDescent="0.25">
      <c r="A9">
        <v>201602</v>
      </c>
      <c r="B9">
        <v>33417</v>
      </c>
      <c r="C9" t="s">
        <v>85</v>
      </c>
      <c r="G9" s="8" t="s">
        <v>108</v>
      </c>
      <c r="H9" s="10">
        <v>12623</v>
      </c>
      <c r="I9" s="10">
        <v>10770</v>
      </c>
      <c r="J9" s="10">
        <v>12858</v>
      </c>
      <c r="K9" s="10">
        <v>13582</v>
      </c>
      <c r="L9" s="10">
        <v>15031</v>
      </c>
      <c r="M9" s="10">
        <v>15342</v>
      </c>
      <c r="N9" s="10">
        <v>80206</v>
      </c>
      <c r="O9" s="10">
        <v>80206</v>
      </c>
      <c r="P9" s="3">
        <f t="shared" si="0"/>
        <v>5.013413941998765E-2</v>
      </c>
      <c r="Q9" s="13">
        <f t="shared" si="1"/>
        <v>0.70516080478651455</v>
      </c>
    </row>
    <row r="10" spans="1:17" x14ac:dyDescent="0.25">
      <c r="A10">
        <v>201603</v>
      </c>
      <c r="B10">
        <v>41687</v>
      </c>
      <c r="C10" t="s">
        <v>85</v>
      </c>
      <c r="G10" s="8" t="s">
        <v>98</v>
      </c>
      <c r="H10" s="10">
        <v>11190</v>
      </c>
      <c r="I10" s="10">
        <v>9109</v>
      </c>
      <c r="J10" s="10">
        <v>11029</v>
      </c>
      <c r="K10" s="10">
        <v>9533</v>
      </c>
      <c r="L10" s="10">
        <v>9635</v>
      </c>
      <c r="M10" s="10">
        <v>9935</v>
      </c>
      <c r="N10" s="10">
        <v>60431</v>
      </c>
      <c r="O10" s="10">
        <v>60431</v>
      </c>
      <c r="P10" s="3">
        <f t="shared" si="0"/>
        <v>3.7773435644331763E-2</v>
      </c>
      <c r="Q10" s="13">
        <f t="shared" si="1"/>
        <v>0.74293424043084633</v>
      </c>
    </row>
    <row r="11" spans="1:17" x14ac:dyDescent="0.25">
      <c r="A11">
        <v>201604</v>
      </c>
      <c r="B11">
        <v>46649</v>
      </c>
      <c r="C11" t="s">
        <v>85</v>
      </c>
      <c r="G11" s="8" t="s">
        <v>87</v>
      </c>
      <c r="H11" s="10">
        <v>9347</v>
      </c>
      <c r="I11" s="10">
        <v>7317</v>
      </c>
      <c r="J11" s="10">
        <v>10261</v>
      </c>
      <c r="K11" s="10">
        <v>8779</v>
      </c>
      <c r="L11" s="10">
        <v>9853</v>
      </c>
      <c r="M11" s="10">
        <v>7372</v>
      </c>
      <c r="N11" s="10">
        <v>52929</v>
      </c>
      <c r="O11" s="10">
        <v>52929</v>
      </c>
      <c r="P11" s="3">
        <f t="shared" si="0"/>
        <v>3.3084181549516575E-2</v>
      </c>
      <c r="Q11" s="13">
        <f t="shared" si="1"/>
        <v>0.77601842198036286</v>
      </c>
    </row>
    <row r="12" spans="1:17" x14ac:dyDescent="0.25">
      <c r="A12">
        <v>201605</v>
      </c>
      <c r="B12">
        <v>41968</v>
      </c>
      <c r="C12" t="s">
        <v>85</v>
      </c>
      <c r="G12" s="8" t="s">
        <v>99</v>
      </c>
      <c r="H12" s="10">
        <v>7219</v>
      </c>
      <c r="I12" s="10">
        <v>6667</v>
      </c>
      <c r="J12" s="10">
        <v>7948</v>
      </c>
      <c r="K12" s="10">
        <v>8081</v>
      </c>
      <c r="L12" s="10">
        <v>9106</v>
      </c>
      <c r="M12" s="10">
        <v>9611</v>
      </c>
      <c r="N12" s="10">
        <v>48632</v>
      </c>
      <c r="O12" s="10">
        <v>48632</v>
      </c>
      <c r="P12" s="3">
        <f t="shared" si="0"/>
        <v>3.0398267813789983E-2</v>
      </c>
      <c r="Q12" s="13">
        <f t="shared" si="1"/>
        <v>0.80641668979415282</v>
      </c>
    </row>
    <row r="13" spans="1:17" x14ac:dyDescent="0.25">
      <c r="A13">
        <v>201606</v>
      </c>
      <c r="B13">
        <v>41426</v>
      </c>
      <c r="C13" t="s">
        <v>85</v>
      </c>
      <c r="G13" s="8" t="s">
        <v>84</v>
      </c>
      <c r="H13" s="10">
        <v>7466</v>
      </c>
      <c r="I13" s="10">
        <v>6334</v>
      </c>
      <c r="J13" s="10">
        <v>11667</v>
      </c>
      <c r="K13" s="10">
        <v>6057</v>
      </c>
      <c r="L13" s="10">
        <v>8532</v>
      </c>
      <c r="M13" s="10">
        <v>5645</v>
      </c>
      <c r="N13" s="10">
        <v>45701</v>
      </c>
      <c r="O13" s="10">
        <v>45701</v>
      </c>
      <c r="P13" s="3">
        <f t="shared" si="0"/>
        <v>2.8566195866055601E-2</v>
      </c>
      <c r="Q13" s="13">
        <f t="shared" si="1"/>
        <v>0.8349828856602084</v>
      </c>
    </row>
    <row r="14" spans="1:17" x14ac:dyDescent="0.25">
      <c r="A14">
        <v>201601</v>
      </c>
      <c r="B14">
        <v>4846</v>
      </c>
      <c r="C14" t="s">
        <v>86</v>
      </c>
      <c r="G14" s="8" t="s">
        <v>103</v>
      </c>
      <c r="H14" s="10">
        <v>8232</v>
      </c>
      <c r="I14" s="10">
        <v>5612</v>
      </c>
      <c r="J14" s="10">
        <v>7021</v>
      </c>
      <c r="K14" s="10">
        <v>6110</v>
      </c>
      <c r="L14" s="10">
        <v>6703</v>
      </c>
      <c r="M14" s="10">
        <v>6942</v>
      </c>
      <c r="N14" s="10">
        <v>40620</v>
      </c>
      <c r="O14" s="10">
        <v>40620</v>
      </c>
      <c r="P14" s="3">
        <f t="shared" si="0"/>
        <v>2.539022944966584E-2</v>
      </c>
      <c r="Q14" s="13">
        <f t="shared" si="1"/>
        <v>0.86037311510987424</v>
      </c>
    </row>
    <row r="15" spans="1:17" x14ac:dyDescent="0.25">
      <c r="A15">
        <v>201602</v>
      </c>
      <c r="B15">
        <v>5254</v>
      </c>
      <c r="C15" t="s">
        <v>86</v>
      </c>
      <c r="G15" s="8" t="s">
        <v>90</v>
      </c>
      <c r="H15" s="10">
        <v>7006</v>
      </c>
      <c r="I15" s="10">
        <v>5679</v>
      </c>
      <c r="J15" s="10">
        <v>7137</v>
      </c>
      <c r="K15" s="10">
        <v>6632</v>
      </c>
      <c r="L15" s="10">
        <v>7187</v>
      </c>
      <c r="M15" s="10">
        <v>6730</v>
      </c>
      <c r="N15" s="10">
        <v>40371</v>
      </c>
      <c r="O15" s="10">
        <v>40371</v>
      </c>
      <c r="P15" s="3">
        <f t="shared" si="0"/>
        <v>2.5234587718179706E-2</v>
      </c>
      <c r="Q15" s="13">
        <f t="shared" si="1"/>
        <v>0.8856077028280539</v>
      </c>
    </row>
    <row r="16" spans="1:17" x14ac:dyDescent="0.25">
      <c r="A16">
        <v>201603</v>
      </c>
      <c r="B16">
        <v>5625</v>
      </c>
      <c r="C16" t="s">
        <v>86</v>
      </c>
      <c r="G16" s="8" t="s">
        <v>86</v>
      </c>
      <c r="H16" s="10">
        <v>4846</v>
      </c>
      <c r="I16" s="10">
        <v>5254</v>
      </c>
      <c r="J16" s="10">
        <v>5625</v>
      </c>
      <c r="K16" s="10">
        <v>5111</v>
      </c>
      <c r="L16" s="10">
        <v>6428</v>
      </c>
      <c r="M16" s="10">
        <v>5990</v>
      </c>
      <c r="N16" s="10">
        <v>33254</v>
      </c>
      <c r="O16" s="10">
        <v>33254</v>
      </c>
      <c r="P16" s="3">
        <f t="shared" si="0"/>
        <v>2.0785984493333035E-2</v>
      </c>
      <c r="Q16" s="13">
        <f t="shared" si="1"/>
        <v>0.90639368732138692</v>
      </c>
    </row>
    <row r="17" spans="1:17" x14ac:dyDescent="0.25">
      <c r="A17">
        <v>201604</v>
      </c>
      <c r="B17">
        <v>5111</v>
      </c>
      <c r="C17" t="s">
        <v>86</v>
      </c>
      <c r="G17" s="8" t="s">
        <v>96</v>
      </c>
      <c r="H17" s="10">
        <v>5216</v>
      </c>
      <c r="I17" s="10">
        <v>5019</v>
      </c>
      <c r="J17" s="10">
        <v>5100</v>
      </c>
      <c r="K17" s="10">
        <v>6309</v>
      </c>
      <c r="L17" s="10">
        <v>5452</v>
      </c>
      <c r="M17" s="10">
        <v>5599</v>
      </c>
      <c r="N17" s="10">
        <v>32695</v>
      </c>
      <c r="O17" s="10">
        <v>32695</v>
      </c>
      <c r="P17" s="3">
        <f t="shared" si="0"/>
        <v>2.0436571931482635E-2</v>
      </c>
      <c r="Q17" s="13">
        <f t="shared" si="1"/>
        <v>0.92683025925286955</v>
      </c>
    </row>
    <row r="18" spans="1:17" x14ac:dyDescent="0.25">
      <c r="A18">
        <v>201605</v>
      </c>
      <c r="B18">
        <v>6428</v>
      </c>
      <c r="C18" t="s">
        <v>86</v>
      </c>
      <c r="G18" s="8" t="s">
        <v>105</v>
      </c>
      <c r="H18" s="10">
        <v>2949</v>
      </c>
      <c r="I18" s="10">
        <v>3153</v>
      </c>
      <c r="J18" s="10">
        <v>4880</v>
      </c>
      <c r="K18" s="10">
        <v>5464</v>
      </c>
      <c r="L18" s="10">
        <v>5007</v>
      </c>
      <c r="M18" s="10">
        <v>4554</v>
      </c>
      <c r="N18" s="10">
        <v>26007</v>
      </c>
      <c r="O18" s="10">
        <v>26007</v>
      </c>
      <c r="P18" s="3">
        <f t="shared" si="0"/>
        <v>1.6256122533172317E-2</v>
      </c>
      <c r="Q18" s="13">
        <f t="shared" si="1"/>
        <v>0.94308638178604187</v>
      </c>
    </row>
    <row r="19" spans="1:17" x14ac:dyDescent="0.25">
      <c r="A19">
        <v>201606</v>
      </c>
      <c r="B19">
        <v>5990</v>
      </c>
      <c r="C19" t="s">
        <v>86</v>
      </c>
      <c r="G19" s="8" t="s">
        <v>91</v>
      </c>
      <c r="H19" s="10">
        <v>2957</v>
      </c>
      <c r="I19" s="10">
        <v>3000</v>
      </c>
      <c r="J19" s="10">
        <v>3783</v>
      </c>
      <c r="K19" s="10">
        <v>4329</v>
      </c>
      <c r="L19" s="10">
        <v>3776</v>
      </c>
      <c r="M19" s="10">
        <v>3455</v>
      </c>
      <c r="N19" s="10">
        <v>21300</v>
      </c>
      <c r="O19" s="10">
        <v>21300</v>
      </c>
      <c r="P19" s="3">
        <f t="shared" si="0"/>
        <v>1.3313931247609118E-2</v>
      </c>
      <c r="Q19" s="13">
        <f t="shared" si="1"/>
        <v>0.95640031303365103</v>
      </c>
    </row>
    <row r="20" spans="1:17" x14ac:dyDescent="0.25">
      <c r="A20">
        <v>201601</v>
      </c>
      <c r="B20">
        <v>9347</v>
      </c>
      <c r="C20" t="s">
        <v>87</v>
      </c>
      <c r="G20" s="8" t="s">
        <v>88</v>
      </c>
      <c r="H20" s="10">
        <v>3654</v>
      </c>
      <c r="I20" s="10">
        <v>3032</v>
      </c>
      <c r="J20" s="10">
        <v>3020</v>
      </c>
      <c r="K20" s="10">
        <v>2585</v>
      </c>
      <c r="L20" s="10">
        <v>4015</v>
      </c>
      <c r="M20" s="10">
        <v>2613</v>
      </c>
      <c r="N20" s="10">
        <v>18919</v>
      </c>
      <c r="O20" s="10">
        <v>18919</v>
      </c>
      <c r="P20" s="3">
        <f t="shared" si="0"/>
        <v>1.1825646256972624E-2</v>
      </c>
      <c r="Q20" s="13">
        <f t="shared" si="1"/>
        <v>0.96822595929062361</v>
      </c>
    </row>
    <row r="21" spans="1:17" x14ac:dyDescent="0.25">
      <c r="A21">
        <v>201602</v>
      </c>
      <c r="B21">
        <v>7317</v>
      </c>
      <c r="C21" t="s">
        <v>87</v>
      </c>
      <c r="G21" s="8" t="s">
        <v>101</v>
      </c>
      <c r="H21" s="10">
        <v>3108</v>
      </c>
      <c r="I21" s="10">
        <v>2380</v>
      </c>
      <c r="J21" s="10">
        <v>2691</v>
      </c>
      <c r="K21" s="10">
        <v>2331</v>
      </c>
      <c r="L21" s="10">
        <v>2139</v>
      </c>
      <c r="M21" s="10">
        <v>2056</v>
      </c>
      <c r="N21" s="10">
        <v>14705</v>
      </c>
      <c r="O21" s="10">
        <v>14705</v>
      </c>
      <c r="P21" s="3">
        <f t="shared" si="0"/>
        <v>9.1916130984080781E-3</v>
      </c>
      <c r="Q21" s="13">
        <f t="shared" si="1"/>
        <v>0.97741757238903171</v>
      </c>
    </row>
    <row r="22" spans="1:17" x14ac:dyDescent="0.25">
      <c r="A22">
        <v>201603</v>
      </c>
      <c r="B22">
        <v>10261</v>
      </c>
      <c r="C22" t="s">
        <v>87</v>
      </c>
      <c r="G22" s="8" t="s">
        <v>93</v>
      </c>
      <c r="H22" s="10">
        <v>2053</v>
      </c>
      <c r="I22" s="10">
        <v>2216</v>
      </c>
      <c r="J22" s="10">
        <v>2408</v>
      </c>
      <c r="K22" s="10">
        <v>2036</v>
      </c>
      <c r="L22" s="10">
        <v>2748</v>
      </c>
      <c r="M22" s="10">
        <v>2420</v>
      </c>
      <c r="N22" s="10">
        <v>13881</v>
      </c>
      <c r="O22" s="10">
        <v>13881</v>
      </c>
      <c r="P22" s="3">
        <f t="shared" si="0"/>
        <v>8.6765577299559703E-3</v>
      </c>
      <c r="Q22" s="13">
        <f t="shared" si="1"/>
        <v>0.98609413011898772</v>
      </c>
    </row>
    <row r="23" spans="1:17" x14ac:dyDescent="0.25">
      <c r="A23">
        <v>201604</v>
      </c>
      <c r="B23">
        <v>8779</v>
      </c>
      <c r="C23" t="s">
        <v>87</v>
      </c>
      <c r="G23" s="8" t="s">
        <v>92</v>
      </c>
      <c r="H23" s="10">
        <v>1251</v>
      </c>
      <c r="I23" s="10">
        <v>1349</v>
      </c>
      <c r="J23" s="10">
        <v>1886</v>
      </c>
      <c r="K23" s="10">
        <v>1808</v>
      </c>
      <c r="L23" s="10">
        <v>1939</v>
      </c>
      <c r="M23" s="10">
        <v>1921</v>
      </c>
      <c r="N23" s="10">
        <v>10154</v>
      </c>
      <c r="O23" s="10">
        <v>10154</v>
      </c>
      <c r="P23" s="3">
        <f t="shared" si="0"/>
        <v>6.3469322952217364E-3</v>
      </c>
      <c r="Q23" s="13">
        <f t="shared" si="1"/>
        <v>0.99244106241420948</v>
      </c>
    </row>
    <row r="24" spans="1:17" x14ac:dyDescent="0.25">
      <c r="A24">
        <v>201605</v>
      </c>
      <c r="B24">
        <v>9853</v>
      </c>
      <c r="C24" t="s">
        <v>87</v>
      </c>
      <c r="G24" s="8" t="s">
        <v>104</v>
      </c>
      <c r="H24" s="10">
        <v>1178</v>
      </c>
      <c r="I24" s="10">
        <v>992</v>
      </c>
      <c r="J24" s="10">
        <v>1189</v>
      </c>
      <c r="K24" s="10">
        <v>1318</v>
      </c>
      <c r="L24" s="10">
        <v>1190</v>
      </c>
      <c r="M24" s="10">
        <v>1498</v>
      </c>
      <c r="N24" s="10">
        <v>7365</v>
      </c>
      <c r="O24" s="10">
        <v>7365</v>
      </c>
      <c r="P24" s="3">
        <f t="shared" si="0"/>
        <v>4.6036198891380824E-3</v>
      </c>
      <c r="Q24" s="13">
        <f t="shared" si="1"/>
        <v>0.99704468230334753</v>
      </c>
    </row>
    <row r="25" spans="1:17" x14ac:dyDescent="0.25">
      <c r="A25">
        <v>201606</v>
      </c>
      <c r="B25">
        <v>7372</v>
      </c>
      <c r="C25" t="s">
        <v>87</v>
      </c>
      <c r="G25" s="8" t="s">
        <v>89</v>
      </c>
      <c r="H25" s="10">
        <v>434</v>
      </c>
      <c r="I25" s="10">
        <v>510</v>
      </c>
      <c r="J25" s="10">
        <v>884</v>
      </c>
      <c r="K25" s="10">
        <v>244</v>
      </c>
      <c r="L25" s="10">
        <v>1218</v>
      </c>
      <c r="M25" s="10">
        <v>884</v>
      </c>
      <c r="N25" s="10">
        <v>4174</v>
      </c>
      <c r="O25" s="10">
        <v>4174</v>
      </c>
      <c r="P25" s="3">
        <f t="shared" si="0"/>
        <v>2.6090304707756082E-3</v>
      </c>
      <c r="Q25" s="13">
        <f t="shared" si="1"/>
        <v>0.99965371277412318</v>
      </c>
    </row>
    <row r="26" spans="1:17" x14ac:dyDescent="0.25">
      <c r="A26">
        <v>201601</v>
      </c>
      <c r="B26">
        <v>3654</v>
      </c>
      <c r="C26" t="s">
        <v>88</v>
      </c>
      <c r="G26" s="8" t="s">
        <v>106</v>
      </c>
      <c r="H26" s="10">
        <v>19</v>
      </c>
      <c r="I26" s="10">
        <v>59</v>
      </c>
      <c r="J26" s="10">
        <v>144</v>
      </c>
      <c r="K26" s="10">
        <v>96</v>
      </c>
      <c r="L26" s="10">
        <v>106</v>
      </c>
      <c r="M26" s="10">
        <v>125</v>
      </c>
      <c r="N26" s="10">
        <v>549</v>
      </c>
      <c r="O26" s="10">
        <v>549</v>
      </c>
      <c r="P26" s="3">
        <f t="shared" si="0"/>
        <v>3.4316188990316459E-4</v>
      </c>
      <c r="Q26" s="13">
        <f t="shared" si="1"/>
        <v>0.99999687466402631</v>
      </c>
    </row>
    <row r="27" spans="1:17" x14ac:dyDescent="0.25">
      <c r="A27">
        <v>201602</v>
      </c>
      <c r="B27">
        <v>3032</v>
      </c>
      <c r="C27" t="s">
        <v>88</v>
      </c>
      <c r="G27" s="8" t="s">
        <v>107</v>
      </c>
      <c r="H27" s="10"/>
      <c r="I27" s="10">
        <v>2</v>
      </c>
      <c r="J27" s="10">
        <v>2</v>
      </c>
      <c r="K27" s="10"/>
      <c r="L27" s="10">
        <v>1</v>
      </c>
      <c r="M27" s="10"/>
      <c r="N27" s="10">
        <v>5</v>
      </c>
      <c r="O27" s="10">
        <v>5</v>
      </c>
      <c r="P27" s="3">
        <f t="shared" si="0"/>
        <v>3.1253359736171638E-6</v>
      </c>
      <c r="Q27" s="13">
        <f t="shared" si="1"/>
        <v>0.99999999999999989</v>
      </c>
    </row>
    <row r="28" spans="1:17" x14ac:dyDescent="0.25">
      <c r="A28">
        <v>201603</v>
      </c>
      <c r="B28">
        <v>3020</v>
      </c>
      <c r="C28" t="s">
        <v>88</v>
      </c>
      <c r="G28" s="8" t="s">
        <v>57</v>
      </c>
      <c r="H28" s="10">
        <v>251492</v>
      </c>
      <c r="I28" s="10">
        <v>217222</v>
      </c>
      <c r="J28" s="10">
        <v>273986</v>
      </c>
      <c r="K28" s="10">
        <v>266421</v>
      </c>
      <c r="L28" s="10">
        <v>301556</v>
      </c>
      <c r="M28" s="10">
        <v>289151</v>
      </c>
      <c r="N28" s="10">
        <v>1599828</v>
      </c>
      <c r="O28" s="12">
        <v>1599828</v>
      </c>
      <c r="P28" s="3">
        <f t="shared" si="0"/>
        <v>1</v>
      </c>
      <c r="Q28" s="13">
        <f t="shared" si="1"/>
        <v>2</v>
      </c>
    </row>
    <row r="29" spans="1:17" x14ac:dyDescent="0.25">
      <c r="A29">
        <v>201604</v>
      </c>
      <c r="B29">
        <v>2585</v>
      </c>
      <c r="C29" t="s">
        <v>88</v>
      </c>
    </row>
    <row r="30" spans="1:17" x14ac:dyDescent="0.25">
      <c r="A30">
        <v>201605</v>
      </c>
      <c r="B30">
        <v>4015</v>
      </c>
      <c r="C30" t="s">
        <v>88</v>
      </c>
      <c r="G30" s="8" t="s">
        <v>126</v>
      </c>
      <c r="H30">
        <f>SUM(H10:H27)</f>
        <v>78125</v>
      </c>
      <c r="I30">
        <f t="shared" ref="I30:N30" si="2">SUM(I10:I27)</f>
        <v>67684</v>
      </c>
      <c r="J30">
        <f t="shared" si="2"/>
        <v>86675</v>
      </c>
      <c r="K30">
        <f t="shared" si="2"/>
        <v>76823</v>
      </c>
      <c r="L30">
        <f t="shared" si="2"/>
        <v>85035</v>
      </c>
      <c r="M30">
        <f t="shared" si="2"/>
        <v>77350</v>
      </c>
    </row>
    <row r="31" spans="1:17" x14ac:dyDescent="0.25">
      <c r="A31">
        <v>201606</v>
      </c>
      <c r="B31">
        <v>2613</v>
      </c>
      <c r="C31" t="s">
        <v>88</v>
      </c>
    </row>
    <row r="32" spans="1:17" x14ac:dyDescent="0.25">
      <c r="A32">
        <v>201601</v>
      </c>
      <c r="B32">
        <v>434</v>
      </c>
      <c r="C32" t="s">
        <v>89</v>
      </c>
    </row>
    <row r="33" spans="1:3" x14ac:dyDescent="0.25">
      <c r="A33">
        <v>201602</v>
      </c>
      <c r="B33">
        <v>510</v>
      </c>
      <c r="C33" t="s">
        <v>89</v>
      </c>
    </row>
    <row r="34" spans="1:3" x14ac:dyDescent="0.25">
      <c r="A34">
        <v>201603</v>
      </c>
      <c r="B34">
        <v>884</v>
      </c>
      <c r="C34" t="s">
        <v>89</v>
      </c>
    </row>
    <row r="35" spans="1:3" x14ac:dyDescent="0.25">
      <c r="A35">
        <v>201604</v>
      </c>
      <c r="B35">
        <v>244</v>
      </c>
      <c r="C35" t="s">
        <v>89</v>
      </c>
    </row>
    <row r="36" spans="1:3" x14ac:dyDescent="0.25">
      <c r="A36">
        <v>201605</v>
      </c>
      <c r="B36">
        <v>1218</v>
      </c>
      <c r="C36" t="s">
        <v>89</v>
      </c>
    </row>
    <row r="37" spans="1:3" x14ac:dyDescent="0.25">
      <c r="A37">
        <v>201606</v>
      </c>
      <c r="B37">
        <v>884</v>
      </c>
      <c r="C37" t="s">
        <v>89</v>
      </c>
    </row>
    <row r="38" spans="1:3" x14ac:dyDescent="0.25">
      <c r="A38">
        <v>201601</v>
      </c>
      <c r="B38">
        <v>7006</v>
      </c>
      <c r="C38" t="s">
        <v>90</v>
      </c>
    </row>
    <row r="39" spans="1:3" x14ac:dyDescent="0.25">
      <c r="A39">
        <v>201602</v>
      </c>
      <c r="B39">
        <v>5679</v>
      </c>
      <c r="C39" t="s">
        <v>90</v>
      </c>
    </row>
    <row r="40" spans="1:3" x14ac:dyDescent="0.25">
      <c r="A40">
        <v>201603</v>
      </c>
      <c r="B40">
        <v>7137</v>
      </c>
      <c r="C40" t="s">
        <v>90</v>
      </c>
    </row>
    <row r="41" spans="1:3" x14ac:dyDescent="0.25">
      <c r="A41">
        <v>201604</v>
      </c>
      <c r="B41">
        <v>6632</v>
      </c>
      <c r="C41" t="s">
        <v>90</v>
      </c>
    </row>
    <row r="42" spans="1:3" x14ac:dyDescent="0.25">
      <c r="A42">
        <v>201605</v>
      </c>
      <c r="B42">
        <v>7187</v>
      </c>
      <c r="C42" t="s">
        <v>90</v>
      </c>
    </row>
    <row r="43" spans="1:3" x14ac:dyDescent="0.25">
      <c r="A43">
        <v>201606</v>
      </c>
      <c r="B43">
        <v>6730</v>
      </c>
      <c r="C43" t="s">
        <v>90</v>
      </c>
    </row>
    <row r="44" spans="1:3" x14ac:dyDescent="0.25">
      <c r="A44">
        <v>201601</v>
      </c>
      <c r="B44">
        <v>2957</v>
      </c>
      <c r="C44" t="s">
        <v>91</v>
      </c>
    </row>
    <row r="45" spans="1:3" x14ac:dyDescent="0.25">
      <c r="A45">
        <v>201602</v>
      </c>
      <c r="B45">
        <v>3000</v>
      </c>
      <c r="C45" t="s">
        <v>91</v>
      </c>
    </row>
    <row r="46" spans="1:3" x14ac:dyDescent="0.25">
      <c r="A46">
        <v>201603</v>
      </c>
      <c r="B46">
        <v>3783</v>
      </c>
      <c r="C46" t="s">
        <v>91</v>
      </c>
    </row>
    <row r="47" spans="1:3" x14ac:dyDescent="0.25">
      <c r="A47">
        <v>201604</v>
      </c>
      <c r="B47">
        <v>4329</v>
      </c>
      <c r="C47" t="s">
        <v>91</v>
      </c>
    </row>
    <row r="48" spans="1:3" x14ac:dyDescent="0.25">
      <c r="A48">
        <v>201605</v>
      </c>
      <c r="B48">
        <v>3776</v>
      </c>
      <c r="C48" t="s">
        <v>91</v>
      </c>
    </row>
    <row r="49" spans="1:3" x14ac:dyDescent="0.25">
      <c r="A49">
        <v>201606</v>
      </c>
      <c r="B49">
        <v>3455</v>
      </c>
      <c r="C49" t="s">
        <v>91</v>
      </c>
    </row>
    <row r="50" spans="1:3" x14ac:dyDescent="0.25">
      <c r="A50">
        <v>201601</v>
      </c>
      <c r="B50">
        <v>1251</v>
      </c>
      <c r="C50" t="s">
        <v>92</v>
      </c>
    </row>
    <row r="51" spans="1:3" x14ac:dyDescent="0.25">
      <c r="A51">
        <v>201602</v>
      </c>
      <c r="B51">
        <v>1349</v>
      </c>
      <c r="C51" t="s">
        <v>92</v>
      </c>
    </row>
    <row r="52" spans="1:3" x14ac:dyDescent="0.25">
      <c r="A52">
        <v>201603</v>
      </c>
      <c r="B52">
        <v>1886</v>
      </c>
      <c r="C52" t="s">
        <v>92</v>
      </c>
    </row>
    <row r="53" spans="1:3" x14ac:dyDescent="0.25">
      <c r="A53">
        <v>201604</v>
      </c>
      <c r="B53">
        <v>1808</v>
      </c>
      <c r="C53" t="s">
        <v>92</v>
      </c>
    </row>
    <row r="54" spans="1:3" x14ac:dyDescent="0.25">
      <c r="A54">
        <v>201605</v>
      </c>
      <c r="B54">
        <v>1939</v>
      </c>
      <c r="C54" t="s">
        <v>92</v>
      </c>
    </row>
    <row r="55" spans="1:3" x14ac:dyDescent="0.25">
      <c r="A55">
        <v>201606</v>
      </c>
      <c r="B55">
        <v>1921</v>
      </c>
      <c r="C55" t="s">
        <v>92</v>
      </c>
    </row>
    <row r="56" spans="1:3" x14ac:dyDescent="0.25">
      <c r="A56">
        <v>201601</v>
      </c>
      <c r="B56">
        <v>2053</v>
      </c>
      <c r="C56" t="s">
        <v>93</v>
      </c>
    </row>
    <row r="57" spans="1:3" x14ac:dyDescent="0.25">
      <c r="A57">
        <v>201602</v>
      </c>
      <c r="B57">
        <v>2216</v>
      </c>
      <c r="C57" t="s">
        <v>93</v>
      </c>
    </row>
    <row r="58" spans="1:3" x14ac:dyDescent="0.25">
      <c r="A58">
        <v>201603</v>
      </c>
      <c r="B58">
        <v>2408</v>
      </c>
      <c r="C58" t="s">
        <v>93</v>
      </c>
    </row>
    <row r="59" spans="1:3" x14ac:dyDescent="0.25">
      <c r="A59">
        <v>201604</v>
      </c>
      <c r="B59">
        <v>2036</v>
      </c>
      <c r="C59" t="s">
        <v>93</v>
      </c>
    </row>
    <row r="60" spans="1:3" x14ac:dyDescent="0.25">
      <c r="A60">
        <v>201605</v>
      </c>
      <c r="B60">
        <v>2748</v>
      </c>
      <c r="C60" t="s">
        <v>93</v>
      </c>
    </row>
    <row r="61" spans="1:3" x14ac:dyDescent="0.25">
      <c r="A61">
        <v>201606</v>
      </c>
      <c r="B61">
        <v>2420</v>
      </c>
      <c r="C61" t="s">
        <v>93</v>
      </c>
    </row>
    <row r="62" spans="1:3" x14ac:dyDescent="0.25">
      <c r="A62">
        <v>201601</v>
      </c>
      <c r="B62">
        <v>13745</v>
      </c>
      <c r="C62" t="s">
        <v>94</v>
      </c>
    </row>
    <row r="63" spans="1:3" x14ac:dyDescent="0.25">
      <c r="A63">
        <v>201602</v>
      </c>
      <c r="B63">
        <v>14053</v>
      </c>
      <c r="C63" t="s">
        <v>94</v>
      </c>
    </row>
    <row r="64" spans="1:3" x14ac:dyDescent="0.25">
      <c r="A64">
        <v>201603</v>
      </c>
      <c r="B64">
        <v>15914</v>
      </c>
      <c r="C64" t="s">
        <v>94</v>
      </c>
    </row>
    <row r="65" spans="1:3" x14ac:dyDescent="0.25">
      <c r="A65">
        <v>201604</v>
      </c>
      <c r="B65">
        <v>16931</v>
      </c>
      <c r="C65" t="s">
        <v>94</v>
      </c>
    </row>
    <row r="66" spans="1:3" x14ac:dyDescent="0.25">
      <c r="A66">
        <v>201605</v>
      </c>
      <c r="B66">
        <v>15800</v>
      </c>
      <c r="C66" t="s">
        <v>94</v>
      </c>
    </row>
    <row r="67" spans="1:3" x14ac:dyDescent="0.25">
      <c r="A67">
        <v>201606</v>
      </c>
      <c r="B67">
        <v>16922</v>
      </c>
      <c r="C67" t="s">
        <v>94</v>
      </c>
    </row>
    <row r="68" spans="1:3" x14ac:dyDescent="0.25">
      <c r="A68">
        <v>201601</v>
      </c>
      <c r="B68">
        <v>6463</v>
      </c>
      <c r="C68" t="s">
        <v>95</v>
      </c>
    </row>
    <row r="69" spans="1:3" x14ac:dyDescent="0.25">
      <c r="A69">
        <v>201602</v>
      </c>
      <c r="B69">
        <v>6642</v>
      </c>
      <c r="C69" t="s">
        <v>95</v>
      </c>
    </row>
    <row r="70" spans="1:3" x14ac:dyDescent="0.25">
      <c r="A70">
        <v>201603</v>
      </c>
      <c r="B70">
        <v>8417</v>
      </c>
      <c r="C70" t="s">
        <v>95</v>
      </c>
    </row>
    <row r="71" spans="1:3" x14ac:dyDescent="0.25">
      <c r="A71">
        <v>201604</v>
      </c>
      <c r="B71">
        <v>9170</v>
      </c>
      <c r="C71" t="s">
        <v>95</v>
      </c>
    </row>
    <row r="72" spans="1:3" x14ac:dyDescent="0.25">
      <c r="A72">
        <v>201605</v>
      </c>
      <c r="B72">
        <v>39000</v>
      </c>
      <c r="C72" t="s">
        <v>95</v>
      </c>
    </row>
    <row r="73" spans="1:3" x14ac:dyDescent="0.25">
      <c r="A73">
        <v>201606</v>
      </c>
      <c r="B73">
        <v>25968</v>
      </c>
      <c r="C73" t="s">
        <v>95</v>
      </c>
    </row>
    <row r="74" spans="1:3" x14ac:dyDescent="0.25">
      <c r="A74">
        <v>201601</v>
      </c>
      <c r="B74">
        <v>5216</v>
      </c>
      <c r="C74" t="s">
        <v>96</v>
      </c>
    </row>
    <row r="75" spans="1:3" x14ac:dyDescent="0.25">
      <c r="A75">
        <v>201602</v>
      </c>
      <c r="B75">
        <v>5019</v>
      </c>
      <c r="C75" t="s">
        <v>96</v>
      </c>
    </row>
    <row r="76" spans="1:3" x14ac:dyDescent="0.25">
      <c r="A76">
        <v>201603</v>
      </c>
      <c r="B76">
        <v>5100</v>
      </c>
      <c r="C76" t="s">
        <v>96</v>
      </c>
    </row>
    <row r="77" spans="1:3" x14ac:dyDescent="0.25">
      <c r="A77">
        <v>201604</v>
      </c>
      <c r="B77">
        <v>6309</v>
      </c>
      <c r="C77" t="s">
        <v>96</v>
      </c>
    </row>
    <row r="78" spans="1:3" x14ac:dyDescent="0.25">
      <c r="A78">
        <v>201605</v>
      </c>
      <c r="B78">
        <v>5452</v>
      </c>
      <c r="C78" t="s">
        <v>96</v>
      </c>
    </row>
    <row r="79" spans="1:3" x14ac:dyDescent="0.25">
      <c r="A79">
        <v>201606</v>
      </c>
      <c r="B79">
        <v>5599</v>
      </c>
      <c r="C79" t="s">
        <v>96</v>
      </c>
    </row>
    <row r="80" spans="1:3" x14ac:dyDescent="0.25">
      <c r="A80">
        <v>201601</v>
      </c>
      <c r="B80">
        <v>43393</v>
      </c>
      <c r="C80" t="s">
        <v>97</v>
      </c>
    </row>
    <row r="81" spans="1:3" x14ac:dyDescent="0.25">
      <c r="A81">
        <v>201602</v>
      </c>
      <c r="B81">
        <v>41104</v>
      </c>
      <c r="C81" t="s">
        <v>97</v>
      </c>
    </row>
    <row r="82" spans="1:3" x14ac:dyDescent="0.25">
      <c r="A82">
        <v>201603</v>
      </c>
      <c r="B82">
        <v>49348</v>
      </c>
      <c r="C82" t="s">
        <v>97</v>
      </c>
    </row>
    <row r="83" spans="1:3" x14ac:dyDescent="0.25">
      <c r="A83">
        <v>201604</v>
      </c>
      <c r="B83">
        <v>49456</v>
      </c>
      <c r="C83" t="s">
        <v>97</v>
      </c>
    </row>
    <row r="84" spans="1:3" x14ac:dyDescent="0.25">
      <c r="A84">
        <v>201605</v>
      </c>
      <c r="B84">
        <v>45799</v>
      </c>
      <c r="C84" t="s">
        <v>97</v>
      </c>
    </row>
    <row r="85" spans="1:3" x14ac:dyDescent="0.25">
      <c r="A85">
        <v>201606</v>
      </c>
      <c r="B85">
        <v>50821</v>
      </c>
      <c r="C85" t="s">
        <v>97</v>
      </c>
    </row>
    <row r="86" spans="1:3" x14ac:dyDescent="0.25">
      <c r="A86">
        <v>201601</v>
      </c>
      <c r="B86">
        <v>11190</v>
      </c>
      <c r="C86" t="s">
        <v>98</v>
      </c>
    </row>
    <row r="87" spans="1:3" x14ac:dyDescent="0.25">
      <c r="A87">
        <v>201602</v>
      </c>
      <c r="B87">
        <v>9109</v>
      </c>
      <c r="C87" t="s">
        <v>98</v>
      </c>
    </row>
    <row r="88" spans="1:3" x14ac:dyDescent="0.25">
      <c r="A88">
        <v>201603</v>
      </c>
      <c r="B88">
        <v>11029</v>
      </c>
      <c r="C88" t="s">
        <v>98</v>
      </c>
    </row>
    <row r="89" spans="1:3" x14ac:dyDescent="0.25">
      <c r="A89">
        <v>201604</v>
      </c>
      <c r="B89">
        <v>9533</v>
      </c>
      <c r="C89" t="s">
        <v>98</v>
      </c>
    </row>
    <row r="90" spans="1:3" x14ac:dyDescent="0.25">
      <c r="A90">
        <v>201605</v>
      </c>
      <c r="B90">
        <v>9635</v>
      </c>
      <c r="C90" t="s">
        <v>98</v>
      </c>
    </row>
    <row r="91" spans="1:3" x14ac:dyDescent="0.25">
      <c r="A91">
        <v>201606</v>
      </c>
      <c r="B91">
        <v>9935</v>
      </c>
      <c r="C91" t="s">
        <v>98</v>
      </c>
    </row>
    <row r="92" spans="1:3" x14ac:dyDescent="0.25">
      <c r="A92">
        <v>201601</v>
      </c>
      <c r="B92">
        <v>7219</v>
      </c>
      <c r="C92" t="s">
        <v>99</v>
      </c>
    </row>
    <row r="93" spans="1:3" x14ac:dyDescent="0.25">
      <c r="A93">
        <v>201602</v>
      </c>
      <c r="B93">
        <v>6667</v>
      </c>
      <c r="C93" t="s">
        <v>99</v>
      </c>
    </row>
    <row r="94" spans="1:3" x14ac:dyDescent="0.25">
      <c r="A94">
        <v>201603</v>
      </c>
      <c r="B94">
        <v>7948</v>
      </c>
      <c r="C94" t="s">
        <v>99</v>
      </c>
    </row>
    <row r="95" spans="1:3" x14ac:dyDescent="0.25">
      <c r="A95">
        <v>201604</v>
      </c>
      <c r="B95">
        <v>8081</v>
      </c>
      <c r="C95" t="s">
        <v>99</v>
      </c>
    </row>
    <row r="96" spans="1:3" x14ac:dyDescent="0.25">
      <c r="A96">
        <v>201605</v>
      </c>
      <c r="B96">
        <v>9106</v>
      </c>
      <c r="C96" t="s">
        <v>99</v>
      </c>
    </row>
    <row r="97" spans="1:3" x14ac:dyDescent="0.25">
      <c r="A97">
        <v>201606</v>
      </c>
      <c r="B97">
        <v>9611</v>
      </c>
      <c r="C97" t="s">
        <v>99</v>
      </c>
    </row>
    <row r="98" spans="1:3" x14ac:dyDescent="0.25">
      <c r="A98">
        <v>201601</v>
      </c>
      <c r="B98">
        <v>28766</v>
      </c>
      <c r="C98" t="s">
        <v>100</v>
      </c>
    </row>
    <row r="99" spans="1:3" x14ac:dyDescent="0.25">
      <c r="A99">
        <v>201602</v>
      </c>
      <c r="B99">
        <v>22026</v>
      </c>
      <c r="C99" t="s">
        <v>100</v>
      </c>
    </row>
    <row r="100" spans="1:3" x14ac:dyDescent="0.25">
      <c r="A100">
        <v>201603</v>
      </c>
      <c r="B100">
        <v>33787</v>
      </c>
      <c r="C100" t="s">
        <v>100</v>
      </c>
    </row>
    <row r="101" spans="1:3" x14ac:dyDescent="0.25">
      <c r="A101">
        <v>201604</v>
      </c>
      <c r="B101">
        <v>29278</v>
      </c>
      <c r="C101" t="s">
        <v>100</v>
      </c>
    </row>
    <row r="102" spans="1:3" x14ac:dyDescent="0.25">
      <c r="A102">
        <v>201605</v>
      </c>
      <c r="B102">
        <v>34234</v>
      </c>
      <c r="C102" t="s">
        <v>100</v>
      </c>
    </row>
    <row r="103" spans="1:3" x14ac:dyDescent="0.25">
      <c r="A103">
        <v>201606</v>
      </c>
      <c r="B103">
        <v>38758</v>
      </c>
      <c r="C103" t="s">
        <v>100</v>
      </c>
    </row>
    <row r="104" spans="1:3" x14ac:dyDescent="0.25">
      <c r="A104">
        <v>201601</v>
      </c>
      <c r="B104">
        <v>3108</v>
      </c>
      <c r="C104" t="s">
        <v>101</v>
      </c>
    </row>
    <row r="105" spans="1:3" x14ac:dyDescent="0.25">
      <c r="A105">
        <v>201602</v>
      </c>
      <c r="B105">
        <v>2380</v>
      </c>
      <c r="C105" t="s">
        <v>101</v>
      </c>
    </row>
    <row r="106" spans="1:3" x14ac:dyDescent="0.25">
      <c r="A106">
        <v>201603</v>
      </c>
      <c r="B106">
        <v>2691</v>
      </c>
      <c r="C106" t="s">
        <v>101</v>
      </c>
    </row>
    <row r="107" spans="1:3" x14ac:dyDescent="0.25">
      <c r="A107">
        <v>201604</v>
      </c>
      <c r="B107">
        <v>2331</v>
      </c>
      <c r="C107" t="s">
        <v>101</v>
      </c>
    </row>
    <row r="108" spans="1:3" x14ac:dyDescent="0.25">
      <c r="A108">
        <v>201605</v>
      </c>
      <c r="B108">
        <v>2139</v>
      </c>
      <c r="C108" t="s">
        <v>101</v>
      </c>
    </row>
    <row r="109" spans="1:3" x14ac:dyDescent="0.25">
      <c r="A109">
        <v>201606</v>
      </c>
      <c r="B109">
        <v>2056</v>
      </c>
      <c r="C109" t="s">
        <v>101</v>
      </c>
    </row>
    <row r="110" spans="1:3" x14ac:dyDescent="0.25">
      <c r="A110">
        <v>201601</v>
      </c>
      <c r="B110">
        <v>21849</v>
      </c>
      <c r="C110" t="s">
        <v>102</v>
      </c>
    </row>
    <row r="111" spans="1:3" x14ac:dyDescent="0.25">
      <c r="A111">
        <v>201602</v>
      </c>
      <c r="B111">
        <v>21526</v>
      </c>
      <c r="C111" t="s">
        <v>102</v>
      </c>
    </row>
    <row r="112" spans="1:3" x14ac:dyDescent="0.25">
      <c r="A112">
        <v>201603</v>
      </c>
      <c r="B112">
        <v>25300</v>
      </c>
      <c r="C112" t="s">
        <v>102</v>
      </c>
    </row>
    <row r="113" spans="1:3" x14ac:dyDescent="0.25">
      <c r="A113">
        <v>201604</v>
      </c>
      <c r="B113">
        <v>24532</v>
      </c>
      <c r="C113" t="s">
        <v>102</v>
      </c>
    </row>
    <row r="114" spans="1:3" x14ac:dyDescent="0.25">
      <c r="A114">
        <v>201605</v>
      </c>
      <c r="B114">
        <v>24689</v>
      </c>
      <c r="C114" t="s">
        <v>102</v>
      </c>
    </row>
    <row r="115" spans="1:3" x14ac:dyDescent="0.25">
      <c r="A115">
        <v>201606</v>
      </c>
      <c r="B115">
        <v>22564</v>
      </c>
      <c r="C115" t="s">
        <v>102</v>
      </c>
    </row>
    <row r="116" spans="1:3" x14ac:dyDescent="0.25">
      <c r="A116">
        <v>201601</v>
      </c>
      <c r="B116">
        <v>8232</v>
      </c>
      <c r="C116" t="s">
        <v>103</v>
      </c>
    </row>
    <row r="117" spans="1:3" x14ac:dyDescent="0.25">
      <c r="A117">
        <v>201602</v>
      </c>
      <c r="B117">
        <v>5612</v>
      </c>
      <c r="C117" t="s">
        <v>103</v>
      </c>
    </row>
    <row r="118" spans="1:3" x14ac:dyDescent="0.25">
      <c r="A118">
        <v>201603</v>
      </c>
      <c r="B118">
        <v>7021</v>
      </c>
      <c r="C118" t="s">
        <v>103</v>
      </c>
    </row>
    <row r="119" spans="1:3" x14ac:dyDescent="0.25">
      <c r="A119">
        <v>201604</v>
      </c>
      <c r="B119">
        <v>6110</v>
      </c>
      <c r="C119" t="s">
        <v>103</v>
      </c>
    </row>
    <row r="120" spans="1:3" x14ac:dyDescent="0.25">
      <c r="A120">
        <v>201605</v>
      </c>
      <c r="B120">
        <v>6703</v>
      </c>
      <c r="C120" t="s">
        <v>103</v>
      </c>
    </row>
    <row r="121" spans="1:3" x14ac:dyDescent="0.25">
      <c r="A121">
        <v>201606</v>
      </c>
      <c r="B121">
        <v>6942</v>
      </c>
      <c r="C121" t="s">
        <v>103</v>
      </c>
    </row>
    <row r="122" spans="1:3" x14ac:dyDescent="0.25">
      <c r="A122">
        <v>201601</v>
      </c>
      <c r="B122">
        <v>1178</v>
      </c>
      <c r="C122" t="s">
        <v>104</v>
      </c>
    </row>
    <row r="123" spans="1:3" x14ac:dyDescent="0.25">
      <c r="A123">
        <v>201602</v>
      </c>
      <c r="B123">
        <v>992</v>
      </c>
      <c r="C123" t="s">
        <v>104</v>
      </c>
    </row>
    <row r="124" spans="1:3" x14ac:dyDescent="0.25">
      <c r="A124">
        <v>201603</v>
      </c>
      <c r="B124">
        <v>1189</v>
      </c>
      <c r="C124" t="s">
        <v>104</v>
      </c>
    </row>
    <row r="125" spans="1:3" x14ac:dyDescent="0.25">
      <c r="A125">
        <v>201604</v>
      </c>
      <c r="B125">
        <v>1318</v>
      </c>
      <c r="C125" t="s">
        <v>104</v>
      </c>
    </row>
    <row r="126" spans="1:3" x14ac:dyDescent="0.25">
      <c r="A126">
        <v>201605</v>
      </c>
      <c r="B126">
        <v>1190</v>
      </c>
      <c r="C126" t="s">
        <v>104</v>
      </c>
    </row>
    <row r="127" spans="1:3" x14ac:dyDescent="0.25">
      <c r="A127">
        <v>201606</v>
      </c>
      <c r="B127">
        <v>1498</v>
      </c>
      <c r="C127" t="s">
        <v>104</v>
      </c>
    </row>
    <row r="128" spans="1:3" x14ac:dyDescent="0.25">
      <c r="A128">
        <v>201601</v>
      </c>
      <c r="B128">
        <v>2949</v>
      </c>
      <c r="C128" t="s">
        <v>105</v>
      </c>
    </row>
    <row r="129" spans="1:3" x14ac:dyDescent="0.25">
      <c r="A129">
        <v>201602</v>
      </c>
      <c r="B129">
        <v>3153</v>
      </c>
      <c r="C129" t="s">
        <v>105</v>
      </c>
    </row>
    <row r="130" spans="1:3" x14ac:dyDescent="0.25">
      <c r="A130">
        <v>201603</v>
      </c>
      <c r="B130">
        <v>4880</v>
      </c>
      <c r="C130" t="s">
        <v>105</v>
      </c>
    </row>
    <row r="131" spans="1:3" x14ac:dyDescent="0.25">
      <c r="A131">
        <v>201604</v>
      </c>
      <c r="B131">
        <v>5464</v>
      </c>
      <c r="C131" t="s">
        <v>105</v>
      </c>
    </row>
    <row r="132" spans="1:3" x14ac:dyDescent="0.25">
      <c r="A132">
        <v>201605</v>
      </c>
      <c r="B132">
        <v>5007</v>
      </c>
      <c r="C132" t="s">
        <v>105</v>
      </c>
    </row>
    <row r="133" spans="1:3" x14ac:dyDescent="0.25">
      <c r="A133">
        <v>201606</v>
      </c>
      <c r="B133">
        <v>4554</v>
      </c>
      <c r="C133" t="s">
        <v>105</v>
      </c>
    </row>
    <row r="134" spans="1:3" x14ac:dyDescent="0.25">
      <c r="A134">
        <v>201601</v>
      </c>
      <c r="B134">
        <v>19</v>
      </c>
      <c r="C134" t="s">
        <v>106</v>
      </c>
    </row>
    <row r="135" spans="1:3" x14ac:dyDescent="0.25">
      <c r="A135">
        <v>201602</v>
      </c>
      <c r="B135">
        <v>59</v>
      </c>
      <c r="C135" t="s">
        <v>106</v>
      </c>
    </row>
    <row r="136" spans="1:3" x14ac:dyDescent="0.25">
      <c r="A136">
        <v>201603</v>
      </c>
      <c r="B136">
        <v>144</v>
      </c>
      <c r="C136" t="s">
        <v>106</v>
      </c>
    </row>
    <row r="137" spans="1:3" x14ac:dyDescent="0.25">
      <c r="A137">
        <v>201604</v>
      </c>
      <c r="B137">
        <v>96</v>
      </c>
      <c r="C137" t="s">
        <v>106</v>
      </c>
    </row>
    <row r="138" spans="1:3" x14ac:dyDescent="0.25">
      <c r="A138">
        <v>201605</v>
      </c>
      <c r="B138">
        <v>106</v>
      </c>
      <c r="C138" t="s">
        <v>106</v>
      </c>
    </row>
    <row r="139" spans="1:3" x14ac:dyDescent="0.25">
      <c r="A139">
        <v>201606</v>
      </c>
      <c r="B139">
        <v>125</v>
      </c>
      <c r="C139" t="s">
        <v>106</v>
      </c>
    </row>
    <row r="140" spans="1:3" x14ac:dyDescent="0.25">
      <c r="A140">
        <v>201602</v>
      </c>
      <c r="B140">
        <v>2</v>
      </c>
      <c r="C140" t="s">
        <v>107</v>
      </c>
    </row>
    <row r="141" spans="1:3" x14ac:dyDescent="0.25">
      <c r="A141">
        <v>201603</v>
      </c>
      <c r="B141">
        <v>2</v>
      </c>
      <c r="C141" t="s">
        <v>107</v>
      </c>
    </row>
    <row r="142" spans="1:3" x14ac:dyDescent="0.25">
      <c r="A142">
        <v>201605</v>
      </c>
      <c r="B142">
        <v>1</v>
      </c>
      <c r="C142" t="s">
        <v>107</v>
      </c>
    </row>
    <row r="143" spans="1:3" x14ac:dyDescent="0.25">
      <c r="A143">
        <v>201601</v>
      </c>
      <c r="B143">
        <v>12623</v>
      </c>
      <c r="C143" t="s">
        <v>108</v>
      </c>
    </row>
    <row r="144" spans="1:3" x14ac:dyDescent="0.25">
      <c r="A144">
        <v>201602</v>
      </c>
      <c r="B144">
        <v>10770</v>
      </c>
      <c r="C144" t="s">
        <v>108</v>
      </c>
    </row>
    <row r="145" spans="1:3" x14ac:dyDescent="0.25">
      <c r="A145">
        <v>201603</v>
      </c>
      <c r="B145">
        <v>12858</v>
      </c>
      <c r="C145" t="s">
        <v>108</v>
      </c>
    </row>
    <row r="146" spans="1:3" x14ac:dyDescent="0.25">
      <c r="A146">
        <v>201604</v>
      </c>
      <c r="B146">
        <v>13582</v>
      </c>
      <c r="C146" t="s">
        <v>108</v>
      </c>
    </row>
    <row r="147" spans="1:3" x14ac:dyDescent="0.25">
      <c r="A147">
        <v>201605</v>
      </c>
      <c r="B147">
        <v>15031</v>
      </c>
      <c r="C147" t="s">
        <v>108</v>
      </c>
    </row>
    <row r="148" spans="1:3" x14ac:dyDescent="0.25">
      <c r="A148">
        <v>201606</v>
      </c>
      <c r="B148">
        <v>15342</v>
      </c>
      <c r="C148" t="s">
        <v>108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D1" workbookViewId="0">
      <selection activeCell="G14" sqref="G14"/>
    </sheetView>
  </sheetViews>
  <sheetFormatPr defaultRowHeight="15" x14ac:dyDescent="0.25"/>
  <cols>
    <col min="7" max="7" width="18" bestFit="1" customWidth="1"/>
    <col min="8" max="8" width="19.5703125" bestFit="1" customWidth="1"/>
    <col min="9" max="13" width="7" bestFit="1" customWidth="1"/>
    <col min="14" max="14" width="10.7109375" bestFit="1" customWidth="1"/>
  </cols>
  <sheetData>
    <row r="1" spans="1:17" x14ac:dyDescent="0.25">
      <c r="A1" t="s">
        <v>0</v>
      </c>
      <c r="B1" t="s">
        <v>3</v>
      </c>
      <c r="C1" t="s">
        <v>115</v>
      </c>
      <c r="G1" s="7" t="s">
        <v>81</v>
      </c>
      <c r="H1" s="7" t="s">
        <v>58</v>
      </c>
    </row>
    <row r="2" spans="1:17" x14ac:dyDescent="0.25">
      <c r="A2">
        <v>201601</v>
      </c>
      <c r="B2">
        <v>132563</v>
      </c>
      <c r="C2">
        <v>2015</v>
      </c>
      <c r="G2" s="7" t="s">
        <v>56</v>
      </c>
      <c r="H2">
        <v>201601</v>
      </c>
      <c r="I2">
        <v>201602</v>
      </c>
      <c r="J2">
        <v>201603</v>
      </c>
      <c r="K2">
        <v>201604</v>
      </c>
      <c r="L2">
        <v>201605</v>
      </c>
      <c r="M2">
        <v>201606</v>
      </c>
      <c r="N2" t="s">
        <v>57</v>
      </c>
    </row>
    <row r="3" spans="1:17" x14ac:dyDescent="0.25">
      <c r="A3">
        <v>201603</v>
      </c>
      <c r="B3">
        <v>113719</v>
      </c>
      <c r="C3">
        <v>2015</v>
      </c>
      <c r="G3" s="8">
        <v>2015</v>
      </c>
      <c r="H3" s="10">
        <v>132563</v>
      </c>
      <c r="I3" s="10">
        <v>99330</v>
      </c>
      <c r="J3" s="10">
        <v>113719</v>
      </c>
      <c r="K3" s="10">
        <v>104168</v>
      </c>
      <c r="L3" s="10">
        <v>104320</v>
      </c>
      <c r="M3" s="10">
        <v>96020</v>
      </c>
      <c r="N3" s="10">
        <v>650120</v>
      </c>
      <c r="O3" s="10">
        <v>650120</v>
      </c>
      <c r="P3" s="3">
        <f>O3/$O$12</f>
        <v>0.4063686846335981</v>
      </c>
      <c r="Q3" s="3">
        <f>P3</f>
        <v>0.4063686846335981</v>
      </c>
    </row>
    <row r="4" spans="1:17" x14ac:dyDescent="0.25">
      <c r="A4">
        <v>201605</v>
      </c>
      <c r="B4">
        <v>107350</v>
      </c>
      <c r="C4">
        <v>2016</v>
      </c>
      <c r="G4" s="8">
        <v>2016</v>
      </c>
      <c r="H4" s="10">
        <v>14576</v>
      </c>
      <c r="I4" s="10">
        <v>28970</v>
      </c>
      <c r="J4" s="10">
        <v>60091</v>
      </c>
      <c r="K4" s="10">
        <v>72412</v>
      </c>
      <c r="L4" s="10">
        <v>107350</v>
      </c>
      <c r="M4" s="10">
        <v>106889</v>
      </c>
      <c r="N4" s="10">
        <v>390288</v>
      </c>
      <c r="O4" s="10">
        <v>390288</v>
      </c>
      <c r="P4" s="3">
        <f t="shared" ref="P4:P12" si="0">O4/$O$12</f>
        <v>0.24395622529421912</v>
      </c>
      <c r="Q4" s="3">
        <f>SUM(P4,Q3)</f>
        <v>0.65032490992781722</v>
      </c>
    </row>
    <row r="5" spans="1:17" x14ac:dyDescent="0.25">
      <c r="A5">
        <v>201606</v>
      </c>
      <c r="B5">
        <v>106889</v>
      </c>
      <c r="C5">
        <v>2016</v>
      </c>
      <c r="G5" s="8">
        <v>2014</v>
      </c>
      <c r="H5" s="10">
        <v>62367</v>
      </c>
      <c r="I5" s="10">
        <v>50295</v>
      </c>
      <c r="J5" s="10">
        <v>57456</v>
      </c>
      <c r="K5" s="10">
        <v>50674</v>
      </c>
      <c r="L5" s="10">
        <v>53180</v>
      </c>
      <c r="M5" s="10">
        <v>50836</v>
      </c>
      <c r="N5" s="10">
        <v>324808</v>
      </c>
      <c r="O5" s="10">
        <v>324808</v>
      </c>
      <c r="P5" s="3">
        <f t="shared" si="0"/>
        <v>0.20302682538372874</v>
      </c>
      <c r="Q5" s="3">
        <f t="shared" ref="Q5:Q12" si="1">SUM(P5,Q4)</f>
        <v>0.85335173531154596</v>
      </c>
    </row>
    <row r="6" spans="1:17" x14ac:dyDescent="0.25">
      <c r="A6">
        <v>201605</v>
      </c>
      <c r="B6">
        <v>104320</v>
      </c>
      <c r="C6">
        <v>2015</v>
      </c>
      <c r="G6" s="8">
        <v>2013</v>
      </c>
      <c r="H6" s="10">
        <v>23552</v>
      </c>
      <c r="I6" s="10">
        <v>22520</v>
      </c>
      <c r="J6" s="10">
        <v>25297</v>
      </c>
      <c r="K6" s="10">
        <v>21811</v>
      </c>
      <c r="L6" s="10">
        <v>21383</v>
      </c>
      <c r="M6" s="10">
        <v>20812</v>
      </c>
      <c r="N6" s="10">
        <v>135375</v>
      </c>
      <c r="O6" s="10">
        <v>135375</v>
      </c>
      <c r="P6" s="3">
        <f t="shared" si="0"/>
        <v>8.4618471485684715E-2</v>
      </c>
      <c r="Q6" s="3">
        <f t="shared" si="1"/>
        <v>0.93797020679723064</v>
      </c>
    </row>
    <row r="7" spans="1:17" x14ac:dyDescent="0.25">
      <c r="A7">
        <v>201604</v>
      </c>
      <c r="B7">
        <v>104168</v>
      </c>
      <c r="C7">
        <v>2015</v>
      </c>
      <c r="G7" s="8">
        <v>2012</v>
      </c>
      <c r="H7" s="10">
        <v>15729</v>
      </c>
      <c r="I7" s="10">
        <v>13736</v>
      </c>
      <c r="J7" s="10">
        <v>15144</v>
      </c>
      <c r="K7" s="10">
        <v>14554</v>
      </c>
      <c r="L7" s="10">
        <v>13522</v>
      </c>
      <c r="M7" s="10">
        <v>12918</v>
      </c>
      <c r="N7" s="10">
        <v>85603</v>
      </c>
      <c r="O7" s="10">
        <v>85603</v>
      </c>
      <c r="P7" s="3">
        <f t="shared" si="0"/>
        <v>5.3507627069910017E-2</v>
      </c>
      <c r="Q7" s="3">
        <f t="shared" si="1"/>
        <v>0.99147783386714061</v>
      </c>
    </row>
    <row r="8" spans="1:17" x14ac:dyDescent="0.25">
      <c r="A8">
        <v>201602</v>
      </c>
      <c r="B8">
        <v>99330</v>
      </c>
      <c r="C8">
        <v>2015</v>
      </c>
      <c r="G8" s="8">
        <v>2011</v>
      </c>
      <c r="H8" s="10">
        <v>1727</v>
      </c>
      <c r="I8" s="10">
        <v>1508</v>
      </c>
      <c r="J8" s="10">
        <v>1369</v>
      </c>
      <c r="K8" s="10">
        <v>2002</v>
      </c>
      <c r="L8" s="10">
        <v>1118</v>
      </c>
      <c r="M8" s="10">
        <v>1026</v>
      </c>
      <c r="N8" s="10">
        <v>8750</v>
      </c>
      <c r="O8" s="10">
        <v>8750</v>
      </c>
      <c r="P8" s="3">
        <f t="shared" si="0"/>
        <v>5.469337953830037E-3</v>
      </c>
      <c r="Q8" s="3">
        <f t="shared" si="1"/>
        <v>0.9969471718209707</v>
      </c>
    </row>
    <row r="9" spans="1:17" x14ac:dyDescent="0.25">
      <c r="A9">
        <v>201606</v>
      </c>
      <c r="B9">
        <v>96020</v>
      </c>
      <c r="C9">
        <v>2015</v>
      </c>
      <c r="G9" s="8">
        <v>2010</v>
      </c>
      <c r="H9" s="10">
        <v>656</v>
      </c>
      <c r="I9" s="10">
        <v>579</v>
      </c>
      <c r="J9" s="10">
        <v>535</v>
      </c>
      <c r="K9" s="10">
        <v>538</v>
      </c>
      <c r="L9" s="10">
        <v>487</v>
      </c>
      <c r="M9" s="10">
        <v>475</v>
      </c>
      <c r="N9" s="10">
        <v>3270</v>
      </c>
      <c r="O9" s="10">
        <v>3270</v>
      </c>
      <c r="P9" s="3">
        <f t="shared" si="0"/>
        <v>2.0439697267456251E-3</v>
      </c>
      <c r="Q9" s="3">
        <f t="shared" si="1"/>
        <v>0.99899114154771629</v>
      </c>
    </row>
    <row r="10" spans="1:17" x14ac:dyDescent="0.25">
      <c r="A10">
        <v>201604</v>
      </c>
      <c r="B10">
        <v>72412</v>
      </c>
      <c r="C10">
        <v>2016</v>
      </c>
      <c r="G10" s="8">
        <v>2009</v>
      </c>
      <c r="H10" s="10">
        <v>302</v>
      </c>
      <c r="I10" s="10">
        <v>250</v>
      </c>
      <c r="J10" s="10">
        <v>284</v>
      </c>
      <c r="K10" s="10">
        <v>231</v>
      </c>
      <c r="L10" s="10">
        <v>176</v>
      </c>
      <c r="M10" s="10">
        <v>157</v>
      </c>
      <c r="N10" s="10">
        <v>1400</v>
      </c>
      <c r="O10" s="10">
        <v>1400</v>
      </c>
      <c r="P10" s="3">
        <f t="shared" si="0"/>
        <v>8.7509407261280583E-4</v>
      </c>
      <c r="Q10" s="3">
        <f t="shared" si="1"/>
        <v>0.99986623562032906</v>
      </c>
    </row>
    <row r="11" spans="1:17" x14ac:dyDescent="0.25">
      <c r="A11">
        <v>201601</v>
      </c>
      <c r="B11">
        <v>62367</v>
      </c>
      <c r="C11">
        <v>2014</v>
      </c>
      <c r="G11" s="8">
        <v>2008</v>
      </c>
      <c r="H11" s="10">
        <v>20</v>
      </c>
      <c r="I11" s="10">
        <v>34</v>
      </c>
      <c r="J11" s="10">
        <v>91</v>
      </c>
      <c r="K11" s="10">
        <v>31</v>
      </c>
      <c r="L11" s="10">
        <v>20</v>
      </c>
      <c r="M11" s="10">
        <v>18</v>
      </c>
      <c r="N11" s="10">
        <v>214</v>
      </c>
      <c r="O11" s="10">
        <v>214</v>
      </c>
      <c r="P11" s="3">
        <f t="shared" si="0"/>
        <v>1.3376437967081462E-4</v>
      </c>
      <c r="Q11" s="3">
        <f t="shared" si="1"/>
        <v>0.99999999999999989</v>
      </c>
    </row>
    <row r="12" spans="1:17" x14ac:dyDescent="0.25">
      <c r="A12">
        <v>201603</v>
      </c>
      <c r="B12">
        <v>60091</v>
      </c>
      <c r="C12">
        <v>2016</v>
      </c>
      <c r="G12" s="8" t="s">
        <v>57</v>
      </c>
      <c r="H12" s="10">
        <v>251492</v>
      </c>
      <c r="I12" s="10">
        <v>217222</v>
      </c>
      <c r="J12" s="10">
        <v>273986</v>
      </c>
      <c r="K12" s="10">
        <v>266421</v>
      </c>
      <c r="L12" s="10">
        <v>301556</v>
      </c>
      <c r="M12" s="10">
        <v>289151</v>
      </c>
      <c r="N12" s="10">
        <v>1599828</v>
      </c>
      <c r="O12" s="12">
        <v>1599828</v>
      </c>
      <c r="P12" s="3">
        <f t="shared" si="0"/>
        <v>1</v>
      </c>
      <c r="Q12" s="3">
        <f t="shared" si="1"/>
        <v>2</v>
      </c>
    </row>
    <row r="13" spans="1:17" x14ac:dyDescent="0.25">
      <c r="A13">
        <v>201603</v>
      </c>
      <c r="B13">
        <v>57456</v>
      </c>
      <c r="C13">
        <v>2014</v>
      </c>
    </row>
    <row r="14" spans="1:17" x14ac:dyDescent="0.25">
      <c r="A14">
        <v>201605</v>
      </c>
      <c r="B14">
        <v>53180</v>
      </c>
      <c r="C14">
        <v>2014</v>
      </c>
      <c r="G14" t="s">
        <v>123</v>
      </c>
      <c r="H14">
        <f>SUM(H6:H11)</f>
        <v>41986</v>
      </c>
      <c r="I14">
        <f t="shared" ref="I14:M14" si="2">SUM(I6:I11)</f>
        <v>38627</v>
      </c>
      <c r="J14">
        <f t="shared" si="2"/>
        <v>42720</v>
      </c>
      <c r="K14">
        <f t="shared" si="2"/>
        <v>39167</v>
      </c>
      <c r="L14">
        <f t="shared" si="2"/>
        <v>36706</v>
      </c>
      <c r="M14">
        <f t="shared" si="2"/>
        <v>35406</v>
      </c>
    </row>
    <row r="15" spans="1:17" x14ac:dyDescent="0.25">
      <c r="A15">
        <v>201606</v>
      </c>
      <c r="B15">
        <v>50836</v>
      </c>
      <c r="C15">
        <v>2014</v>
      </c>
    </row>
    <row r="16" spans="1:17" x14ac:dyDescent="0.25">
      <c r="A16">
        <v>201604</v>
      </c>
      <c r="B16">
        <v>50674</v>
      </c>
      <c r="C16">
        <v>2014</v>
      </c>
    </row>
    <row r="17" spans="1:3" x14ac:dyDescent="0.25">
      <c r="A17">
        <v>201602</v>
      </c>
      <c r="B17">
        <v>50295</v>
      </c>
      <c r="C17">
        <v>2014</v>
      </c>
    </row>
    <row r="18" spans="1:3" x14ac:dyDescent="0.25">
      <c r="A18">
        <v>201602</v>
      </c>
      <c r="B18">
        <v>28970</v>
      </c>
      <c r="C18">
        <v>2016</v>
      </c>
    </row>
    <row r="19" spans="1:3" x14ac:dyDescent="0.25">
      <c r="A19">
        <v>201603</v>
      </c>
      <c r="B19">
        <v>25297</v>
      </c>
      <c r="C19">
        <v>2013</v>
      </c>
    </row>
    <row r="20" spans="1:3" x14ac:dyDescent="0.25">
      <c r="A20">
        <v>201601</v>
      </c>
      <c r="B20">
        <v>23552</v>
      </c>
      <c r="C20">
        <v>2013</v>
      </c>
    </row>
    <row r="21" spans="1:3" x14ac:dyDescent="0.25">
      <c r="A21">
        <v>201602</v>
      </c>
      <c r="B21">
        <v>22520</v>
      </c>
      <c r="C21">
        <v>2013</v>
      </c>
    </row>
    <row r="22" spans="1:3" x14ac:dyDescent="0.25">
      <c r="A22">
        <v>201604</v>
      </c>
      <c r="B22">
        <v>21811</v>
      </c>
      <c r="C22">
        <v>2013</v>
      </c>
    </row>
    <row r="23" spans="1:3" x14ac:dyDescent="0.25">
      <c r="A23">
        <v>201605</v>
      </c>
      <c r="B23">
        <v>21383</v>
      </c>
      <c r="C23">
        <v>2013</v>
      </c>
    </row>
    <row r="24" spans="1:3" x14ac:dyDescent="0.25">
      <c r="A24">
        <v>201606</v>
      </c>
      <c r="B24">
        <v>20812</v>
      </c>
      <c r="C24">
        <v>2013</v>
      </c>
    </row>
    <row r="25" spans="1:3" x14ac:dyDescent="0.25">
      <c r="A25">
        <v>201601</v>
      </c>
      <c r="B25">
        <v>15729</v>
      </c>
      <c r="C25">
        <v>2012</v>
      </c>
    </row>
    <row r="26" spans="1:3" x14ac:dyDescent="0.25">
      <c r="A26">
        <v>201603</v>
      </c>
      <c r="B26">
        <v>15144</v>
      </c>
      <c r="C26">
        <v>2012</v>
      </c>
    </row>
    <row r="27" spans="1:3" x14ac:dyDescent="0.25">
      <c r="A27">
        <v>201601</v>
      </c>
      <c r="B27">
        <v>14576</v>
      </c>
      <c r="C27">
        <v>2016</v>
      </c>
    </row>
    <row r="28" spans="1:3" x14ac:dyDescent="0.25">
      <c r="A28">
        <v>201604</v>
      </c>
      <c r="B28">
        <v>14554</v>
      </c>
      <c r="C28">
        <v>2012</v>
      </c>
    </row>
    <row r="29" spans="1:3" x14ac:dyDescent="0.25">
      <c r="A29">
        <v>201602</v>
      </c>
      <c r="B29">
        <v>13736</v>
      </c>
      <c r="C29">
        <v>2012</v>
      </c>
    </row>
    <row r="30" spans="1:3" x14ac:dyDescent="0.25">
      <c r="A30">
        <v>201605</v>
      </c>
      <c r="B30">
        <v>13522</v>
      </c>
      <c r="C30">
        <v>2012</v>
      </c>
    </row>
    <row r="31" spans="1:3" x14ac:dyDescent="0.25">
      <c r="A31">
        <v>201606</v>
      </c>
      <c r="B31">
        <v>12918</v>
      </c>
      <c r="C31">
        <v>2012</v>
      </c>
    </row>
    <row r="32" spans="1:3" x14ac:dyDescent="0.25">
      <c r="A32">
        <v>201604</v>
      </c>
      <c r="B32">
        <v>2002</v>
      </c>
      <c r="C32">
        <v>2011</v>
      </c>
    </row>
    <row r="33" spans="1:3" x14ac:dyDescent="0.25">
      <c r="A33">
        <v>201601</v>
      </c>
      <c r="B33">
        <v>1727</v>
      </c>
      <c r="C33">
        <v>2011</v>
      </c>
    </row>
    <row r="34" spans="1:3" x14ac:dyDescent="0.25">
      <c r="A34">
        <v>201602</v>
      </c>
      <c r="B34">
        <v>1508</v>
      </c>
      <c r="C34">
        <v>2011</v>
      </c>
    </row>
    <row r="35" spans="1:3" x14ac:dyDescent="0.25">
      <c r="A35">
        <v>201603</v>
      </c>
      <c r="B35">
        <v>1369</v>
      </c>
      <c r="C35">
        <v>2011</v>
      </c>
    </row>
    <row r="36" spans="1:3" x14ac:dyDescent="0.25">
      <c r="A36">
        <v>201605</v>
      </c>
      <c r="B36">
        <v>1118</v>
      </c>
      <c r="C36">
        <v>2011</v>
      </c>
    </row>
    <row r="37" spans="1:3" x14ac:dyDescent="0.25">
      <c r="A37">
        <v>201606</v>
      </c>
      <c r="B37">
        <v>1026</v>
      </c>
      <c r="C37">
        <v>2011</v>
      </c>
    </row>
    <row r="38" spans="1:3" x14ac:dyDescent="0.25">
      <c r="A38">
        <v>201601</v>
      </c>
      <c r="B38">
        <v>656</v>
      </c>
      <c r="C38">
        <v>2010</v>
      </c>
    </row>
    <row r="39" spans="1:3" x14ac:dyDescent="0.25">
      <c r="A39">
        <v>201602</v>
      </c>
      <c r="B39">
        <v>579</v>
      </c>
      <c r="C39">
        <v>2010</v>
      </c>
    </row>
    <row r="40" spans="1:3" x14ac:dyDescent="0.25">
      <c r="A40">
        <v>201604</v>
      </c>
      <c r="B40">
        <v>538</v>
      </c>
      <c r="C40">
        <v>2010</v>
      </c>
    </row>
    <row r="41" spans="1:3" x14ac:dyDescent="0.25">
      <c r="A41">
        <v>201603</v>
      </c>
      <c r="B41">
        <v>535</v>
      </c>
      <c r="C41">
        <v>2010</v>
      </c>
    </row>
    <row r="42" spans="1:3" x14ac:dyDescent="0.25">
      <c r="A42">
        <v>201605</v>
      </c>
      <c r="B42">
        <v>487</v>
      </c>
      <c r="C42">
        <v>2010</v>
      </c>
    </row>
    <row r="43" spans="1:3" x14ac:dyDescent="0.25">
      <c r="A43">
        <v>201606</v>
      </c>
      <c r="B43">
        <v>475</v>
      </c>
      <c r="C43">
        <v>2010</v>
      </c>
    </row>
    <row r="44" spans="1:3" x14ac:dyDescent="0.25">
      <c r="A44">
        <v>201601</v>
      </c>
      <c r="B44">
        <v>302</v>
      </c>
      <c r="C44">
        <v>2009</v>
      </c>
    </row>
    <row r="45" spans="1:3" x14ac:dyDescent="0.25">
      <c r="A45">
        <v>201603</v>
      </c>
      <c r="B45">
        <v>284</v>
      </c>
      <c r="C45">
        <v>2009</v>
      </c>
    </row>
    <row r="46" spans="1:3" x14ac:dyDescent="0.25">
      <c r="A46">
        <v>201602</v>
      </c>
      <c r="B46">
        <v>250</v>
      </c>
      <c r="C46">
        <v>2009</v>
      </c>
    </row>
    <row r="47" spans="1:3" x14ac:dyDescent="0.25">
      <c r="A47">
        <v>201604</v>
      </c>
      <c r="B47">
        <v>231</v>
      </c>
      <c r="C47">
        <v>2009</v>
      </c>
    </row>
    <row r="48" spans="1:3" x14ac:dyDescent="0.25">
      <c r="A48">
        <v>201605</v>
      </c>
      <c r="B48">
        <v>176</v>
      </c>
      <c r="C48">
        <v>2009</v>
      </c>
    </row>
    <row r="49" spans="1:3" x14ac:dyDescent="0.25">
      <c r="A49">
        <v>201606</v>
      </c>
      <c r="B49">
        <v>157</v>
      </c>
      <c r="C49">
        <v>2009</v>
      </c>
    </row>
    <row r="50" spans="1:3" x14ac:dyDescent="0.25">
      <c r="A50">
        <v>201603</v>
      </c>
      <c r="B50">
        <v>91</v>
      </c>
      <c r="C50">
        <v>2008</v>
      </c>
    </row>
    <row r="51" spans="1:3" x14ac:dyDescent="0.25">
      <c r="A51">
        <v>201602</v>
      </c>
      <c r="B51">
        <v>34</v>
      </c>
      <c r="C51">
        <v>2008</v>
      </c>
    </row>
    <row r="52" spans="1:3" x14ac:dyDescent="0.25">
      <c r="A52">
        <v>201604</v>
      </c>
      <c r="B52">
        <v>31</v>
      </c>
      <c r="C52">
        <v>2008</v>
      </c>
    </row>
    <row r="53" spans="1:3" x14ac:dyDescent="0.25">
      <c r="A53">
        <v>201601</v>
      </c>
      <c r="B53">
        <v>20</v>
      </c>
      <c r="C53">
        <v>2008</v>
      </c>
    </row>
    <row r="54" spans="1:3" x14ac:dyDescent="0.25">
      <c r="A54">
        <v>201605</v>
      </c>
      <c r="B54">
        <v>20</v>
      </c>
      <c r="C54">
        <v>2008</v>
      </c>
    </row>
    <row r="55" spans="1:3" x14ac:dyDescent="0.25">
      <c r="A55">
        <v>201606</v>
      </c>
      <c r="B55">
        <v>18</v>
      </c>
      <c r="C55">
        <v>2008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ppt_executivo</vt:lpstr>
      <vt:lpstr>KPIS_Geral</vt:lpstr>
      <vt:lpstr>Network</vt:lpstr>
      <vt:lpstr>Origins</vt:lpstr>
      <vt:lpstr>Devices</vt:lpstr>
      <vt:lpstr>Produtos</vt:lpstr>
      <vt:lpstr>Categoria</vt:lpstr>
      <vt:lpstr>Niche</vt:lpstr>
      <vt:lpstr>ANO_PROD</vt:lpstr>
      <vt:lpstr>Top_produtos</vt:lpstr>
      <vt:lpstr>Afiliado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Mendes</dc:creator>
  <cp:lastModifiedBy>Matheus Mendes</cp:lastModifiedBy>
  <dcterms:created xsi:type="dcterms:W3CDTF">2023-04-30T23:58:25Z</dcterms:created>
  <dcterms:modified xsi:type="dcterms:W3CDTF">2023-05-02T02:12:01Z</dcterms:modified>
</cp:coreProperties>
</file>